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1 Maret 2026" sheetId="1" r:id="rId4"/>
    <sheet state="visible" name="1 April 2026" sheetId="2" r:id="rId5"/>
    <sheet state="visible" name="2 April 2026" sheetId="3" r:id="rId6"/>
    <sheet state="visible" name="3 April 2026" sheetId="4" r:id="rId7"/>
    <sheet state="visible" name="4 April 2026" sheetId="5" r:id="rId8"/>
    <sheet state="visible" name="6 April 2026" sheetId="6" r:id="rId9"/>
    <sheet state="visible" name="7 April 2026" sheetId="7" r:id="rId10"/>
    <sheet state="visible" name="8 April 2026" sheetId="8" r:id="rId11"/>
    <sheet state="visible" name="9 April 2026" sheetId="9" r:id="rId12"/>
    <sheet state="visible" name="10 April 2026" sheetId="10" r:id="rId13"/>
    <sheet state="visible" name="11 April 2026" sheetId="11" r:id="rId14"/>
    <sheet state="visible" name="Master Data" sheetId="12" r:id="rId15"/>
  </sheets>
  <definedNames/>
  <calcPr/>
  <extLst>
    <ext uri="GoogleSheetsCustomDataVersion2">
      <go:sheetsCustomData xmlns:go="http://customooxmlschemas.google.com/" r:id="rId16" roundtripDataChecksum="i2xk01E1ZYEkh9tkO2TazI8qHq643UAYWD7P7pf729I="/>
    </ext>
  </extLst>
</workbook>
</file>

<file path=xl/sharedStrings.xml><?xml version="1.0" encoding="utf-8"?>
<sst xmlns="http://schemas.openxmlformats.org/spreadsheetml/2006/main" count="831" uniqueCount="122">
  <si>
    <t>Helper Kategori</t>
  </si>
  <si>
    <t>Helper Pilihan Bahan</t>
  </si>
  <si>
    <t xml:space="preserve">SATUAN PELAYANAN PEMENUHAN GIZI (SPPG)
BATTU WINANGUN
NOTA PEMESANAN BAHAN MAKANAN
</t>
  </si>
  <si>
    <t>Tanggal</t>
  </si>
  <si>
    <t>Kategori Makanan</t>
  </si>
  <si>
    <t>Bahan Makanan</t>
  </si>
  <si>
    <t>Satuan</t>
  </si>
  <si>
    <t>Jumlah</t>
  </si>
  <si>
    <t>Karbohidrat</t>
  </si>
  <si>
    <t>Beras</t>
  </si>
  <si>
    <t>Protein Hewani</t>
  </si>
  <si>
    <t>Daging Ayam Fillet</t>
  </si>
  <si>
    <t>Protein Nabati</t>
  </si>
  <si>
    <t>Tahu</t>
  </si>
  <si>
    <t>Sayur</t>
  </si>
  <si>
    <t>Labu Siam</t>
  </si>
  <si>
    <t>Wortel</t>
  </si>
  <si>
    <t>Bumbu Masak Sayur</t>
  </si>
  <si>
    <t>Cabe Merah</t>
  </si>
  <si>
    <t>Daun Bawang</t>
  </si>
  <si>
    <t>Bawang Merah</t>
  </si>
  <si>
    <t>Bawang Putih</t>
  </si>
  <si>
    <t>Bawang Bombay</t>
  </si>
  <si>
    <t>Tomat</t>
  </si>
  <si>
    <t>Buah</t>
  </si>
  <si>
    <t>Melon</t>
  </si>
  <si>
    <t>Bumbu Masak Sembako</t>
  </si>
  <si>
    <t>Tepung Terigu</t>
  </si>
  <si>
    <t>Maizena</t>
  </si>
  <si>
    <t>Saori</t>
  </si>
  <si>
    <t>Tepung Tapioka</t>
  </si>
  <si>
    <t>Minyak Goreng</t>
  </si>
  <si>
    <t>Garam Kasar</t>
  </si>
  <si>
    <t>Lada</t>
  </si>
  <si>
    <t>Gula</t>
  </si>
  <si>
    <t>Isi Ulang</t>
  </si>
  <si>
    <t>Galon</t>
  </si>
  <si>
    <t>Tedmon</t>
  </si>
  <si>
    <t>Gas</t>
  </si>
  <si>
    <t>Daging Ayam Tulang (Potong)</t>
  </si>
  <si>
    <t>Tempe</t>
  </si>
  <si>
    <t>Timun</t>
  </si>
  <si>
    <t>Kacang Tanah</t>
  </si>
  <si>
    <t>Laos</t>
  </si>
  <si>
    <t>Serai</t>
  </si>
  <si>
    <t>Jahe</t>
  </si>
  <si>
    <t>Gula Merah</t>
  </si>
  <si>
    <t>Semangka</t>
  </si>
  <si>
    <t>Gula Putih</t>
  </si>
  <si>
    <t>Kecap</t>
  </si>
  <si>
    <t>Garam Halus</t>
  </si>
  <si>
    <t>Bumbu Marinasi</t>
  </si>
  <si>
    <t>Asem Jawa</t>
  </si>
  <si>
    <t>Susu UHT</t>
  </si>
  <si>
    <t>Babi</t>
  </si>
  <si>
    <t>Ikan Babi</t>
  </si>
  <si>
    <t>Telur</t>
  </si>
  <si>
    <t>Kacang Panjang</t>
  </si>
  <si>
    <t>Kubis</t>
  </si>
  <si>
    <t>Tauge</t>
  </si>
  <si>
    <t>Kelapa Parut</t>
  </si>
  <si>
    <t>Kencur</t>
  </si>
  <si>
    <t>Kunyit</t>
  </si>
  <si>
    <t>Buah Naga</t>
  </si>
  <si>
    <t>Buncis</t>
  </si>
  <si>
    <t xml:space="preserve">Jagung </t>
  </si>
  <si>
    <t>Cabe Ijo</t>
  </si>
  <si>
    <t>Sajiku</t>
  </si>
  <si>
    <t>Ikan Patin Fillet</t>
  </si>
  <si>
    <t>Kembang Kol</t>
  </si>
  <si>
    <t>Caisin</t>
  </si>
  <si>
    <t>Jeruk</t>
  </si>
  <si>
    <t>Tepung Beras</t>
  </si>
  <si>
    <t>20 liter</t>
  </si>
  <si>
    <t>Ketumbar</t>
  </si>
  <si>
    <t>Daging Sapi</t>
  </si>
  <si>
    <t>Sawi Putih</t>
  </si>
  <si>
    <t>Kemangi</t>
  </si>
  <si>
    <t>Salak</t>
  </si>
  <si>
    <t>5 kg</t>
  </si>
  <si>
    <t>3 kg</t>
  </si>
  <si>
    <t>2 btl</t>
  </si>
  <si>
    <t>Pisang</t>
  </si>
  <si>
    <t>Saos Tomat</t>
  </si>
  <si>
    <t>2 DUS 2 LITER</t>
  </si>
  <si>
    <t>3 btl kcl</t>
  </si>
  <si>
    <t>Tepung Panir</t>
  </si>
  <si>
    <t>Makaroni</t>
  </si>
  <si>
    <t>Ayam Giling</t>
  </si>
  <si>
    <t>5 bks kcl</t>
  </si>
  <si>
    <t>Keju</t>
  </si>
  <si>
    <t>Kategori</t>
  </si>
  <si>
    <t>Daftar Kategori</t>
  </si>
  <si>
    <t>Kg</t>
  </si>
  <si>
    <t>Mie</t>
  </si>
  <si>
    <t>Bungkus</t>
  </si>
  <si>
    <t>Kentang</t>
  </si>
  <si>
    <t>Jagung</t>
  </si>
  <si>
    <t>Roti</t>
  </si>
  <si>
    <t>Pack</t>
  </si>
  <si>
    <t>Singkong</t>
  </si>
  <si>
    <t>Ubi</t>
  </si>
  <si>
    <t>Packaging</t>
  </si>
  <si>
    <t xml:space="preserve">Protein Hewani </t>
  </si>
  <si>
    <t>Ikan Mujair Fillet</t>
  </si>
  <si>
    <t>Ikan giling</t>
  </si>
  <si>
    <t>Udang</t>
  </si>
  <si>
    <t>Dus</t>
  </si>
  <si>
    <t>Pcs</t>
  </si>
  <si>
    <t>Kacang Hijau</t>
  </si>
  <si>
    <t>Kedelai</t>
  </si>
  <si>
    <t>Oncom</t>
  </si>
  <si>
    <t>Ikat</t>
  </si>
  <si>
    <t>Apel</t>
  </si>
  <si>
    <t>Pak</t>
  </si>
  <si>
    <t>Kotak</t>
  </si>
  <si>
    <t>Karung</t>
  </si>
  <si>
    <t>Tabung</t>
  </si>
  <si>
    <t xml:space="preserve">Packaging </t>
  </si>
  <si>
    <t xml:space="preserve">Plastik </t>
  </si>
  <si>
    <t>Cup 100 ml</t>
  </si>
  <si>
    <t>Thinwall 200 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</si>
</sst>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dd/mm/yyyy"/>
  </numFmts>
  <fonts count="7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color theme="1"/>
      <name val="Calibri"/>
      <scheme val="minor"/>
    </font>
    <font>
      <b/>
      <color rgb="FFFFFFFF"/>
      <name val="Calibri"/>
      <scheme val="minor"/>
    </font>
    <font>
      <color rgb="FF000000"/>
      <name val="Calibri"/>
      <scheme val="minor"/>
    </font>
    <font>
      <color rgb="FF0000FF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2" numFmtId="0" xfId="0" applyFont="1"/>
    <xf borderId="1" fillId="2" fontId="3" numFmtId="0" xfId="0" applyAlignment="1" applyBorder="1" applyFill="1" applyFont="1">
      <alignment horizontal="center" vertical="center"/>
    </xf>
    <xf borderId="1" fillId="0" fontId="4" numFmtId="164" xfId="0" applyAlignment="1" applyBorder="1" applyFont="1" applyNumberFormat="1">
      <alignment readingOrder="0" vertical="center"/>
    </xf>
    <xf borderId="1" fillId="0" fontId="4" numFmtId="0" xfId="0" applyAlignment="1" applyBorder="1" applyFont="1">
      <alignment readingOrder="0" vertical="center"/>
    </xf>
    <xf borderId="1" fillId="0" fontId="4" numFmtId="0" xfId="0" applyAlignment="1" applyBorder="1" applyFont="1">
      <alignment vertical="center"/>
    </xf>
    <xf borderId="1" fillId="0" fontId="4" numFmtId="3" xfId="0" applyAlignment="1" applyBorder="1" applyFont="1" applyNumberFormat="1">
      <alignment readingOrder="0" vertical="center"/>
    </xf>
    <xf borderId="1" fillId="0" fontId="4" numFmtId="165" xfId="0" applyAlignment="1" applyBorder="1" applyFont="1" applyNumberFormat="1">
      <alignment vertical="center"/>
    </xf>
    <xf borderId="1" fillId="0" fontId="5" numFmtId="0" xfId="0" applyAlignment="1" applyBorder="1" applyFont="1">
      <alignment vertical="center"/>
    </xf>
    <xf borderId="1" fillId="0" fontId="5" numFmtId="3" xfId="0" applyAlignment="1" applyBorder="1" applyFont="1" applyNumberFormat="1">
      <alignment vertical="center"/>
    </xf>
    <xf borderId="1" fillId="0" fontId="5" numFmtId="0" xfId="0" applyAlignment="1" applyBorder="1" applyFont="1">
      <alignment readingOrder="0" vertical="center"/>
    </xf>
    <xf borderId="1" fillId="0" fontId="5" numFmtId="3" xfId="0" applyAlignment="1" applyBorder="1" applyFont="1" applyNumberFormat="1">
      <alignment readingOrder="0" vertical="center"/>
    </xf>
    <xf borderId="0" fillId="0" fontId="2" numFmtId="0" xfId="0" applyAlignment="1" applyFont="1">
      <alignment readingOrder="0"/>
    </xf>
    <xf borderId="1" fillId="2" fontId="3" numFmtId="0" xfId="0" applyBorder="1" applyFont="1"/>
    <xf borderId="1" fillId="0" fontId="6" numFmtId="0" xfId="0" applyBorder="1" applyFont="1"/>
    <xf borderId="1" fillId="0" fontId="6" numFmtId="0" xfId="0" applyAlignment="1" applyBorder="1" applyFont="1">
      <alignment readingOrder="0"/>
    </xf>
    <xf borderId="0" fillId="0" fontId="2" numFmtId="0" xfId="0" applyFont="1"/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1076325</xdr:colOff>
      <xdr:row>1</xdr:row>
      <xdr:rowOff>38100</xdr:rowOff>
    </xdr:from>
    <xdr:ext cx="857250" cy="857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485775</xdr:colOff>
      <xdr:row>1</xdr:row>
      <xdr:rowOff>38100</xdr:rowOff>
    </xdr:from>
    <xdr:ext cx="857250" cy="8572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1066800</xdr:colOff>
      <xdr:row>1</xdr:row>
      <xdr:rowOff>85725</xdr:rowOff>
    </xdr:from>
    <xdr:ext cx="857250" cy="857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485775</xdr:colOff>
      <xdr:row>1</xdr:row>
      <xdr:rowOff>38100</xdr:rowOff>
    </xdr:from>
    <xdr:ext cx="857250" cy="8572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1066800</xdr:colOff>
      <xdr:row>1</xdr:row>
      <xdr:rowOff>85725</xdr:rowOff>
    </xdr:from>
    <xdr:ext cx="857250" cy="857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485775</xdr:colOff>
      <xdr:row>1</xdr:row>
      <xdr:rowOff>38100</xdr:rowOff>
    </xdr:from>
    <xdr:ext cx="857250" cy="8572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1066800</xdr:colOff>
      <xdr:row>1</xdr:row>
      <xdr:rowOff>85725</xdr:rowOff>
    </xdr:from>
    <xdr:ext cx="857250" cy="857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485775</xdr:colOff>
      <xdr:row>1</xdr:row>
      <xdr:rowOff>38100</xdr:rowOff>
    </xdr:from>
    <xdr:ext cx="857250" cy="8572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1066800</xdr:colOff>
      <xdr:row>1</xdr:row>
      <xdr:rowOff>85725</xdr:rowOff>
    </xdr:from>
    <xdr:ext cx="857250" cy="857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485775</xdr:colOff>
      <xdr:row>1</xdr:row>
      <xdr:rowOff>38100</xdr:rowOff>
    </xdr:from>
    <xdr:ext cx="857250" cy="8572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1066800</xdr:colOff>
      <xdr:row>1</xdr:row>
      <xdr:rowOff>85725</xdr:rowOff>
    </xdr:from>
    <xdr:ext cx="857250" cy="857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485775</xdr:colOff>
      <xdr:row>1</xdr:row>
      <xdr:rowOff>38100</xdr:rowOff>
    </xdr:from>
    <xdr:ext cx="857250" cy="8572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1066800</xdr:colOff>
      <xdr:row>1</xdr:row>
      <xdr:rowOff>85725</xdr:rowOff>
    </xdr:from>
    <xdr:ext cx="857250" cy="857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485775</xdr:colOff>
      <xdr:row>1</xdr:row>
      <xdr:rowOff>38100</xdr:rowOff>
    </xdr:from>
    <xdr:ext cx="857250" cy="8572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1066800</xdr:colOff>
      <xdr:row>1</xdr:row>
      <xdr:rowOff>85725</xdr:rowOff>
    </xdr:from>
    <xdr:ext cx="857250" cy="857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485775</xdr:colOff>
      <xdr:row>1</xdr:row>
      <xdr:rowOff>38100</xdr:rowOff>
    </xdr:from>
    <xdr:ext cx="857250" cy="8572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1066800</xdr:colOff>
      <xdr:row>1</xdr:row>
      <xdr:rowOff>85725</xdr:rowOff>
    </xdr:from>
    <xdr:ext cx="857250" cy="857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485775</xdr:colOff>
      <xdr:row>1</xdr:row>
      <xdr:rowOff>38100</xdr:rowOff>
    </xdr:from>
    <xdr:ext cx="857250" cy="8572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1066800</xdr:colOff>
      <xdr:row>1</xdr:row>
      <xdr:rowOff>85725</xdr:rowOff>
    </xdr:from>
    <xdr:ext cx="857250" cy="857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485775</xdr:colOff>
      <xdr:row>1</xdr:row>
      <xdr:rowOff>38100</xdr:rowOff>
    </xdr:from>
    <xdr:ext cx="857250" cy="8572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1066800</xdr:colOff>
      <xdr:row>1</xdr:row>
      <xdr:rowOff>85725</xdr:rowOff>
    </xdr:from>
    <xdr:ext cx="857250" cy="857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485775</xdr:colOff>
      <xdr:row>1</xdr:row>
      <xdr:rowOff>38100</xdr:rowOff>
    </xdr:from>
    <xdr:ext cx="857250" cy="8572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4.0"/>
    <col customWidth="1" min="2" max="2" width="24.43"/>
    <col customWidth="1" min="3" max="3" width="24.0"/>
    <col customWidth="1" min="4" max="4" width="14.0"/>
    <col customWidth="1" min="5" max="5" width="16.71"/>
    <col customWidth="1" min="6" max="7" width="8.71"/>
    <col customWidth="1" hidden="1" min="8" max="8" width="18.0"/>
    <col customWidth="1" hidden="1" min="9" max="9" width="14.0"/>
    <col customWidth="1" min="10" max="10" width="12.71"/>
    <col customWidth="1" min="11" max="11" width="8.14"/>
    <col customWidth="1" min="12" max="12" width="11.86"/>
    <col customWidth="1" min="13" max="13" width="14.14"/>
    <col customWidth="1" min="14" max="14" width="9.86"/>
    <col customWidth="1" min="15" max="15" width="8.71"/>
    <col customWidth="1" min="16" max="16" width="12.71"/>
    <col customWidth="1" min="17" max="62" width="8.71"/>
  </cols>
  <sheetData>
    <row r="1">
      <c r="A1" s="1"/>
      <c r="B1" s="1"/>
      <c r="C1" s="1"/>
      <c r="D1" s="1"/>
      <c r="E1" s="1"/>
      <c r="H1" s="2" t="s">
        <v>0</v>
      </c>
      <c r="I1" s="2" t="s">
        <v>1</v>
      </c>
    </row>
    <row r="2">
      <c r="A2" s="1" t="s">
        <v>2</v>
      </c>
      <c r="H2" s="2" t="str">
        <f>IFERROR('Master Data'!E2,"")</f>
        <v>Karbohidrat</v>
      </c>
    </row>
    <row r="3">
      <c r="H3" s="2" t="str">
        <f>IFERROR('Master Data'!E3,"")</f>
        <v>Protein Hewani</v>
      </c>
    </row>
    <row r="4">
      <c r="H4" s="2" t="str">
        <f>IFERROR('Master Data'!E4,"")</f>
        <v>Protein Nabati</v>
      </c>
    </row>
    <row r="5">
      <c r="H5" s="2" t="str">
        <f>IFERROR('Master Data'!E5,"")</f>
        <v>Sayur</v>
      </c>
    </row>
    <row r="6">
      <c r="H6" s="2" t="str">
        <f>IFERROR('Master Data'!E6,"")</f>
        <v>Buah</v>
      </c>
    </row>
    <row r="7">
      <c r="A7" s="3" t="s">
        <v>3</v>
      </c>
      <c r="B7" s="3" t="s">
        <v>4</v>
      </c>
      <c r="C7" s="3" t="s">
        <v>5</v>
      </c>
      <c r="D7" s="3" t="s">
        <v>6</v>
      </c>
      <c r="E7" s="3" t="s">
        <v>7</v>
      </c>
      <c r="H7" s="2" t="str">
        <f>IFERROR('Master Data'!E7,"")</f>
        <v>Bumbu Masak Sayur</v>
      </c>
    </row>
    <row r="8">
      <c r="A8" s="4">
        <v>46112.0</v>
      </c>
      <c r="B8" s="5" t="s">
        <v>8</v>
      </c>
      <c r="C8" s="5" t="s">
        <v>9</v>
      </c>
      <c r="D8" s="6" t="str">
        <f>IF(C8="","",IFERROR(VLOOKUP(C8,'Master Data'!$B$2:$C$527,2,FALSE),""))</f>
        <v>Kg</v>
      </c>
      <c r="E8" s="7">
        <v>271.0</v>
      </c>
      <c r="H8" s="2" t="str">
        <f>IFERROR('Master Data'!E8,"")</f>
        <v>Bumbu Masak Sembako</v>
      </c>
      <c r="I8" s="2" t="str">
        <f>IFERROR(__xludf.DUMMYFUNCTION("IFERROR(TRANSPOSE(FILTER('Master Data'!$B$2:$B$527,'Master Data'!$A$2:$A$527=$B8)),"""")"),"Beras")</f>
        <v>Beras</v>
      </c>
      <c r="J8" s="2" t="str">
        <f>IFERROR(__xludf.DUMMYFUNCTION("""COMPUTED_VALUE"""),"Mie")</f>
        <v>Mie</v>
      </c>
      <c r="K8" s="2" t="str">
        <f>IFERROR(__xludf.DUMMYFUNCTION("""COMPUTED_VALUE"""),"Kentang")</f>
        <v>Kentang</v>
      </c>
      <c r="L8" s="2" t="str">
        <f>IFERROR(__xludf.DUMMYFUNCTION("""COMPUTED_VALUE"""),"Jagung")</f>
        <v>Jagung</v>
      </c>
      <c r="M8" s="2" t="str">
        <f>IFERROR(__xludf.DUMMYFUNCTION("""COMPUTED_VALUE"""),"Roti")</f>
        <v>Roti</v>
      </c>
      <c r="N8" s="2" t="str">
        <f>IFERROR(__xludf.DUMMYFUNCTION("""COMPUTED_VALUE"""),"Singkong")</f>
        <v>Singkong</v>
      </c>
      <c r="O8" s="2" t="str">
        <f>IFERROR(__xludf.DUMMYFUNCTION("""COMPUTED_VALUE"""),"Ubi")</f>
        <v>Ubi</v>
      </c>
      <c r="P8" s="2" t="str">
        <f>IFERROR(__xludf.DUMMYFUNCTION("""COMPUTED_VALUE"""),"Makaroni")</f>
        <v>Makaroni</v>
      </c>
    </row>
    <row r="9">
      <c r="A9" s="4">
        <v>46112.0</v>
      </c>
      <c r="B9" s="5" t="s">
        <v>10</v>
      </c>
      <c r="C9" s="5" t="s">
        <v>11</v>
      </c>
      <c r="D9" s="6" t="str">
        <f>IF(C9="","",IFERROR(VLOOKUP(C9,'Master Data'!$B$2:$C$527,2,FALSE),""))</f>
        <v>Kg</v>
      </c>
      <c r="E9" s="7">
        <v>148.0</v>
      </c>
      <c r="H9" s="2" t="str">
        <f>IFERROR('Master Data'!E9,"")</f>
        <v>Isi Ulang</v>
      </c>
      <c r="I9" s="2" t="str">
        <f>IFERROR(__xludf.DUMMYFUNCTION("IFERROR(TRANSPOSE(FILTER('Master Data'!$B$2:$B$527,'Master Data'!$A$2:$A$527=$B9)),"""")"),"Daging Ayam Fillet")</f>
        <v>Daging Ayam Fillet</v>
      </c>
      <c r="J9" s="2" t="str">
        <f>IFERROR(__xludf.DUMMYFUNCTION("""COMPUTED_VALUE"""),"Daging Ayam Tulang (Potong)")</f>
        <v>Daging Ayam Tulang (Potong)</v>
      </c>
      <c r="K9" s="2" t="str">
        <f>IFERROR(__xludf.DUMMYFUNCTION("""COMPUTED_VALUE"""),"Ikan Patin Fillet")</f>
        <v>Ikan Patin Fillet</v>
      </c>
      <c r="L9" s="2" t="str">
        <f>IFERROR(__xludf.DUMMYFUNCTION("""COMPUTED_VALUE"""),"Telur")</f>
        <v>Telur</v>
      </c>
      <c r="M9" s="2" t="str">
        <f>IFERROR(__xludf.DUMMYFUNCTION("""COMPUTED_VALUE"""),"Ikan giling")</f>
        <v>Ikan giling</v>
      </c>
      <c r="N9" s="2" t="str">
        <f>IFERROR(__xludf.DUMMYFUNCTION("""COMPUTED_VALUE"""),"Ayam Giling")</f>
        <v>Ayam Giling</v>
      </c>
      <c r="O9" s="2" t="str">
        <f>IFERROR(__xludf.DUMMYFUNCTION("""COMPUTED_VALUE"""),"Daging Sapi")</f>
        <v>Daging Sapi</v>
      </c>
      <c r="P9" s="2" t="str">
        <f>IFERROR(__xludf.DUMMYFUNCTION("""COMPUTED_VALUE"""),"Udang")</f>
        <v>Udang</v>
      </c>
      <c r="Q9" s="2" t="str">
        <f>IFERROR(__xludf.DUMMYFUNCTION("""COMPUTED_VALUE"""),"Susu UHT")</f>
        <v>Susu UHT</v>
      </c>
    </row>
    <row r="10">
      <c r="A10" s="4">
        <v>46112.0</v>
      </c>
      <c r="B10" s="5" t="s">
        <v>12</v>
      </c>
      <c r="C10" s="5" t="s">
        <v>13</v>
      </c>
      <c r="D10" s="6" t="str">
        <f>IF(C10="","",IFERROR(VLOOKUP(C10,'Master Data'!$B$2:$C$527,2,FALSE),""))</f>
        <v>Pcs</v>
      </c>
      <c r="E10" s="7">
        <v>3355.0</v>
      </c>
      <c r="H10" s="2" t="str">
        <f>IFERROR('Master Data'!E10,"")</f>
        <v>Packaging</v>
      </c>
      <c r="I10" s="2" t="str">
        <f>IFERROR(__xludf.DUMMYFUNCTION("IFERROR(TRANSPOSE(FILTER('Master Data'!$B$2:$B$527,'Master Data'!$A$2:$A$527=$B10)),"""")"),"Tempe")</f>
        <v>Tempe</v>
      </c>
      <c r="J10" s="2" t="str">
        <f>IFERROR(__xludf.DUMMYFUNCTION("""COMPUTED_VALUE"""),"Tahu")</f>
        <v>Tahu</v>
      </c>
      <c r="K10" s="2" t="str">
        <f>IFERROR(__xludf.DUMMYFUNCTION("""COMPUTED_VALUE"""),"Kacang Hijau")</f>
        <v>Kacang Hijau</v>
      </c>
      <c r="L10" s="2" t="str">
        <f>IFERROR(__xludf.DUMMYFUNCTION("""COMPUTED_VALUE"""),"Kacang Tanah")</f>
        <v>Kacang Tanah</v>
      </c>
      <c r="M10" s="2" t="str">
        <f>IFERROR(__xludf.DUMMYFUNCTION("""COMPUTED_VALUE"""),"Kedelai")</f>
        <v>Kedelai</v>
      </c>
      <c r="N10" s="2" t="str">
        <f>IFERROR(__xludf.DUMMYFUNCTION("""COMPUTED_VALUE"""),"Oncom")</f>
        <v>Oncom</v>
      </c>
    </row>
    <row r="11">
      <c r="A11" s="4">
        <v>46112.0</v>
      </c>
      <c r="B11" s="5" t="s">
        <v>14</v>
      </c>
      <c r="C11" s="5" t="s">
        <v>15</v>
      </c>
      <c r="D11" s="6" t="str">
        <f>IF(C11="","",IFERROR(VLOOKUP(C11,'Master Data'!$B$2:$C$527,2,FALSE),""))</f>
        <v>Kg</v>
      </c>
      <c r="E11" s="7">
        <v>235.0</v>
      </c>
      <c r="H11" s="2" t="str">
        <f>IFERROR('Master Data'!E12,"")</f>
        <v/>
      </c>
      <c r="I11" s="2" t="str">
        <f>IFERROR(__xludf.DUMMYFUNCTION("IFERROR(TRANSPOSE(FILTER('Master Data'!$B$2:$B$527,'Master Data'!$A$2:$A$527=$B11)),"""")"),"Wortel")</f>
        <v>Wortel</v>
      </c>
      <c r="J11" s="2" t="str">
        <f>IFERROR(__xludf.DUMMYFUNCTION("""COMPUTED_VALUE"""),"Kacang Panjang")</f>
        <v>Kacang Panjang</v>
      </c>
      <c r="K11" s="2" t="str">
        <f>IFERROR(__xludf.DUMMYFUNCTION("""COMPUTED_VALUE"""),"Tauge")</f>
        <v>Tauge</v>
      </c>
      <c r="L11" s="2" t="str">
        <f>IFERROR(__xludf.DUMMYFUNCTION("""COMPUTED_VALUE"""),"Kubis")</f>
        <v>Kubis</v>
      </c>
      <c r="M11" s="2" t="str">
        <f>IFERROR(__xludf.DUMMYFUNCTION("""COMPUTED_VALUE"""),"Buncis")</f>
        <v>Buncis</v>
      </c>
      <c r="N11" s="2" t="str">
        <f>IFERROR(__xludf.DUMMYFUNCTION("""COMPUTED_VALUE"""),"Kembang Kol")</f>
        <v>Kembang Kol</v>
      </c>
      <c r="O11" s="2" t="str">
        <f>IFERROR(__xludf.DUMMYFUNCTION("""COMPUTED_VALUE"""),"Sawi Putih")</f>
        <v>Sawi Putih</v>
      </c>
      <c r="P11" s="2" t="str">
        <f>IFERROR(__xludf.DUMMYFUNCTION("""COMPUTED_VALUE"""),"Caisin")</f>
        <v>Caisin</v>
      </c>
      <c r="Q11" s="2" t="str">
        <f>IFERROR(__xludf.DUMMYFUNCTION("""COMPUTED_VALUE"""),"Timun")</f>
        <v>Timun</v>
      </c>
      <c r="R11" s="2" t="str">
        <f>IFERROR(__xludf.DUMMYFUNCTION("""COMPUTED_VALUE"""),"Daun Bawang")</f>
        <v>Daun Bawang</v>
      </c>
      <c r="S11" s="2" t="str">
        <f>IFERROR(__xludf.DUMMYFUNCTION("""COMPUTED_VALUE"""),"Labu Siam")</f>
        <v>Labu Siam</v>
      </c>
      <c r="T11" s="2" t="str">
        <f>IFERROR(__xludf.DUMMYFUNCTION("""COMPUTED_VALUE"""),"Tomat")</f>
        <v>Tomat</v>
      </c>
      <c r="U11" s="2" t="str">
        <f>IFERROR(__xludf.DUMMYFUNCTION("""COMPUTED_VALUE"""),"Kemangi")</f>
        <v>Kemangi</v>
      </c>
      <c r="V11" s="2" t="str">
        <f>IFERROR(__xludf.DUMMYFUNCTION("""COMPUTED_VALUE"""),"Jagung ")</f>
        <v>Jagung </v>
      </c>
    </row>
    <row r="12">
      <c r="A12" s="4">
        <v>46112.0</v>
      </c>
      <c r="B12" s="5" t="s">
        <v>14</v>
      </c>
      <c r="C12" s="5" t="s">
        <v>16</v>
      </c>
      <c r="D12" s="6" t="str">
        <f>IF(C12="","",IFERROR(VLOOKUP(C12,'Master Data'!$B$2:$C$527,2,FALSE),""))</f>
        <v>Kg</v>
      </c>
      <c r="E12" s="7">
        <v>30.0</v>
      </c>
      <c r="H12" s="2" t="str">
        <f>IFERROR('Master Data'!E14,"")</f>
        <v/>
      </c>
      <c r="I12" s="2" t="str">
        <f>IFERROR(__xludf.DUMMYFUNCTION("IFERROR(TRANSPOSE(FILTER('Master Data'!$B$2:$B$527,'Master Data'!$A$2:$A$527=$B12)),"""")"),"Wortel")</f>
        <v>Wortel</v>
      </c>
      <c r="J12" s="2" t="str">
        <f>IFERROR(__xludf.DUMMYFUNCTION("""COMPUTED_VALUE"""),"Kacang Panjang")</f>
        <v>Kacang Panjang</v>
      </c>
      <c r="K12" s="2" t="str">
        <f>IFERROR(__xludf.DUMMYFUNCTION("""COMPUTED_VALUE"""),"Tauge")</f>
        <v>Tauge</v>
      </c>
      <c r="L12" s="2" t="str">
        <f>IFERROR(__xludf.DUMMYFUNCTION("""COMPUTED_VALUE"""),"Kubis")</f>
        <v>Kubis</v>
      </c>
      <c r="M12" s="2" t="str">
        <f>IFERROR(__xludf.DUMMYFUNCTION("""COMPUTED_VALUE"""),"Buncis")</f>
        <v>Buncis</v>
      </c>
      <c r="N12" s="2" t="str">
        <f>IFERROR(__xludf.DUMMYFUNCTION("""COMPUTED_VALUE"""),"Kembang Kol")</f>
        <v>Kembang Kol</v>
      </c>
      <c r="O12" s="2" t="str">
        <f>IFERROR(__xludf.DUMMYFUNCTION("""COMPUTED_VALUE"""),"Sawi Putih")</f>
        <v>Sawi Putih</v>
      </c>
      <c r="P12" s="2" t="str">
        <f>IFERROR(__xludf.DUMMYFUNCTION("""COMPUTED_VALUE"""),"Caisin")</f>
        <v>Caisin</v>
      </c>
      <c r="Q12" s="2" t="str">
        <f>IFERROR(__xludf.DUMMYFUNCTION("""COMPUTED_VALUE"""),"Timun")</f>
        <v>Timun</v>
      </c>
      <c r="R12" s="2" t="str">
        <f>IFERROR(__xludf.DUMMYFUNCTION("""COMPUTED_VALUE"""),"Daun Bawang")</f>
        <v>Daun Bawang</v>
      </c>
      <c r="S12" s="2" t="str">
        <f>IFERROR(__xludf.DUMMYFUNCTION("""COMPUTED_VALUE"""),"Labu Siam")</f>
        <v>Labu Siam</v>
      </c>
      <c r="T12" s="2" t="str">
        <f>IFERROR(__xludf.DUMMYFUNCTION("""COMPUTED_VALUE"""),"Tomat")</f>
        <v>Tomat</v>
      </c>
      <c r="U12" s="2" t="str">
        <f>IFERROR(__xludf.DUMMYFUNCTION("""COMPUTED_VALUE"""),"Kemangi")</f>
        <v>Kemangi</v>
      </c>
      <c r="V12" s="2" t="str">
        <f>IFERROR(__xludf.DUMMYFUNCTION("""COMPUTED_VALUE"""),"Jagung ")</f>
        <v>Jagung </v>
      </c>
    </row>
    <row r="13">
      <c r="A13" s="4">
        <v>46112.0</v>
      </c>
      <c r="B13" s="5" t="s">
        <v>17</v>
      </c>
      <c r="C13" s="5" t="s">
        <v>18</v>
      </c>
      <c r="D13" s="6" t="str">
        <f>IF(C13="","",IFERROR(VLOOKUP(C13,'Master Data'!$B$2:$C$527,2,FALSE),""))</f>
        <v>Kg</v>
      </c>
      <c r="E13" s="7">
        <v>3.0</v>
      </c>
      <c r="H13" s="2" t="str">
        <f>IFERROR('Master Data'!E17,"")</f>
        <v/>
      </c>
      <c r="I13" s="2" t="str">
        <f>IFERROR(__xludf.DUMMYFUNCTION("IFERROR(TRANSPOSE(FILTER('Master Data'!$B$2:$B$527,'Master Data'!$A$2:$A$527=$B13)),"""")"),"Bawang Merah")</f>
        <v>Bawang Merah</v>
      </c>
      <c r="J13" s="2" t="str">
        <f>IFERROR(__xludf.DUMMYFUNCTION("""COMPUTED_VALUE"""),"Bawang Putih")</f>
        <v>Bawang Putih</v>
      </c>
      <c r="K13" s="2" t="str">
        <f>IFERROR(__xludf.DUMMYFUNCTION("""COMPUTED_VALUE"""),"Laos")</f>
        <v>Laos</v>
      </c>
      <c r="L13" s="2" t="str">
        <f>IFERROR(__xludf.DUMMYFUNCTION("""COMPUTED_VALUE"""),"Serai")</f>
        <v>Serai</v>
      </c>
      <c r="M13" s="2" t="str">
        <f>IFERROR(__xludf.DUMMYFUNCTION("""COMPUTED_VALUE"""),"Cabe Merah")</f>
        <v>Cabe Merah</v>
      </c>
      <c r="N13" s="2" t="str">
        <f>IFERROR(__xludf.DUMMYFUNCTION("""COMPUTED_VALUE"""),"Bawang Bombay")</f>
        <v>Bawang Bombay</v>
      </c>
      <c r="O13" s="2" t="str">
        <f>IFERROR(__xludf.DUMMYFUNCTION("""COMPUTED_VALUE"""),"Ketumbar")</f>
        <v>Ketumbar</v>
      </c>
      <c r="P13" s="2" t="str">
        <f>IFERROR(__xludf.DUMMYFUNCTION("""COMPUTED_VALUE"""),"Kencur")</f>
        <v>Kencur</v>
      </c>
      <c r="Q13" s="2" t="str">
        <f>IFERROR(__xludf.DUMMYFUNCTION("""COMPUTED_VALUE"""),"Kunyit")</f>
        <v>Kunyit</v>
      </c>
      <c r="R13" s="2" t="str">
        <f>IFERROR(__xludf.DUMMYFUNCTION("""COMPUTED_VALUE"""),"Jahe")</f>
        <v>Jahe</v>
      </c>
      <c r="S13" s="2" t="str">
        <f>IFERROR(__xludf.DUMMYFUNCTION("""COMPUTED_VALUE"""),"Kelapa Parut")</f>
        <v>Kelapa Parut</v>
      </c>
      <c r="T13" s="2" t="str">
        <f>IFERROR(__xludf.DUMMYFUNCTION("""COMPUTED_VALUE"""),"Cabe Ijo")</f>
        <v>Cabe Ijo</v>
      </c>
    </row>
    <row r="14">
      <c r="A14" s="4">
        <v>46112.0</v>
      </c>
      <c r="B14" s="5" t="s">
        <v>14</v>
      </c>
      <c r="C14" s="5" t="s">
        <v>19</v>
      </c>
      <c r="D14" s="6" t="str">
        <f>IF(C14="","",IFERROR(VLOOKUP(C14,'Master Data'!$B$2:$C$527,2,FALSE),""))</f>
        <v>Kg</v>
      </c>
      <c r="E14" s="7">
        <v>3.0</v>
      </c>
      <c r="H14" s="2" t="str">
        <f>IFERROR('Master Data'!E18,"")</f>
        <v/>
      </c>
      <c r="I14" s="2" t="str">
        <f>IFERROR(__xludf.DUMMYFUNCTION("IFERROR(TRANSPOSE(FILTER('Master Data'!$B$2:$B$527,'Master Data'!$A$2:$A$527=$B14)),"""")"),"Wortel")</f>
        <v>Wortel</v>
      </c>
      <c r="J14" s="2" t="str">
        <f>IFERROR(__xludf.DUMMYFUNCTION("""COMPUTED_VALUE"""),"Kacang Panjang")</f>
        <v>Kacang Panjang</v>
      </c>
      <c r="K14" s="2" t="str">
        <f>IFERROR(__xludf.DUMMYFUNCTION("""COMPUTED_VALUE"""),"Tauge")</f>
        <v>Tauge</v>
      </c>
      <c r="L14" s="2" t="str">
        <f>IFERROR(__xludf.DUMMYFUNCTION("""COMPUTED_VALUE"""),"Kubis")</f>
        <v>Kubis</v>
      </c>
      <c r="M14" s="2" t="str">
        <f>IFERROR(__xludf.DUMMYFUNCTION("""COMPUTED_VALUE"""),"Buncis")</f>
        <v>Buncis</v>
      </c>
      <c r="N14" s="2" t="str">
        <f>IFERROR(__xludf.DUMMYFUNCTION("""COMPUTED_VALUE"""),"Kembang Kol")</f>
        <v>Kembang Kol</v>
      </c>
      <c r="O14" s="2" t="str">
        <f>IFERROR(__xludf.DUMMYFUNCTION("""COMPUTED_VALUE"""),"Sawi Putih")</f>
        <v>Sawi Putih</v>
      </c>
      <c r="P14" s="2" t="str">
        <f>IFERROR(__xludf.DUMMYFUNCTION("""COMPUTED_VALUE"""),"Caisin")</f>
        <v>Caisin</v>
      </c>
      <c r="Q14" s="2" t="str">
        <f>IFERROR(__xludf.DUMMYFUNCTION("""COMPUTED_VALUE"""),"Timun")</f>
        <v>Timun</v>
      </c>
      <c r="R14" s="2" t="str">
        <f>IFERROR(__xludf.DUMMYFUNCTION("""COMPUTED_VALUE"""),"Daun Bawang")</f>
        <v>Daun Bawang</v>
      </c>
      <c r="S14" s="2" t="str">
        <f>IFERROR(__xludf.DUMMYFUNCTION("""COMPUTED_VALUE"""),"Labu Siam")</f>
        <v>Labu Siam</v>
      </c>
      <c r="T14" s="2" t="str">
        <f>IFERROR(__xludf.DUMMYFUNCTION("""COMPUTED_VALUE"""),"Tomat")</f>
        <v>Tomat</v>
      </c>
      <c r="U14" s="2" t="str">
        <f>IFERROR(__xludf.DUMMYFUNCTION("""COMPUTED_VALUE"""),"Kemangi")</f>
        <v>Kemangi</v>
      </c>
      <c r="V14" s="2" t="str">
        <f>IFERROR(__xludf.DUMMYFUNCTION("""COMPUTED_VALUE"""),"Jagung ")</f>
        <v>Jagung </v>
      </c>
    </row>
    <row r="15">
      <c r="A15" s="4">
        <v>46112.0</v>
      </c>
      <c r="B15" s="5" t="s">
        <v>17</v>
      </c>
      <c r="C15" s="5" t="s">
        <v>20</v>
      </c>
      <c r="D15" s="6" t="str">
        <f>IF(C15="","",IFERROR(VLOOKUP(C15,'Master Data'!$B$2:$C$527,2,FALSE),""))</f>
        <v>Kg</v>
      </c>
      <c r="E15" s="7">
        <v>4.0</v>
      </c>
      <c r="H15" s="2" t="str">
        <f>IFERROR('Master Data'!E19,"")</f>
        <v/>
      </c>
      <c r="I15" s="2" t="str">
        <f>IFERROR(__xludf.DUMMYFUNCTION("IFERROR(TRANSPOSE(FILTER('Master Data'!$B$2:$B$527,'Master Data'!$A$2:$A$527=$B15)),"""")"),"Bawang Merah")</f>
        <v>Bawang Merah</v>
      </c>
      <c r="J15" s="2" t="str">
        <f>IFERROR(__xludf.DUMMYFUNCTION("""COMPUTED_VALUE"""),"Bawang Putih")</f>
        <v>Bawang Putih</v>
      </c>
      <c r="K15" s="2" t="str">
        <f>IFERROR(__xludf.DUMMYFUNCTION("""COMPUTED_VALUE"""),"Laos")</f>
        <v>Laos</v>
      </c>
      <c r="L15" s="2" t="str">
        <f>IFERROR(__xludf.DUMMYFUNCTION("""COMPUTED_VALUE"""),"Serai")</f>
        <v>Serai</v>
      </c>
      <c r="M15" s="2" t="str">
        <f>IFERROR(__xludf.DUMMYFUNCTION("""COMPUTED_VALUE"""),"Cabe Merah")</f>
        <v>Cabe Merah</v>
      </c>
      <c r="N15" s="2" t="str">
        <f>IFERROR(__xludf.DUMMYFUNCTION("""COMPUTED_VALUE"""),"Bawang Bombay")</f>
        <v>Bawang Bombay</v>
      </c>
      <c r="O15" s="2" t="str">
        <f>IFERROR(__xludf.DUMMYFUNCTION("""COMPUTED_VALUE"""),"Ketumbar")</f>
        <v>Ketumbar</v>
      </c>
      <c r="P15" s="2" t="str">
        <f>IFERROR(__xludf.DUMMYFUNCTION("""COMPUTED_VALUE"""),"Kencur")</f>
        <v>Kencur</v>
      </c>
      <c r="Q15" s="2" t="str">
        <f>IFERROR(__xludf.DUMMYFUNCTION("""COMPUTED_VALUE"""),"Kunyit")</f>
        <v>Kunyit</v>
      </c>
      <c r="R15" s="2" t="str">
        <f>IFERROR(__xludf.DUMMYFUNCTION("""COMPUTED_VALUE"""),"Jahe")</f>
        <v>Jahe</v>
      </c>
      <c r="S15" s="2" t="str">
        <f>IFERROR(__xludf.DUMMYFUNCTION("""COMPUTED_VALUE"""),"Kelapa Parut")</f>
        <v>Kelapa Parut</v>
      </c>
      <c r="T15" s="2" t="str">
        <f>IFERROR(__xludf.DUMMYFUNCTION("""COMPUTED_VALUE"""),"Cabe Ijo")</f>
        <v>Cabe Ijo</v>
      </c>
    </row>
    <row r="16">
      <c r="A16" s="4">
        <v>46112.0</v>
      </c>
      <c r="B16" s="5" t="s">
        <v>17</v>
      </c>
      <c r="C16" s="5" t="s">
        <v>21</v>
      </c>
      <c r="D16" s="6" t="str">
        <f>IF(C16="","",IFERROR(VLOOKUP(C16,'Master Data'!$B$2:$C$527,2,FALSE),""))</f>
        <v>Kg</v>
      </c>
      <c r="E16" s="7">
        <v>4.0</v>
      </c>
      <c r="H16" s="2" t="str">
        <f>IFERROR('Master Data'!E21,"")</f>
        <v/>
      </c>
      <c r="I16" s="2" t="str">
        <f>IFERROR(__xludf.DUMMYFUNCTION("IFERROR(TRANSPOSE(FILTER('Master Data'!$B$2:$B$527,'Master Data'!$A$2:$A$527=$B16)),"""")"),"Bawang Merah")</f>
        <v>Bawang Merah</v>
      </c>
      <c r="J16" s="2" t="str">
        <f>IFERROR(__xludf.DUMMYFUNCTION("""COMPUTED_VALUE"""),"Bawang Putih")</f>
        <v>Bawang Putih</v>
      </c>
      <c r="K16" s="2" t="str">
        <f>IFERROR(__xludf.DUMMYFUNCTION("""COMPUTED_VALUE"""),"Laos")</f>
        <v>Laos</v>
      </c>
      <c r="L16" s="2" t="str">
        <f>IFERROR(__xludf.DUMMYFUNCTION("""COMPUTED_VALUE"""),"Serai")</f>
        <v>Serai</v>
      </c>
      <c r="M16" s="2" t="str">
        <f>IFERROR(__xludf.DUMMYFUNCTION("""COMPUTED_VALUE"""),"Cabe Merah")</f>
        <v>Cabe Merah</v>
      </c>
      <c r="N16" s="2" t="str">
        <f>IFERROR(__xludf.DUMMYFUNCTION("""COMPUTED_VALUE"""),"Bawang Bombay")</f>
        <v>Bawang Bombay</v>
      </c>
      <c r="O16" s="2" t="str">
        <f>IFERROR(__xludf.DUMMYFUNCTION("""COMPUTED_VALUE"""),"Ketumbar")</f>
        <v>Ketumbar</v>
      </c>
      <c r="P16" s="2" t="str">
        <f>IFERROR(__xludf.DUMMYFUNCTION("""COMPUTED_VALUE"""),"Kencur")</f>
        <v>Kencur</v>
      </c>
      <c r="Q16" s="2" t="str">
        <f>IFERROR(__xludf.DUMMYFUNCTION("""COMPUTED_VALUE"""),"Kunyit")</f>
        <v>Kunyit</v>
      </c>
      <c r="R16" s="2" t="str">
        <f>IFERROR(__xludf.DUMMYFUNCTION("""COMPUTED_VALUE"""),"Jahe")</f>
        <v>Jahe</v>
      </c>
      <c r="S16" s="2" t="str">
        <f>IFERROR(__xludf.DUMMYFUNCTION("""COMPUTED_VALUE"""),"Kelapa Parut")</f>
        <v>Kelapa Parut</v>
      </c>
      <c r="T16" s="2" t="str">
        <f>IFERROR(__xludf.DUMMYFUNCTION("""COMPUTED_VALUE"""),"Cabe Ijo")</f>
        <v>Cabe Ijo</v>
      </c>
    </row>
    <row r="17">
      <c r="A17" s="4">
        <v>46112.0</v>
      </c>
      <c r="B17" s="5" t="s">
        <v>17</v>
      </c>
      <c r="C17" s="5" t="s">
        <v>22</v>
      </c>
      <c r="D17" s="6" t="str">
        <f>IF(C17="","",IFERROR(VLOOKUP(C17,'Master Data'!$B$2:$C$527,2,FALSE),""))</f>
        <v>Kg</v>
      </c>
      <c r="E17" s="7">
        <v>3.0</v>
      </c>
      <c r="H17" s="2" t="str">
        <f>IFERROR('Master Data'!E22,"")</f>
        <v/>
      </c>
      <c r="I17" s="2" t="str">
        <f>IFERROR(__xludf.DUMMYFUNCTION("IFERROR(TRANSPOSE(FILTER('Master Data'!$B$2:$B$527,'Master Data'!$A$2:$A$527=$B17)),"""")"),"Bawang Merah")</f>
        <v>Bawang Merah</v>
      </c>
      <c r="J17" s="2" t="str">
        <f>IFERROR(__xludf.DUMMYFUNCTION("""COMPUTED_VALUE"""),"Bawang Putih")</f>
        <v>Bawang Putih</v>
      </c>
      <c r="K17" s="2" t="str">
        <f>IFERROR(__xludf.DUMMYFUNCTION("""COMPUTED_VALUE"""),"Laos")</f>
        <v>Laos</v>
      </c>
      <c r="L17" s="2" t="str">
        <f>IFERROR(__xludf.DUMMYFUNCTION("""COMPUTED_VALUE"""),"Serai")</f>
        <v>Serai</v>
      </c>
      <c r="M17" s="2" t="str">
        <f>IFERROR(__xludf.DUMMYFUNCTION("""COMPUTED_VALUE"""),"Cabe Merah")</f>
        <v>Cabe Merah</v>
      </c>
      <c r="N17" s="2" t="str">
        <f>IFERROR(__xludf.DUMMYFUNCTION("""COMPUTED_VALUE"""),"Bawang Bombay")</f>
        <v>Bawang Bombay</v>
      </c>
      <c r="O17" s="2" t="str">
        <f>IFERROR(__xludf.DUMMYFUNCTION("""COMPUTED_VALUE"""),"Ketumbar")</f>
        <v>Ketumbar</v>
      </c>
      <c r="P17" s="2" t="str">
        <f>IFERROR(__xludf.DUMMYFUNCTION("""COMPUTED_VALUE"""),"Kencur")</f>
        <v>Kencur</v>
      </c>
      <c r="Q17" s="2" t="str">
        <f>IFERROR(__xludf.DUMMYFUNCTION("""COMPUTED_VALUE"""),"Kunyit")</f>
        <v>Kunyit</v>
      </c>
      <c r="R17" s="2" t="str">
        <f>IFERROR(__xludf.DUMMYFUNCTION("""COMPUTED_VALUE"""),"Jahe")</f>
        <v>Jahe</v>
      </c>
      <c r="S17" s="2" t="str">
        <f>IFERROR(__xludf.DUMMYFUNCTION("""COMPUTED_VALUE"""),"Kelapa Parut")</f>
        <v>Kelapa Parut</v>
      </c>
      <c r="T17" s="2" t="str">
        <f>IFERROR(__xludf.DUMMYFUNCTION("""COMPUTED_VALUE"""),"Cabe Ijo")</f>
        <v>Cabe Ijo</v>
      </c>
    </row>
    <row r="18">
      <c r="A18" s="4">
        <v>46112.0</v>
      </c>
      <c r="B18" s="5" t="s">
        <v>14</v>
      </c>
      <c r="C18" s="5" t="s">
        <v>23</v>
      </c>
      <c r="D18" s="6" t="str">
        <f>IF(C18="","",IFERROR(VLOOKUP(C18,'Master Data'!$B$2:$C$527,2,FALSE),""))</f>
        <v>Kg</v>
      </c>
      <c r="E18" s="7">
        <v>15.0</v>
      </c>
      <c r="H18" s="2" t="str">
        <f>IFERROR('Master Data'!E23,"")</f>
        <v/>
      </c>
      <c r="I18" s="2" t="str">
        <f>IFERROR(__xludf.DUMMYFUNCTION("IFERROR(TRANSPOSE(FILTER('Master Data'!$B$2:$B$527,'Master Data'!$A$2:$A$527=$B18)),"""")"),"Wortel")</f>
        <v>Wortel</v>
      </c>
      <c r="J18" s="2" t="str">
        <f>IFERROR(__xludf.DUMMYFUNCTION("""COMPUTED_VALUE"""),"Kacang Panjang")</f>
        <v>Kacang Panjang</v>
      </c>
      <c r="K18" s="2" t="str">
        <f>IFERROR(__xludf.DUMMYFUNCTION("""COMPUTED_VALUE"""),"Tauge")</f>
        <v>Tauge</v>
      </c>
      <c r="L18" s="2" t="str">
        <f>IFERROR(__xludf.DUMMYFUNCTION("""COMPUTED_VALUE"""),"Kubis")</f>
        <v>Kubis</v>
      </c>
      <c r="M18" s="2" t="str">
        <f>IFERROR(__xludf.DUMMYFUNCTION("""COMPUTED_VALUE"""),"Buncis")</f>
        <v>Buncis</v>
      </c>
      <c r="N18" s="2" t="str">
        <f>IFERROR(__xludf.DUMMYFUNCTION("""COMPUTED_VALUE"""),"Kembang Kol")</f>
        <v>Kembang Kol</v>
      </c>
      <c r="O18" s="2" t="str">
        <f>IFERROR(__xludf.DUMMYFUNCTION("""COMPUTED_VALUE"""),"Sawi Putih")</f>
        <v>Sawi Putih</v>
      </c>
      <c r="P18" s="2" t="str">
        <f>IFERROR(__xludf.DUMMYFUNCTION("""COMPUTED_VALUE"""),"Caisin")</f>
        <v>Caisin</v>
      </c>
      <c r="Q18" s="2" t="str">
        <f>IFERROR(__xludf.DUMMYFUNCTION("""COMPUTED_VALUE"""),"Timun")</f>
        <v>Timun</v>
      </c>
      <c r="R18" s="2" t="str">
        <f>IFERROR(__xludf.DUMMYFUNCTION("""COMPUTED_VALUE"""),"Daun Bawang")</f>
        <v>Daun Bawang</v>
      </c>
      <c r="S18" s="2" t="str">
        <f>IFERROR(__xludf.DUMMYFUNCTION("""COMPUTED_VALUE"""),"Labu Siam")</f>
        <v>Labu Siam</v>
      </c>
      <c r="T18" s="2" t="str">
        <f>IFERROR(__xludf.DUMMYFUNCTION("""COMPUTED_VALUE"""),"Tomat")</f>
        <v>Tomat</v>
      </c>
      <c r="U18" s="2" t="str">
        <f>IFERROR(__xludf.DUMMYFUNCTION("""COMPUTED_VALUE"""),"Kemangi")</f>
        <v>Kemangi</v>
      </c>
      <c r="V18" s="2" t="str">
        <f>IFERROR(__xludf.DUMMYFUNCTION("""COMPUTED_VALUE"""),"Jagung ")</f>
        <v>Jagung </v>
      </c>
    </row>
    <row r="19">
      <c r="A19" s="4">
        <v>46112.0</v>
      </c>
      <c r="B19" s="5" t="s">
        <v>24</v>
      </c>
      <c r="C19" s="5" t="s">
        <v>25</v>
      </c>
      <c r="D19" s="6" t="str">
        <f>IF(C19="","",IFERROR(VLOOKUP(C19,'Master Data'!$B$2:$C$527,2,FALSE),""))</f>
        <v>Kg</v>
      </c>
      <c r="E19" s="7">
        <v>598.0</v>
      </c>
      <c r="H19" s="2" t="str">
        <f>IFERROR('Master Data'!E25,"")</f>
        <v/>
      </c>
      <c r="I19" s="2" t="str">
        <f>IFERROR(__xludf.DUMMYFUNCTION("IFERROR(TRANSPOSE(FILTER('Master Data'!$B$2:$B$527,'Master Data'!$A$2:$A$527=$B19)),"""")"),"Melon")</f>
        <v>Melon</v>
      </c>
      <c r="J19" s="2" t="str">
        <f>IFERROR(__xludf.DUMMYFUNCTION("""COMPUTED_VALUE"""),"Semangka")</f>
        <v>Semangka</v>
      </c>
      <c r="K19" s="2" t="str">
        <f>IFERROR(__xludf.DUMMYFUNCTION("""COMPUTED_VALUE"""),"Jeruk")</f>
        <v>Jeruk</v>
      </c>
      <c r="L19" s="2" t="str">
        <f>IFERROR(__xludf.DUMMYFUNCTION("""COMPUTED_VALUE"""),"Pisang")</f>
        <v>Pisang</v>
      </c>
      <c r="M19" s="2" t="str">
        <f>IFERROR(__xludf.DUMMYFUNCTION("""COMPUTED_VALUE"""),"Buah Naga")</f>
        <v>Buah Naga</v>
      </c>
      <c r="N19" s="2" t="str">
        <f>IFERROR(__xludf.DUMMYFUNCTION("""COMPUTED_VALUE"""),"Salak")</f>
        <v>Salak</v>
      </c>
      <c r="O19" s="2" t="str">
        <f>IFERROR(__xludf.DUMMYFUNCTION("""COMPUTED_VALUE"""),"Apel")</f>
        <v>Apel</v>
      </c>
    </row>
    <row r="20">
      <c r="A20" s="4">
        <v>46112.0</v>
      </c>
      <c r="B20" s="5" t="s">
        <v>26</v>
      </c>
      <c r="C20" s="5" t="s">
        <v>27</v>
      </c>
      <c r="D20" s="6" t="str">
        <f>IF(C20="","",IFERROR(VLOOKUP(C20,'Master Data'!$B$2:$C$527,2,FALSE),""))</f>
        <v>Dus</v>
      </c>
      <c r="E20" s="7">
        <v>3.0</v>
      </c>
      <c r="H20" s="2" t="str">
        <f>IFERROR('Master Data'!E26,"")</f>
        <v/>
      </c>
      <c r="I20" s="2" t="str">
        <f>IFERROR(__xludf.DUMMYFUNCTION("IFERROR(TRANSPOSE(FILTER('Master Data'!$B$2:$B$527,'Master Data'!$A$2:$A$527=$B20)),"""")"),"Tepung Terigu")</f>
        <v>Tepung Terigu</v>
      </c>
      <c r="J20" s="2" t="str">
        <f>IFERROR(__xludf.DUMMYFUNCTION("""COMPUTED_VALUE"""),"Tepung Tapioka")</f>
        <v>Tepung Tapioka</v>
      </c>
      <c r="K20" s="2" t="str">
        <f>IFERROR(__xludf.DUMMYFUNCTION("""COMPUTED_VALUE"""),"Sajiku")</f>
        <v>Sajiku</v>
      </c>
      <c r="L20" s="2" t="str">
        <f>IFERROR(__xludf.DUMMYFUNCTION("""COMPUTED_VALUE"""),"Lada")</f>
        <v>Lada</v>
      </c>
      <c r="M20" s="2" t="str">
        <f>IFERROR(__xludf.DUMMYFUNCTION("""COMPUTED_VALUE"""),"Minyak Goreng")</f>
        <v>Minyak Goreng</v>
      </c>
      <c r="N20" s="2" t="str">
        <f>IFERROR(__xludf.DUMMYFUNCTION("""COMPUTED_VALUE"""),"Maizena")</f>
        <v>Maizena</v>
      </c>
      <c r="O20" s="2" t="str">
        <f>IFERROR(__xludf.DUMMYFUNCTION("""COMPUTED_VALUE"""),"Saori")</f>
        <v>Saori</v>
      </c>
      <c r="P20" s="2" t="str">
        <f>IFERROR(__xludf.DUMMYFUNCTION("""COMPUTED_VALUE"""),"Tepung Beras")</f>
        <v>Tepung Beras</v>
      </c>
      <c r="Q20" s="2" t="str">
        <f>IFERROR(__xludf.DUMMYFUNCTION("""COMPUTED_VALUE"""),"Garam Kasar")</f>
        <v>Garam Kasar</v>
      </c>
      <c r="R20" s="2" t="str">
        <f>IFERROR(__xludf.DUMMYFUNCTION("""COMPUTED_VALUE"""),"Garam Halus")</f>
        <v>Garam Halus</v>
      </c>
      <c r="S20" s="2" t="str">
        <f>IFERROR(__xludf.DUMMYFUNCTION("""COMPUTED_VALUE"""),"Gula Putih")</f>
        <v>Gula Putih</v>
      </c>
      <c r="T20" s="2" t="str">
        <f>IFERROR(__xludf.DUMMYFUNCTION("""COMPUTED_VALUE"""),"Gula Merah")</f>
        <v>Gula Merah</v>
      </c>
      <c r="U20" s="2" t="str">
        <f>IFERROR(__xludf.DUMMYFUNCTION("""COMPUTED_VALUE"""),"Kecap")</f>
        <v>Kecap</v>
      </c>
      <c r="V20" s="2" t="str">
        <f>IFERROR(__xludf.DUMMYFUNCTION("""COMPUTED_VALUE"""),"Keju")</f>
        <v>Keju</v>
      </c>
      <c r="W20" s="2" t="str">
        <f>IFERROR(__xludf.DUMMYFUNCTION("""COMPUTED_VALUE"""),"Bumbu Marinasi")</f>
        <v>Bumbu Marinasi</v>
      </c>
      <c r="X20" s="2" t="str">
        <f>IFERROR(__xludf.DUMMYFUNCTION("""COMPUTED_VALUE"""),"Saos Tomat")</f>
        <v>Saos Tomat</v>
      </c>
      <c r="Y20" s="2" t="str">
        <f>IFERROR(__xludf.DUMMYFUNCTION("""COMPUTED_VALUE"""),"Tepung Panir")</f>
        <v>Tepung Panir</v>
      </c>
      <c r="Z20" s="2" t="str">
        <f>IFERROR(__xludf.DUMMYFUNCTION("""COMPUTED_VALUE"""),"Asem Jawa")</f>
        <v>Asem Jawa</v>
      </c>
    </row>
    <row r="21" ht="15.75" customHeight="1">
      <c r="A21" s="4">
        <v>46112.0</v>
      </c>
      <c r="B21" s="5" t="s">
        <v>26</v>
      </c>
      <c r="C21" s="5" t="s">
        <v>28</v>
      </c>
      <c r="D21" s="6" t="str">
        <f>IF(C21="","",IFERROR(VLOOKUP(C21,'Master Data'!$B$2:$C$527,2,FALSE),""))</f>
        <v>Pack</v>
      </c>
      <c r="E21" s="7">
        <v>7.0</v>
      </c>
      <c r="H21" s="2" t="str">
        <f>IFERROR('Master Data'!E27,"")</f>
        <v/>
      </c>
      <c r="I21" s="2" t="str">
        <f>IFERROR(__xludf.DUMMYFUNCTION("IFERROR(TRANSPOSE(FILTER('Master Data'!$B$2:$B$527,'Master Data'!$A$2:$A$527=$B21)),"""")"),"Tepung Terigu")</f>
        <v>Tepung Terigu</v>
      </c>
      <c r="J21" s="2" t="str">
        <f>IFERROR(__xludf.DUMMYFUNCTION("""COMPUTED_VALUE"""),"Tepung Tapioka")</f>
        <v>Tepung Tapioka</v>
      </c>
      <c r="K21" s="2" t="str">
        <f>IFERROR(__xludf.DUMMYFUNCTION("""COMPUTED_VALUE"""),"Sajiku")</f>
        <v>Sajiku</v>
      </c>
      <c r="L21" s="2" t="str">
        <f>IFERROR(__xludf.DUMMYFUNCTION("""COMPUTED_VALUE"""),"Lada")</f>
        <v>Lada</v>
      </c>
      <c r="M21" s="2" t="str">
        <f>IFERROR(__xludf.DUMMYFUNCTION("""COMPUTED_VALUE"""),"Minyak Goreng")</f>
        <v>Minyak Goreng</v>
      </c>
      <c r="N21" s="2" t="str">
        <f>IFERROR(__xludf.DUMMYFUNCTION("""COMPUTED_VALUE"""),"Maizena")</f>
        <v>Maizena</v>
      </c>
      <c r="O21" s="2" t="str">
        <f>IFERROR(__xludf.DUMMYFUNCTION("""COMPUTED_VALUE"""),"Saori")</f>
        <v>Saori</v>
      </c>
      <c r="P21" s="2" t="str">
        <f>IFERROR(__xludf.DUMMYFUNCTION("""COMPUTED_VALUE"""),"Tepung Beras")</f>
        <v>Tepung Beras</v>
      </c>
      <c r="Q21" s="2" t="str">
        <f>IFERROR(__xludf.DUMMYFUNCTION("""COMPUTED_VALUE"""),"Garam Kasar")</f>
        <v>Garam Kasar</v>
      </c>
      <c r="R21" s="2" t="str">
        <f>IFERROR(__xludf.DUMMYFUNCTION("""COMPUTED_VALUE"""),"Garam Halus")</f>
        <v>Garam Halus</v>
      </c>
      <c r="S21" s="2" t="str">
        <f>IFERROR(__xludf.DUMMYFUNCTION("""COMPUTED_VALUE"""),"Gula Putih")</f>
        <v>Gula Putih</v>
      </c>
      <c r="T21" s="2" t="str">
        <f>IFERROR(__xludf.DUMMYFUNCTION("""COMPUTED_VALUE"""),"Gula Merah")</f>
        <v>Gula Merah</v>
      </c>
      <c r="U21" s="2" t="str">
        <f>IFERROR(__xludf.DUMMYFUNCTION("""COMPUTED_VALUE"""),"Kecap")</f>
        <v>Kecap</v>
      </c>
      <c r="V21" s="2" t="str">
        <f>IFERROR(__xludf.DUMMYFUNCTION("""COMPUTED_VALUE"""),"Keju")</f>
        <v>Keju</v>
      </c>
      <c r="W21" s="2" t="str">
        <f>IFERROR(__xludf.DUMMYFUNCTION("""COMPUTED_VALUE"""),"Bumbu Marinasi")</f>
        <v>Bumbu Marinasi</v>
      </c>
      <c r="X21" s="2" t="str">
        <f>IFERROR(__xludf.DUMMYFUNCTION("""COMPUTED_VALUE"""),"Saos Tomat")</f>
        <v>Saos Tomat</v>
      </c>
      <c r="Y21" s="2" t="str">
        <f>IFERROR(__xludf.DUMMYFUNCTION("""COMPUTED_VALUE"""),"Tepung Panir")</f>
        <v>Tepung Panir</v>
      </c>
      <c r="Z21" s="2" t="str">
        <f>IFERROR(__xludf.DUMMYFUNCTION("""COMPUTED_VALUE"""),"Asem Jawa")</f>
        <v>Asem Jawa</v>
      </c>
    </row>
    <row r="22" ht="15.75" customHeight="1">
      <c r="A22" s="4">
        <v>46112.0</v>
      </c>
      <c r="B22" s="5" t="s">
        <v>26</v>
      </c>
      <c r="C22" s="5" t="s">
        <v>29</v>
      </c>
      <c r="D22" s="6" t="str">
        <f>IF(C22="","",IFERROR(VLOOKUP(C22,'Master Data'!$B$2:$C$527,2,FALSE),""))</f>
        <v>Pcs</v>
      </c>
      <c r="E22" s="7">
        <v>3.0</v>
      </c>
      <c r="H22" s="2" t="str">
        <f>IFERROR('Master Data'!E28,"")</f>
        <v/>
      </c>
      <c r="I22" s="2" t="str">
        <f>IFERROR(__xludf.DUMMYFUNCTION("IFERROR(TRANSPOSE(FILTER('Master Data'!$B$2:$B$527,'Master Data'!$A$2:$A$527=$B22)),"""")"),"Tepung Terigu")</f>
        <v>Tepung Terigu</v>
      </c>
      <c r="J22" s="2" t="str">
        <f>IFERROR(__xludf.DUMMYFUNCTION("""COMPUTED_VALUE"""),"Tepung Tapioka")</f>
        <v>Tepung Tapioka</v>
      </c>
      <c r="K22" s="2" t="str">
        <f>IFERROR(__xludf.DUMMYFUNCTION("""COMPUTED_VALUE"""),"Sajiku")</f>
        <v>Sajiku</v>
      </c>
      <c r="L22" s="2" t="str">
        <f>IFERROR(__xludf.DUMMYFUNCTION("""COMPUTED_VALUE"""),"Lada")</f>
        <v>Lada</v>
      </c>
      <c r="M22" s="2" t="str">
        <f>IFERROR(__xludf.DUMMYFUNCTION("""COMPUTED_VALUE"""),"Minyak Goreng")</f>
        <v>Minyak Goreng</v>
      </c>
      <c r="N22" s="2" t="str">
        <f>IFERROR(__xludf.DUMMYFUNCTION("""COMPUTED_VALUE"""),"Maizena")</f>
        <v>Maizena</v>
      </c>
      <c r="O22" s="2" t="str">
        <f>IFERROR(__xludf.DUMMYFUNCTION("""COMPUTED_VALUE"""),"Saori")</f>
        <v>Saori</v>
      </c>
      <c r="P22" s="2" t="str">
        <f>IFERROR(__xludf.DUMMYFUNCTION("""COMPUTED_VALUE"""),"Tepung Beras")</f>
        <v>Tepung Beras</v>
      </c>
      <c r="Q22" s="2" t="str">
        <f>IFERROR(__xludf.DUMMYFUNCTION("""COMPUTED_VALUE"""),"Garam Kasar")</f>
        <v>Garam Kasar</v>
      </c>
      <c r="R22" s="2" t="str">
        <f>IFERROR(__xludf.DUMMYFUNCTION("""COMPUTED_VALUE"""),"Garam Halus")</f>
        <v>Garam Halus</v>
      </c>
      <c r="S22" s="2" t="str">
        <f>IFERROR(__xludf.DUMMYFUNCTION("""COMPUTED_VALUE"""),"Gula Putih")</f>
        <v>Gula Putih</v>
      </c>
      <c r="T22" s="2" t="str">
        <f>IFERROR(__xludf.DUMMYFUNCTION("""COMPUTED_VALUE"""),"Gula Merah")</f>
        <v>Gula Merah</v>
      </c>
      <c r="U22" s="2" t="str">
        <f>IFERROR(__xludf.DUMMYFUNCTION("""COMPUTED_VALUE"""),"Kecap")</f>
        <v>Kecap</v>
      </c>
      <c r="V22" s="2" t="str">
        <f>IFERROR(__xludf.DUMMYFUNCTION("""COMPUTED_VALUE"""),"Keju")</f>
        <v>Keju</v>
      </c>
      <c r="W22" s="2" t="str">
        <f>IFERROR(__xludf.DUMMYFUNCTION("""COMPUTED_VALUE"""),"Bumbu Marinasi")</f>
        <v>Bumbu Marinasi</v>
      </c>
      <c r="X22" s="2" t="str">
        <f>IFERROR(__xludf.DUMMYFUNCTION("""COMPUTED_VALUE"""),"Saos Tomat")</f>
        <v>Saos Tomat</v>
      </c>
      <c r="Y22" s="2" t="str">
        <f>IFERROR(__xludf.DUMMYFUNCTION("""COMPUTED_VALUE"""),"Tepung Panir")</f>
        <v>Tepung Panir</v>
      </c>
      <c r="Z22" s="2" t="str">
        <f>IFERROR(__xludf.DUMMYFUNCTION("""COMPUTED_VALUE"""),"Asem Jawa")</f>
        <v>Asem Jawa</v>
      </c>
    </row>
    <row r="23" ht="15.75" customHeight="1">
      <c r="A23" s="4">
        <v>46112.0</v>
      </c>
      <c r="B23" s="5" t="s">
        <v>26</v>
      </c>
      <c r="C23" s="5" t="s">
        <v>30</v>
      </c>
      <c r="D23" s="6" t="str">
        <f>IF(C23="","",IFERROR(VLOOKUP(C23,'Master Data'!$B$2:$C$527,2,FALSE),""))</f>
        <v>Dus</v>
      </c>
      <c r="E23" s="7">
        <v>3.0</v>
      </c>
      <c r="H23" s="2" t="str">
        <f>IFERROR('Master Data'!E29,"")</f>
        <v/>
      </c>
      <c r="I23" s="2" t="str">
        <f>IFERROR(__xludf.DUMMYFUNCTION("IFERROR(TRANSPOSE(FILTER('Master Data'!$B$2:$B$527,'Master Data'!$A$2:$A$527=$B23)),"""")"),"Tepung Terigu")</f>
        <v>Tepung Terigu</v>
      </c>
      <c r="J23" s="2" t="str">
        <f>IFERROR(__xludf.DUMMYFUNCTION("""COMPUTED_VALUE"""),"Tepung Tapioka")</f>
        <v>Tepung Tapioka</v>
      </c>
      <c r="K23" s="2" t="str">
        <f>IFERROR(__xludf.DUMMYFUNCTION("""COMPUTED_VALUE"""),"Sajiku")</f>
        <v>Sajiku</v>
      </c>
      <c r="L23" s="2" t="str">
        <f>IFERROR(__xludf.DUMMYFUNCTION("""COMPUTED_VALUE"""),"Lada")</f>
        <v>Lada</v>
      </c>
      <c r="M23" s="2" t="str">
        <f>IFERROR(__xludf.DUMMYFUNCTION("""COMPUTED_VALUE"""),"Minyak Goreng")</f>
        <v>Minyak Goreng</v>
      </c>
      <c r="N23" s="2" t="str">
        <f>IFERROR(__xludf.DUMMYFUNCTION("""COMPUTED_VALUE"""),"Maizena")</f>
        <v>Maizena</v>
      </c>
      <c r="O23" s="2" t="str">
        <f>IFERROR(__xludf.DUMMYFUNCTION("""COMPUTED_VALUE"""),"Saori")</f>
        <v>Saori</v>
      </c>
      <c r="P23" s="2" t="str">
        <f>IFERROR(__xludf.DUMMYFUNCTION("""COMPUTED_VALUE"""),"Tepung Beras")</f>
        <v>Tepung Beras</v>
      </c>
      <c r="Q23" s="2" t="str">
        <f>IFERROR(__xludf.DUMMYFUNCTION("""COMPUTED_VALUE"""),"Garam Kasar")</f>
        <v>Garam Kasar</v>
      </c>
      <c r="R23" s="2" t="str">
        <f>IFERROR(__xludf.DUMMYFUNCTION("""COMPUTED_VALUE"""),"Garam Halus")</f>
        <v>Garam Halus</v>
      </c>
      <c r="S23" s="2" t="str">
        <f>IFERROR(__xludf.DUMMYFUNCTION("""COMPUTED_VALUE"""),"Gula Putih")</f>
        <v>Gula Putih</v>
      </c>
      <c r="T23" s="2" t="str">
        <f>IFERROR(__xludf.DUMMYFUNCTION("""COMPUTED_VALUE"""),"Gula Merah")</f>
        <v>Gula Merah</v>
      </c>
      <c r="U23" s="2" t="str">
        <f>IFERROR(__xludf.DUMMYFUNCTION("""COMPUTED_VALUE"""),"Kecap")</f>
        <v>Kecap</v>
      </c>
      <c r="V23" s="2" t="str">
        <f>IFERROR(__xludf.DUMMYFUNCTION("""COMPUTED_VALUE"""),"Keju")</f>
        <v>Keju</v>
      </c>
      <c r="W23" s="2" t="str">
        <f>IFERROR(__xludf.DUMMYFUNCTION("""COMPUTED_VALUE"""),"Bumbu Marinasi")</f>
        <v>Bumbu Marinasi</v>
      </c>
      <c r="X23" s="2" t="str">
        <f>IFERROR(__xludf.DUMMYFUNCTION("""COMPUTED_VALUE"""),"Saos Tomat")</f>
        <v>Saos Tomat</v>
      </c>
      <c r="Y23" s="2" t="str">
        <f>IFERROR(__xludf.DUMMYFUNCTION("""COMPUTED_VALUE"""),"Tepung Panir")</f>
        <v>Tepung Panir</v>
      </c>
      <c r="Z23" s="2" t="str">
        <f>IFERROR(__xludf.DUMMYFUNCTION("""COMPUTED_VALUE"""),"Asem Jawa")</f>
        <v>Asem Jawa</v>
      </c>
    </row>
    <row r="24" ht="15.75" customHeight="1">
      <c r="A24" s="4">
        <v>46112.0</v>
      </c>
      <c r="B24" s="5" t="s">
        <v>26</v>
      </c>
      <c r="C24" s="5" t="s">
        <v>31</v>
      </c>
      <c r="D24" s="6" t="str">
        <f>IF(C24="","",IFERROR(VLOOKUP(C24,'Master Data'!$B$2:$C$527,2,FALSE),""))</f>
        <v>Dus</v>
      </c>
      <c r="E24" s="7">
        <v>1.0</v>
      </c>
      <c r="H24" s="2" t="str">
        <f>IFERROR('Master Data'!E30,"")</f>
        <v/>
      </c>
      <c r="I24" s="2" t="str">
        <f>IFERROR(__xludf.DUMMYFUNCTION("IFERROR(TRANSPOSE(FILTER('Master Data'!$B$2:$B$527,'Master Data'!$A$2:$A$527=$B24)),"""")"),"Tepung Terigu")</f>
        <v>Tepung Terigu</v>
      </c>
      <c r="J24" s="2" t="str">
        <f>IFERROR(__xludf.DUMMYFUNCTION("""COMPUTED_VALUE"""),"Tepung Tapioka")</f>
        <v>Tepung Tapioka</v>
      </c>
      <c r="K24" s="2" t="str">
        <f>IFERROR(__xludf.DUMMYFUNCTION("""COMPUTED_VALUE"""),"Sajiku")</f>
        <v>Sajiku</v>
      </c>
      <c r="L24" s="2" t="str">
        <f>IFERROR(__xludf.DUMMYFUNCTION("""COMPUTED_VALUE"""),"Lada")</f>
        <v>Lada</v>
      </c>
      <c r="M24" s="2" t="str">
        <f>IFERROR(__xludf.DUMMYFUNCTION("""COMPUTED_VALUE"""),"Minyak Goreng")</f>
        <v>Minyak Goreng</v>
      </c>
      <c r="N24" s="2" t="str">
        <f>IFERROR(__xludf.DUMMYFUNCTION("""COMPUTED_VALUE"""),"Maizena")</f>
        <v>Maizena</v>
      </c>
      <c r="O24" s="2" t="str">
        <f>IFERROR(__xludf.DUMMYFUNCTION("""COMPUTED_VALUE"""),"Saori")</f>
        <v>Saori</v>
      </c>
      <c r="P24" s="2" t="str">
        <f>IFERROR(__xludf.DUMMYFUNCTION("""COMPUTED_VALUE"""),"Tepung Beras")</f>
        <v>Tepung Beras</v>
      </c>
      <c r="Q24" s="2" t="str">
        <f>IFERROR(__xludf.DUMMYFUNCTION("""COMPUTED_VALUE"""),"Garam Kasar")</f>
        <v>Garam Kasar</v>
      </c>
      <c r="R24" s="2" t="str">
        <f>IFERROR(__xludf.DUMMYFUNCTION("""COMPUTED_VALUE"""),"Garam Halus")</f>
        <v>Garam Halus</v>
      </c>
      <c r="S24" s="2" t="str">
        <f>IFERROR(__xludf.DUMMYFUNCTION("""COMPUTED_VALUE"""),"Gula Putih")</f>
        <v>Gula Putih</v>
      </c>
      <c r="T24" s="2" t="str">
        <f>IFERROR(__xludf.DUMMYFUNCTION("""COMPUTED_VALUE"""),"Gula Merah")</f>
        <v>Gula Merah</v>
      </c>
      <c r="U24" s="2" t="str">
        <f>IFERROR(__xludf.DUMMYFUNCTION("""COMPUTED_VALUE"""),"Kecap")</f>
        <v>Kecap</v>
      </c>
      <c r="V24" s="2" t="str">
        <f>IFERROR(__xludf.DUMMYFUNCTION("""COMPUTED_VALUE"""),"Keju")</f>
        <v>Keju</v>
      </c>
      <c r="W24" s="2" t="str">
        <f>IFERROR(__xludf.DUMMYFUNCTION("""COMPUTED_VALUE"""),"Bumbu Marinasi")</f>
        <v>Bumbu Marinasi</v>
      </c>
      <c r="X24" s="2" t="str">
        <f>IFERROR(__xludf.DUMMYFUNCTION("""COMPUTED_VALUE"""),"Saos Tomat")</f>
        <v>Saos Tomat</v>
      </c>
      <c r="Y24" s="2" t="str">
        <f>IFERROR(__xludf.DUMMYFUNCTION("""COMPUTED_VALUE"""),"Tepung Panir")</f>
        <v>Tepung Panir</v>
      </c>
      <c r="Z24" s="2" t="str">
        <f>IFERROR(__xludf.DUMMYFUNCTION("""COMPUTED_VALUE"""),"Asem Jawa")</f>
        <v>Asem Jawa</v>
      </c>
    </row>
    <row r="25" ht="15.75" customHeight="1">
      <c r="A25" s="4">
        <v>46112.0</v>
      </c>
      <c r="B25" s="5" t="s">
        <v>26</v>
      </c>
      <c r="C25" s="5" t="s">
        <v>32</v>
      </c>
      <c r="D25" s="6" t="str">
        <f>IF(C25="","",IFERROR(VLOOKUP(C25,'Master Data'!$B$2:$C$527,2,FALSE),""))</f>
        <v>Pak</v>
      </c>
      <c r="E25" s="7">
        <v>1.0</v>
      </c>
      <c r="H25" s="2" t="str">
        <f>IFERROR('Master Data'!E31,"")</f>
        <v/>
      </c>
      <c r="I25" s="2" t="str">
        <f>IFERROR(__xludf.DUMMYFUNCTION("IFERROR(TRANSPOSE(FILTER('Master Data'!$B$2:$B$527,'Master Data'!$A$2:$A$527=$B25)),"""")"),"Tepung Terigu")</f>
        <v>Tepung Terigu</v>
      </c>
      <c r="J25" s="2" t="str">
        <f>IFERROR(__xludf.DUMMYFUNCTION("""COMPUTED_VALUE"""),"Tepung Tapioka")</f>
        <v>Tepung Tapioka</v>
      </c>
      <c r="K25" s="2" t="str">
        <f>IFERROR(__xludf.DUMMYFUNCTION("""COMPUTED_VALUE"""),"Sajiku")</f>
        <v>Sajiku</v>
      </c>
      <c r="L25" s="2" t="str">
        <f>IFERROR(__xludf.DUMMYFUNCTION("""COMPUTED_VALUE"""),"Lada")</f>
        <v>Lada</v>
      </c>
      <c r="M25" s="2" t="str">
        <f>IFERROR(__xludf.DUMMYFUNCTION("""COMPUTED_VALUE"""),"Minyak Goreng")</f>
        <v>Minyak Goreng</v>
      </c>
      <c r="N25" s="2" t="str">
        <f>IFERROR(__xludf.DUMMYFUNCTION("""COMPUTED_VALUE"""),"Maizena")</f>
        <v>Maizena</v>
      </c>
      <c r="O25" s="2" t="str">
        <f>IFERROR(__xludf.DUMMYFUNCTION("""COMPUTED_VALUE"""),"Saori")</f>
        <v>Saori</v>
      </c>
      <c r="P25" s="2" t="str">
        <f>IFERROR(__xludf.DUMMYFUNCTION("""COMPUTED_VALUE"""),"Tepung Beras")</f>
        <v>Tepung Beras</v>
      </c>
      <c r="Q25" s="2" t="str">
        <f>IFERROR(__xludf.DUMMYFUNCTION("""COMPUTED_VALUE"""),"Garam Kasar")</f>
        <v>Garam Kasar</v>
      </c>
      <c r="R25" s="2" t="str">
        <f>IFERROR(__xludf.DUMMYFUNCTION("""COMPUTED_VALUE"""),"Garam Halus")</f>
        <v>Garam Halus</v>
      </c>
      <c r="S25" s="2" t="str">
        <f>IFERROR(__xludf.DUMMYFUNCTION("""COMPUTED_VALUE"""),"Gula Putih")</f>
        <v>Gula Putih</v>
      </c>
      <c r="T25" s="2" t="str">
        <f>IFERROR(__xludf.DUMMYFUNCTION("""COMPUTED_VALUE"""),"Gula Merah")</f>
        <v>Gula Merah</v>
      </c>
      <c r="U25" s="2" t="str">
        <f>IFERROR(__xludf.DUMMYFUNCTION("""COMPUTED_VALUE"""),"Kecap")</f>
        <v>Kecap</v>
      </c>
      <c r="V25" s="2" t="str">
        <f>IFERROR(__xludf.DUMMYFUNCTION("""COMPUTED_VALUE"""),"Keju")</f>
        <v>Keju</v>
      </c>
      <c r="W25" s="2" t="str">
        <f>IFERROR(__xludf.DUMMYFUNCTION("""COMPUTED_VALUE"""),"Bumbu Marinasi")</f>
        <v>Bumbu Marinasi</v>
      </c>
      <c r="X25" s="2" t="str">
        <f>IFERROR(__xludf.DUMMYFUNCTION("""COMPUTED_VALUE"""),"Saos Tomat")</f>
        <v>Saos Tomat</v>
      </c>
      <c r="Y25" s="2" t="str">
        <f>IFERROR(__xludf.DUMMYFUNCTION("""COMPUTED_VALUE"""),"Tepung Panir")</f>
        <v>Tepung Panir</v>
      </c>
      <c r="Z25" s="2" t="str">
        <f>IFERROR(__xludf.DUMMYFUNCTION("""COMPUTED_VALUE"""),"Asem Jawa")</f>
        <v>Asem Jawa</v>
      </c>
    </row>
    <row r="26" ht="15.75" customHeight="1">
      <c r="A26" s="4">
        <v>46112.0</v>
      </c>
      <c r="B26" s="5" t="s">
        <v>26</v>
      </c>
      <c r="C26" s="5" t="s">
        <v>33</v>
      </c>
      <c r="D26" s="6" t="str">
        <f>IF(C26="","",IFERROR(VLOOKUP(C26,'Master Data'!$B$2:$C$527,2,FALSE),""))</f>
        <v>Pack</v>
      </c>
      <c r="E26" s="7">
        <v>1.0</v>
      </c>
      <c r="H26" s="2" t="str">
        <f>IFERROR('Master Data'!E33,"")</f>
        <v/>
      </c>
      <c r="I26" s="2" t="str">
        <f>IFERROR(__xludf.DUMMYFUNCTION("IFERROR(TRANSPOSE(FILTER('Master Data'!$B$2:$B$527,'Master Data'!$A$2:$A$527=$B26)),"""")"),"Tepung Terigu")</f>
        <v>Tepung Terigu</v>
      </c>
      <c r="J26" s="2" t="str">
        <f>IFERROR(__xludf.DUMMYFUNCTION("""COMPUTED_VALUE"""),"Tepung Tapioka")</f>
        <v>Tepung Tapioka</v>
      </c>
      <c r="K26" s="2" t="str">
        <f>IFERROR(__xludf.DUMMYFUNCTION("""COMPUTED_VALUE"""),"Sajiku")</f>
        <v>Sajiku</v>
      </c>
      <c r="L26" s="2" t="str">
        <f>IFERROR(__xludf.DUMMYFUNCTION("""COMPUTED_VALUE"""),"Lada")</f>
        <v>Lada</v>
      </c>
      <c r="M26" s="2" t="str">
        <f>IFERROR(__xludf.DUMMYFUNCTION("""COMPUTED_VALUE"""),"Minyak Goreng")</f>
        <v>Minyak Goreng</v>
      </c>
      <c r="N26" s="2" t="str">
        <f>IFERROR(__xludf.DUMMYFUNCTION("""COMPUTED_VALUE"""),"Maizena")</f>
        <v>Maizena</v>
      </c>
      <c r="O26" s="2" t="str">
        <f>IFERROR(__xludf.DUMMYFUNCTION("""COMPUTED_VALUE"""),"Saori")</f>
        <v>Saori</v>
      </c>
      <c r="P26" s="2" t="str">
        <f>IFERROR(__xludf.DUMMYFUNCTION("""COMPUTED_VALUE"""),"Tepung Beras")</f>
        <v>Tepung Beras</v>
      </c>
      <c r="Q26" s="2" t="str">
        <f>IFERROR(__xludf.DUMMYFUNCTION("""COMPUTED_VALUE"""),"Garam Kasar")</f>
        <v>Garam Kasar</v>
      </c>
      <c r="R26" s="2" t="str">
        <f>IFERROR(__xludf.DUMMYFUNCTION("""COMPUTED_VALUE"""),"Garam Halus")</f>
        <v>Garam Halus</v>
      </c>
      <c r="S26" s="2" t="str">
        <f>IFERROR(__xludf.DUMMYFUNCTION("""COMPUTED_VALUE"""),"Gula Putih")</f>
        <v>Gula Putih</v>
      </c>
      <c r="T26" s="2" t="str">
        <f>IFERROR(__xludf.DUMMYFUNCTION("""COMPUTED_VALUE"""),"Gula Merah")</f>
        <v>Gula Merah</v>
      </c>
      <c r="U26" s="2" t="str">
        <f>IFERROR(__xludf.DUMMYFUNCTION("""COMPUTED_VALUE"""),"Kecap")</f>
        <v>Kecap</v>
      </c>
      <c r="V26" s="2" t="str">
        <f>IFERROR(__xludf.DUMMYFUNCTION("""COMPUTED_VALUE"""),"Keju")</f>
        <v>Keju</v>
      </c>
      <c r="W26" s="2" t="str">
        <f>IFERROR(__xludf.DUMMYFUNCTION("""COMPUTED_VALUE"""),"Bumbu Marinasi")</f>
        <v>Bumbu Marinasi</v>
      </c>
      <c r="X26" s="2" t="str">
        <f>IFERROR(__xludf.DUMMYFUNCTION("""COMPUTED_VALUE"""),"Saos Tomat")</f>
        <v>Saos Tomat</v>
      </c>
      <c r="Y26" s="2" t="str">
        <f>IFERROR(__xludf.DUMMYFUNCTION("""COMPUTED_VALUE"""),"Tepung Panir")</f>
        <v>Tepung Panir</v>
      </c>
      <c r="Z26" s="2" t="str">
        <f>IFERROR(__xludf.DUMMYFUNCTION("""COMPUTED_VALUE"""),"Asem Jawa")</f>
        <v>Asem Jawa</v>
      </c>
    </row>
    <row r="27" ht="15.75" customHeight="1">
      <c r="A27" s="4">
        <v>46112.0</v>
      </c>
      <c r="B27" s="5" t="s">
        <v>26</v>
      </c>
      <c r="C27" s="5" t="s">
        <v>34</v>
      </c>
      <c r="D27" s="6" t="str">
        <f>IF(C27="","",IFERROR(VLOOKUP(C27,'Master Data'!$B$2:$C$527,2,FALSE),""))</f>
        <v/>
      </c>
      <c r="E27" s="7">
        <v>5.0</v>
      </c>
      <c r="H27" s="2" t="str">
        <f>IFERROR('Master Data'!E38,"")</f>
        <v/>
      </c>
      <c r="I27" s="2" t="str">
        <f>IFERROR(__xludf.DUMMYFUNCTION("IFERROR(TRANSPOSE(FILTER('Master Data'!$B$2:$B$527,'Master Data'!$A$2:$A$527=$B27)),"""")"),"Tepung Terigu")</f>
        <v>Tepung Terigu</v>
      </c>
      <c r="J27" s="2" t="str">
        <f>IFERROR(__xludf.DUMMYFUNCTION("""COMPUTED_VALUE"""),"Tepung Tapioka")</f>
        <v>Tepung Tapioka</v>
      </c>
      <c r="K27" s="2" t="str">
        <f>IFERROR(__xludf.DUMMYFUNCTION("""COMPUTED_VALUE"""),"Sajiku")</f>
        <v>Sajiku</v>
      </c>
      <c r="L27" s="2" t="str">
        <f>IFERROR(__xludf.DUMMYFUNCTION("""COMPUTED_VALUE"""),"Lada")</f>
        <v>Lada</v>
      </c>
      <c r="M27" s="2" t="str">
        <f>IFERROR(__xludf.DUMMYFUNCTION("""COMPUTED_VALUE"""),"Minyak Goreng")</f>
        <v>Minyak Goreng</v>
      </c>
      <c r="N27" s="2" t="str">
        <f>IFERROR(__xludf.DUMMYFUNCTION("""COMPUTED_VALUE"""),"Maizena")</f>
        <v>Maizena</v>
      </c>
      <c r="O27" s="2" t="str">
        <f>IFERROR(__xludf.DUMMYFUNCTION("""COMPUTED_VALUE"""),"Saori")</f>
        <v>Saori</v>
      </c>
      <c r="P27" s="2" t="str">
        <f>IFERROR(__xludf.DUMMYFUNCTION("""COMPUTED_VALUE"""),"Tepung Beras")</f>
        <v>Tepung Beras</v>
      </c>
      <c r="Q27" s="2" t="str">
        <f>IFERROR(__xludf.DUMMYFUNCTION("""COMPUTED_VALUE"""),"Garam Kasar")</f>
        <v>Garam Kasar</v>
      </c>
      <c r="R27" s="2" t="str">
        <f>IFERROR(__xludf.DUMMYFUNCTION("""COMPUTED_VALUE"""),"Garam Halus")</f>
        <v>Garam Halus</v>
      </c>
      <c r="S27" s="2" t="str">
        <f>IFERROR(__xludf.DUMMYFUNCTION("""COMPUTED_VALUE"""),"Gula Putih")</f>
        <v>Gula Putih</v>
      </c>
      <c r="T27" s="2" t="str">
        <f>IFERROR(__xludf.DUMMYFUNCTION("""COMPUTED_VALUE"""),"Gula Merah")</f>
        <v>Gula Merah</v>
      </c>
      <c r="U27" s="2" t="str">
        <f>IFERROR(__xludf.DUMMYFUNCTION("""COMPUTED_VALUE"""),"Kecap")</f>
        <v>Kecap</v>
      </c>
      <c r="V27" s="2" t="str">
        <f>IFERROR(__xludf.DUMMYFUNCTION("""COMPUTED_VALUE"""),"Keju")</f>
        <v>Keju</v>
      </c>
      <c r="W27" s="2" t="str">
        <f>IFERROR(__xludf.DUMMYFUNCTION("""COMPUTED_VALUE"""),"Bumbu Marinasi")</f>
        <v>Bumbu Marinasi</v>
      </c>
      <c r="X27" s="2" t="str">
        <f>IFERROR(__xludf.DUMMYFUNCTION("""COMPUTED_VALUE"""),"Saos Tomat")</f>
        <v>Saos Tomat</v>
      </c>
      <c r="Y27" s="2" t="str">
        <f>IFERROR(__xludf.DUMMYFUNCTION("""COMPUTED_VALUE"""),"Tepung Panir")</f>
        <v>Tepung Panir</v>
      </c>
      <c r="Z27" s="2" t="str">
        <f>IFERROR(__xludf.DUMMYFUNCTION("""COMPUTED_VALUE"""),"Asem Jawa")</f>
        <v>Asem Jawa</v>
      </c>
    </row>
    <row r="28" ht="15.75" customHeight="1">
      <c r="A28" s="4">
        <v>46112.0</v>
      </c>
      <c r="B28" s="5" t="s">
        <v>35</v>
      </c>
      <c r="C28" s="5" t="s">
        <v>36</v>
      </c>
      <c r="D28" s="6" t="str">
        <f>IF(C28="","",IFERROR(VLOOKUP(C28,'Master Data'!$B$2:$C$527,2,FALSE),""))</f>
        <v>Buah</v>
      </c>
      <c r="E28" s="7">
        <v>28.0</v>
      </c>
      <c r="H28" s="2" t="str">
        <f>IFERROR('Master Data'!E41,"")</f>
        <v/>
      </c>
      <c r="I28" s="2" t="str">
        <f>IFERROR(__xludf.DUMMYFUNCTION("IFERROR(TRANSPOSE(FILTER('Master Data'!$B$2:$B$527,'Master Data'!$A$2:$A$527=$B28)),"""")"),"Galon")</f>
        <v>Galon</v>
      </c>
      <c r="J28" s="2" t="str">
        <f>IFERROR(__xludf.DUMMYFUNCTION("""COMPUTED_VALUE"""),"Tedmon")</f>
        <v>Tedmon</v>
      </c>
      <c r="K28" s="2" t="str">
        <f>IFERROR(__xludf.DUMMYFUNCTION("""COMPUTED_VALUE"""),"Gas")</f>
        <v>Gas</v>
      </c>
    </row>
    <row r="29" ht="15.75" customHeight="1">
      <c r="A29" s="4">
        <v>46112.0</v>
      </c>
      <c r="B29" s="5" t="s">
        <v>35</v>
      </c>
      <c r="C29" s="5" t="s">
        <v>37</v>
      </c>
      <c r="D29" s="6" t="str">
        <f>IF(C29="","",IFERROR(VLOOKUP(C29,'Master Data'!$B$2:$C$527,2,FALSE),""))</f>
        <v>Buah</v>
      </c>
      <c r="E29" s="7">
        <v>8.0</v>
      </c>
      <c r="H29" s="2" t="str">
        <f>IFERROR('Master Data'!E42,"")</f>
        <v/>
      </c>
      <c r="I29" s="2" t="str">
        <f>IFERROR(__xludf.DUMMYFUNCTION("IFERROR(TRANSPOSE(FILTER('Master Data'!$B$2:$B$527,'Master Data'!$A$2:$A$527=$B29)),"""")"),"Galon")</f>
        <v>Galon</v>
      </c>
      <c r="J29" s="2" t="str">
        <f>IFERROR(__xludf.DUMMYFUNCTION("""COMPUTED_VALUE"""),"Tedmon")</f>
        <v>Tedmon</v>
      </c>
      <c r="K29" s="2" t="str">
        <f>IFERROR(__xludf.DUMMYFUNCTION("""COMPUTED_VALUE"""),"Gas")</f>
        <v>Gas</v>
      </c>
    </row>
    <row r="30" ht="15.75" customHeight="1">
      <c r="A30" s="4">
        <v>46112.0</v>
      </c>
      <c r="B30" s="5" t="s">
        <v>35</v>
      </c>
      <c r="C30" s="5" t="s">
        <v>38</v>
      </c>
      <c r="D30" s="6" t="str">
        <f>IF(C30="","",IFERROR(VLOOKUP(C30,'Master Data'!$B$2:$C$527,2,FALSE),""))</f>
        <v>Tabung</v>
      </c>
      <c r="E30" s="7">
        <v>12.0</v>
      </c>
      <c r="H30" s="2" t="str">
        <f>IFERROR('Master Data'!E43,"")</f>
        <v/>
      </c>
      <c r="I30" s="2" t="str">
        <f>IFERROR(__xludf.DUMMYFUNCTION("IFERROR(TRANSPOSE(FILTER('Master Data'!$B$2:$B$527,'Master Data'!$A$2:$A$527=$B30)),"""")"),"Galon")</f>
        <v>Galon</v>
      </c>
      <c r="J30" s="2" t="str">
        <f>IFERROR(__xludf.DUMMYFUNCTION("""COMPUTED_VALUE"""),"Tedmon")</f>
        <v>Tedmon</v>
      </c>
      <c r="K30" s="2" t="str">
        <f>IFERROR(__xludf.DUMMYFUNCTION("""COMPUTED_VALUE"""),"Gas")</f>
        <v>Gas</v>
      </c>
    </row>
    <row r="31" ht="15.75" customHeight="1">
      <c r="A31" s="8"/>
      <c r="B31" s="9"/>
      <c r="C31" s="9"/>
      <c r="D31" s="6" t="str">
        <f>IF(C31="","",IFERROR(VLOOKUP(C31,'Master Data'!$B$2:$C$527,2,FALSE),""))</f>
        <v/>
      </c>
      <c r="E31" s="10"/>
      <c r="H31" s="2" t="str">
        <f>IFERROR('Master Data'!E44,"")</f>
        <v/>
      </c>
      <c r="I31" s="2" t="str">
        <f>IFERROR(__xludf.DUMMYFUNCTION("IFERROR(TRANSPOSE(FILTER('Master Data'!$B$2:$B$527,'Master Data'!$A$2:$A$527=$B31)),"""")"),"")</f>
        <v/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</row>
    <row r="32" ht="15.75" customHeight="1">
      <c r="A32" s="8"/>
      <c r="B32" s="9"/>
      <c r="C32" s="9"/>
      <c r="D32" s="6" t="str">
        <f>IF(C32="","",IFERROR(VLOOKUP(C32,'Master Data'!$B$2:$C$527,2,FALSE),""))</f>
        <v/>
      </c>
      <c r="E32" s="10"/>
      <c r="H32" s="2" t="str">
        <f>IFERROR('Master Data'!E45,"")</f>
        <v/>
      </c>
      <c r="I32" s="2" t="str">
        <f>IFERROR(__xludf.DUMMYFUNCTION("IFERROR(TRANSPOSE(FILTER('Master Data'!$B$2:$B$527,'Master Data'!$A$2:$A$527=$B32)),"""")"),"")</f>
        <v/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</row>
    <row r="33" ht="15.75" customHeight="1">
      <c r="A33" s="8"/>
      <c r="B33" s="9"/>
      <c r="C33" s="9"/>
      <c r="D33" s="6" t="str">
        <f>IF(C33="","",IFERROR(VLOOKUP(C33,'Master Data'!$B$2:$C$527,2,FALSE),""))</f>
        <v/>
      </c>
      <c r="E33" s="10"/>
      <c r="H33" s="2" t="str">
        <f>IFERROR('Master Data'!E47,"")</f>
        <v/>
      </c>
      <c r="I33" s="2" t="str">
        <f>IFERROR(__xludf.DUMMYFUNCTION("IFERROR(TRANSPOSE(FILTER('Master Data'!$B$2:$B$527,'Master Data'!$A$2:$A$527=$B33)),"""")"),"")</f>
        <v/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</row>
    <row r="34" ht="15.75" customHeight="1">
      <c r="A34" s="8"/>
      <c r="B34" s="9"/>
      <c r="C34" s="9"/>
      <c r="D34" s="6" t="str">
        <f>IF(C34="","",IFERROR(VLOOKUP(C34,'Master Data'!$B$2:$C$527,2,FALSE),""))</f>
        <v/>
      </c>
      <c r="E34" s="10"/>
      <c r="H34" s="2" t="str">
        <f>IFERROR('Master Data'!E48,"")</f>
        <v/>
      </c>
      <c r="I34" s="2" t="str">
        <f>IFERROR(__xludf.DUMMYFUNCTION("IFERROR(TRANSPOSE(FILTER('Master Data'!$B$2:$B$527,'Master Data'!$A$2:$A$527=$B34)),"""")"),"")</f>
        <v/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</row>
    <row r="35" ht="15.75" customHeight="1">
      <c r="A35" s="8"/>
      <c r="B35" s="9"/>
      <c r="C35" s="9"/>
      <c r="D35" s="6" t="str">
        <f>IF(C35="","",IFERROR(VLOOKUP(C35,'Master Data'!$B$2:$C$527,2,FALSE),""))</f>
        <v/>
      </c>
      <c r="E35" s="10"/>
      <c r="H35" s="2" t="str">
        <f>IFERROR('Master Data'!E49,"")</f>
        <v/>
      </c>
      <c r="I35" s="2" t="str">
        <f>IFERROR(__xludf.DUMMYFUNCTION("IFERROR(TRANSPOSE(FILTER('Master Data'!$B$2:$B$527,'Master Data'!$A$2:$A$527=$B35)),"""")"),"")</f>
        <v/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</row>
    <row r="36" ht="15.75" customHeight="1">
      <c r="A36" s="8"/>
      <c r="B36" s="9"/>
      <c r="C36" s="9"/>
      <c r="D36" s="6" t="str">
        <f>IF(C36="","",IFERROR(VLOOKUP(C36,'Master Data'!$B$2:$C$527,2,FALSE),""))</f>
        <v/>
      </c>
      <c r="E36" s="10"/>
      <c r="H36" s="2" t="str">
        <f>IFERROR('Master Data'!E50,"")</f>
        <v/>
      </c>
      <c r="I36" s="2" t="str">
        <f>IFERROR(__xludf.DUMMYFUNCTION("IFERROR(TRANSPOSE(FILTER('Master Data'!$B$2:$B$527,'Master Data'!$A$2:$A$527=$B36)),"""")"),"")</f>
        <v/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</row>
    <row r="37" ht="15.75" customHeight="1">
      <c r="A37" s="8"/>
      <c r="B37" s="9"/>
      <c r="C37" s="9"/>
      <c r="D37" s="6" t="str">
        <f>IF(C37="","",IFERROR(VLOOKUP(C37,'Master Data'!$B$2:$C$527,2,FALSE),""))</f>
        <v/>
      </c>
      <c r="E37" s="10"/>
      <c r="H37" s="2" t="str">
        <f>IFERROR('Master Data'!E51,"")</f>
        <v/>
      </c>
      <c r="I37" s="2" t="str">
        <f>IFERROR(__xludf.DUMMYFUNCTION("IFERROR(TRANSPOSE(FILTER('Master Data'!$B$2:$B$527,'Master Data'!$A$2:$A$527=$B37)),"""")"),"")</f>
        <v/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</row>
    <row r="38" ht="15.75" customHeight="1">
      <c r="A38" s="8"/>
      <c r="B38" s="9"/>
      <c r="C38" s="9"/>
      <c r="D38" s="6" t="str">
        <f>IF(C38="","",IFERROR(VLOOKUP(C38,'Master Data'!$B$2:$C$527,2,FALSE),""))</f>
        <v/>
      </c>
      <c r="E38" s="10"/>
      <c r="H38" s="2" t="str">
        <f>IFERROR('Master Data'!E52,"")</f>
        <v/>
      </c>
      <c r="I38" s="2" t="str">
        <f>IFERROR(__xludf.DUMMYFUNCTION("IFERROR(TRANSPOSE(FILTER('Master Data'!$B$2:$B$527,'Master Data'!$A$2:$A$527=$B38)),"""")"),"")</f>
        <v/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</row>
    <row r="39" ht="15.75" customHeight="1">
      <c r="A39" s="8"/>
      <c r="B39" s="9"/>
      <c r="C39" s="9"/>
      <c r="D39" s="6" t="str">
        <f>IF(C39="","",IFERROR(VLOOKUP(C39,'Master Data'!$B$2:$C$527,2,FALSE),""))</f>
        <v/>
      </c>
      <c r="E39" s="10"/>
      <c r="H39" s="2" t="str">
        <f>IFERROR('Master Data'!E53,"")</f>
        <v/>
      </c>
      <c r="I39" s="2" t="str">
        <f>IFERROR(__xludf.DUMMYFUNCTION("IFERROR(TRANSPOSE(FILTER('Master Data'!$B$2:$B$527,'Master Data'!$A$2:$A$527=$B39)),"""")"),"")</f>
        <v/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</row>
    <row r="40" ht="15.75" customHeight="1">
      <c r="A40" s="8"/>
      <c r="B40" s="9"/>
      <c r="C40" s="9"/>
      <c r="D40" s="6" t="str">
        <f>IF(C40="","",IFERROR(VLOOKUP(C40,'Master Data'!$B$2:$C$527,2,FALSE),""))</f>
        <v/>
      </c>
      <c r="E40" s="10"/>
      <c r="H40" s="2" t="str">
        <f>IFERROR('Master Data'!E55,"")</f>
        <v/>
      </c>
      <c r="I40" s="2" t="str">
        <f>IFERROR(__xludf.DUMMYFUNCTION("IFERROR(TRANSPOSE(FILTER('Master Data'!$B$2:$B$527,'Master Data'!$A$2:$A$527=$B40)),"""")"),"")</f>
        <v/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</row>
    <row r="41" ht="15.75" customHeight="1">
      <c r="A41" s="8"/>
      <c r="B41" s="9"/>
      <c r="C41" s="9"/>
      <c r="D41" s="6" t="str">
        <f>IF(C41="","",IFERROR(VLOOKUP(C41,'Master Data'!$B$2:$C$527,2,FALSE),""))</f>
        <v/>
      </c>
      <c r="E41" s="10"/>
      <c r="H41" s="2" t="str">
        <f>IFERROR('Master Data'!E58,"")</f>
        <v/>
      </c>
      <c r="I41" s="2" t="str">
        <f>IFERROR(__xludf.DUMMYFUNCTION("IFERROR(TRANSPOSE(FILTER('Master Data'!$B$2:$B$527,'Master Data'!$A$2:$A$527=$B41)),"""")"),"")</f>
        <v/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</row>
    <row r="42" ht="15.75" customHeight="1">
      <c r="A42" s="8"/>
      <c r="B42" s="9"/>
      <c r="C42" s="9"/>
      <c r="D42" s="6" t="str">
        <f>IF(C42="","",IFERROR(VLOOKUP(C42,'Master Data'!$B$2:$C$527,2,FALSE),""))</f>
        <v/>
      </c>
      <c r="E42" s="10"/>
      <c r="H42" s="2" t="str">
        <f>IFERROR('Master Data'!E59,"")</f>
        <v/>
      </c>
      <c r="I42" s="2" t="str">
        <f>IFERROR(__xludf.DUMMYFUNCTION("IFERROR(TRANSPOSE(FILTER('Master Data'!$B$2:$B$527,'Master Data'!$A$2:$A$527=$B42)),"""")"),"")</f>
        <v/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</row>
    <row r="43" ht="15.75" customHeight="1">
      <c r="A43" s="8"/>
      <c r="B43" s="9"/>
      <c r="C43" s="9"/>
      <c r="D43" s="6" t="str">
        <f>IF(C43="","",IFERROR(VLOOKUP(C43,'Master Data'!$B$2:$C$527,2,FALSE),""))</f>
        <v/>
      </c>
      <c r="E43" s="10"/>
      <c r="H43" s="2" t="str">
        <f>IFERROR('Master Data'!E61,"")</f>
        <v/>
      </c>
      <c r="I43" s="2" t="str">
        <f>IFERROR(__xludf.DUMMYFUNCTION("IFERROR(TRANSPOSE(FILTER('Master Data'!$B$2:$B$527,'Master Data'!$A$2:$A$527=$B43)),"""")"),"")</f>
        <v/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</row>
    <row r="44" ht="15.75" customHeight="1">
      <c r="A44" s="8"/>
      <c r="B44" s="9"/>
      <c r="C44" s="9"/>
      <c r="D44" s="6" t="str">
        <f>IF(C44="","",IFERROR(VLOOKUP(C44,'Master Data'!$B$2:$C$527,2,FALSE),""))</f>
        <v/>
      </c>
      <c r="E44" s="10"/>
      <c r="H44" s="2" t="str">
        <f>IFERROR('Master Data'!E62,"")</f>
        <v/>
      </c>
      <c r="I44" s="2" t="str">
        <f>IFERROR(__xludf.DUMMYFUNCTION("IFERROR(TRANSPOSE(FILTER('Master Data'!$B$2:$B$527,'Master Data'!$A$2:$A$527=$B44)),"""")"),"")</f>
        <v/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</row>
    <row r="45" ht="15.75" customHeight="1">
      <c r="A45" s="8"/>
      <c r="B45" s="9"/>
      <c r="C45" s="9"/>
      <c r="D45" s="6" t="str">
        <f>IF(C45="","",IFERROR(VLOOKUP(C45,'Master Data'!$B$2:$C$527,2,FALSE),""))</f>
        <v/>
      </c>
      <c r="E45" s="10"/>
      <c r="H45" s="2" t="str">
        <f>IFERROR('Master Data'!E63,"")</f>
        <v/>
      </c>
      <c r="I45" s="2" t="str">
        <f>IFERROR(__xludf.DUMMYFUNCTION("IFERROR(TRANSPOSE(FILTER('Master Data'!$B$2:$B$527,'Master Data'!$A$2:$A$527=$B45)),"""")"),"")</f>
        <v/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</row>
    <row r="46" ht="15.75" customHeight="1">
      <c r="A46" s="8"/>
      <c r="B46" s="9"/>
      <c r="C46" s="9"/>
      <c r="D46" s="6" t="str">
        <f>IF(C46="","",IFERROR(VLOOKUP(C46,'Master Data'!$B$2:$C$527,2,FALSE),""))</f>
        <v/>
      </c>
      <c r="E46" s="10"/>
      <c r="H46" s="2" t="str">
        <f>IFERROR('Master Data'!E64,"")</f>
        <v/>
      </c>
      <c r="I46" s="2" t="str">
        <f>IFERROR(__xludf.DUMMYFUNCTION("IFERROR(TRANSPOSE(FILTER('Master Data'!$B$2:$B$527,'Master Data'!$A$2:$A$527=$B46)),"""")"),"")</f>
        <v/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</row>
    <row r="47" ht="15.75" customHeight="1">
      <c r="A47" s="8"/>
      <c r="B47" s="9"/>
      <c r="C47" s="9"/>
      <c r="D47" s="6" t="str">
        <f>IF(C47="","",IFERROR(VLOOKUP(C47,'Master Data'!$B$2:$C$527,2,FALSE),""))</f>
        <v/>
      </c>
      <c r="E47" s="10"/>
      <c r="H47" s="2" t="str">
        <f>IFERROR('Master Data'!E65,"")</f>
        <v/>
      </c>
      <c r="I47" s="2" t="str">
        <f>IFERROR(__xludf.DUMMYFUNCTION("IFERROR(TRANSPOSE(FILTER('Master Data'!$B$2:$B$527,'Master Data'!$A$2:$A$527=$B47)),"""")"),"")</f>
        <v/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</row>
    <row r="48" ht="15.75" customHeight="1">
      <c r="A48" s="8"/>
      <c r="B48" s="9"/>
      <c r="C48" s="9"/>
      <c r="D48" s="6" t="str">
        <f>IF(C48="","",IFERROR(VLOOKUP(C48,'Master Data'!$B$2:$C$527,2,FALSE),""))</f>
        <v/>
      </c>
      <c r="E48" s="10"/>
      <c r="H48" s="2" t="str">
        <f>IFERROR('Master Data'!E66,"")</f>
        <v/>
      </c>
      <c r="I48" s="2" t="str">
        <f>IFERROR(__xludf.DUMMYFUNCTION("IFERROR(TRANSPOSE(FILTER('Master Data'!$B$2:$B$527,'Master Data'!$A$2:$A$527=$B48)),"""")"),"")</f>
        <v/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</row>
    <row r="49" ht="15.75" customHeight="1">
      <c r="A49" s="8"/>
      <c r="B49" s="9"/>
      <c r="C49" s="9"/>
      <c r="D49" s="6" t="str">
        <f>IF(C49="","",IFERROR(VLOOKUP(C49,'Master Data'!$B$2:$C$527,2,FALSE),""))</f>
        <v/>
      </c>
      <c r="E49" s="10"/>
      <c r="H49" s="2" t="str">
        <f>IFERROR('Master Data'!E67,"")</f>
        <v/>
      </c>
      <c r="I49" s="2" t="str">
        <f>IFERROR(__xludf.DUMMYFUNCTION("IFERROR(TRANSPOSE(FILTER('Master Data'!$B$2:$B$527,'Master Data'!$A$2:$A$527=$B49)),"""")"),"")</f>
        <v/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</row>
    <row r="50" ht="15.75" customHeight="1">
      <c r="A50" s="8"/>
      <c r="B50" s="9"/>
      <c r="C50" s="9"/>
      <c r="D50" s="6" t="str">
        <f>IF(C50="","",IFERROR(VLOOKUP(C50,'Master Data'!$B$2:$C$527,2,FALSE),""))</f>
        <v/>
      </c>
      <c r="E50" s="10"/>
      <c r="H50" s="2" t="str">
        <f>IFERROR('Master Data'!E69,"")</f>
        <v/>
      </c>
      <c r="I50" s="2" t="str">
        <f>IFERROR(__xludf.DUMMYFUNCTION("IFERROR(TRANSPOSE(FILTER('Master Data'!$B$2:$B$527,'Master Data'!$A$2:$A$527=$B50)),"""")"),"")</f>
        <v/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</row>
    <row r="51" ht="15.75" customHeight="1">
      <c r="A51" s="8"/>
      <c r="B51" s="9"/>
      <c r="C51" s="9"/>
      <c r="D51" s="6" t="str">
        <f>IF(C51="","",IFERROR(VLOOKUP(C51,'Master Data'!$B$2:$C$527,2,FALSE),""))</f>
        <v/>
      </c>
      <c r="E51" s="10"/>
      <c r="H51" s="2" t="str">
        <f>IFERROR('Master Data'!E72,"")</f>
        <v/>
      </c>
      <c r="I51" s="2" t="str">
        <f>IFERROR(__xludf.DUMMYFUNCTION("IFERROR(TRANSPOSE(FILTER('Master Data'!$B$2:$B$527,'Master Data'!$A$2:$A$527=$B51)),"""")"),"")</f>
        <v/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</row>
    <row r="52" ht="15.75" customHeight="1">
      <c r="A52" s="8"/>
      <c r="B52" s="9"/>
      <c r="C52" s="9"/>
      <c r="D52" s="6" t="str">
        <f>IF(C52="","",IFERROR(VLOOKUP(C52,'Master Data'!$B$2:$C$527,2,FALSE),""))</f>
        <v/>
      </c>
      <c r="E52" s="10"/>
      <c r="H52" s="2" t="str">
        <f>IFERROR('Master Data'!E79,"")</f>
        <v/>
      </c>
      <c r="I52" s="2" t="str">
        <f>IFERROR(__xludf.DUMMYFUNCTION("IFERROR(TRANSPOSE(FILTER('Master Data'!$B$2:$B$527,'Master Data'!$A$2:$A$527=$B52)),"""")"),"")</f>
        <v/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</row>
    <row r="53" ht="15.75" customHeight="1">
      <c r="A53" s="8"/>
      <c r="B53" s="9"/>
      <c r="C53" s="9"/>
      <c r="D53" s="6" t="str">
        <f>IF(C53="","",IFERROR(VLOOKUP(C53,'Master Data'!$B$2:$C$527,2,FALSE),""))</f>
        <v/>
      </c>
      <c r="E53" s="10"/>
      <c r="H53" s="2" t="str">
        <f>IFERROR('Master Data'!E80,"")</f>
        <v/>
      </c>
      <c r="I53" s="2" t="str">
        <f>IFERROR(__xludf.DUMMYFUNCTION("IFERROR(TRANSPOSE(FILTER('Master Data'!$B$2:$B$527,'Master Data'!$A$2:$A$527=$B53)),"""")"),"")</f>
        <v/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</row>
    <row r="54" ht="15.75" customHeight="1">
      <c r="A54" s="8"/>
      <c r="B54" s="9"/>
      <c r="C54" s="9"/>
      <c r="D54" s="6" t="str">
        <f>IF(C54="","",IFERROR(VLOOKUP(C54,'Master Data'!$B$2:$C$527,2,FALSE),""))</f>
        <v/>
      </c>
      <c r="E54" s="10"/>
      <c r="H54" s="2" t="str">
        <f>IFERROR('Master Data'!E81,"")</f>
        <v/>
      </c>
      <c r="I54" s="2" t="str">
        <f>IFERROR(__xludf.DUMMYFUNCTION("IFERROR(TRANSPOSE(FILTER('Master Data'!$B$2:$B$527,'Master Data'!$A$2:$A$527=$B54)),"""")"),"")</f>
        <v/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</row>
    <row r="55" ht="15.75" customHeight="1">
      <c r="A55" s="8"/>
      <c r="B55" s="9"/>
      <c r="C55" s="9"/>
      <c r="D55" s="6" t="str">
        <f>IF(C55="","",IFERROR(VLOOKUP(C55,'Master Data'!$B$2:$C$527,2,FALSE),""))</f>
        <v/>
      </c>
      <c r="E55" s="10"/>
      <c r="H55" s="2" t="str">
        <f>IFERROR('Master Data'!E82,"")</f>
        <v/>
      </c>
      <c r="I55" s="2" t="str">
        <f>IFERROR(__xludf.DUMMYFUNCTION("IFERROR(TRANSPOSE(FILTER('Master Data'!$B$2:$B$527,'Master Data'!$A$2:$A$527=$B55)),"""")"),"")</f>
        <v/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</row>
    <row r="56" ht="15.75" customHeight="1">
      <c r="A56" s="8"/>
      <c r="B56" s="9"/>
      <c r="C56" s="9"/>
      <c r="D56" s="6" t="str">
        <f>IF(C56="","",IFERROR(VLOOKUP(C56,'Master Data'!$B$2:$C$527,2,FALSE),""))</f>
        <v/>
      </c>
      <c r="E56" s="10"/>
      <c r="H56" s="2" t="str">
        <f>IFERROR('Master Data'!E83,"")</f>
        <v/>
      </c>
      <c r="I56" s="2" t="str">
        <f>IFERROR(__xludf.DUMMYFUNCTION("IFERROR(TRANSPOSE(FILTER('Master Data'!$B$2:$B$527,'Master Data'!$A$2:$A$527=$B56)),"""")"),"")</f>
        <v/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</row>
    <row r="57" ht="15.75" customHeight="1">
      <c r="A57" s="8"/>
      <c r="B57" s="9"/>
      <c r="C57" s="9"/>
      <c r="D57" s="6" t="str">
        <f>IF(C57="","",IFERROR(VLOOKUP(C57,'Master Data'!$B$2:$C$527,2,FALSE),""))</f>
        <v/>
      </c>
      <c r="E57" s="10"/>
      <c r="H57" s="2" t="str">
        <f>IFERROR('Master Data'!E84,"")</f>
        <v/>
      </c>
      <c r="I57" s="2" t="str">
        <f>IFERROR(__xludf.DUMMYFUNCTION("IFERROR(TRANSPOSE(FILTER('Master Data'!$B$2:$B$527,'Master Data'!$A$2:$A$527=$B57)),"""")"),"")</f>
        <v/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</row>
    <row r="58" ht="15.75" customHeight="1">
      <c r="A58" s="8"/>
      <c r="B58" s="9"/>
      <c r="C58" s="9"/>
      <c r="D58" s="6" t="str">
        <f>IF(C58="","",IFERROR(VLOOKUP(C58,'Master Data'!$B$2:$C$527,2,FALSE),""))</f>
        <v/>
      </c>
      <c r="E58" s="10"/>
      <c r="H58" s="2" t="str">
        <f>IFERROR('Master Data'!E85,"")</f>
        <v/>
      </c>
      <c r="I58" s="2" t="str">
        <f>IFERROR(__xludf.DUMMYFUNCTION("IFERROR(TRANSPOSE(FILTER('Master Data'!$B$2:$B$527,'Master Data'!$A$2:$A$527=$B58)),"""")"),"")</f>
        <v/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</row>
    <row r="59" ht="15.75" customHeight="1">
      <c r="A59" s="8"/>
      <c r="B59" s="9"/>
      <c r="C59" s="9"/>
      <c r="D59" s="6" t="str">
        <f>IF(C59="","",IFERROR(VLOOKUP(C59,'Master Data'!$B$2:$C$527,2,FALSE),""))</f>
        <v/>
      </c>
      <c r="E59" s="10"/>
      <c r="H59" s="2" t="str">
        <f>IFERROR('Master Data'!E86,"")</f>
        <v/>
      </c>
      <c r="I59" s="2" t="str">
        <f>IFERROR(__xludf.DUMMYFUNCTION("IFERROR(TRANSPOSE(FILTER('Master Data'!$B$2:$B$527,'Master Data'!$A$2:$A$527=$B59)),"""")"),"")</f>
        <v/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</row>
    <row r="60" ht="15.75" customHeight="1">
      <c r="A60" s="8"/>
      <c r="B60" s="9"/>
      <c r="C60" s="9"/>
      <c r="D60" s="6" t="str">
        <f>IF(C60="","",IFERROR(VLOOKUP(C60,'Master Data'!$B$2:$C$527,2,FALSE),""))</f>
        <v/>
      </c>
      <c r="E60" s="10"/>
      <c r="H60" s="2" t="str">
        <f>IFERROR('Master Data'!E87,"")</f>
        <v/>
      </c>
      <c r="I60" s="2" t="str">
        <f>IFERROR(__xludf.DUMMYFUNCTION("IFERROR(TRANSPOSE(FILTER('Master Data'!$B$2:$B$527,'Master Data'!$A$2:$A$527=$B60)),"""")"),"")</f>
        <v/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</row>
    <row r="61" ht="15.75" customHeight="1">
      <c r="A61" s="8"/>
      <c r="B61" s="9"/>
      <c r="C61" s="9"/>
      <c r="D61" s="6" t="str">
        <f>IF(C61="","",IFERROR(VLOOKUP(C61,'Master Data'!$B$2:$C$527,2,FALSE),""))</f>
        <v/>
      </c>
      <c r="E61" s="10"/>
      <c r="H61" s="2" t="str">
        <f>IFERROR('Master Data'!E88,"")</f>
        <v/>
      </c>
      <c r="I61" s="2" t="str">
        <f>IFERROR(__xludf.DUMMYFUNCTION("IFERROR(TRANSPOSE(FILTER('Master Data'!$B$2:$B$527,'Master Data'!$A$2:$A$527=$B61)),"""")"),"")</f>
        <v/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</row>
    <row r="62" ht="15.75" customHeight="1">
      <c r="A62" s="8"/>
      <c r="B62" s="9"/>
      <c r="C62" s="9"/>
      <c r="D62" s="6" t="str">
        <f>IF(C62="","",IFERROR(VLOOKUP(C62,'Master Data'!$B$2:$C$527,2,FALSE),""))</f>
        <v/>
      </c>
      <c r="E62" s="10"/>
      <c r="H62" s="2" t="str">
        <f>IFERROR('Master Data'!E89,"")</f>
        <v/>
      </c>
      <c r="I62" s="2" t="str">
        <f>IFERROR(__xludf.DUMMYFUNCTION("IFERROR(TRANSPOSE(FILTER('Master Data'!$B$2:$B$527,'Master Data'!$A$2:$A$527=$B62)),"""")"),"")</f>
        <v/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</row>
    <row r="63" ht="15.75" customHeight="1">
      <c r="A63" s="8"/>
      <c r="B63" s="9"/>
      <c r="C63" s="9"/>
      <c r="D63" s="6" t="str">
        <f>IF(C63="","",IFERROR(VLOOKUP(C63,'Master Data'!$B$2:$C$527,2,FALSE),""))</f>
        <v/>
      </c>
      <c r="E63" s="10"/>
      <c r="H63" s="2" t="str">
        <f>IFERROR('Master Data'!E90,"")</f>
        <v/>
      </c>
      <c r="I63" s="2" t="str">
        <f>IFERROR(__xludf.DUMMYFUNCTION("IFERROR(TRANSPOSE(FILTER('Master Data'!$B$2:$B$527,'Master Data'!$A$2:$A$527=$B63)),"""")"),"")</f>
        <v/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</row>
    <row r="64" ht="15.75" customHeight="1">
      <c r="A64" s="8"/>
      <c r="B64" s="9"/>
      <c r="C64" s="9"/>
      <c r="D64" s="6" t="str">
        <f>IF(C64="","",IFERROR(VLOOKUP(C64,'Master Data'!$B$2:$C$527,2,FALSE),""))</f>
        <v/>
      </c>
      <c r="E64" s="10"/>
      <c r="H64" s="2" t="str">
        <f>IFERROR('Master Data'!E91,"")</f>
        <v/>
      </c>
      <c r="I64" s="2" t="str">
        <f>IFERROR(__xludf.DUMMYFUNCTION("IFERROR(TRANSPOSE(FILTER('Master Data'!$B$2:$B$527,'Master Data'!$A$2:$A$527=$B64)),"""")"),"")</f>
        <v/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</row>
    <row r="65" ht="15.75" customHeight="1">
      <c r="A65" s="8"/>
      <c r="B65" s="9"/>
      <c r="C65" s="9"/>
      <c r="D65" s="6" t="str">
        <f>IF(C65="","",IFERROR(VLOOKUP(C65,'Master Data'!$B$2:$C$527,2,FALSE),""))</f>
        <v/>
      </c>
      <c r="E65" s="10"/>
      <c r="H65" s="2" t="str">
        <f>IFERROR('Master Data'!E92,"")</f>
        <v/>
      </c>
      <c r="I65" s="2" t="str">
        <f>IFERROR(__xludf.DUMMYFUNCTION("IFERROR(TRANSPOSE(FILTER('Master Data'!$B$2:$B$527,'Master Data'!$A$2:$A$527=$B65)),"""")"),"")</f>
        <v/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</row>
    <row r="66" ht="15.75" customHeight="1">
      <c r="A66" s="8"/>
      <c r="B66" s="9"/>
      <c r="C66" s="9"/>
      <c r="D66" s="6" t="str">
        <f>IF(C66="","",IFERROR(VLOOKUP(C66,'Master Data'!$B$2:$C$527,2,FALSE),""))</f>
        <v/>
      </c>
      <c r="E66" s="10"/>
      <c r="H66" s="2" t="str">
        <f>IFERROR('Master Data'!E93,"")</f>
        <v/>
      </c>
      <c r="I66" s="2" t="str">
        <f>IFERROR(__xludf.DUMMYFUNCTION("IFERROR(TRANSPOSE(FILTER('Master Data'!$B$2:$B$527,'Master Data'!$A$2:$A$527=$B66)),"""")"),"")</f>
        <v/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</row>
    <row r="67" ht="15.75" customHeight="1">
      <c r="A67" s="8"/>
      <c r="B67" s="9"/>
      <c r="C67" s="9"/>
      <c r="D67" s="6" t="str">
        <f>IF(C67="","",IFERROR(VLOOKUP(C67,'Master Data'!$B$2:$C$527,2,FALSE),""))</f>
        <v/>
      </c>
      <c r="E67" s="10"/>
      <c r="H67" s="2" t="str">
        <f>IFERROR('Master Data'!E94,"")</f>
        <v/>
      </c>
      <c r="I67" s="2" t="str">
        <f>IFERROR(__xludf.DUMMYFUNCTION("IFERROR(TRANSPOSE(FILTER('Master Data'!$B$2:$B$527,'Master Data'!$A$2:$A$527=$B67)),"""")"),"")</f>
        <v/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</row>
    <row r="68" ht="15.75" customHeight="1">
      <c r="A68" s="8"/>
      <c r="B68" s="9"/>
      <c r="C68" s="9"/>
      <c r="D68" s="6" t="str">
        <f>IF(C68="","",IFERROR(VLOOKUP(C68,'Master Data'!$B$2:$C$527,2,FALSE),""))</f>
        <v/>
      </c>
      <c r="E68" s="10"/>
      <c r="H68" s="2" t="str">
        <f>IFERROR('Master Data'!E95,"")</f>
        <v/>
      </c>
      <c r="I68" s="2" t="str">
        <f>IFERROR(__xludf.DUMMYFUNCTION("IFERROR(TRANSPOSE(FILTER('Master Data'!$B$2:$B$527,'Master Data'!$A$2:$A$527=$B68)),"""")"),"")</f>
        <v/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</row>
    <row r="69" ht="15.75" customHeight="1">
      <c r="A69" s="8"/>
      <c r="B69" s="9"/>
      <c r="C69" s="9"/>
      <c r="D69" s="6" t="str">
        <f>IF(C69="","",IFERROR(VLOOKUP(C69,'Master Data'!$B$2:$C$527,2,FALSE),""))</f>
        <v/>
      </c>
      <c r="E69" s="10"/>
      <c r="H69" s="2" t="str">
        <f>IFERROR('Master Data'!E96,"")</f>
        <v/>
      </c>
      <c r="I69" s="2" t="str">
        <f>IFERROR(__xludf.DUMMYFUNCTION("IFERROR(TRANSPOSE(FILTER('Master Data'!$B$2:$B$527,'Master Data'!$A$2:$A$527=$B69)),"""")"),"")</f>
        <v/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</row>
    <row r="70" ht="15.75" customHeight="1">
      <c r="A70" s="8"/>
      <c r="B70" s="9"/>
      <c r="C70" s="9"/>
      <c r="D70" s="6" t="str">
        <f>IF(C70="","",IFERROR(VLOOKUP(C70,'Master Data'!$B$2:$C$527,2,FALSE),""))</f>
        <v/>
      </c>
      <c r="E70" s="10"/>
      <c r="H70" s="2" t="str">
        <f>IFERROR('Master Data'!E97,"")</f>
        <v/>
      </c>
      <c r="I70" s="2" t="str">
        <f>IFERROR(__xludf.DUMMYFUNCTION("IFERROR(TRANSPOSE(FILTER('Master Data'!$B$2:$B$527,'Master Data'!$A$2:$A$527=$B70)),"""")"),"")</f>
        <v/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</row>
    <row r="71" ht="15.75" customHeight="1">
      <c r="A71" s="8"/>
      <c r="B71" s="9"/>
      <c r="C71" s="9"/>
      <c r="D71" s="6" t="str">
        <f>IF(C71="","",IFERROR(VLOOKUP(C71,'Master Data'!$B$2:$C$527,2,FALSE),""))</f>
        <v/>
      </c>
      <c r="E71" s="10"/>
      <c r="H71" s="2" t="str">
        <f>IFERROR('Master Data'!E98,"")</f>
        <v/>
      </c>
      <c r="I71" s="2" t="str">
        <f>IFERROR(__xludf.DUMMYFUNCTION("IFERROR(TRANSPOSE(FILTER('Master Data'!$B$2:$B$527,'Master Data'!$A$2:$A$527=$B71)),"""")"),"")</f>
        <v/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</row>
    <row r="72" ht="15.75" customHeight="1">
      <c r="A72" s="8"/>
      <c r="B72" s="9"/>
      <c r="C72" s="9"/>
      <c r="D72" s="6" t="str">
        <f>IF(C72="","",IFERROR(VLOOKUP(C72,'Master Data'!$B$2:$C$527,2,FALSE),""))</f>
        <v/>
      </c>
      <c r="E72" s="10"/>
      <c r="H72" s="2" t="str">
        <f>IFERROR('Master Data'!E99,"")</f>
        <v/>
      </c>
      <c r="I72" s="2" t="str">
        <f>IFERROR(__xludf.DUMMYFUNCTION("IFERROR(TRANSPOSE(FILTER('Master Data'!$B$2:$B$527,'Master Data'!$A$2:$A$527=$B72)),"""")"),"")</f>
        <v/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</row>
    <row r="73" ht="15.75" customHeight="1">
      <c r="A73" s="8"/>
      <c r="B73" s="9"/>
      <c r="C73" s="9"/>
      <c r="D73" s="6" t="str">
        <f>IF(C73="","",IFERROR(VLOOKUP(C73,'Master Data'!$B$2:$C$527,2,FALSE),""))</f>
        <v/>
      </c>
      <c r="E73" s="10"/>
      <c r="H73" s="2" t="str">
        <f>IFERROR('Master Data'!E100,"")</f>
        <v/>
      </c>
      <c r="I73" s="2" t="str">
        <f>IFERROR(__xludf.DUMMYFUNCTION("IFERROR(TRANSPOSE(FILTER('Master Data'!$B$2:$B$527,'Master Data'!$A$2:$A$527=$B73)),"""")"),"")</f>
        <v/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</row>
    <row r="74" ht="15.75" customHeight="1">
      <c r="A74" s="8"/>
      <c r="B74" s="9"/>
      <c r="C74" s="9"/>
      <c r="D74" s="6" t="str">
        <f>IF(C74="","",IFERROR(VLOOKUP(C74,'Master Data'!$B$2:$C$527,2,FALSE),""))</f>
        <v/>
      </c>
      <c r="E74" s="10"/>
      <c r="H74" s="2" t="str">
        <f>IFERROR('Master Data'!E101,"")</f>
        <v/>
      </c>
      <c r="I74" s="2" t="str">
        <f>IFERROR(__xludf.DUMMYFUNCTION("IFERROR(TRANSPOSE(FILTER('Master Data'!$B$2:$B$527,'Master Data'!$A$2:$A$527=$B74)),"""")"),"")</f>
        <v/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</row>
    <row r="75" ht="15.75" customHeight="1">
      <c r="A75" s="8"/>
      <c r="B75" s="9"/>
      <c r="C75" s="9"/>
      <c r="D75" s="6" t="str">
        <f>IF(C75="","",IFERROR(VLOOKUP(C75,'Master Data'!$B$2:$C$527,2,FALSE),""))</f>
        <v/>
      </c>
      <c r="E75" s="10"/>
      <c r="H75" s="2" t="str">
        <f>IFERROR('Master Data'!E102,"")</f>
        <v/>
      </c>
      <c r="I75" s="2" t="str">
        <f>IFERROR(__xludf.DUMMYFUNCTION("IFERROR(TRANSPOSE(FILTER('Master Data'!$B$2:$B$527,'Master Data'!$A$2:$A$527=$B75)),"""")"),"")</f>
        <v/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</row>
    <row r="76" ht="15.75" customHeight="1">
      <c r="A76" s="8"/>
      <c r="B76" s="9"/>
      <c r="C76" s="9"/>
      <c r="D76" s="6" t="str">
        <f>IF(C76="","",IFERROR(VLOOKUP(C76,'Master Data'!$B$2:$C$527,2,FALSE),""))</f>
        <v/>
      </c>
      <c r="E76" s="10"/>
      <c r="H76" s="2" t="str">
        <f>IFERROR('Master Data'!E103,"")</f>
        <v/>
      </c>
      <c r="I76" s="2" t="str">
        <f>IFERROR(__xludf.DUMMYFUNCTION("IFERROR(TRANSPOSE(FILTER('Master Data'!$B$2:$B$527,'Master Data'!$A$2:$A$527=$B76)),"""")"),"")</f>
        <v/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</row>
    <row r="77" ht="15.75" customHeight="1">
      <c r="A77" s="8"/>
      <c r="B77" s="9"/>
      <c r="C77" s="9"/>
      <c r="D77" s="6" t="str">
        <f>IF(C77="","",IFERROR(VLOOKUP(C77,'Master Data'!$B$2:$C$527,2,FALSE),""))</f>
        <v/>
      </c>
      <c r="E77" s="10"/>
      <c r="H77" s="2" t="str">
        <f>IFERROR('Master Data'!E104,"")</f>
        <v/>
      </c>
      <c r="I77" s="2" t="str">
        <f>IFERROR(__xludf.DUMMYFUNCTION("IFERROR(TRANSPOSE(FILTER('Master Data'!$B$2:$B$527,'Master Data'!$A$2:$A$527=$B77)),"""")"),"")</f>
        <v/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</row>
    <row r="78" ht="15.75" customHeight="1">
      <c r="A78" s="8"/>
      <c r="B78" s="9"/>
      <c r="C78" s="9"/>
      <c r="D78" s="6" t="str">
        <f>IF(C78="","",IFERROR(VLOOKUP(C78,'Master Data'!$B$2:$C$527,2,FALSE),""))</f>
        <v/>
      </c>
      <c r="E78" s="10"/>
      <c r="H78" s="2" t="str">
        <f>IFERROR('Master Data'!E105,"")</f>
        <v/>
      </c>
      <c r="I78" s="2" t="str">
        <f>IFERROR(__xludf.DUMMYFUNCTION("IFERROR(TRANSPOSE(FILTER('Master Data'!$B$2:$B$527,'Master Data'!$A$2:$A$527=$B78)),"""")"),"")</f>
        <v/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</row>
    <row r="79" ht="15.75" customHeight="1">
      <c r="A79" s="8"/>
      <c r="B79" s="9"/>
      <c r="C79" s="9"/>
      <c r="D79" s="6" t="str">
        <f>IF(C79="","",IFERROR(VLOOKUP(C79,'Master Data'!$B$2:$C$527,2,FALSE),""))</f>
        <v/>
      </c>
      <c r="E79" s="10"/>
      <c r="H79" s="2" t="str">
        <f>IFERROR('Master Data'!E106,"")</f>
        <v/>
      </c>
      <c r="I79" s="2" t="str">
        <f>IFERROR(__xludf.DUMMYFUNCTION("IFERROR(TRANSPOSE(FILTER('Master Data'!$B$2:$B$527,'Master Data'!$A$2:$A$527=$B79)),"""")"),"")</f>
        <v/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</row>
    <row r="80" ht="15.75" customHeight="1">
      <c r="A80" s="8"/>
      <c r="B80" s="9"/>
      <c r="C80" s="9"/>
      <c r="D80" s="6" t="str">
        <f>IF(C80="","",IFERROR(VLOOKUP(C80,'Master Data'!$B$2:$C$527,2,FALSE),""))</f>
        <v/>
      </c>
      <c r="E80" s="10"/>
      <c r="H80" s="2" t="str">
        <f>IFERROR('Master Data'!E107,"")</f>
        <v/>
      </c>
      <c r="I80" s="2" t="str">
        <f>IFERROR(__xludf.DUMMYFUNCTION("IFERROR(TRANSPOSE(FILTER('Master Data'!$B$2:$B$527,'Master Data'!$A$2:$A$527=$B80)),"""")"),"")</f>
        <v/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</row>
    <row r="81" ht="15.75" customHeight="1">
      <c r="A81" s="8"/>
      <c r="B81" s="9"/>
      <c r="C81" s="9"/>
      <c r="D81" s="6" t="str">
        <f>IF(C81="","",IFERROR(VLOOKUP(C81,'Master Data'!$B$2:$C$527,2,FALSE),""))</f>
        <v/>
      </c>
      <c r="E81" s="10"/>
      <c r="H81" s="2" t="str">
        <f>IFERROR('Master Data'!E108,"")</f>
        <v/>
      </c>
      <c r="I81" s="2" t="str">
        <f>IFERROR(__xludf.DUMMYFUNCTION("IFERROR(TRANSPOSE(FILTER('Master Data'!$B$2:$B$527,'Master Data'!$A$2:$A$527=$B81)),"""")"),"")</f>
        <v/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</row>
    <row r="82" ht="15.75" customHeight="1">
      <c r="A82" s="8"/>
      <c r="B82" s="9"/>
      <c r="C82" s="9"/>
      <c r="D82" s="6" t="str">
        <f>IF(C82="","",IFERROR(VLOOKUP(C82,'Master Data'!$B$2:$C$527,2,FALSE),""))</f>
        <v/>
      </c>
      <c r="E82" s="10"/>
      <c r="H82" s="2" t="str">
        <f>IFERROR('Master Data'!E109,"")</f>
        <v/>
      </c>
      <c r="I82" s="2" t="str">
        <f>IFERROR(__xludf.DUMMYFUNCTION("IFERROR(TRANSPOSE(FILTER('Master Data'!$B$2:$B$527,'Master Data'!$A$2:$A$527=$B82)),"""")"),"")</f>
        <v/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</row>
    <row r="83" ht="15.75" customHeight="1">
      <c r="A83" s="8"/>
      <c r="B83" s="9"/>
      <c r="C83" s="9"/>
      <c r="D83" s="6" t="str">
        <f>IF(C83="","",IFERROR(VLOOKUP(C83,'Master Data'!$B$2:$C$527,2,FALSE),""))</f>
        <v/>
      </c>
      <c r="E83" s="10"/>
      <c r="H83" s="2" t="str">
        <f>IFERROR('Master Data'!E110,"")</f>
        <v/>
      </c>
      <c r="I83" s="2" t="str">
        <f>IFERROR(__xludf.DUMMYFUNCTION("IFERROR(TRANSPOSE(FILTER('Master Data'!$B$2:$B$527,'Master Data'!$A$2:$A$527=$B83)),"""")"),"")</f>
        <v/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</row>
    <row r="84" ht="15.75" customHeight="1">
      <c r="A84" s="8"/>
      <c r="B84" s="9"/>
      <c r="C84" s="9"/>
      <c r="D84" s="6" t="str">
        <f>IF(C84="","",IFERROR(VLOOKUP(C84,'Master Data'!$B$2:$C$527,2,FALSE),""))</f>
        <v/>
      </c>
      <c r="E84" s="10"/>
      <c r="H84" s="2" t="str">
        <f>IFERROR('Master Data'!E111,"")</f>
        <v/>
      </c>
      <c r="I84" s="2" t="str">
        <f>IFERROR(__xludf.DUMMYFUNCTION("IFERROR(TRANSPOSE(FILTER('Master Data'!$B$2:$B$527,'Master Data'!$A$2:$A$527=$B84)),"""")"),"")</f>
        <v/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</row>
    <row r="85" ht="15.75" customHeight="1">
      <c r="A85" s="8"/>
      <c r="B85" s="9"/>
      <c r="C85" s="9"/>
      <c r="D85" s="6" t="str">
        <f>IF(C85="","",IFERROR(VLOOKUP(C85,'Master Data'!$B$2:$C$527,2,FALSE),""))</f>
        <v/>
      </c>
      <c r="E85" s="10"/>
      <c r="H85" s="2" t="str">
        <f>IFERROR('Master Data'!E112,"")</f>
        <v/>
      </c>
      <c r="I85" s="2" t="str">
        <f>IFERROR(__xludf.DUMMYFUNCTION("IFERROR(TRANSPOSE(FILTER('Master Data'!$B$2:$B$527,'Master Data'!$A$2:$A$527=$B85)),"""")"),"")</f>
        <v/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</row>
    <row r="86" ht="15.75" customHeight="1">
      <c r="A86" s="8"/>
      <c r="B86" s="9"/>
      <c r="C86" s="9"/>
      <c r="D86" s="6" t="str">
        <f>IF(C86="","",IFERROR(VLOOKUP(C86,'Master Data'!$B$2:$C$527,2,FALSE),""))</f>
        <v/>
      </c>
      <c r="E86" s="10"/>
      <c r="H86" s="2" t="str">
        <f>IFERROR('Master Data'!E113,"")</f>
        <v/>
      </c>
      <c r="I86" s="2" t="str">
        <f>IFERROR(__xludf.DUMMYFUNCTION("IFERROR(TRANSPOSE(FILTER('Master Data'!$B$2:$B$527,'Master Data'!$A$2:$A$527=$B86)),"""")"),"")</f>
        <v/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</row>
    <row r="87" ht="15.75" customHeight="1">
      <c r="A87" s="8"/>
      <c r="B87" s="9"/>
      <c r="C87" s="9"/>
      <c r="D87" s="6" t="str">
        <f>IF(C87="","",IFERROR(VLOOKUP(C87,'Master Data'!$B$2:$C$527,2,FALSE),""))</f>
        <v/>
      </c>
      <c r="E87" s="10"/>
      <c r="H87" s="2" t="str">
        <f>IFERROR('Master Data'!E114,"")</f>
        <v/>
      </c>
      <c r="I87" s="2" t="str">
        <f>IFERROR(__xludf.DUMMYFUNCTION("IFERROR(TRANSPOSE(FILTER('Master Data'!$B$2:$B$527,'Master Data'!$A$2:$A$527=$B87)),"""")"),"")</f>
        <v/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</row>
    <row r="88" ht="15.75" customHeight="1">
      <c r="A88" s="8"/>
      <c r="B88" s="9"/>
      <c r="C88" s="9"/>
      <c r="D88" s="6" t="str">
        <f>IF(C88="","",IFERROR(VLOOKUP(C88,'Master Data'!$B$2:$C$527,2,FALSE),""))</f>
        <v/>
      </c>
      <c r="E88" s="10"/>
      <c r="H88" s="2" t="str">
        <f>IFERROR('Master Data'!E115,"")</f>
        <v/>
      </c>
      <c r="I88" s="2" t="str">
        <f>IFERROR(__xludf.DUMMYFUNCTION("IFERROR(TRANSPOSE(FILTER('Master Data'!$B$2:$B$527,'Master Data'!$A$2:$A$527=$B88)),"""")"),"")</f>
        <v/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</row>
    <row r="89" ht="15.75" customHeight="1">
      <c r="A89" s="8"/>
      <c r="B89" s="9"/>
      <c r="C89" s="9"/>
      <c r="D89" s="6" t="str">
        <f>IF(C89="","",IFERROR(VLOOKUP(C89,'Master Data'!$B$2:$C$527,2,FALSE),""))</f>
        <v/>
      </c>
      <c r="E89" s="10"/>
      <c r="H89" s="2" t="str">
        <f>IFERROR('Master Data'!E116,"")</f>
        <v/>
      </c>
      <c r="I89" s="2" t="str">
        <f>IFERROR(__xludf.DUMMYFUNCTION("IFERROR(TRANSPOSE(FILTER('Master Data'!$B$2:$B$527,'Master Data'!$A$2:$A$527=$B89)),"""")"),"")</f>
        <v/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</row>
    <row r="90" ht="15.75" customHeight="1">
      <c r="A90" s="8"/>
      <c r="B90" s="9"/>
      <c r="C90" s="9"/>
      <c r="D90" s="6" t="str">
        <f>IF(C90="","",IFERROR(VLOOKUP(C90,'Master Data'!$B$2:$C$527,2,FALSE),""))</f>
        <v/>
      </c>
      <c r="E90" s="10"/>
      <c r="H90" s="2" t="str">
        <f>IFERROR('Master Data'!E117,"")</f>
        <v/>
      </c>
      <c r="I90" s="2" t="str">
        <f>IFERROR(__xludf.DUMMYFUNCTION("IFERROR(TRANSPOSE(FILTER('Master Data'!$B$2:$B$527,'Master Data'!$A$2:$A$527=$B90)),"""")"),"")</f>
        <v/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</row>
    <row r="91" ht="15.75" customHeight="1">
      <c r="A91" s="8"/>
      <c r="B91" s="9"/>
      <c r="C91" s="9"/>
      <c r="D91" s="6" t="str">
        <f>IF(C91="","",IFERROR(VLOOKUP(C91,'Master Data'!$B$2:$C$527,2,FALSE),""))</f>
        <v/>
      </c>
      <c r="E91" s="10"/>
      <c r="H91" s="2" t="str">
        <f>IFERROR('Master Data'!E118,"")</f>
        <v/>
      </c>
      <c r="I91" s="2" t="str">
        <f>IFERROR(__xludf.DUMMYFUNCTION("IFERROR(TRANSPOSE(FILTER('Master Data'!$B$2:$B$527,'Master Data'!$A$2:$A$527=$B91)),"""")"),"")</f>
        <v/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</row>
    <row r="92" ht="15.75" customHeight="1">
      <c r="A92" s="8"/>
      <c r="B92" s="9"/>
      <c r="C92" s="9"/>
      <c r="D92" s="6" t="str">
        <f>IF(C92="","",IFERROR(VLOOKUP(C92,'Master Data'!$B$2:$C$527,2,FALSE),""))</f>
        <v/>
      </c>
      <c r="E92" s="10"/>
      <c r="H92" s="2" t="str">
        <f>IFERROR('Master Data'!E119,"")</f>
        <v/>
      </c>
      <c r="I92" s="2" t="str">
        <f>IFERROR(__xludf.DUMMYFUNCTION("IFERROR(TRANSPOSE(FILTER('Master Data'!$B$2:$B$527,'Master Data'!$A$2:$A$527=$B92)),"""")"),"")</f>
        <v/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</row>
    <row r="93" ht="15.75" customHeight="1">
      <c r="A93" s="8"/>
      <c r="B93" s="9"/>
      <c r="C93" s="9"/>
      <c r="D93" s="6" t="str">
        <f>IF(C93="","",IFERROR(VLOOKUP(C93,'Master Data'!$B$2:$C$527,2,FALSE),""))</f>
        <v/>
      </c>
      <c r="E93" s="10"/>
      <c r="H93" s="2" t="str">
        <f>IFERROR('Master Data'!E120,"")</f>
        <v/>
      </c>
      <c r="I93" s="2" t="str">
        <f>IFERROR(__xludf.DUMMYFUNCTION("IFERROR(TRANSPOSE(FILTER('Master Data'!$B$2:$B$527,'Master Data'!$A$2:$A$527=$B93)),"""")"),"")</f>
        <v/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</row>
    <row r="94" ht="15.75" customHeight="1">
      <c r="A94" s="8"/>
      <c r="B94" s="9"/>
      <c r="C94" s="9"/>
      <c r="D94" s="6" t="str">
        <f>IF(C94="","",IFERROR(VLOOKUP(C94,'Master Data'!$B$2:$C$527,2,FALSE),""))</f>
        <v/>
      </c>
      <c r="E94" s="10"/>
      <c r="H94" s="2" t="str">
        <f>IFERROR('Master Data'!E121,"")</f>
        <v/>
      </c>
      <c r="I94" s="2" t="str">
        <f>IFERROR(__xludf.DUMMYFUNCTION("IFERROR(TRANSPOSE(FILTER('Master Data'!$B$2:$B$527,'Master Data'!$A$2:$A$527=$B94)),"""")"),"")</f>
        <v/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</row>
    <row r="95" ht="15.75" customHeight="1">
      <c r="A95" s="8"/>
      <c r="B95" s="9"/>
      <c r="C95" s="9"/>
      <c r="D95" s="6" t="str">
        <f>IF(C95="","",IFERROR(VLOOKUP(C95,'Master Data'!$B$2:$C$527,2,FALSE),""))</f>
        <v/>
      </c>
      <c r="E95" s="10"/>
      <c r="H95" s="2" t="str">
        <f>IFERROR('Master Data'!E122,"")</f>
        <v/>
      </c>
      <c r="I95" s="2" t="str">
        <f>IFERROR(__xludf.DUMMYFUNCTION("IFERROR(TRANSPOSE(FILTER('Master Data'!$B$2:$B$527,'Master Data'!$A$2:$A$527=$B95)),"""")"),"")</f>
        <v/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</row>
    <row r="96" ht="15.75" customHeight="1">
      <c r="A96" s="8"/>
      <c r="B96" s="9"/>
      <c r="C96" s="9"/>
      <c r="D96" s="6" t="str">
        <f>IF(C96="","",IFERROR(VLOOKUP(C96,'Master Data'!$B$2:$C$527,2,FALSE),""))</f>
        <v/>
      </c>
      <c r="E96" s="10"/>
      <c r="H96" s="2" t="str">
        <f>IFERROR('Master Data'!E123,"")</f>
        <v/>
      </c>
      <c r="I96" s="2" t="str">
        <f>IFERROR(__xludf.DUMMYFUNCTION("IFERROR(TRANSPOSE(FILTER('Master Data'!$B$2:$B$527,'Master Data'!$A$2:$A$527=$B96)),"""")"),"")</f>
        <v/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</row>
    <row r="97" ht="15.75" customHeight="1">
      <c r="A97" s="8"/>
      <c r="B97" s="9"/>
      <c r="C97" s="9"/>
      <c r="D97" s="6" t="str">
        <f>IF(C97="","",IFERROR(VLOOKUP(C97,'Master Data'!$B$2:$C$527,2,FALSE),""))</f>
        <v/>
      </c>
      <c r="E97" s="10"/>
      <c r="H97" s="2" t="str">
        <f>IFERROR('Master Data'!E124,"")</f>
        <v/>
      </c>
      <c r="I97" s="2" t="str">
        <f>IFERROR(__xludf.DUMMYFUNCTION("IFERROR(TRANSPOSE(FILTER('Master Data'!$B$2:$B$527,'Master Data'!$A$2:$A$527=$B97)),"""")"),"")</f>
        <v/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</row>
    <row r="98" ht="15.75" customHeight="1">
      <c r="A98" s="8"/>
      <c r="B98" s="9"/>
      <c r="C98" s="9"/>
      <c r="D98" s="6" t="str">
        <f>IF(C98="","",IFERROR(VLOOKUP(C98,'Master Data'!$B$2:$C$527,2,FALSE),""))</f>
        <v/>
      </c>
      <c r="E98" s="10"/>
      <c r="H98" s="2" t="str">
        <f>IFERROR('Master Data'!E125,"")</f>
        <v/>
      </c>
      <c r="I98" s="2" t="str">
        <f>IFERROR(__xludf.DUMMYFUNCTION("IFERROR(TRANSPOSE(FILTER('Master Data'!$B$2:$B$527,'Master Data'!$A$2:$A$527=$B98)),"""")"),"")</f>
        <v/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</row>
    <row r="99" ht="15.75" customHeight="1">
      <c r="A99" s="8"/>
      <c r="B99" s="9"/>
      <c r="C99" s="9"/>
      <c r="D99" s="6" t="str">
        <f>IF(C99="","",IFERROR(VLOOKUP(C99,'Master Data'!$B$2:$C$527,2,FALSE),""))</f>
        <v/>
      </c>
      <c r="E99" s="10"/>
      <c r="H99" s="2" t="str">
        <f>IFERROR('Master Data'!E126,"")</f>
        <v/>
      </c>
      <c r="I99" s="2" t="str">
        <f>IFERROR(__xludf.DUMMYFUNCTION("IFERROR(TRANSPOSE(FILTER('Master Data'!$B$2:$B$527,'Master Data'!$A$2:$A$527=$B99)),"""")"),"")</f>
        <v/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</row>
    <row r="100" ht="15.75" customHeight="1">
      <c r="A100" s="8"/>
      <c r="B100" s="9"/>
      <c r="C100" s="9"/>
      <c r="D100" s="6" t="str">
        <f>IF(C100="","",IFERROR(VLOOKUP(C100,'Master Data'!$B$2:$C$527,2,FALSE),""))</f>
        <v/>
      </c>
      <c r="E100" s="10"/>
      <c r="H100" s="2" t="str">
        <f>IFERROR('Master Data'!E127,"")</f>
        <v/>
      </c>
      <c r="I100" s="2" t="str">
        <f>IFERROR(__xludf.DUMMYFUNCTION("IFERROR(TRANSPOSE(FILTER('Master Data'!$B$2:$B$527,'Master Data'!$A$2:$A$527=$B100)),"""")"),"")</f>
        <v/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</row>
    <row r="101" ht="15.75" customHeight="1">
      <c r="A101" s="8"/>
      <c r="B101" s="9"/>
      <c r="C101" s="9"/>
      <c r="D101" s="6" t="str">
        <f>IF(C101="","",IFERROR(VLOOKUP(C101,'Master Data'!$B$2:$C$527,2,FALSE),""))</f>
        <v/>
      </c>
      <c r="E101" s="10"/>
      <c r="H101" s="2" t="str">
        <f>IFERROR('Master Data'!E128,"")</f>
        <v/>
      </c>
      <c r="I101" s="2" t="str">
        <f>IFERROR(__xludf.DUMMYFUNCTION("IFERROR(TRANSPOSE(FILTER('Master Data'!$B$2:$B$527,'Master Data'!$A$2:$A$527=$B101)),"""")"),"")</f>
        <v/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</row>
    <row r="102" ht="15.75" customHeight="1">
      <c r="A102" s="8"/>
      <c r="B102" s="9"/>
      <c r="C102" s="9"/>
      <c r="D102" s="6" t="str">
        <f>IF(C102="","",IFERROR(VLOOKUP(C102,'Master Data'!$B$2:$C$527,2,FALSE),""))</f>
        <v/>
      </c>
      <c r="E102" s="10"/>
      <c r="H102" s="2" t="str">
        <f>IFERROR('Master Data'!E129,"")</f>
        <v/>
      </c>
      <c r="I102" s="2" t="str">
        <f>IFERROR(__xludf.DUMMYFUNCTION("IFERROR(TRANSPOSE(FILTER('Master Data'!$B$2:$B$527,'Master Data'!$A$2:$A$527=$B102)),"""")"),"")</f>
        <v/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</row>
    <row r="103" ht="15.75" customHeight="1">
      <c r="A103" s="8"/>
      <c r="B103" s="9"/>
      <c r="C103" s="9"/>
      <c r="D103" s="6" t="str">
        <f>IF(C103="","",IFERROR(VLOOKUP(C103,'Master Data'!$B$2:$C$527,2,FALSE),""))</f>
        <v/>
      </c>
      <c r="E103" s="10"/>
      <c r="H103" s="2" t="str">
        <f>IFERROR('Master Data'!E130,"")</f>
        <v/>
      </c>
      <c r="I103" s="2" t="str">
        <f>IFERROR(__xludf.DUMMYFUNCTION("IFERROR(TRANSPOSE(FILTER('Master Data'!$B$2:$B$527,'Master Data'!$A$2:$A$527=$B103)),"""")"),"")</f>
        <v/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</row>
    <row r="104" ht="15.75" customHeight="1">
      <c r="A104" s="8"/>
      <c r="B104" s="9"/>
      <c r="C104" s="9"/>
      <c r="D104" s="6" t="str">
        <f>IF(C104="","",IFERROR(VLOOKUP(C104,'Master Data'!$B$2:$C$527,2,FALSE),""))</f>
        <v/>
      </c>
      <c r="E104" s="10"/>
      <c r="H104" s="2" t="str">
        <f>IFERROR('Master Data'!E131,"")</f>
        <v/>
      </c>
      <c r="I104" s="2" t="str">
        <f>IFERROR(__xludf.DUMMYFUNCTION("IFERROR(TRANSPOSE(FILTER('Master Data'!$B$2:$B$527,'Master Data'!$A$2:$A$527=$B104)),"""")"),"")</f>
        <v/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</row>
    <row r="105" ht="15.75" customHeight="1">
      <c r="A105" s="8"/>
      <c r="B105" s="9"/>
      <c r="C105" s="9"/>
      <c r="D105" s="6" t="str">
        <f>IF(C105="","",IFERROR(VLOOKUP(C105,'Master Data'!$B$2:$C$527,2,FALSE),""))</f>
        <v/>
      </c>
      <c r="E105" s="10"/>
      <c r="H105" s="2" t="str">
        <f>IFERROR('Master Data'!E132,"")</f>
        <v/>
      </c>
      <c r="I105" s="2" t="str">
        <f>IFERROR(__xludf.DUMMYFUNCTION("IFERROR(TRANSPOSE(FILTER('Master Data'!$B$2:$B$527,'Master Data'!$A$2:$A$527=$B105)),"""")"),"")</f>
        <v/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</row>
    <row r="106" ht="15.75" customHeight="1">
      <c r="A106" s="8"/>
      <c r="B106" s="9"/>
      <c r="C106" s="9"/>
      <c r="D106" s="6" t="str">
        <f>IF(C106="","",IFERROR(VLOOKUP(C106,'Master Data'!$B$2:$C$527,2,FALSE),""))</f>
        <v/>
      </c>
      <c r="E106" s="10"/>
      <c r="H106" s="2" t="str">
        <f>IFERROR('Master Data'!E133,"")</f>
        <v/>
      </c>
      <c r="I106" s="2" t="str">
        <f>IFERROR(__xludf.DUMMYFUNCTION("IFERROR(TRANSPOSE(FILTER('Master Data'!$B$2:$B$527,'Master Data'!$A$2:$A$527=$B106)),"""")"),"")</f>
        <v/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</row>
    <row r="107" ht="15.75" customHeight="1">
      <c r="A107" s="8"/>
      <c r="B107" s="9"/>
      <c r="C107" s="9"/>
      <c r="D107" s="6" t="str">
        <f>IF(C107="","",IFERROR(VLOOKUP(C107,'Master Data'!$B$2:$C$527,2,FALSE),""))</f>
        <v/>
      </c>
      <c r="E107" s="10"/>
      <c r="H107" s="2" t="str">
        <f>IFERROR('Master Data'!E134,"")</f>
        <v/>
      </c>
      <c r="I107" s="2" t="str">
        <f>IFERROR(__xludf.DUMMYFUNCTION("IFERROR(TRANSPOSE(FILTER('Master Data'!$B$2:$B$527,'Master Data'!$A$2:$A$527=$B107)),"""")"),"")</f>
        <v/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</row>
    <row r="108" ht="15.75" customHeight="1">
      <c r="A108" s="8"/>
      <c r="B108" s="9"/>
      <c r="C108" s="9"/>
      <c r="D108" s="6" t="str">
        <f>IF(C108="","",IFERROR(VLOOKUP(C108,'Master Data'!$B$2:$C$527,2,FALSE),""))</f>
        <v/>
      </c>
      <c r="E108" s="10"/>
      <c r="H108" s="2" t="str">
        <f>IFERROR('Master Data'!E135,"")</f>
        <v/>
      </c>
      <c r="I108" s="2" t="str">
        <f>IFERROR(__xludf.DUMMYFUNCTION("IFERROR(TRANSPOSE(FILTER('Master Data'!$B$2:$B$527,'Master Data'!$A$2:$A$527=$B108)),"""")"),"")</f>
        <v/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</row>
    <row r="109" ht="15.75" customHeight="1">
      <c r="A109" s="8"/>
      <c r="B109" s="9"/>
      <c r="C109" s="9"/>
      <c r="D109" s="6" t="str">
        <f>IF(C109="","",IFERROR(VLOOKUP(C109,'Master Data'!$B$2:$C$527,2,FALSE),""))</f>
        <v/>
      </c>
      <c r="E109" s="10"/>
      <c r="H109" s="2" t="str">
        <f>IFERROR('Master Data'!E136,"")</f>
        <v/>
      </c>
      <c r="I109" s="2" t="str">
        <f>IFERROR(__xludf.DUMMYFUNCTION("IFERROR(TRANSPOSE(FILTER('Master Data'!$B$2:$B$527,'Master Data'!$A$2:$A$527=$B109)),"""")"),"")</f>
        <v/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</row>
    <row r="110" ht="15.75" customHeight="1">
      <c r="A110" s="8"/>
      <c r="B110" s="9"/>
      <c r="C110" s="9"/>
      <c r="D110" s="6" t="str">
        <f>IF(C110="","",IFERROR(VLOOKUP(C110,'Master Data'!$B$2:$C$527,2,FALSE),""))</f>
        <v/>
      </c>
      <c r="E110" s="10"/>
      <c r="H110" s="2" t="str">
        <f>IFERROR('Master Data'!E137,"")</f>
        <v/>
      </c>
      <c r="I110" s="2" t="str">
        <f>IFERROR(__xludf.DUMMYFUNCTION("IFERROR(TRANSPOSE(FILTER('Master Data'!$B$2:$B$527,'Master Data'!$A$2:$A$527=$B110)),"""")"),"")</f>
        <v/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</row>
    <row r="111" ht="15.75" customHeight="1">
      <c r="A111" s="8"/>
      <c r="B111" s="9"/>
      <c r="C111" s="9"/>
      <c r="D111" s="6" t="str">
        <f>IF(C111="","",IFERROR(VLOOKUP(C111,'Master Data'!$B$2:$C$527,2,FALSE),""))</f>
        <v/>
      </c>
      <c r="E111" s="10"/>
      <c r="H111" s="2" t="str">
        <f>IFERROR('Master Data'!E138,"")</f>
        <v/>
      </c>
      <c r="I111" s="2" t="str">
        <f>IFERROR(__xludf.DUMMYFUNCTION("IFERROR(TRANSPOSE(FILTER('Master Data'!$B$2:$B$527,'Master Data'!$A$2:$A$527=$B111)),"""")"),"")</f>
        <v/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</row>
    <row r="112" ht="15.75" customHeight="1">
      <c r="A112" s="8"/>
      <c r="B112" s="9"/>
      <c r="C112" s="9"/>
      <c r="D112" s="6" t="str">
        <f>IF(C112="","",IFERROR(VLOOKUP(C112,'Master Data'!$B$2:$C$527,2,FALSE),""))</f>
        <v/>
      </c>
      <c r="E112" s="10"/>
      <c r="H112" s="2" t="str">
        <f>IFERROR('Master Data'!E139,"")</f>
        <v/>
      </c>
      <c r="I112" s="2" t="str">
        <f>IFERROR(__xludf.DUMMYFUNCTION("IFERROR(TRANSPOSE(FILTER('Master Data'!$B$2:$B$527,'Master Data'!$A$2:$A$527=$B112)),"""")"),"")</f>
        <v/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</row>
    <row r="113" ht="15.75" customHeight="1">
      <c r="A113" s="8"/>
      <c r="B113" s="9"/>
      <c r="C113" s="9"/>
      <c r="D113" s="6" t="str">
        <f>IF(C113="","",IFERROR(VLOOKUP(C113,'Master Data'!$B$2:$C$527,2,FALSE),""))</f>
        <v/>
      </c>
      <c r="E113" s="10"/>
      <c r="H113" s="2" t="str">
        <f>IFERROR('Master Data'!E140,"")</f>
        <v/>
      </c>
      <c r="I113" s="2" t="str">
        <f>IFERROR(__xludf.DUMMYFUNCTION("IFERROR(TRANSPOSE(FILTER('Master Data'!$B$2:$B$527,'Master Data'!$A$2:$A$527=$B113)),"""")"),"")</f>
        <v/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</row>
    <row r="114" ht="15.75" customHeight="1">
      <c r="A114" s="8"/>
      <c r="B114" s="9"/>
      <c r="C114" s="9"/>
      <c r="D114" s="6" t="str">
        <f>IF(C114="","",IFERROR(VLOOKUP(C114,'Master Data'!$B$2:$C$527,2,FALSE),""))</f>
        <v/>
      </c>
      <c r="E114" s="10"/>
      <c r="H114" s="2" t="str">
        <f>IFERROR('Master Data'!E141,"")</f>
        <v/>
      </c>
      <c r="I114" s="2" t="str">
        <f>IFERROR(__xludf.DUMMYFUNCTION("IFERROR(TRANSPOSE(FILTER('Master Data'!$B$2:$B$527,'Master Data'!$A$2:$A$527=$B114)),"""")"),"")</f>
        <v/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</row>
    <row r="115" ht="15.75" customHeight="1">
      <c r="A115" s="8"/>
      <c r="B115" s="9"/>
      <c r="C115" s="9"/>
      <c r="D115" s="6" t="str">
        <f>IF(C115="","",IFERROR(VLOOKUP(C115,'Master Data'!$B$2:$C$527,2,FALSE),""))</f>
        <v/>
      </c>
      <c r="E115" s="10"/>
      <c r="H115" s="2" t="str">
        <f>IFERROR('Master Data'!E142,"")</f>
        <v/>
      </c>
      <c r="I115" s="2" t="str">
        <f>IFERROR(__xludf.DUMMYFUNCTION("IFERROR(TRANSPOSE(FILTER('Master Data'!$B$2:$B$527,'Master Data'!$A$2:$A$527=$B115)),"""")"),"")</f>
        <v/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</row>
    <row r="116" ht="15.75" customHeight="1">
      <c r="A116" s="8"/>
      <c r="B116" s="9"/>
      <c r="C116" s="9"/>
      <c r="D116" s="6" t="str">
        <f>IF(C116="","",IFERROR(VLOOKUP(C116,'Master Data'!$B$2:$C$527,2,FALSE),""))</f>
        <v/>
      </c>
      <c r="E116" s="10"/>
      <c r="H116" s="2" t="str">
        <f>IFERROR('Master Data'!E143,"")</f>
        <v/>
      </c>
      <c r="I116" s="2" t="str">
        <f>IFERROR(__xludf.DUMMYFUNCTION("IFERROR(TRANSPOSE(FILTER('Master Data'!$B$2:$B$527,'Master Data'!$A$2:$A$527=$B116)),"""")"),"")</f>
        <v/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</row>
    <row r="117" ht="15.75" customHeight="1">
      <c r="A117" s="8"/>
      <c r="B117" s="9"/>
      <c r="C117" s="9"/>
      <c r="D117" s="6" t="str">
        <f>IF(C117="","",IFERROR(VLOOKUP(C117,'Master Data'!$B$2:$C$527,2,FALSE),""))</f>
        <v/>
      </c>
      <c r="E117" s="10"/>
      <c r="H117" s="2" t="str">
        <f>IFERROR('Master Data'!E144,"")</f>
        <v/>
      </c>
      <c r="I117" s="2" t="str">
        <f>IFERROR(__xludf.DUMMYFUNCTION("IFERROR(TRANSPOSE(FILTER('Master Data'!$B$2:$B$527,'Master Data'!$A$2:$A$527=$B117)),"""")"),"")</f>
        <v/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</row>
    <row r="118" ht="15.75" customHeight="1">
      <c r="A118" s="8"/>
      <c r="B118" s="9"/>
      <c r="C118" s="9"/>
      <c r="D118" s="6" t="str">
        <f>IF(C118="","",IFERROR(VLOOKUP(C118,'Master Data'!$B$2:$C$527,2,FALSE),""))</f>
        <v/>
      </c>
      <c r="E118" s="10"/>
      <c r="H118" s="2" t="str">
        <f>IFERROR('Master Data'!E145,"")</f>
        <v/>
      </c>
      <c r="I118" s="2" t="str">
        <f>IFERROR(__xludf.DUMMYFUNCTION("IFERROR(TRANSPOSE(FILTER('Master Data'!$B$2:$B$527,'Master Data'!$A$2:$A$527=$B118)),"""")"),"")</f>
        <v/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</row>
    <row r="119" ht="15.75" customHeight="1">
      <c r="A119" s="8"/>
      <c r="B119" s="9"/>
      <c r="C119" s="9"/>
      <c r="D119" s="6" t="str">
        <f>IF(C119="","",IFERROR(VLOOKUP(C119,'Master Data'!$B$2:$C$527,2,FALSE),""))</f>
        <v/>
      </c>
      <c r="E119" s="10"/>
      <c r="H119" s="2" t="str">
        <f>IFERROR('Master Data'!E146,"")</f>
        <v/>
      </c>
      <c r="I119" s="2" t="str">
        <f>IFERROR(__xludf.DUMMYFUNCTION("IFERROR(TRANSPOSE(FILTER('Master Data'!$B$2:$B$527,'Master Data'!$A$2:$A$527=$B119)),"""")"),"")</f>
        <v/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</row>
    <row r="120" ht="15.75" customHeight="1">
      <c r="A120" s="8"/>
      <c r="B120" s="9"/>
      <c r="C120" s="9"/>
      <c r="D120" s="6" t="str">
        <f>IF(C120="","",IFERROR(VLOOKUP(C120,'Master Data'!$B$2:$C$527,2,FALSE),""))</f>
        <v/>
      </c>
      <c r="E120" s="10"/>
      <c r="H120" s="2" t="str">
        <f>IFERROR('Master Data'!E147,"")</f>
        <v/>
      </c>
      <c r="I120" s="2" t="str">
        <f>IFERROR(__xludf.DUMMYFUNCTION("IFERROR(TRANSPOSE(FILTER('Master Data'!$B$2:$B$527,'Master Data'!$A$2:$A$527=$B120)),"""")"),"")</f>
        <v/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</row>
    <row r="121" ht="15.75" customHeight="1">
      <c r="A121" s="8"/>
      <c r="B121" s="9"/>
      <c r="C121" s="9"/>
      <c r="D121" s="6" t="str">
        <f>IF(C121="","",IFERROR(VLOOKUP(C121,'Master Data'!$B$2:$C$527,2,FALSE),""))</f>
        <v/>
      </c>
      <c r="E121" s="10"/>
      <c r="H121" s="2" t="str">
        <f>IFERROR('Master Data'!E148,"")</f>
        <v/>
      </c>
      <c r="I121" s="2" t="str">
        <f>IFERROR(__xludf.DUMMYFUNCTION("IFERROR(TRANSPOSE(FILTER('Master Data'!$B$2:$B$527,'Master Data'!$A$2:$A$527=$B121)),"""")"),"")</f>
        <v/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</row>
    <row r="122" ht="15.75" customHeight="1">
      <c r="A122" s="8"/>
      <c r="B122" s="9"/>
      <c r="C122" s="9"/>
      <c r="D122" s="6" t="str">
        <f>IF(C122="","",IFERROR(VLOOKUP(C122,'Master Data'!$B$2:$C$527,2,FALSE),""))</f>
        <v/>
      </c>
      <c r="E122" s="10"/>
      <c r="H122" s="2" t="str">
        <f>IFERROR('Master Data'!E149,"")</f>
        <v/>
      </c>
      <c r="I122" s="2" t="str">
        <f>IFERROR(__xludf.DUMMYFUNCTION("IFERROR(TRANSPOSE(FILTER('Master Data'!$B$2:$B$527,'Master Data'!$A$2:$A$527=$B122)),"""")"),"")</f>
        <v/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</row>
    <row r="123" ht="15.75" customHeight="1">
      <c r="A123" s="8"/>
      <c r="B123" s="9"/>
      <c r="C123" s="9"/>
      <c r="D123" s="6" t="str">
        <f>IF(C123="","",IFERROR(VLOOKUP(C123,'Master Data'!$B$2:$C$527,2,FALSE),""))</f>
        <v/>
      </c>
      <c r="E123" s="10"/>
      <c r="H123" s="2" t="str">
        <f>IFERROR('Master Data'!E150,"")</f>
        <v/>
      </c>
      <c r="I123" s="2" t="str">
        <f>IFERROR(__xludf.DUMMYFUNCTION("IFERROR(TRANSPOSE(FILTER('Master Data'!$B$2:$B$527,'Master Data'!$A$2:$A$527=$B123)),"""")"),"")</f>
        <v/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</row>
    <row r="124" ht="15.75" customHeight="1">
      <c r="A124" s="8"/>
      <c r="B124" s="9"/>
      <c r="C124" s="9"/>
      <c r="D124" s="6" t="str">
        <f>IF(C124="","",IFERROR(VLOOKUP(C124,'Master Data'!$B$2:$C$527,2,FALSE),""))</f>
        <v/>
      </c>
      <c r="E124" s="10"/>
      <c r="H124" s="2" t="str">
        <f>IFERROR('Master Data'!E151,"")</f>
        <v/>
      </c>
      <c r="I124" s="2" t="str">
        <f>IFERROR(__xludf.DUMMYFUNCTION("IFERROR(TRANSPOSE(FILTER('Master Data'!$B$2:$B$527,'Master Data'!$A$2:$A$527=$B124)),"""")"),"")</f>
        <v/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</row>
    <row r="125" ht="15.75" customHeight="1">
      <c r="A125" s="8"/>
      <c r="B125" s="9"/>
      <c r="C125" s="9"/>
      <c r="D125" s="6" t="str">
        <f>IF(C125="","",IFERROR(VLOOKUP(C125,'Master Data'!$B$2:$C$527,2,FALSE),""))</f>
        <v/>
      </c>
      <c r="E125" s="10"/>
      <c r="H125" s="2" t="str">
        <f>IFERROR('Master Data'!E152,"")</f>
        <v/>
      </c>
      <c r="I125" s="2" t="str">
        <f>IFERROR(__xludf.DUMMYFUNCTION("IFERROR(TRANSPOSE(FILTER('Master Data'!$B$2:$B$527,'Master Data'!$A$2:$A$527=$B125)),"""")"),"")</f>
        <v/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</row>
    <row r="126" ht="15.75" customHeight="1">
      <c r="A126" s="8"/>
      <c r="B126" s="9"/>
      <c r="C126" s="9"/>
      <c r="D126" s="6" t="str">
        <f>IF(C126="","",IFERROR(VLOOKUP(C126,'Master Data'!$B$2:$C$527,2,FALSE),""))</f>
        <v/>
      </c>
      <c r="E126" s="10"/>
      <c r="H126" s="2" t="str">
        <f>IFERROR('Master Data'!E153,"")</f>
        <v/>
      </c>
      <c r="I126" s="2" t="str">
        <f>IFERROR(__xludf.DUMMYFUNCTION("IFERROR(TRANSPOSE(FILTER('Master Data'!$B$2:$B$527,'Master Data'!$A$2:$A$527=$B126)),"""")"),"")</f>
        <v/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</row>
    <row r="127" ht="15.75" customHeight="1">
      <c r="A127" s="8"/>
      <c r="B127" s="9"/>
      <c r="C127" s="9"/>
      <c r="D127" s="6" t="str">
        <f>IF(C127="","",IFERROR(VLOOKUP(C127,'Master Data'!$B$2:$C$527,2,FALSE),""))</f>
        <v/>
      </c>
      <c r="E127" s="10"/>
      <c r="H127" s="2" t="str">
        <f>IFERROR('Master Data'!E154,"")</f>
        <v/>
      </c>
      <c r="I127" s="2" t="str">
        <f>IFERROR(__xludf.DUMMYFUNCTION("IFERROR(TRANSPOSE(FILTER('Master Data'!$B$2:$B$527,'Master Data'!$A$2:$A$527=$B127)),"""")"),"")</f>
        <v/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</row>
    <row r="128" ht="15.75" customHeight="1">
      <c r="A128" s="8"/>
      <c r="B128" s="9"/>
      <c r="C128" s="9"/>
      <c r="D128" s="6" t="str">
        <f>IF(C128="","",IFERROR(VLOOKUP(C128,'Master Data'!$B$2:$C$527,2,FALSE),""))</f>
        <v/>
      </c>
      <c r="E128" s="10"/>
      <c r="H128" s="2" t="str">
        <f>IFERROR('Master Data'!E155,"")</f>
        <v/>
      </c>
      <c r="I128" s="2" t="str">
        <f>IFERROR(__xludf.DUMMYFUNCTION("IFERROR(TRANSPOSE(FILTER('Master Data'!$B$2:$B$527,'Master Data'!$A$2:$A$527=$B128)),"""")"),"")</f>
        <v/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</row>
    <row r="129" ht="15.75" customHeight="1">
      <c r="A129" s="8"/>
      <c r="B129" s="9"/>
      <c r="C129" s="9"/>
      <c r="D129" s="6" t="str">
        <f>IF(C129="","",IFERROR(VLOOKUP(C129,'Master Data'!$B$2:$C$527,2,FALSE),""))</f>
        <v/>
      </c>
      <c r="E129" s="10"/>
      <c r="H129" s="2" t="str">
        <f>IFERROR('Master Data'!E156,"")</f>
        <v/>
      </c>
      <c r="I129" s="2" t="str">
        <f>IFERROR(__xludf.DUMMYFUNCTION("IFERROR(TRANSPOSE(FILTER('Master Data'!$B$2:$B$527,'Master Data'!$A$2:$A$527=$B129)),"""")"),"")</f>
        <v/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</row>
    <row r="130" ht="15.75" customHeight="1">
      <c r="A130" s="8"/>
      <c r="B130" s="9"/>
      <c r="C130" s="9"/>
      <c r="D130" s="6" t="str">
        <f>IF(C130="","",IFERROR(VLOOKUP(C130,'Master Data'!$B$2:$C$527,2,FALSE),""))</f>
        <v/>
      </c>
      <c r="E130" s="10"/>
      <c r="H130" s="2" t="str">
        <f>IFERROR('Master Data'!E157,"")</f>
        <v/>
      </c>
      <c r="I130" s="2" t="str">
        <f>IFERROR(__xludf.DUMMYFUNCTION("IFERROR(TRANSPOSE(FILTER('Master Data'!$B$2:$B$527,'Master Data'!$A$2:$A$527=$B130)),"""")"),"")</f>
        <v/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</row>
    <row r="131" ht="15.75" customHeight="1">
      <c r="A131" s="8"/>
      <c r="B131" s="9"/>
      <c r="C131" s="9"/>
      <c r="D131" s="6" t="str">
        <f>IF(C131="","",IFERROR(VLOOKUP(C131,'Master Data'!$B$2:$C$527,2,FALSE),""))</f>
        <v/>
      </c>
      <c r="E131" s="10"/>
      <c r="H131" s="2" t="str">
        <f>IFERROR('Master Data'!E158,"")</f>
        <v/>
      </c>
      <c r="I131" s="2" t="str">
        <f>IFERROR(__xludf.DUMMYFUNCTION("IFERROR(TRANSPOSE(FILTER('Master Data'!$B$2:$B$527,'Master Data'!$A$2:$A$527=$B131)),"""")"),"")</f>
        <v/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</row>
    <row r="132" ht="15.75" customHeight="1">
      <c r="A132" s="8"/>
      <c r="B132" s="9"/>
      <c r="C132" s="9"/>
      <c r="D132" s="6" t="str">
        <f>IF(C132="","",IFERROR(VLOOKUP(C132,'Master Data'!$B$2:$C$527,2,FALSE),""))</f>
        <v/>
      </c>
      <c r="E132" s="10"/>
      <c r="H132" s="2" t="str">
        <f>IFERROR('Master Data'!E159,"")</f>
        <v/>
      </c>
      <c r="I132" s="2" t="str">
        <f>IFERROR(__xludf.DUMMYFUNCTION("IFERROR(TRANSPOSE(FILTER('Master Data'!$B$2:$B$527,'Master Data'!$A$2:$A$527=$B132)),"""")"),"")</f>
        <v/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</row>
    <row r="133" ht="15.75" customHeight="1">
      <c r="A133" s="8"/>
      <c r="B133" s="9"/>
      <c r="C133" s="9"/>
      <c r="D133" s="6" t="str">
        <f>IF(C133="","",IFERROR(VLOOKUP(C133,'Master Data'!$B$2:$C$527,2,FALSE),""))</f>
        <v/>
      </c>
      <c r="E133" s="10"/>
      <c r="H133" s="2" t="str">
        <f>IFERROR('Master Data'!E160,"")</f>
        <v/>
      </c>
      <c r="I133" s="2" t="str">
        <f>IFERROR(__xludf.DUMMYFUNCTION("IFERROR(TRANSPOSE(FILTER('Master Data'!$B$2:$B$527,'Master Data'!$A$2:$A$527=$B133)),"""")"),"")</f>
        <v/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</row>
    <row r="134" ht="15.75" customHeight="1">
      <c r="A134" s="8"/>
      <c r="B134" s="9"/>
      <c r="C134" s="9"/>
      <c r="D134" s="6" t="str">
        <f>IF(C134="","",IFERROR(VLOOKUP(C134,'Master Data'!$B$2:$C$527,2,FALSE),""))</f>
        <v/>
      </c>
      <c r="E134" s="10"/>
      <c r="H134" s="2" t="str">
        <f>IFERROR('Master Data'!E161,"")</f>
        <v/>
      </c>
      <c r="I134" s="2" t="str">
        <f>IFERROR(__xludf.DUMMYFUNCTION("IFERROR(TRANSPOSE(FILTER('Master Data'!$B$2:$B$527,'Master Data'!$A$2:$A$527=$B134)),"""")"),"")</f>
        <v/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</row>
    <row r="135" ht="15.75" customHeight="1">
      <c r="A135" s="8"/>
      <c r="B135" s="9"/>
      <c r="C135" s="9"/>
      <c r="D135" s="6" t="str">
        <f>IF(C135="","",IFERROR(VLOOKUP(C135,'Master Data'!$B$2:$C$527,2,FALSE),""))</f>
        <v/>
      </c>
      <c r="E135" s="10"/>
      <c r="H135" s="2" t="str">
        <f>IFERROR('Master Data'!E162,"")</f>
        <v/>
      </c>
      <c r="I135" s="2" t="str">
        <f>IFERROR(__xludf.DUMMYFUNCTION("IFERROR(TRANSPOSE(FILTER('Master Data'!$B$2:$B$527,'Master Data'!$A$2:$A$527=$B135)),"""")"),"")</f>
        <v/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</row>
    <row r="136" ht="15.75" customHeight="1">
      <c r="A136" s="8"/>
      <c r="B136" s="9"/>
      <c r="C136" s="9"/>
      <c r="D136" s="6" t="str">
        <f>IF(C136="","",IFERROR(VLOOKUP(C136,'Master Data'!$B$2:$C$527,2,FALSE),""))</f>
        <v/>
      </c>
      <c r="E136" s="10"/>
      <c r="H136" s="2" t="str">
        <f>IFERROR('Master Data'!E163,"")</f>
        <v/>
      </c>
      <c r="I136" s="2" t="str">
        <f>IFERROR(__xludf.DUMMYFUNCTION("IFERROR(TRANSPOSE(FILTER('Master Data'!$B$2:$B$527,'Master Data'!$A$2:$A$527=$B136)),"""")"),"")</f>
        <v/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</row>
    <row r="137" ht="15.75" customHeight="1">
      <c r="A137" s="8"/>
      <c r="B137" s="9"/>
      <c r="C137" s="9"/>
      <c r="D137" s="6" t="str">
        <f>IF(C137="","",IFERROR(VLOOKUP(C137,'Master Data'!$B$2:$C$527,2,FALSE),""))</f>
        <v/>
      </c>
      <c r="E137" s="10"/>
      <c r="H137" s="2" t="str">
        <f>IFERROR('Master Data'!E164,"")</f>
        <v/>
      </c>
      <c r="I137" s="2" t="str">
        <f>IFERROR(__xludf.DUMMYFUNCTION("IFERROR(TRANSPOSE(FILTER('Master Data'!$B$2:$B$527,'Master Data'!$A$2:$A$527=$B137)),"""")"),"")</f>
        <v/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</row>
    <row r="138" ht="15.75" customHeight="1">
      <c r="A138" s="8"/>
      <c r="B138" s="9"/>
      <c r="C138" s="9"/>
      <c r="D138" s="6" t="str">
        <f>IF(C138="","",IFERROR(VLOOKUP(C138,'Master Data'!$B$2:$C$527,2,FALSE),""))</f>
        <v/>
      </c>
      <c r="E138" s="10"/>
      <c r="H138" s="2" t="str">
        <f>IFERROR('Master Data'!E165,"")</f>
        <v/>
      </c>
      <c r="I138" s="2" t="str">
        <f>IFERROR(__xludf.DUMMYFUNCTION("IFERROR(TRANSPOSE(FILTER('Master Data'!$B$2:$B$527,'Master Data'!$A$2:$A$527=$B138)),"""")"),"")</f>
        <v/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</row>
    <row r="139" ht="15.75" customHeight="1">
      <c r="A139" s="8"/>
      <c r="B139" s="9"/>
      <c r="C139" s="9"/>
      <c r="D139" s="6" t="str">
        <f>IF(C139="","",IFERROR(VLOOKUP(C139,'Master Data'!$B$2:$C$527,2,FALSE),""))</f>
        <v/>
      </c>
      <c r="E139" s="10"/>
      <c r="H139" s="2" t="str">
        <f>IFERROR('Master Data'!E166,"")</f>
        <v/>
      </c>
      <c r="I139" s="2" t="str">
        <f>IFERROR(__xludf.DUMMYFUNCTION("IFERROR(TRANSPOSE(FILTER('Master Data'!$B$2:$B$527,'Master Data'!$A$2:$A$527=$B139)),"""")"),"")</f>
        <v/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</row>
    <row r="140" ht="15.75" customHeight="1">
      <c r="A140" s="8"/>
      <c r="B140" s="9"/>
      <c r="C140" s="9"/>
      <c r="D140" s="6" t="str">
        <f>IF(C140="","",IFERROR(VLOOKUP(C140,'Master Data'!$B$2:$C$527,2,FALSE),""))</f>
        <v/>
      </c>
      <c r="E140" s="10"/>
      <c r="H140" s="2" t="str">
        <f>IFERROR('Master Data'!E167,"")</f>
        <v/>
      </c>
      <c r="I140" s="2" t="str">
        <f>IFERROR(__xludf.DUMMYFUNCTION("IFERROR(TRANSPOSE(FILTER('Master Data'!$B$2:$B$527,'Master Data'!$A$2:$A$527=$B140)),"""")"),"")</f>
        <v/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</row>
    <row r="141" ht="15.75" customHeight="1">
      <c r="A141" s="8"/>
      <c r="B141" s="9"/>
      <c r="C141" s="9"/>
      <c r="D141" s="6" t="str">
        <f>IF(C141="","",IFERROR(VLOOKUP(C141,'Master Data'!$B$2:$C$527,2,FALSE),""))</f>
        <v/>
      </c>
      <c r="E141" s="10"/>
      <c r="H141" s="2" t="str">
        <f>IFERROR('Master Data'!E168,"")</f>
        <v/>
      </c>
      <c r="I141" s="2" t="str">
        <f>IFERROR(__xludf.DUMMYFUNCTION("IFERROR(TRANSPOSE(FILTER('Master Data'!$B$2:$B$527,'Master Data'!$A$2:$A$527=$B141)),"""")"),"")</f>
        <v/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</row>
    <row r="142" ht="15.75" customHeight="1">
      <c r="A142" s="8"/>
      <c r="B142" s="9"/>
      <c r="C142" s="9"/>
      <c r="D142" s="6" t="str">
        <f>IF(C142="","",IFERROR(VLOOKUP(C142,'Master Data'!$B$2:$C$527,2,FALSE),""))</f>
        <v/>
      </c>
      <c r="E142" s="10"/>
      <c r="H142" s="2" t="str">
        <f>IFERROR('Master Data'!E169,"")</f>
        <v/>
      </c>
      <c r="I142" s="2" t="str">
        <f>IFERROR(__xludf.DUMMYFUNCTION("IFERROR(TRANSPOSE(FILTER('Master Data'!$B$2:$B$527,'Master Data'!$A$2:$A$527=$B142)),"""")"),"")</f>
        <v/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</row>
    <row r="143" ht="15.75" customHeight="1">
      <c r="A143" s="8"/>
      <c r="B143" s="9"/>
      <c r="C143" s="9"/>
      <c r="D143" s="6" t="str">
        <f>IF(C143="","",IFERROR(VLOOKUP(C143,'Master Data'!$B$2:$C$527,2,FALSE),""))</f>
        <v/>
      </c>
      <c r="E143" s="10"/>
      <c r="H143" s="2" t="str">
        <f>IFERROR('Master Data'!E170,"")</f>
        <v/>
      </c>
      <c r="I143" s="2" t="str">
        <f>IFERROR(__xludf.DUMMYFUNCTION("IFERROR(TRANSPOSE(FILTER('Master Data'!$B$2:$B$527,'Master Data'!$A$2:$A$527=$B143)),"""")"),"")</f>
        <v/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</row>
    <row r="144" ht="15.75" customHeight="1">
      <c r="A144" s="8"/>
      <c r="B144" s="9"/>
      <c r="C144" s="9"/>
      <c r="D144" s="6" t="str">
        <f>IF(C144="","",IFERROR(VLOOKUP(C144,'Master Data'!$B$2:$C$527,2,FALSE),""))</f>
        <v/>
      </c>
      <c r="E144" s="10"/>
      <c r="H144" s="2" t="str">
        <f>IFERROR('Master Data'!E171,"")</f>
        <v/>
      </c>
      <c r="I144" s="2" t="str">
        <f>IFERROR(__xludf.DUMMYFUNCTION("IFERROR(TRANSPOSE(FILTER('Master Data'!$B$2:$B$527,'Master Data'!$A$2:$A$527=$B144)),"""")"),"")</f>
        <v/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</row>
    <row r="145" ht="15.75" customHeight="1">
      <c r="A145" s="8"/>
      <c r="B145" s="9"/>
      <c r="C145" s="9"/>
      <c r="D145" s="6" t="str">
        <f>IF(C145="","",IFERROR(VLOOKUP(C145,'Master Data'!$B$2:$C$527,2,FALSE),""))</f>
        <v/>
      </c>
      <c r="E145" s="10"/>
      <c r="H145" s="2" t="str">
        <f>IFERROR('Master Data'!E172,"")</f>
        <v/>
      </c>
      <c r="I145" s="2" t="str">
        <f>IFERROR(__xludf.DUMMYFUNCTION("IFERROR(TRANSPOSE(FILTER('Master Data'!$B$2:$B$527,'Master Data'!$A$2:$A$527=$B145)),"""")"),"")</f>
        <v/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</row>
    <row r="146" ht="15.75" customHeight="1">
      <c r="A146" s="8"/>
      <c r="B146" s="9"/>
      <c r="C146" s="9"/>
      <c r="D146" s="6" t="str">
        <f>IF(C146="","",IFERROR(VLOOKUP(C146,'Master Data'!$B$2:$C$527,2,FALSE),""))</f>
        <v/>
      </c>
      <c r="E146" s="10"/>
      <c r="H146" s="2" t="str">
        <f>IFERROR('Master Data'!E173,"")</f>
        <v/>
      </c>
      <c r="I146" s="2" t="str">
        <f>IFERROR(__xludf.DUMMYFUNCTION("IFERROR(TRANSPOSE(FILTER('Master Data'!$B$2:$B$527,'Master Data'!$A$2:$A$527=$B146)),"""")"),"")</f>
        <v/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</row>
    <row r="147" ht="15.75" customHeight="1">
      <c r="A147" s="8"/>
      <c r="B147" s="9"/>
      <c r="C147" s="9"/>
      <c r="D147" s="6" t="str">
        <f>IF(C147="","",IFERROR(VLOOKUP(C147,'Master Data'!$B$2:$C$527,2,FALSE),""))</f>
        <v/>
      </c>
      <c r="E147" s="10"/>
      <c r="H147" s="2" t="str">
        <f>IFERROR('Master Data'!E174,"")</f>
        <v/>
      </c>
      <c r="I147" s="2" t="str">
        <f>IFERROR(__xludf.DUMMYFUNCTION("IFERROR(TRANSPOSE(FILTER('Master Data'!$B$2:$B$527,'Master Data'!$A$2:$A$527=$B147)),"""")"),"")</f>
        <v/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</row>
    <row r="148" ht="15.75" customHeight="1">
      <c r="A148" s="8"/>
      <c r="B148" s="9"/>
      <c r="C148" s="9"/>
      <c r="D148" s="6" t="str">
        <f>IF(C148="","",IFERROR(VLOOKUP(C148,'Master Data'!$B$2:$C$527,2,FALSE),""))</f>
        <v/>
      </c>
      <c r="E148" s="10"/>
      <c r="H148" s="2" t="str">
        <f>IFERROR('Master Data'!E175,"")</f>
        <v/>
      </c>
      <c r="I148" s="2" t="str">
        <f>IFERROR(__xludf.DUMMYFUNCTION("IFERROR(TRANSPOSE(FILTER('Master Data'!$B$2:$B$527,'Master Data'!$A$2:$A$527=$B148)),"""")"),"")</f>
        <v/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</row>
    <row r="149" ht="15.75" customHeight="1">
      <c r="A149" s="8"/>
      <c r="B149" s="9"/>
      <c r="C149" s="9"/>
      <c r="D149" s="6" t="str">
        <f>IF(C149="","",IFERROR(VLOOKUP(C149,'Master Data'!$B$2:$C$527,2,FALSE),""))</f>
        <v/>
      </c>
      <c r="E149" s="10"/>
      <c r="H149" s="2" t="str">
        <f>IFERROR('Master Data'!E176,"")</f>
        <v/>
      </c>
      <c r="I149" s="2" t="str">
        <f>IFERROR(__xludf.DUMMYFUNCTION("IFERROR(TRANSPOSE(FILTER('Master Data'!$B$2:$B$527,'Master Data'!$A$2:$A$527=$B149)),"""")"),"")</f>
        <v/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</row>
    <row r="150" ht="15.75" customHeight="1">
      <c r="A150" s="8"/>
      <c r="B150" s="9"/>
      <c r="C150" s="9"/>
      <c r="D150" s="6" t="str">
        <f>IF(C150="","",IFERROR(VLOOKUP(C150,'Master Data'!$B$2:$C$527,2,FALSE),""))</f>
        <v/>
      </c>
      <c r="E150" s="10"/>
      <c r="H150" s="2" t="str">
        <f>IFERROR('Master Data'!E177,"")</f>
        <v/>
      </c>
      <c r="I150" s="2" t="str">
        <f>IFERROR(__xludf.DUMMYFUNCTION("IFERROR(TRANSPOSE(FILTER('Master Data'!$B$2:$B$527,'Master Data'!$A$2:$A$527=$B150)),"""")"),"")</f>
        <v/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</row>
    <row r="151" ht="15.75" customHeight="1">
      <c r="A151" s="8"/>
      <c r="B151" s="9"/>
      <c r="C151" s="9"/>
      <c r="D151" s="6" t="str">
        <f>IF(C151="","",IFERROR(VLOOKUP(C151,'Master Data'!$B$2:$C$527,2,FALSE),""))</f>
        <v/>
      </c>
      <c r="E151" s="10"/>
      <c r="H151" s="2" t="str">
        <f>IFERROR('Master Data'!E178,"")</f>
        <v/>
      </c>
      <c r="I151" s="2" t="str">
        <f>IFERROR(__xludf.DUMMYFUNCTION("IFERROR(TRANSPOSE(FILTER('Master Data'!$B$2:$B$527,'Master Data'!$A$2:$A$527=$B151)),"""")"),"")</f>
        <v/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</row>
    <row r="152" ht="15.75" customHeight="1">
      <c r="A152" s="8"/>
      <c r="B152" s="9"/>
      <c r="C152" s="9"/>
      <c r="D152" s="6" t="str">
        <f>IF(C152="","",IFERROR(VLOOKUP(C152,'Master Data'!$B$2:$C$527,2,FALSE),""))</f>
        <v/>
      </c>
      <c r="E152" s="10"/>
      <c r="H152" s="2" t="str">
        <f>IFERROR('Master Data'!E179,"")</f>
        <v/>
      </c>
      <c r="I152" s="2" t="str">
        <f>IFERROR(__xludf.DUMMYFUNCTION("IFERROR(TRANSPOSE(FILTER('Master Data'!$B$2:$B$527,'Master Data'!$A$2:$A$527=$B152)),"""")"),"")</f>
        <v/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</row>
    <row r="153" ht="15.75" customHeight="1">
      <c r="A153" s="8"/>
      <c r="B153" s="9"/>
      <c r="C153" s="9"/>
      <c r="D153" s="6" t="str">
        <f>IF(C153="","",IFERROR(VLOOKUP(C153,'Master Data'!$B$2:$C$527,2,FALSE),""))</f>
        <v/>
      </c>
      <c r="E153" s="10"/>
      <c r="H153" s="2" t="str">
        <f>IFERROR('Master Data'!E180,"")</f>
        <v/>
      </c>
      <c r="I153" s="2" t="str">
        <f>IFERROR(__xludf.DUMMYFUNCTION("IFERROR(TRANSPOSE(FILTER('Master Data'!$B$2:$B$527,'Master Data'!$A$2:$A$527=$B153)),"""")"),"")</f>
        <v/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</row>
    <row r="154" ht="15.75" customHeight="1">
      <c r="A154" s="8"/>
      <c r="B154" s="9"/>
      <c r="C154" s="9"/>
      <c r="D154" s="6" t="str">
        <f>IF(C154="","",IFERROR(VLOOKUP(C154,'Master Data'!$B$2:$C$527,2,FALSE),""))</f>
        <v/>
      </c>
      <c r="E154" s="10"/>
      <c r="H154" s="2" t="str">
        <f>IFERROR('Master Data'!E181,"")</f>
        <v/>
      </c>
      <c r="I154" s="2" t="str">
        <f>IFERROR(__xludf.DUMMYFUNCTION("IFERROR(TRANSPOSE(FILTER('Master Data'!$B$2:$B$527,'Master Data'!$A$2:$A$527=$B154)),"""")"),"")</f>
        <v/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</row>
    <row r="155" ht="15.75" customHeight="1">
      <c r="A155" s="8"/>
      <c r="B155" s="9"/>
      <c r="C155" s="9"/>
      <c r="D155" s="6" t="str">
        <f>IF(C155="","",IFERROR(VLOOKUP(C155,'Master Data'!$B$2:$C$527,2,FALSE),""))</f>
        <v/>
      </c>
      <c r="E155" s="10"/>
      <c r="H155" s="2" t="str">
        <f>IFERROR('Master Data'!E182,"")</f>
        <v/>
      </c>
      <c r="I155" s="2" t="str">
        <f>IFERROR(__xludf.DUMMYFUNCTION("IFERROR(TRANSPOSE(FILTER('Master Data'!$B$2:$B$527,'Master Data'!$A$2:$A$527=$B155)),"""")"),"")</f>
        <v/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</row>
    <row r="156" ht="15.75" customHeight="1">
      <c r="A156" s="8"/>
      <c r="B156" s="9"/>
      <c r="C156" s="9"/>
      <c r="D156" s="6" t="str">
        <f>IF(C156="","",IFERROR(VLOOKUP(C156,'Master Data'!$B$2:$C$527,2,FALSE),""))</f>
        <v/>
      </c>
      <c r="E156" s="10"/>
      <c r="H156" s="2" t="str">
        <f>IFERROR('Master Data'!E183,"")</f>
        <v/>
      </c>
      <c r="I156" s="2" t="str">
        <f>IFERROR(__xludf.DUMMYFUNCTION("IFERROR(TRANSPOSE(FILTER('Master Data'!$B$2:$B$527,'Master Data'!$A$2:$A$527=$B156)),"""")"),"")</f>
        <v/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</row>
    <row r="157" ht="15.75" customHeight="1">
      <c r="A157" s="8"/>
      <c r="B157" s="9"/>
      <c r="C157" s="9"/>
      <c r="D157" s="6" t="str">
        <f>IF(C157="","",IFERROR(VLOOKUP(C157,'Master Data'!$B$2:$C$527,2,FALSE),""))</f>
        <v/>
      </c>
      <c r="E157" s="10"/>
      <c r="H157" s="2" t="str">
        <f>IFERROR('Master Data'!E184,"")</f>
        <v/>
      </c>
      <c r="I157" s="2" t="str">
        <f>IFERROR(__xludf.DUMMYFUNCTION("IFERROR(TRANSPOSE(FILTER('Master Data'!$B$2:$B$527,'Master Data'!$A$2:$A$527=$B157)),"""")"),"")</f>
        <v/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</row>
    <row r="158" ht="15.75" customHeight="1">
      <c r="A158" s="8"/>
      <c r="B158" s="9"/>
      <c r="C158" s="9"/>
      <c r="D158" s="6" t="str">
        <f>IF(C158="","",IFERROR(VLOOKUP(C158,'Master Data'!$B$2:$C$527,2,FALSE),""))</f>
        <v/>
      </c>
      <c r="E158" s="10"/>
      <c r="H158" s="2" t="str">
        <f>IFERROR('Master Data'!E185,"")</f>
        <v/>
      </c>
      <c r="I158" s="2" t="str">
        <f>IFERROR(__xludf.DUMMYFUNCTION("IFERROR(TRANSPOSE(FILTER('Master Data'!$B$2:$B$527,'Master Data'!$A$2:$A$527=$B158)),"""")"),"")</f>
        <v/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</row>
    <row r="159" ht="15.75" customHeight="1">
      <c r="A159" s="8"/>
      <c r="B159" s="9"/>
      <c r="C159" s="9"/>
      <c r="D159" s="6" t="str">
        <f>IF(C159="","",IFERROR(VLOOKUP(C159,'Master Data'!$B$2:$C$527,2,FALSE),""))</f>
        <v/>
      </c>
      <c r="E159" s="10"/>
      <c r="H159" s="2" t="str">
        <f>IFERROR('Master Data'!E186,"")</f>
        <v/>
      </c>
      <c r="I159" s="2" t="str">
        <f>IFERROR(__xludf.DUMMYFUNCTION("IFERROR(TRANSPOSE(FILTER('Master Data'!$B$2:$B$527,'Master Data'!$A$2:$A$527=$B159)),"""")"),"")</f>
        <v/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</row>
    <row r="160" ht="15.75" customHeight="1">
      <c r="A160" s="8"/>
      <c r="B160" s="9"/>
      <c r="C160" s="9"/>
      <c r="D160" s="6" t="str">
        <f>IF(C160="","",IFERROR(VLOOKUP(C160,'Master Data'!$B$2:$C$527,2,FALSE),""))</f>
        <v/>
      </c>
      <c r="E160" s="10"/>
      <c r="H160" s="2" t="str">
        <f>IFERROR('Master Data'!E187,"")</f>
        <v/>
      </c>
      <c r="I160" s="2" t="str">
        <f>IFERROR(__xludf.DUMMYFUNCTION("IFERROR(TRANSPOSE(FILTER('Master Data'!$B$2:$B$527,'Master Data'!$A$2:$A$527=$B160)),"""")"),"")</f>
        <v/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</row>
    <row r="161" ht="15.75" customHeight="1">
      <c r="A161" s="8"/>
      <c r="B161" s="9"/>
      <c r="C161" s="9"/>
      <c r="D161" s="6" t="str">
        <f>IF(C161="","",IFERROR(VLOOKUP(C161,'Master Data'!$B$2:$C$527,2,FALSE),""))</f>
        <v/>
      </c>
      <c r="E161" s="10"/>
      <c r="H161" s="2" t="str">
        <f>IFERROR('Master Data'!E188,"")</f>
        <v/>
      </c>
      <c r="I161" s="2" t="str">
        <f>IFERROR(__xludf.DUMMYFUNCTION("IFERROR(TRANSPOSE(FILTER('Master Data'!$B$2:$B$527,'Master Data'!$A$2:$A$527=$B161)),"""")"),"")</f>
        <v/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</row>
    <row r="162" ht="15.75" customHeight="1">
      <c r="A162" s="8"/>
      <c r="B162" s="9"/>
      <c r="C162" s="9"/>
      <c r="D162" s="6" t="str">
        <f>IF(C162="","",IFERROR(VLOOKUP(C162,'Master Data'!$B$2:$C$527,2,FALSE),""))</f>
        <v/>
      </c>
      <c r="E162" s="10"/>
      <c r="H162" s="2" t="str">
        <f>IFERROR('Master Data'!E189,"")</f>
        <v/>
      </c>
      <c r="I162" s="2" t="str">
        <f>IFERROR(__xludf.DUMMYFUNCTION("IFERROR(TRANSPOSE(FILTER('Master Data'!$B$2:$B$527,'Master Data'!$A$2:$A$527=$B162)),"""")"),"")</f>
        <v/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</row>
    <row r="163" ht="15.75" customHeight="1">
      <c r="A163" s="8"/>
      <c r="B163" s="9"/>
      <c r="C163" s="9"/>
      <c r="D163" s="6" t="str">
        <f>IF(C163="","",IFERROR(VLOOKUP(C163,'Master Data'!$B$2:$C$527,2,FALSE),""))</f>
        <v/>
      </c>
      <c r="E163" s="10"/>
      <c r="H163" s="2" t="str">
        <f>IFERROR('Master Data'!E190,"")</f>
        <v/>
      </c>
      <c r="I163" s="2" t="str">
        <f>IFERROR(__xludf.DUMMYFUNCTION("IFERROR(TRANSPOSE(FILTER('Master Data'!$B$2:$B$527,'Master Data'!$A$2:$A$527=$B163)),"""")"),"")</f>
        <v/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</row>
    <row r="164" ht="15.75" customHeight="1">
      <c r="A164" s="8"/>
      <c r="B164" s="9"/>
      <c r="C164" s="9"/>
      <c r="D164" s="6" t="str">
        <f>IF(C164="","",IFERROR(VLOOKUP(C164,'Master Data'!$B$2:$C$527,2,FALSE),""))</f>
        <v/>
      </c>
      <c r="E164" s="10"/>
      <c r="H164" s="2" t="str">
        <f>IFERROR('Master Data'!E191,"")</f>
        <v/>
      </c>
      <c r="I164" s="2" t="str">
        <f>IFERROR(__xludf.DUMMYFUNCTION("IFERROR(TRANSPOSE(FILTER('Master Data'!$B$2:$B$527,'Master Data'!$A$2:$A$527=$B164)),"""")"),"")</f>
        <v/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</row>
    <row r="165" ht="15.75" customHeight="1">
      <c r="A165" s="8"/>
      <c r="B165" s="9"/>
      <c r="C165" s="9"/>
      <c r="D165" s="6" t="str">
        <f>IF(C165="","",IFERROR(VLOOKUP(C165,'Master Data'!$B$2:$C$527,2,FALSE),""))</f>
        <v/>
      </c>
      <c r="E165" s="10"/>
      <c r="H165" s="2" t="str">
        <f>IFERROR('Master Data'!E192,"")</f>
        <v/>
      </c>
      <c r="I165" s="2" t="str">
        <f>IFERROR(__xludf.DUMMYFUNCTION("IFERROR(TRANSPOSE(FILTER('Master Data'!$B$2:$B$527,'Master Data'!$A$2:$A$527=$B165)),"""")"),"")</f>
        <v/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</row>
    <row r="166" ht="15.75" customHeight="1">
      <c r="A166" s="8"/>
      <c r="B166" s="9"/>
      <c r="C166" s="9"/>
      <c r="D166" s="6" t="str">
        <f>IF(C166="","",IFERROR(VLOOKUP(C166,'Master Data'!$B$2:$C$527,2,FALSE),""))</f>
        <v/>
      </c>
      <c r="E166" s="10"/>
      <c r="H166" s="2" t="str">
        <f>IFERROR('Master Data'!E193,"")</f>
        <v/>
      </c>
      <c r="I166" s="2" t="str">
        <f>IFERROR(__xludf.DUMMYFUNCTION("IFERROR(TRANSPOSE(FILTER('Master Data'!$B$2:$B$527,'Master Data'!$A$2:$A$527=$B166)),"""")"),"")</f>
        <v/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</row>
    <row r="167" ht="15.75" customHeight="1">
      <c r="A167" s="8"/>
      <c r="B167" s="9"/>
      <c r="C167" s="9"/>
      <c r="D167" s="6" t="str">
        <f>IF(C167="","",IFERROR(VLOOKUP(C167,'Master Data'!$B$2:$C$527,2,FALSE),""))</f>
        <v/>
      </c>
      <c r="E167" s="10"/>
      <c r="H167" s="2" t="str">
        <f>IFERROR('Master Data'!E194,"")</f>
        <v/>
      </c>
      <c r="I167" s="2" t="str">
        <f>IFERROR(__xludf.DUMMYFUNCTION("IFERROR(TRANSPOSE(FILTER('Master Data'!$B$2:$B$527,'Master Data'!$A$2:$A$527=$B167)),"""")"),"")</f>
        <v/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</row>
    <row r="168" ht="15.75" customHeight="1">
      <c r="A168" s="8"/>
      <c r="B168" s="9"/>
      <c r="C168" s="9"/>
      <c r="D168" s="6" t="str">
        <f>IF(C168="","",IFERROR(VLOOKUP(C168,'Master Data'!$B$2:$C$527,2,FALSE),""))</f>
        <v/>
      </c>
      <c r="E168" s="10"/>
      <c r="H168" s="2" t="str">
        <f>IFERROR('Master Data'!E195,"")</f>
        <v/>
      </c>
      <c r="I168" s="2" t="str">
        <f>IFERROR(__xludf.DUMMYFUNCTION("IFERROR(TRANSPOSE(FILTER('Master Data'!$B$2:$B$527,'Master Data'!$A$2:$A$527=$B168)),"""")"),"")</f>
        <v/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</row>
    <row r="169" ht="15.75" customHeight="1">
      <c r="A169" s="8"/>
      <c r="B169" s="9"/>
      <c r="C169" s="9"/>
      <c r="D169" s="6" t="str">
        <f>IF(C169="","",IFERROR(VLOOKUP(C169,'Master Data'!$B$2:$C$527,2,FALSE),""))</f>
        <v/>
      </c>
      <c r="E169" s="10"/>
      <c r="H169" s="2" t="str">
        <f>IFERROR('Master Data'!E196,"")</f>
        <v/>
      </c>
      <c r="I169" s="2" t="str">
        <f>IFERROR(__xludf.DUMMYFUNCTION("IFERROR(TRANSPOSE(FILTER('Master Data'!$B$2:$B$527,'Master Data'!$A$2:$A$527=$B169)),"""")"),"")</f>
        <v/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</row>
    <row r="170" ht="15.75" customHeight="1">
      <c r="A170" s="8"/>
      <c r="B170" s="9"/>
      <c r="C170" s="9"/>
      <c r="D170" s="6" t="str">
        <f>IF(C170="","",IFERROR(VLOOKUP(C170,'Master Data'!$B$2:$C$527,2,FALSE),""))</f>
        <v/>
      </c>
      <c r="E170" s="10"/>
      <c r="H170" s="2" t="str">
        <f>IFERROR('Master Data'!E197,"")</f>
        <v/>
      </c>
      <c r="I170" s="2" t="str">
        <f>IFERROR(__xludf.DUMMYFUNCTION("IFERROR(TRANSPOSE(FILTER('Master Data'!$B$2:$B$527,'Master Data'!$A$2:$A$527=$B170)),"""")"),"")</f>
        <v/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</row>
    <row r="171" ht="15.75" customHeight="1">
      <c r="A171" s="8"/>
      <c r="B171" s="9"/>
      <c r="C171" s="9"/>
      <c r="D171" s="6" t="str">
        <f>IF(C171="","",IFERROR(VLOOKUP(C171,'Master Data'!$B$2:$C$527,2,FALSE),""))</f>
        <v/>
      </c>
      <c r="E171" s="10"/>
      <c r="H171" s="2" t="str">
        <f>IFERROR('Master Data'!E198,"")</f>
        <v/>
      </c>
      <c r="I171" s="2" t="str">
        <f>IFERROR(__xludf.DUMMYFUNCTION("IFERROR(TRANSPOSE(FILTER('Master Data'!$B$2:$B$527,'Master Data'!$A$2:$A$527=$B171)),"""")"),"")</f>
        <v/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</row>
    <row r="172" ht="15.75" customHeight="1">
      <c r="A172" s="8"/>
      <c r="B172" s="9"/>
      <c r="C172" s="9"/>
      <c r="D172" s="6" t="str">
        <f>IF(C172="","",IFERROR(VLOOKUP(C172,'Master Data'!$B$2:$C$527,2,FALSE),""))</f>
        <v/>
      </c>
      <c r="E172" s="10"/>
      <c r="H172" s="2" t="str">
        <f>IFERROR('Master Data'!E199,"")</f>
        <v/>
      </c>
      <c r="I172" s="2" t="str">
        <f>IFERROR(__xludf.DUMMYFUNCTION("IFERROR(TRANSPOSE(FILTER('Master Data'!$B$2:$B$527,'Master Data'!$A$2:$A$527=$B172)),"""")"),"")</f>
        <v/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</row>
    <row r="173" ht="15.75" customHeight="1">
      <c r="A173" s="8"/>
      <c r="B173" s="9"/>
      <c r="C173" s="9"/>
      <c r="D173" s="6" t="str">
        <f>IF(C173="","",IFERROR(VLOOKUP(C173,'Master Data'!$B$2:$C$527,2,FALSE),""))</f>
        <v/>
      </c>
      <c r="E173" s="10"/>
      <c r="H173" s="2" t="str">
        <f>IFERROR('Master Data'!E200,"")</f>
        <v/>
      </c>
      <c r="I173" s="2" t="str">
        <f>IFERROR(__xludf.DUMMYFUNCTION("IFERROR(TRANSPOSE(FILTER('Master Data'!$B$2:$B$527,'Master Data'!$A$2:$A$527=$B173)),"""")"),"")</f>
        <v/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</row>
    <row r="174" ht="15.75" customHeight="1">
      <c r="A174" s="8"/>
      <c r="B174" s="9"/>
      <c r="C174" s="9"/>
      <c r="D174" s="6" t="str">
        <f>IF(C174="","",IFERROR(VLOOKUP(C174,'Master Data'!$B$2:$C$527,2,FALSE),""))</f>
        <v/>
      </c>
      <c r="E174" s="10"/>
      <c r="H174" s="2" t="str">
        <f>IFERROR('Master Data'!E201,"")</f>
        <v/>
      </c>
      <c r="I174" s="2" t="str">
        <f>IFERROR(__xludf.DUMMYFUNCTION("IFERROR(TRANSPOSE(FILTER('Master Data'!$B$2:$B$527,'Master Data'!$A$2:$A$527=$B174)),"""")"),"")</f>
        <v/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</row>
    <row r="175" ht="15.75" customHeight="1">
      <c r="A175" s="8"/>
      <c r="B175" s="9"/>
      <c r="C175" s="9"/>
      <c r="D175" s="6" t="str">
        <f>IF(C175="","",IFERROR(VLOOKUP(C175,'Master Data'!$B$2:$C$527,2,FALSE),""))</f>
        <v/>
      </c>
      <c r="E175" s="10"/>
      <c r="H175" s="2" t="str">
        <f>IFERROR('Master Data'!E202,"")</f>
        <v/>
      </c>
      <c r="I175" s="2" t="str">
        <f>IFERROR(__xludf.DUMMYFUNCTION("IFERROR(TRANSPOSE(FILTER('Master Data'!$B$2:$B$527,'Master Data'!$A$2:$A$527=$B175)),"""")"),"")</f>
        <v/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</row>
    <row r="176" ht="15.75" customHeight="1">
      <c r="A176" s="8"/>
      <c r="B176" s="9"/>
      <c r="C176" s="9"/>
      <c r="D176" s="6" t="str">
        <f>IF(C176="","",IFERROR(VLOOKUP(C176,'Master Data'!$B$2:$C$527,2,FALSE),""))</f>
        <v/>
      </c>
      <c r="E176" s="10"/>
      <c r="H176" s="2" t="str">
        <f>IFERROR('Master Data'!E203,"")</f>
        <v/>
      </c>
      <c r="I176" s="2" t="str">
        <f>IFERROR(__xludf.DUMMYFUNCTION("IFERROR(TRANSPOSE(FILTER('Master Data'!$B$2:$B$527,'Master Data'!$A$2:$A$527=$B176)),"""")"),"")</f>
        <v/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</row>
    <row r="177" ht="15.75" customHeight="1">
      <c r="A177" s="8"/>
      <c r="B177" s="9"/>
      <c r="C177" s="9"/>
      <c r="D177" s="6" t="str">
        <f>IF(C177="","",IFERROR(VLOOKUP(C177,'Master Data'!$B$2:$C$527,2,FALSE),""))</f>
        <v/>
      </c>
      <c r="E177" s="10"/>
      <c r="H177" s="2" t="str">
        <f>IFERROR('Master Data'!E204,"")</f>
        <v/>
      </c>
      <c r="I177" s="2" t="str">
        <f>IFERROR(__xludf.DUMMYFUNCTION("IFERROR(TRANSPOSE(FILTER('Master Data'!$B$2:$B$527,'Master Data'!$A$2:$A$527=$B177)),"""")"),"")</f>
        <v/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</row>
    <row r="178" ht="15.75" customHeight="1">
      <c r="A178" s="8"/>
      <c r="B178" s="9"/>
      <c r="C178" s="9"/>
      <c r="D178" s="6" t="str">
        <f>IF(C178="","",IFERROR(VLOOKUP(C178,'Master Data'!$B$2:$C$527,2,FALSE),""))</f>
        <v/>
      </c>
      <c r="E178" s="10"/>
      <c r="H178" s="2" t="str">
        <f>IFERROR('Master Data'!E205,"")</f>
        <v/>
      </c>
      <c r="I178" s="2" t="str">
        <f>IFERROR(__xludf.DUMMYFUNCTION("IFERROR(TRANSPOSE(FILTER('Master Data'!$B$2:$B$527,'Master Data'!$A$2:$A$527=$B178)),"""")"),"")</f>
        <v/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</row>
    <row r="179" ht="15.75" customHeight="1">
      <c r="A179" s="8"/>
      <c r="B179" s="9"/>
      <c r="C179" s="9"/>
      <c r="D179" s="6" t="str">
        <f>IF(C179="","",IFERROR(VLOOKUP(C179,'Master Data'!$B$2:$C$527,2,FALSE),""))</f>
        <v/>
      </c>
      <c r="E179" s="10"/>
      <c r="H179" s="2" t="str">
        <f>IFERROR('Master Data'!E206,"")</f>
        <v/>
      </c>
      <c r="I179" s="2" t="str">
        <f>IFERROR(__xludf.DUMMYFUNCTION("IFERROR(TRANSPOSE(FILTER('Master Data'!$B$2:$B$527,'Master Data'!$A$2:$A$527=$B179)),"""")"),"")</f>
        <v/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</row>
    <row r="180" ht="15.75" customHeight="1">
      <c r="A180" s="8"/>
      <c r="B180" s="9"/>
      <c r="C180" s="9"/>
      <c r="D180" s="6" t="str">
        <f>IF(C180="","",IFERROR(VLOOKUP(C180,'Master Data'!$B$2:$C$527,2,FALSE),""))</f>
        <v/>
      </c>
      <c r="E180" s="10"/>
      <c r="H180" s="2" t="str">
        <f>IFERROR('Master Data'!E207,"")</f>
        <v/>
      </c>
      <c r="I180" s="2" t="str">
        <f>IFERROR(__xludf.DUMMYFUNCTION("IFERROR(TRANSPOSE(FILTER('Master Data'!$B$2:$B$527,'Master Data'!$A$2:$A$527=$B180)),"""")"),"")</f>
        <v/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</row>
    <row r="181" ht="15.75" customHeight="1">
      <c r="A181" s="8"/>
      <c r="B181" s="9"/>
      <c r="C181" s="9"/>
      <c r="D181" s="6" t="str">
        <f>IF(C181="","",IFERROR(VLOOKUP(C181,'Master Data'!$B$2:$C$527,2,FALSE),""))</f>
        <v/>
      </c>
      <c r="E181" s="10"/>
      <c r="H181" s="2" t="str">
        <f>IFERROR('Master Data'!E208,"")</f>
        <v/>
      </c>
      <c r="I181" s="2" t="str">
        <f>IFERROR(__xludf.DUMMYFUNCTION("IFERROR(TRANSPOSE(FILTER('Master Data'!$B$2:$B$527,'Master Data'!$A$2:$A$527=$B181)),"""")"),"")</f>
        <v/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</row>
    <row r="182" ht="15.75" customHeight="1">
      <c r="A182" s="8"/>
      <c r="B182" s="9"/>
      <c r="C182" s="9"/>
      <c r="D182" s="6" t="str">
        <f>IF(C182="","",IFERROR(VLOOKUP(C182,'Master Data'!$B$2:$C$527,2,FALSE),""))</f>
        <v/>
      </c>
      <c r="E182" s="10"/>
      <c r="H182" s="2" t="str">
        <f>IFERROR('Master Data'!E209,"")</f>
        <v/>
      </c>
      <c r="I182" s="2" t="str">
        <f>IFERROR(__xludf.DUMMYFUNCTION("IFERROR(TRANSPOSE(FILTER('Master Data'!$B$2:$B$527,'Master Data'!$A$2:$A$527=$B182)),"""")"),"")</f>
        <v/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</row>
    <row r="183" ht="15.75" customHeight="1">
      <c r="A183" s="8"/>
      <c r="B183" s="9"/>
      <c r="C183" s="9"/>
      <c r="D183" s="6" t="str">
        <f>IF(C183="","",IFERROR(VLOOKUP(C183,'Master Data'!$B$2:$C$527,2,FALSE),""))</f>
        <v/>
      </c>
      <c r="E183" s="10"/>
      <c r="H183" s="2" t="str">
        <f>IFERROR('Master Data'!E210,"")</f>
        <v/>
      </c>
      <c r="I183" s="2" t="str">
        <f>IFERROR(__xludf.DUMMYFUNCTION("IFERROR(TRANSPOSE(FILTER('Master Data'!$B$2:$B$527,'Master Data'!$A$2:$A$527=$B183)),"""")"),"")</f>
        <v/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</row>
    <row r="184" ht="15.75" customHeight="1">
      <c r="A184" s="8"/>
      <c r="B184" s="9"/>
      <c r="C184" s="9"/>
      <c r="D184" s="6" t="str">
        <f>IF(C184="","",IFERROR(VLOOKUP(C184,'Master Data'!$B$2:$C$527,2,FALSE),""))</f>
        <v/>
      </c>
      <c r="E184" s="10"/>
      <c r="H184" s="2" t="str">
        <f>IFERROR('Master Data'!E211,"")</f>
        <v/>
      </c>
      <c r="I184" s="2" t="str">
        <f>IFERROR(__xludf.DUMMYFUNCTION("IFERROR(TRANSPOSE(FILTER('Master Data'!$B$2:$B$527,'Master Data'!$A$2:$A$527=$B184)),"""")"),"")</f>
        <v/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</row>
    <row r="185" ht="15.75" customHeight="1">
      <c r="A185" s="8"/>
      <c r="B185" s="9"/>
      <c r="C185" s="9"/>
      <c r="D185" s="6" t="str">
        <f>IF(C185="","",IFERROR(VLOOKUP(C185,'Master Data'!$B$2:$C$527,2,FALSE),""))</f>
        <v/>
      </c>
      <c r="E185" s="10"/>
      <c r="H185" s="2" t="str">
        <f>IFERROR('Master Data'!E212,"")</f>
        <v/>
      </c>
      <c r="I185" s="2" t="str">
        <f>IFERROR(__xludf.DUMMYFUNCTION("IFERROR(TRANSPOSE(FILTER('Master Data'!$B$2:$B$527,'Master Data'!$A$2:$A$527=$B185)),"""")"),"")</f>
        <v/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</row>
    <row r="186" ht="15.75" customHeight="1">
      <c r="A186" s="8"/>
      <c r="B186" s="9"/>
      <c r="C186" s="9"/>
      <c r="D186" s="6" t="str">
        <f>IF(C186="","",IFERROR(VLOOKUP(C186,'Master Data'!$B$2:$C$527,2,FALSE),""))</f>
        <v/>
      </c>
      <c r="E186" s="10"/>
      <c r="H186" s="2" t="str">
        <f>IFERROR('Master Data'!E213,"")</f>
        <v/>
      </c>
      <c r="I186" s="2" t="str">
        <f>IFERROR(__xludf.DUMMYFUNCTION("IFERROR(TRANSPOSE(FILTER('Master Data'!$B$2:$B$527,'Master Data'!$A$2:$A$527=$B186)),"""")"),"")</f>
        <v/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</row>
    <row r="187" ht="15.75" customHeight="1">
      <c r="A187" s="8"/>
      <c r="B187" s="9"/>
      <c r="C187" s="9"/>
      <c r="D187" s="6" t="str">
        <f>IF(C187="","",IFERROR(VLOOKUP(C187,'Master Data'!$B$2:$C$527,2,FALSE),""))</f>
        <v/>
      </c>
      <c r="E187" s="10"/>
      <c r="H187" s="2" t="str">
        <f>IFERROR('Master Data'!E214,"")</f>
        <v/>
      </c>
      <c r="I187" s="2" t="str">
        <f>IFERROR(__xludf.DUMMYFUNCTION("IFERROR(TRANSPOSE(FILTER('Master Data'!$B$2:$B$527,'Master Data'!$A$2:$A$527=$B187)),"""")"),"")</f>
        <v/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</row>
    <row r="188" ht="15.75" customHeight="1">
      <c r="A188" s="8"/>
      <c r="B188" s="9"/>
      <c r="C188" s="9"/>
      <c r="D188" s="6" t="str">
        <f>IF(C188="","",IFERROR(VLOOKUP(C188,'Master Data'!$B$2:$C$527,2,FALSE),""))</f>
        <v/>
      </c>
      <c r="E188" s="10"/>
      <c r="H188" s="2" t="str">
        <f>IFERROR('Master Data'!E215,"")</f>
        <v/>
      </c>
      <c r="I188" s="2" t="str">
        <f>IFERROR(__xludf.DUMMYFUNCTION("IFERROR(TRANSPOSE(FILTER('Master Data'!$B$2:$B$527,'Master Data'!$A$2:$A$527=$B188)),"""")"),"")</f>
        <v/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</row>
    <row r="189" ht="15.75" customHeight="1">
      <c r="A189" s="8"/>
      <c r="B189" s="9"/>
      <c r="C189" s="9"/>
      <c r="D189" s="6" t="str">
        <f>IF(C189="","",IFERROR(VLOOKUP(C189,'Master Data'!$B$2:$C$527,2,FALSE),""))</f>
        <v/>
      </c>
      <c r="E189" s="10"/>
      <c r="H189" s="2" t="str">
        <f>IFERROR('Master Data'!E216,"")</f>
        <v/>
      </c>
      <c r="I189" s="2" t="str">
        <f>IFERROR(__xludf.DUMMYFUNCTION("IFERROR(TRANSPOSE(FILTER('Master Data'!$B$2:$B$527,'Master Data'!$A$2:$A$527=$B189)),"""")"),"")</f>
        <v/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</row>
    <row r="190" ht="15.75" customHeight="1">
      <c r="A190" s="8"/>
      <c r="B190" s="9"/>
      <c r="C190" s="9"/>
      <c r="D190" s="6" t="str">
        <f>IF(C190="","",IFERROR(VLOOKUP(C190,'Master Data'!$B$2:$C$527,2,FALSE),""))</f>
        <v/>
      </c>
      <c r="E190" s="10"/>
      <c r="H190" s="2" t="str">
        <f>IFERROR('Master Data'!E217,"")</f>
        <v/>
      </c>
      <c r="I190" s="2" t="str">
        <f>IFERROR(__xludf.DUMMYFUNCTION("IFERROR(TRANSPOSE(FILTER('Master Data'!$B$2:$B$527,'Master Data'!$A$2:$A$527=$B190)),"""")"),"")</f>
        <v/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</row>
    <row r="191" ht="15.75" customHeight="1">
      <c r="A191" s="8"/>
      <c r="B191" s="9"/>
      <c r="C191" s="9"/>
      <c r="D191" s="6" t="str">
        <f>IF(C191="","",IFERROR(VLOOKUP(C191,'Master Data'!$B$2:$C$527,2,FALSE),""))</f>
        <v/>
      </c>
      <c r="E191" s="10"/>
      <c r="H191" s="2" t="str">
        <f>IFERROR('Master Data'!E218,"")</f>
        <v/>
      </c>
      <c r="I191" s="2" t="str">
        <f>IFERROR(__xludf.DUMMYFUNCTION("IFERROR(TRANSPOSE(FILTER('Master Data'!$B$2:$B$527,'Master Data'!$A$2:$A$527=$B191)),"""")"),"")</f>
        <v/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</row>
    <row r="192" ht="15.75" customHeight="1">
      <c r="A192" s="8"/>
      <c r="B192" s="9"/>
      <c r="C192" s="9"/>
      <c r="D192" s="6" t="str">
        <f>IF(C192="","",IFERROR(VLOOKUP(C192,'Master Data'!$B$2:$C$527,2,FALSE),""))</f>
        <v/>
      </c>
      <c r="E192" s="10"/>
      <c r="H192" s="2" t="str">
        <f>IFERROR('Master Data'!E219,"")</f>
        <v/>
      </c>
      <c r="I192" s="2" t="str">
        <f>IFERROR(__xludf.DUMMYFUNCTION("IFERROR(TRANSPOSE(FILTER('Master Data'!$B$2:$B$527,'Master Data'!$A$2:$A$527=$B192)),"""")"),"")</f>
        <v/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</row>
    <row r="193" ht="15.75" customHeight="1">
      <c r="A193" s="8"/>
      <c r="B193" s="9"/>
      <c r="C193" s="9"/>
      <c r="D193" s="6" t="str">
        <f>IF(C193="","",IFERROR(VLOOKUP(C193,'Master Data'!$B$2:$C$527,2,FALSE),""))</f>
        <v/>
      </c>
      <c r="E193" s="10"/>
      <c r="H193" s="2" t="str">
        <f>IFERROR('Master Data'!E220,"")</f>
        <v/>
      </c>
      <c r="I193" s="2" t="str">
        <f>IFERROR(__xludf.DUMMYFUNCTION("IFERROR(TRANSPOSE(FILTER('Master Data'!$B$2:$B$527,'Master Data'!$A$2:$A$527=$B193)),"""")"),"")</f>
        <v/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</row>
    <row r="194" ht="15.75" customHeight="1">
      <c r="A194" s="8"/>
      <c r="B194" s="9"/>
      <c r="C194" s="9"/>
      <c r="D194" s="6" t="str">
        <f>IF(C194="","",IFERROR(VLOOKUP(C194,'Master Data'!$B$2:$C$527,2,FALSE),""))</f>
        <v/>
      </c>
      <c r="E194" s="10"/>
      <c r="H194" s="2" t="str">
        <f>IFERROR('Master Data'!E221,"")</f>
        <v/>
      </c>
      <c r="I194" s="2" t="str">
        <f>IFERROR(__xludf.DUMMYFUNCTION("IFERROR(TRANSPOSE(FILTER('Master Data'!$B$2:$B$527,'Master Data'!$A$2:$A$527=$B194)),"""")"),"")</f>
        <v/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</row>
    <row r="195" ht="15.75" customHeight="1">
      <c r="A195" s="8"/>
      <c r="B195" s="9"/>
      <c r="C195" s="9"/>
      <c r="D195" s="6" t="str">
        <f>IF(C195="","",IFERROR(VLOOKUP(C195,'Master Data'!$B$2:$C$527,2,FALSE),""))</f>
        <v/>
      </c>
      <c r="E195" s="10"/>
      <c r="H195" s="2" t="str">
        <f>IFERROR('Master Data'!E222,"")</f>
        <v/>
      </c>
      <c r="I195" s="2" t="str">
        <f>IFERROR(__xludf.DUMMYFUNCTION("IFERROR(TRANSPOSE(FILTER('Master Data'!$B$2:$B$527,'Master Data'!$A$2:$A$527=$B195)),"""")"),"")</f>
        <v/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</row>
    <row r="196" ht="15.75" customHeight="1">
      <c r="A196" s="8"/>
      <c r="B196" s="9"/>
      <c r="C196" s="9"/>
      <c r="D196" s="6" t="str">
        <f>IF(C196="","",IFERROR(VLOOKUP(C196,'Master Data'!$B$2:$C$527,2,FALSE),""))</f>
        <v/>
      </c>
      <c r="E196" s="10"/>
      <c r="H196" s="2" t="str">
        <f>IFERROR('Master Data'!E223,"")</f>
        <v/>
      </c>
      <c r="I196" s="2" t="str">
        <f>IFERROR(__xludf.DUMMYFUNCTION("IFERROR(TRANSPOSE(FILTER('Master Data'!$B$2:$B$527,'Master Data'!$A$2:$A$527=$B196)),"""")"),"")</f>
        <v/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</row>
    <row r="197" ht="15.75" customHeight="1">
      <c r="A197" s="8"/>
      <c r="B197" s="9"/>
      <c r="C197" s="9"/>
      <c r="D197" s="6" t="str">
        <f>IF(C197="","",IFERROR(VLOOKUP(C197,'Master Data'!$B$2:$C$527,2,FALSE),""))</f>
        <v/>
      </c>
      <c r="E197" s="10"/>
      <c r="H197" s="2" t="str">
        <f>IFERROR('Master Data'!E224,"")</f>
        <v/>
      </c>
      <c r="I197" s="2" t="str">
        <f>IFERROR(__xludf.DUMMYFUNCTION("IFERROR(TRANSPOSE(FILTER('Master Data'!$B$2:$B$527,'Master Data'!$A$2:$A$527=$B197)),"""")"),"")</f>
        <v/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</row>
    <row r="198" ht="15.75" customHeight="1">
      <c r="A198" s="8"/>
      <c r="B198" s="9"/>
      <c r="C198" s="9"/>
      <c r="D198" s="6" t="str">
        <f>IF(C198="","",IFERROR(VLOOKUP(C198,'Master Data'!$B$2:$C$527,2,FALSE),""))</f>
        <v/>
      </c>
      <c r="E198" s="10"/>
      <c r="H198" s="2" t="str">
        <f>IFERROR('Master Data'!E225,"")</f>
        <v/>
      </c>
      <c r="I198" s="2" t="str">
        <f>IFERROR(__xludf.DUMMYFUNCTION("IFERROR(TRANSPOSE(FILTER('Master Data'!$B$2:$B$527,'Master Data'!$A$2:$A$527=$B198)),"""")"),"")</f>
        <v/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</row>
    <row r="199" ht="15.75" customHeight="1">
      <c r="A199" s="8"/>
      <c r="B199" s="9"/>
      <c r="C199" s="9"/>
      <c r="D199" s="6" t="str">
        <f>IF(C199="","",IFERROR(VLOOKUP(C199,'Master Data'!$B$2:$C$527,2,FALSE),""))</f>
        <v/>
      </c>
      <c r="E199" s="10"/>
      <c r="H199" s="2" t="str">
        <f>IFERROR('Master Data'!E226,"")</f>
        <v/>
      </c>
      <c r="I199" s="2" t="str">
        <f>IFERROR(__xludf.DUMMYFUNCTION("IFERROR(TRANSPOSE(FILTER('Master Data'!$B$2:$B$527,'Master Data'!$A$2:$A$527=$B199)),"""")"),"")</f>
        <v/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</row>
    <row r="200" ht="15.75" customHeight="1">
      <c r="A200" s="8"/>
      <c r="B200" s="9"/>
      <c r="C200" s="9"/>
      <c r="D200" s="6" t="str">
        <f>IF(C200="","",IFERROR(VLOOKUP(C200,'Master Data'!$B$2:$C$527,2,FALSE),""))</f>
        <v/>
      </c>
      <c r="E200" s="10"/>
      <c r="H200" s="2" t="str">
        <f>IFERROR('Master Data'!E227,"")</f>
        <v/>
      </c>
      <c r="I200" s="2" t="str">
        <f>IFERROR(__xludf.DUMMYFUNCTION("IFERROR(TRANSPOSE(FILTER('Master Data'!$B$2:$B$527,'Master Data'!$A$2:$A$527=$B200)),"""")"),"")</f>
        <v/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</row>
    <row r="201" ht="15.75" customHeight="1">
      <c r="A201" s="8"/>
      <c r="B201" s="9"/>
      <c r="C201" s="9"/>
      <c r="D201" s="6" t="str">
        <f>IF(C201="","",IFERROR(VLOOKUP(C201,'Master Data'!$B$2:$C$527,2,FALSE),""))</f>
        <v/>
      </c>
      <c r="E201" s="10"/>
      <c r="H201" s="2" t="str">
        <f>IFERROR('Master Data'!E228,"")</f>
        <v/>
      </c>
      <c r="I201" s="2" t="str">
        <f>IFERROR(__xludf.DUMMYFUNCTION("IFERROR(TRANSPOSE(FILTER('Master Data'!$B$2:$B$527,'Master Data'!$A$2:$A$527=$B201)),"""")"),"")</f>
        <v/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</row>
    <row r="202" ht="15.75" customHeight="1">
      <c r="A202" s="8"/>
      <c r="B202" s="9"/>
      <c r="C202" s="9"/>
      <c r="D202" s="6" t="str">
        <f>IF(C202="","",IFERROR(VLOOKUP(C202,'Master Data'!$B$2:$C$527,2,FALSE),""))</f>
        <v/>
      </c>
      <c r="E202" s="10"/>
      <c r="I202" s="2" t="str">
        <f>IFERROR(__xludf.DUMMYFUNCTION("IFERROR(TRANSPOSE(FILTER('Master Data'!$B$2:$B$527,'Master Data'!$A$2:$A$527=$B202)),"""")"),"")</f>
        <v/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</row>
    <row r="203" ht="15.75" customHeight="1">
      <c r="A203" s="8"/>
      <c r="B203" s="9"/>
      <c r="C203" s="9"/>
      <c r="D203" s="6" t="str">
        <f>IF(C203="","",IFERROR(VLOOKUP(C203,'Master Data'!$B$2:$C$527,2,FALSE),""))</f>
        <v/>
      </c>
      <c r="E203" s="10"/>
      <c r="I203" s="2" t="str">
        <f>IFERROR(__xludf.DUMMYFUNCTION("IFERROR(TRANSPOSE(FILTER('Master Data'!$B$2:$B$527,'Master Data'!$A$2:$A$527=$B203)),"""")"),"")</f>
        <v/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</row>
    <row r="204" ht="15.75" customHeight="1">
      <c r="A204" s="8"/>
      <c r="B204" s="9"/>
      <c r="C204" s="9"/>
      <c r="D204" s="6" t="str">
        <f>IF(C204="","",IFERROR(VLOOKUP(C204,'Master Data'!$B$2:$C$527,2,FALSE),""))</f>
        <v/>
      </c>
      <c r="E204" s="10"/>
      <c r="I204" s="2" t="str">
        <f>IFERROR(__xludf.DUMMYFUNCTION("IFERROR(TRANSPOSE(FILTER('Master Data'!$B$2:$B$527,'Master Data'!$A$2:$A$527=$B204)),"""")"),"")</f>
        <v/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</row>
    <row r="205" ht="15.75" customHeight="1">
      <c r="A205" s="8"/>
      <c r="B205" s="9"/>
      <c r="C205" s="9"/>
      <c r="D205" s="6" t="str">
        <f>IF(C205="","",IFERROR(VLOOKUP(C205,'Master Data'!$B$2:$C$527,2,FALSE),""))</f>
        <v/>
      </c>
      <c r="E205" s="10"/>
      <c r="I205" s="2" t="str">
        <f>IFERROR(__xludf.DUMMYFUNCTION("IFERROR(TRANSPOSE(FILTER('Master Data'!$B$2:$B$527,'Master Data'!$A$2:$A$527=$B205)),"""")"),"")</f>
        <v/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</row>
    <row r="206" ht="15.75" customHeight="1">
      <c r="A206" s="8"/>
      <c r="B206" s="9"/>
      <c r="C206" s="9"/>
      <c r="D206" s="6" t="str">
        <f>IF(C206="","",IFERROR(VLOOKUP(C206,'Master Data'!$B$2:$C$527,2,FALSE),""))</f>
        <v/>
      </c>
      <c r="E206" s="10"/>
      <c r="I206" s="2" t="str">
        <f>IFERROR(__xludf.DUMMYFUNCTION("IFERROR(TRANSPOSE(FILTER('Master Data'!$B$2:$B$527,'Master Data'!$A$2:$A$527=$B206)),"""")"),"")</f>
        <v/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</row>
    <row r="207" ht="15.75" customHeight="1">
      <c r="A207" s="8"/>
      <c r="B207" s="9"/>
      <c r="C207" s="9"/>
      <c r="D207" s="6" t="str">
        <f>IF(C207="","",IFERROR(VLOOKUP(C207,'Master Data'!$B$2:$C$527,2,FALSE),""))</f>
        <v/>
      </c>
      <c r="E207" s="10"/>
      <c r="I207" s="2" t="str">
        <f>IFERROR(__xludf.DUMMYFUNCTION("IFERROR(TRANSPOSE(FILTER('Master Data'!$B$2:$B$527,'Master Data'!$A$2:$A$527=$B207)),"""")"),"")</f>
        <v/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</row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E6"/>
  </mergeCells>
  <dataValidations>
    <dataValidation type="list" allowBlank="1" sqref="C8:C207">
      <formula1>$I8:$BX8</formula1>
    </dataValidation>
    <dataValidation type="list" allowBlank="1" sqref="B8:B207">
      <formula1>$H$2:$H$100</formula1>
    </dataValidation>
    <dataValidation type="custom" allowBlank="1" showDropDown="1" sqref="A8:A30">
      <formula1>OR(NOT(ISERROR(DATEVALUE(A8))), AND(ISNUMBER(A8), LEFT(CELL("format", A8))="D"))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4.0"/>
    <col customWidth="1" min="2" max="2" width="24.43"/>
    <col customWidth="1" min="3" max="3" width="24.0"/>
    <col customWidth="1" min="4" max="4" width="14.0"/>
    <col customWidth="1" min="5" max="5" width="16.71"/>
    <col customWidth="1" min="6" max="7" width="8.71"/>
    <col customWidth="1" hidden="1" min="8" max="8" width="18.0"/>
    <col customWidth="1" hidden="1" min="9" max="9" width="14.0"/>
    <col customWidth="1" min="10" max="10" width="12.71"/>
    <col customWidth="1" min="11" max="11" width="8.14"/>
    <col customWidth="1" min="12" max="12" width="11.86"/>
    <col customWidth="1" min="13" max="13" width="14.14"/>
    <col customWidth="1" min="14" max="14" width="9.86"/>
    <col customWidth="1" min="15" max="15" width="8.71"/>
    <col customWidth="1" min="16" max="16" width="12.71"/>
    <col customWidth="1" min="17" max="62" width="8.71"/>
  </cols>
  <sheetData>
    <row r="1">
      <c r="A1" s="1"/>
      <c r="B1" s="1"/>
      <c r="C1" s="1"/>
      <c r="D1" s="1"/>
      <c r="E1" s="1"/>
      <c r="H1" s="2" t="s">
        <v>0</v>
      </c>
      <c r="I1" s="2" t="s">
        <v>1</v>
      </c>
    </row>
    <row r="2">
      <c r="A2" s="1" t="s">
        <v>2</v>
      </c>
      <c r="H2" s="2" t="str">
        <f>IFERROR('Master Data'!E2,"")</f>
        <v>Karbohidrat</v>
      </c>
    </row>
    <row r="3">
      <c r="H3" s="2" t="str">
        <f>IFERROR('Master Data'!E3,"")</f>
        <v>Protein Hewani</v>
      </c>
    </row>
    <row r="4">
      <c r="H4" s="2" t="str">
        <f>IFERROR('Master Data'!E4,"")</f>
        <v>Protein Nabati</v>
      </c>
    </row>
    <row r="5">
      <c r="H5" s="2" t="str">
        <f>IFERROR('Master Data'!E5,"")</f>
        <v>Sayur</v>
      </c>
    </row>
    <row r="6">
      <c r="H6" s="2" t="str">
        <f>IFERROR('Master Data'!E6,"")</f>
        <v>Buah</v>
      </c>
    </row>
    <row r="7">
      <c r="A7" s="3" t="s">
        <v>3</v>
      </c>
      <c r="B7" s="3" t="s">
        <v>4</v>
      </c>
      <c r="C7" s="3" t="s">
        <v>5</v>
      </c>
      <c r="D7" s="3" t="s">
        <v>6</v>
      </c>
      <c r="E7" s="3" t="s">
        <v>7</v>
      </c>
      <c r="H7" s="2" t="str">
        <f>IFERROR('Master Data'!E7,"")</f>
        <v>Bumbu Masak Sayur</v>
      </c>
    </row>
    <row r="8">
      <c r="A8" s="4">
        <v>46113.0</v>
      </c>
      <c r="B8" s="5" t="s">
        <v>8</v>
      </c>
      <c r="C8" s="5" t="s">
        <v>9</v>
      </c>
      <c r="D8" s="6" t="str">
        <f>IF(C8="","",IFERROR(VLOOKUP(C8,'Master Data'!$B$2:$C$527,2,FALSE),""))</f>
        <v>Kg</v>
      </c>
      <c r="E8" s="7">
        <v>240.0</v>
      </c>
      <c r="H8" s="2" t="str">
        <f>IFERROR('Master Data'!E8,"")</f>
        <v>Bumbu Masak Sembako</v>
      </c>
      <c r="I8" s="2" t="str">
        <f>IFERROR(__xludf.DUMMYFUNCTION("IFERROR(TRANSPOSE(FILTER('Master Data'!$B$2:$B$527,'Master Data'!$A$2:$A$527=$B8)),"""")"),"Beras")</f>
        <v>Beras</v>
      </c>
      <c r="J8" s="2" t="str">
        <f>IFERROR(__xludf.DUMMYFUNCTION("""COMPUTED_VALUE"""),"Mie")</f>
        <v>Mie</v>
      </c>
      <c r="K8" s="2" t="str">
        <f>IFERROR(__xludf.DUMMYFUNCTION("""COMPUTED_VALUE"""),"Kentang")</f>
        <v>Kentang</v>
      </c>
      <c r="L8" s="2" t="str">
        <f>IFERROR(__xludf.DUMMYFUNCTION("""COMPUTED_VALUE"""),"Jagung")</f>
        <v>Jagung</v>
      </c>
      <c r="M8" s="2" t="str">
        <f>IFERROR(__xludf.DUMMYFUNCTION("""COMPUTED_VALUE"""),"Roti")</f>
        <v>Roti</v>
      </c>
      <c r="N8" s="2" t="str">
        <f>IFERROR(__xludf.DUMMYFUNCTION("""COMPUTED_VALUE"""),"Singkong")</f>
        <v>Singkong</v>
      </c>
      <c r="O8" s="2" t="str">
        <f>IFERROR(__xludf.DUMMYFUNCTION("""COMPUTED_VALUE"""),"Ubi")</f>
        <v>Ubi</v>
      </c>
      <c r="P8" s="2" t="str">
        <f>IFERROR(__xludf.DUMMYFUNCTION("""COMPUTED_VALUE"""),"Makaroni")</f>
        <v>Makaroni</v>
      </c>
    </row>
    <row r="9">
      <c r="A9" s="4">
        <v>46113.0</v>
      </c>
      <c r="B9" s="5" t="s">
        <v>10</v>
      </c>
      <c r="C9" s="5" t="s">
        <v>39</v>
      </c>
      <c r="D9" s="6" t="str">
        <f>IF(C9="","",IFERROR(VLOOKUP(C9,'Master Data'!$B$2:$C$527,2,FALSE),""))</f>
        <v>Kg</v>
      </c>
      <c r="E9" s="7">
        <v>230.0</v>
      </c>
      <c r="H9" s="2" t="str">
        <f>IFERROR('Master Data'!E9,"")</f>
        <v>Isi Ulang</v>
      </c>
      <c r="I9" s="2" t="str">
        <f>IFERROR(__xludf.DUMMYFUNCTION("IFERROR(TRANSPOSE(FILTER('Master Data'!$B$2:$B$527,'Master Data'!$A$2:$A$527=$B9)),"""")"),"Daging Ayam Fillet")</f>
        <v>Daging Ayam Fillet</v>
      </c>
      <c r="J9" s="2" t="str">
        <f>IFERROR(__xludf.DUMMYFUNCTION("""COMPUTED_VALUE"""),"Daging Ayam Tulang (Potong)")</f>
        <v>Daging Ayam Tulang (Potong)</v>
      </c>
      <c r="K9" s="2" t="str">
        <f>IFERROR(__xludf.DUMMYFUNCTION("""COMPUTED_VALUE"""),"Ikan Patin Fillet")</f>
        <v>Ikan Patin Fillet</v>
      </c>
      <c r="L9" s="2" t="str">
        <f>IFERROR(__xludf.DUMMYFUNCTION("""COMPUTED_VALUE"""),"Telur")</f>
        <v>Telur</v>
      </c>
      <c r="M9" s="2" t="str">
        <f>IFERROR(__xludf.DUMMYFUNCTION("""COMPUTED_VALUE"""),"Ikan giling")</f>
        <v>Ikan giling</v>
      </c>
      <c r="N9" s="2" t="str">
        <f>IFERROR(__xludf.DUMMYFUNCTION("""COMPUTED_VALUE"""),"Ayam Giling")</f>
        <v>Ayam Giling</v>
      </c>
      <c r="O9" s="2" t="str">
        <f>IFERROR(__xludf.DUMMYFUNCTION("""COMPUTED_VALUE"""),"Daging Sapi")</f>
        <v>Daging Sapi</v>
      </c>
      <c r="P9" s="2" t="str">
        <f>IFERROR(__xludf.DUMMYFUNCTION("""COMPUTED_VALUE"""),"Udang")</f>
        <v>Udang</v>
      </c>
      <c r="Q9" s="2" t="str">
        <f>IFERROR(__xludf.DUMMYFUNCTION("""COMPUTED_VALUE"""),"Susu UHT")</f>
        <v>Susu UHT</v>
      </c>
    </row>
    <row r="10">
      <c r="A10" s="4">
        <v>46113.0</v>
      </c>
      <c r="B10" s="5" t="s">
        <v>12</v>
      </c>
      <c r="C10" s="5" t="s">
        <v>40</v>
      </c>
      <c r="D10" s="6" t="str">
        <f>IF(C10="","",IFERROR(VLOOKUP(C10,'Master Data'!$B$2:$C$527,2,FALSE),""))</f>
        <v>Kg</v>
      </c>
      <c r="E10" s="7">
        <v>78.0</v>
      </c>
      <c r="H10" s="2" t="str">
        <f>IFERROR('Master Data'!E10,"")</f>
        <v>Packaging</v>
      </c>
      <c r="I10" s="2" t="str">
        <f>IFERROR(__xludf.DUMMYFUNCTION("IFERROR(TRANSPOSE(FILTER('Master Data'!$B$2:$B$527,'Master Data'!$A$2:$A$527=$B10)),"""")"),"Tempe")</f>
        <v>Tempe</v>
      </c>
      <c r="J10" s="2" t="str">
        <f>IFERROR(__xludf.DUMMYFUNCTION("""COMPUTED_VALUE"""),"Tahu")</f>
        <v>Tahu</v>
      </c>
      <c r="K10" s="2" t="str">
        <f>IFERROR(__xludf.DUMMYFUNCTION("""COMPUTED_VALUE"""),"Kacang Hijau")</f>
        <v>Kacang Hijau</v>
      </c>
      <c r="L10" s="2" t="str">
        <f>IFERROR(__xludf.DUMMYFUNCTION("""COMPUTED_VALUE"""),"Kacang Tanah")</f>
        <v>Kacang Tanah</v>
      </c>
      <c r="M10" s="2" t="str">
        <f>IFERROR(__xludf.DUMMYFUNCTION("""COMPUTED_VALUE"""),"Kedelai")</f>
        <v>Kedelai</v>
      </c>
      <c r="N10" s="2" t="str">
        <f>IFERROR(__xludf.DUMMYFUNCTION("""COMPUTED_VALUE"""),"Oncom")</f>
        <v>Oncom</v>
      </c>
    </row>
    <row r="11">
      <c r="A11" s="4">
        <v>46113.0</v>
      </c>
      <c r="B11" s="5" t="s">
        <v>14</v>
      </c>
      <c r="C11" s="5" t="s">
        <v>41</v>
      </c>
      <c r="D11" s="6" t="str">
        <f>IF(C11="","",IFERROR(VLOOKUP(C11,'Master Data'!$B$2:$C$527,2,FALSE),""))</f>
        <v>Kg</v>
      </c>
      <c r="E11" s="7">
        <v>67.0</v>
      </c>
      <c r="H11" s="2" t="str">
        <f>IFERROR('Master Data'!E12,"")</f>
        <v/>
      </c>
      <c r="I11" s="2" t="str">
        <f>IFERROR(__xludf.DUMMYFUNCTION("IFERROR(TRANSPOSE(FILTER('Master Data'!$B$2:$B$527,'Master Data'!$A$2:$A$527=$B11)),"""")"),"Wortel")</f>
        <v>Wortel</v>
      </c>
      <c r="J11" s="2" t="str">
        <f>IFERROR(__xludf.DUMMYFUNCTION("""COMPUTED_VALUE"""),"Kacang Panjang")</f>
        <v>Kacang Panjang</v>
      </c>
      <c r="K11" s="2" t="str">
        <f>IFERROR(__xludf.DUMMYFUNCTION("""COMPUTED_VALUE"""),"Tauge")</f>
        <v>Tauge</v>
      </c>
      <c r="L11" s="2" t="str">
        <f>IFERROR(__xludf.DUMMYFUNCTION("""COMPUTED_VALUE"""),"Kubis")</f>
        <v>Kubis</v>
      </c>
      <c r="M11" s="2" t="str">
        <f>IFERROR(__xludf.DUMMYFUNCTION("""COMPUTED_VALUE"""),"Buncis")</f>
        <v>Buncis</v>
      </c>
      <c r="N11" s="2" t="str">
        <f>IFERROR(__xludf.DUMMYFUNCTION("""COMPUTED_VALUE"""),"Kembang Kol")</f>
        <v>Kembang Kol</v>
      </c>
      <c r="O11" s="2" t="str">
        <f>IFERROR(__xludf.DUMMYFUNCTION("""COMPUTED_VALUE"""),"Sawi Putih")</f>
        <v>Sawi Putih</v>
      </c>
      <c r="P11" s="2" t="str">
        <f>IFERROR(__xludf.DUMMYFUNCTION("""COMPUTED_VALUE"""),"Caisin")</f>
        <v>Caisin</v>
      </c>
      <c r="Q11" s="2" t="str">
        <f>IFERROR(__xludf.DUMMYFUNCTION("""COMPUTED_VALUE"""),"Timun")</f>
        <v>Timun</v>
      </c>
      <c r="R11" s="2" t="str">
        <f>IFERROR(__xludf.DUMMYFUNCTION("""COMPUTED_VALUE"""),"Daun Bawang")</f>
        <v>Daun Bawang</v>
      </c>
      <c r="S11" s="2" t="str">
        <f>IFERROR(__xludf.DUMMYFUNCTION("""COMPUTED_VALUE"""),"Labu Siam")</f>
        <v>Labu Siam</v>
      </c>
      <c r="T11" s="2" t="str">
        <f>IFERROR(__xludf.DUMMYFUNCTION("""COMPUTED_VALUE"""),"Tomat")</f>
        <v>Tomat</v>
      </c>
      <c r="U11" s="2" t="str">
        <f>IFERROR(__xludf.DUMMYFUNCTION("""COMPUTED_VALUE"""),"Kemangi")</f>
        <v>Kemangi</v>
      </c>
      <c r="V11" s="2" t="str">
        <f>IFERROR(__xludf.DUMMYFUNCTION("""COMPUTED_VALUE"""),"Jagung ")</f>
        <v>Jagung </v>
      </c>
    </row>
    <row r="12">
      <c r="A12" s="4">
        <v>46113.0</v>
      </c>
      <c r="B12" s="5" t="s">
        <v>14</v>
      </c>
      <c r="C12" s="5" t="s">
        <v>16</v>
      </c>
      <c r="D12" s="6" t="str">
        <f>IF(C12="","",IFERROR(VLOOKUP(C12,'Master Data'!$B$2:$C$527,2,FALSE),""))</f>
        <v>Kg</v>
      </c>
      <c r="E12" s="7">
        <v>128.0</v>
      </c>
      <c r="H12" s="2" t="str">
        <f>IFERROR('Master Data'!E14,"")</f>
        <v/>
      </c>
      <c r="I12" s="2" t="str">
        <f>IFERROR(__xludf.DUMMYFUNCTION("IFERROR(TRANSPOSE(FILTER('Master Data'!$B$2:$B$527,'Master Data'!$A$2:$A$527=$B12)),"""")"),"Wortel")</f>
        <v>Wortel</v>
      </c>
      <c r="J12" s="2" t="str">
        <f>IFERROR(__xludf.DUMMYFUNCTION("""COMPUTED_VALUE"""),"Kacang Panjang")</f>
        <v>Kacang Panjang</v>
      </c>
      <c r="K12" s="2" t="str">
        <f>IFERROR(__xludf.DUMMYFUNCTION("""COMPUTED_VALUE"""),"Tauge")</f>
        <v>Tauge</v>
      </c>
      <c r="L12" s="2" t="str">
        <f>IFERROR(__xludf.DUMMYFUNCTION("""COMPUTED_VALUE"""),"Kubis")</f>
        <v>Kubis</v>
      </c>
      <c r="M12" s="2" t="str">
        <f>IFERROR(__xludf.DUMMYFUNCTION("""COMPUTED_VALUE"""),"Buncis")</f>
        <v>Buncis</v>
      </c>
      <c r="N12" s="2" t="str">
        <f>IFERROR(__xludf.DUMMYFUNCTION("""COMPUTED_VALUE"""),"Kembang Kol")</f>
        <v>Kembang Kol</v>
      </c>
      <c r="O12" s="2" t="str">
        <f>IFERROR(__xludf.DUMMYFUNCTION("""COMPUTED_VALUE"""),"Sawi Putih")</f>
        <v>Sawi Putih</v>
      </c>
      <c r="P12" s="2" t="str">
        <f>IFERROR(__xludf.DUMMYFUNCTION("""COMPUTED_VALUE"""),"Caisin")</f>
        <v>Caisin</v>
      </c>
      <c r="Q12" s="2" t="str">
        <f>IFERROR(__xludf.DUMMYFUNCTION("""COMPUTED_VALUE"""),"Timun")</f>
        <v>Timun</v>
      </c>
      <c r="R12" s="2" t="str">
        <f>IFERROR(__xludf.DUMMYFUNCTION("""COMPUTED_VALUE"""),"Daun Bawang")</f>
        <v>Daun Bawang</v>
      </c>
      <c r="S12" s="2" t="str">
        <f>IFERROR(__xludf.DUMMYFUNCTION("""COMPUTED_VALUE"""),"Labu Siam")</f>
        <v>Labu Siam</v>
      </c>
      <c r="T12" s="2" t="str">
        <f>IFERROR(__xludf.DUMMYFUNCTION("""COMPUTED_VALUE"""),"Tomat")</f>
        <v>Tomat</v>
      </c>
      <c r="U12" s="2" t="str">
        <f>IFERROR(__xludf.DUMMYFUNCTION("""COMPUTED_VALUE"""),"Kemangi")</f>
        <v>Kemangi</v>
      </c>
      <c r="V12" s="2" t="str">
        <f>IFERROR(__xludf.DUMMYFUNCTION("""COMPUTED_VALUE"""),"Jagung ")</f>
        <v>Jagung </v>
      </c>
    </row>
    <row r="13">
      <c r="A13" s="4">
        <v>46113.0</v>
      </c>
      <c r="B13" s="5" t="s">
        <v>17</v>
      </c>
      <c r="C13" s="5" t="s">
        <v>18</v>
      </c>
      <c r="D13" s="6" t="str">
        <f>IF(C13="","",IFERROR(VLOOKUP(C13,'Master Data'!$B$2:$C$527,2,FALSE),""))</f>
        <v>Kg</v>
      </c>
      <c r="E13" s="7">
        <v>3.0</v>
      </c>
      <c r="H13" s="2" t="str">
        <f>IFERROR('Master Data'!E17,"")</f>
        <v/>
      </c>
      <c r="I13" s="2" t="str">
        <f>IFERROR(__xludf.DUMMYFUNCTION("IFERROR(TRANSPOSE(FILTER('Master Data'!$B$2:$B$527,'Master Data'!$A$2:$A$527=$B13)),"""")"),"Bawang Merah")</f>
        <v>Bawang Merah</v>
      </c>
      <c r="J13" s="2" t="str">
        <f>IFERROR(__xludf.DUMMYFUNCTION("""COMPUTED_VALUE"""),"Bawang Putih")</f>
        <v>Bawang Putih</v>
      </c>
      <c r="K13" s="2" t="str">
        <f>IFERROR(__xludf.DUMMYFUNCTION("""COMPUTED_VALUE"""),"Laos")</f>
        <v>Laos</v>
      </c>
      <c r="L13" s="2" t="str">
        <f>IFERROR(__xludf.DUMMYFUNCTION("""COMPUTED_VALUE"""),"Serai")</f>
        <v>Serai</v>
      </c>
      <c r="M13" s="2" t="str">
        <f>IFERROR(__xludf.DUMMYFUNCTION("""COMPUTED_VALUE"""),"Cabe Merah")</f>
        <v>Cabe Merah</v>
      </c>
      <c r="N13" s="2" t="str">
        <f>IFERROR(__xludf.DUMMYFUNCTION("""COMPUTED_VALUE"""),"Bawang Bombay")</f>
        <v>Bawang Bombay</v>
      </c>
      <c r="O13" s="2" t="str">
        <f>IFERROR(__xludf.DUMMYFUNCTION("""COMPUTED_VALUE"""),"Ketumbar")</f>
        <v>Ketumbar</v>
      </c>
      <c r="P13" s="2" t="str">
        <f>IFERROR(__xludf.DUMMYFUNCTION("""COMPUTED_VALUE"""),"Kencur")</f>
        <v>Kencur</v>
      </c>
      <c r="Q13" s="2" t="str">
        <f>IFERROR(__xludf.DUMMYFUNCTION("""COMPUTED_VALUE"""),"Kunyit")</f>
        <v>Kunyit</v>
      </c>
      <c r="R13" s="2" t="str">
        <f>IFERROR(__xludf.DUMMYFUNCTION("""COMPUTED_VALUE"""),"Jahe")</f>
        <v>Jahe</v>
      </c>
      <c r="S13" s="2" t="str">
        <f>IFERROR(__xludf.DUMMYFUNCTION("""COMPUTED_VALUE"""),"Kelapa Parut")</f>
        <v>Kelapa Parut</v>
      </c>
      <c r="T13" s="2" t="str">
        <f>IFERROR(__xludf.DUMMYFUNCTION("""COMPUTED_VALUE"""),"Cabe Ijo")</f>
        <v>Cabe Ijo</v>
      </c>
    </row>
    <row r="14">
      <c r="A14" s="4">
        <v>46113.0</v>
      </c>
      <c r="B14" s="5" t="s">
        <v>12</v>
      </c>
      <c r="C14" s="5" t="s">
        <v>42</v>
      </c>
      <c r="D14" s="6" t="str">
        <f>IF(C14="","",IFERROR(VLOOKUP(C14,'Master Data'!$B$2:$C$527,2,FALSE),""))</f>
        <v>Kg</v>
      </c>
      <c r="E14" s="7">
        <v>6.0</v>
      </c>
      <c r="H14" s="2" t="str">
        <f>IFERROR('Master Data'!E18,"")</f>
        <v/>
      </c>
      <c r="I14" s="2" t="str">
        <f>IFERROR(__xludf.DUMMYFUNCTION("IFERROR(TRANSPOSE(FILTER('Master Data'!$B$2:$B$527,'Master Data'!$A$2:$A$527=$B14)),"""")"),"Tempe")</f>
        <v>Tempe</v>
      </c>
      <c r="J14" s="2" t="str">
        <f>IFERROR(__xludf.DUMMYFUNCTION("""COMPUTED_VALUE"""),"Tahu")</f>
        <v>Tahu</v>
      </c>
      <c r="K14" s="2" t="str">
        <f>IFERROR(__xludf.DUMMYFUNCTION("""COMPUTED_VALUE"""),"Kacang Hijau")</f>
        <v>Kacang Hijau</v>
      </c>
      <c r="L14" s="2" t="str">
        <f>IFERROR(__xludf.DUMMYFUNCTION("""COMPUTED_VALUE"""),"Kacang Tanah")</f>
        <v>Kacang Tanah</v>
      </c>
      <c r="M14" s="2" t="str">
        <f>IFERROR(__xludf.DUMMYFUNCTION("""COMPUTED_VALUE"""),"Kedelai")</f>
        <v>Kedelai</v>
      </c>
      <c r="N14" s="2" t="str">
        <f>IFERROR(__xludf.DUMMYFUNCTION("""COMPUTED_VALUE"""),"Oncom")</f>
        <v>Oncom</v>
      </c>
    </row>
    <row r="15">
      <c r="A15" s="4">
        <v>46113.0</v>
      </c>
      <c r="B15" s="5" t="s">
        <v>17</v>
      </c>
      <c r="C15" s="5" t="s">
        <v>20</v>
      </c>
      <c r="D15" s="6" t="str">
        <f>IF(C15="","",IFERROR(VLOOKUP(C15,'Master Data'!$B$2:$C$527,2,FALSE),""))</f>
        <v>Kg</v>
      </c>
      <c r="E15" s="7">
        <v>6.0</v>
      </c>
      <c r="H15" s="2" t="str">
        <f>IFERROR('Master Data'!E19,"")</f>
        <v/>
      </c>
      <c r="I15" s="2" t="str">
        <f>IFERROR(__xludf.DUMMYFUNCTION("IFERROR(TRANSPOSE(FILTER('Master Data'!$B$2:$B$527,'Master Data'!$A$2:$A$527=$B15)),"""")"),"Bawang Merah")</f>
        <v>Bawang Merah</v>
      </c>
      <c r="J15" s="2" t="str">
        <f>IFERROR(__xludf.DUMMYFUNCTION("""COMPUTED_VALUE"""),"Bawang Putih")</f>
        <v>Bawang Putih</v>
      </c>
      <c r="K15" s="2" t="str">
        <f>IFERROR(__xludf.DUMMYFUNCTION("""COMPUTED_VALUE"""),"Laos")</f>
        <v>Laos</v>
      </c>
      <c r="L15" s="2" t="str">
        <f>IFERROR(__xludf.DUMMYFUNCTION("""COMPUTED_VALUE"""),"Serai")</f>
        <v>Serai</v>
      </c>
      <c r="M15" s="2" t="str">
        <f>IFERROR(__xludf.DUMMYFUNCTION("""COMPUTED_VALUE"""),"Cabe Merah")</f>
        <v>Cabe Merah</v>
      </c>
      <c r="N15" s="2" t="str">
        <f>IFERROR(__xludf.DUMMYFUNCTION("""COMPUTED_VALUE"""),"Bawang Bombay")</f>
        <v>Bawang Bombay</v>
      </c>
      <c r="O15" s="2" t="str">
        <f>IFERROR(__xludf.DUMMYFUNCTION("""COMPUTED_VALUE"""),"Ketumbar")</f>
        <v>Ketumbar</v>
      </c>
      <c r="P15" s="2" t="str">
        <f>IFERROR(__xludf.DUMMYFUNCTION("""COMPUTED_VALUE"""),"Kencur")</f>
        <v>Kencur</v>
      </c>
      <c r="Q15" s="2" t="str">
        <f>IFERROR(__xludf.DUMMYFUNCTION("""COMPUTED_VALUE"""),"Kunyit")</f>
        <v>Kunyit</v>
      </c>
      <c r="R15" s="2" t="str">
        <f>IFERROR(__xludf.DUMMYFUNCTION("""COMPUTED_VALUE"""),"Jahe")</f>
        <v>Jahe</v>
      </c>
      <c r="S15" s="2" t="str">
        <f>IFERROR(__xludf.DUMMYFUNCTION("""COMPUTED_VALUE"""),"Kelapa Parut")</f>
        <v>Kelapa Parut</v>
      </c>
      <c r="T15" s="2" t="str">
        <f>IFERROR(__xludf.DUMMYFUNCTION("""COMPUTED_VALUE"""),"Cabe Ijo")</f>
        <v>Cabe Ijo</v>
      </c>
    </row>
    <row r="16">
      <c r="A16" s="4">
        <v>46113.0</v>
      </c>
      <c r="B16" s="5" t="s">
        <v>17</v>
      </c>
      <c r="C16" s="5" t="s">
        <v>21</v>
      </c>
      <c r="D16" s="6" t="str">
        <f>IF(C16="","",IFERROR(VLOOKUP(C16,'Master Data'!$B$2:$C$527,2,FALSE),""))</f>
        <v>Kg</v>
      </c>
      <c r="E16" s="7">
        <v>5.0</v>
      </c>
      <c r="H16" s="2" t="str">
        <f>IFERROR('Master Data'!E21,"")</f>
        <v/>
      </c>
      <c r="I16" s="2" t="str">
        <f>IFERROR(__xludf.DUMMYFUNCTION("IFERROR(TRANSPOSE(FILTER('Master Data'!$B$2:$B$527,'Master Data'!$A$2:$A$527=$B16)),"""")"),"Bawang Merah")</f>
        <v>Bawang Merah</v>
      </c>
      <c r="J16" s="2" t="str">
        <f>IFERROR(__xludf.DUMMYFUNCTION("""COMPUTED_VALUE"""),"Bawang Putih")</f>
        <v>Bawang Putih</v>
      </c>
      <c r="K16" s="2" t="str">
        <f>IFERROR(__xludf.DUMMYFUNCTION("""COMPUTED_VALUE"""),"Laos")</f>
        <v>Laos</v>
      </c>
      <c r="L16" s="2" t="str">
        <f>IFERROR(__xludf.DUMMYFUNCTION("""COMPUTED_VALUE"""),"Serai")</f>
        <v>Serai</v>
      </c>
      <c r="M16" s="2" t="str">
        <f>IFERROR(__xludf.DUMMYFUNCTION("""COMPUTED_VALUE"""),"Cabe Merah")</f>
        <v>Cabe Merah</v>
      </c>
      <c r="N16" s="2" t="str">
        <f>IFERROR(__xludf.DUMMYFUNCTION("""COMPUTED_VALUE"""),"Bawang Bombay")</f>
        <v>Bawang Bombay</v>
      </c>
      <c r="O16" s="2" t="str">
        <f>IFERROR(__xludf.DUMMYFUNCTION("""COMPUTED_VALUE"""),"Ketumbar")</f>
        <v>Ketumbar</v>
      </c>
      <c r="P16" s="2" t="str">
        <f>IFERROR(__xludf.DUMMYFUNCTION("""COMPUTED_VALUE"""),"Kencur")</f>
        <v>Kencur</v>
      </c>
      <c r="Q16" s="2" t="str">
        <f>IFERROR(__xludf.DUMMYFUNCTION("""COMPUTED_VALUE"""),"Kunyit")</f>
        <v>Kunyit</v>
      </c>
      <c r="R16" s="2" t="str">
        <f>IFERROR(__xludf.DUMMYFUNCTION("""COMPUTED_VALUE"""),"Jahe")</f>
        <v>Jahe</v>
      </c>
      <c r="S16" s="2" t="str">
        <f>IFERROR(__xludf.DUMMYFUNCTION("""COMPUTED_VALUE"""),"Kelapa Parut")</f>
        <v>Kelapa Parut</v>
      </c>
      <c r="T16" s="2" t="str">
        <f>IFERROR(__xludf.DUMMYFUNCTION("""COMPUTED_VALUE"""),"Cabe Ijo")</f>
        <v>Cabe Ijo</v>
      </c>
    </row>
    <row r="17">
      <c r="A17" s="4">
        <v>46113.0</v>
      </c>
      <c r="B17" s="5" t="s">
        <v>17</v>
      </c>
      <c r="C17" s="5" t="s">
        <v>43</v>
      </c>
      <c r="D17" s="6" t="str">
        <f>IF(C17="","",IFERROR(VLOOKUP(C17,'Master Data'!$B$2:$C$527,2,FALSE),""))</f>
        <v>Kg</v>
      </c>
      <c r="E17" s="7">
        <v>4.0</v>
      </c>
      <c r="H17" s="2" t="str">
        <f>IFERROR('Master Data'!E22,"")</f>
        <v/>
      </c>
      <c r="I17" s="2" t="str">
        <f>IFERROR(__xludf.DUMMYFUNCTION("IFERROR(TRANSPOSE(FILTER('Master Data'!$B$2:$B$527,'Master Data'!$A$2:$A$527=$B17)),"""")"),"Bawang Merah")</f>
        <v>Bawang Merah</v>
      </c>
      <c r="J17" s="2" t="str">
        <f>IFERROR(__xludf.DUMMYFUNCTION("""COMPUTED_VALUE"""),"Bawang Putih")</f>
        <v>Bawang Putih</v>
      </c>
      <c r="K17" s="2" t="str">
        <f>IFERROR(__xludf.DUMMYFUNCTION("""COMPUTED_VALUE"""),"Laos")</f>
        <v>Laos</v>
      </c>
      <c r="L17" s="2" t="str">
        <f>IFERROR(__xludf.DUMMYFUNCTION("""COMPUTED_VALUE"""),"Serai")</f>
        <v>Serai</v>
      </c>
      <c r="M17" s="2" t="str">
        <f>IFERROR(__xludf.DUMMYFUNCTION("""COMPUTED_VALUE"""),"Cabe Merah")</f>
        <v>Cabe Merah</v>
      </c>
      <c r="N17" s="2" t="str">
        <f>IFERROR(__xludf.DUMMYFUNCTION("""COMPUTED_VALUE"""),"Bawang Bombay")</f>
        <v>Bawang Bombay</v>
      </c>
      <c r="O17" s="2" t="str">
        <f>IFERROR(__xludf.DUMMYFUNCTION("""COMPUTED_VALUE"""),"Ketumbar")</f>
        <v>Ketumbar</v>
      </c>
      <c r="P17" s="2" t="str">
        <f>IFERROR(__xludf.DUMMYFUNCTION("""COMPUTED_VALUE"""),"Kencur")</f>
        <v>Kencur</v>
      </c>
      <c r="Q17" s="2" t="str">
        <f>IFERROR(__xludf.DUMMYFUNCTION("""COMPUTED_VALUE"""),"Kunyit")</f>
        <v>Kunyit</v>
      </c>
      <c r="R17" s="2" t="str">
        <f>IFERROR(__xludf.DUMMYFUNCTION("""COMPUTED_VALUE"""),"Jahe")</f>
        <v>Jahe</v>
      </c>
      <c r="S17" s="2" t="str">
        <f>IFERROR(__xludf.DUMMYFUNCTION("""COMPUTED_VALUE"""),"Kelapa Parut")</f>
        <v>Kelapa Parut</v>
      </c>
      <c r="T17" s="2" t="str">
        <f>IFERROR(__xludf.DUMMYFUNCTION("""COMPUTED_VALUE"""),"Cabe Ijo")</f>
        <v>Cabe Ijo</v>
      </c>
    </row>
    <row r="18">
      <c r="A18" s="4">
        <v>46113.0</v>
      </c>
      <c r="B18" s="5" t="s">
        <v>17</v>
      </c>
      <c r="C18" s="5" t="s">
        <v>44</v>
      </c>
      <c r="D18" s="6" t="str">
        <f>IF(C18="","",IFERROR(VLOOKUP(C18,'Master Data'!$B$2:$C$527,2,FALSE),""))</f>
        <v>Ikat</v>
      </c>
      <c r="E18" s="7">
        <v>10.0</v>
      </c>
      <c r="H18" s="2" t="str">
        <f>IFERROR('Master Data'!E23,"")</f>
        <v/>
      </c>
      <c r="I18" s="2" t="str">
        <f>IFERROR(__xludf.DUMMYFUNCTION("IFERROR(TRANSPOSE(FILTER('Master Data'!$B$2:$B$527,'Master Data'!$A$2:$A$527=$B18)),"""")"),"Bawang Merah")</f>
        <v>Bawang Merah</v>
      </c>
      <c r="J18" s="2" t="str">
        <f>IFERROR(__xludf.DUMMYFUNCTION("""COMPUTED_VALUE"""),"Bawang Putih")</f>
        <v>Bawang Putih</v>
      </c>
      <c r="K18" s="2" t="str">
        <f>IFERROR(__xludf.DUMMYFUNCTION("""COMPUTED_VALUE"""),"Laos")</f>
        <v>Laos</v>
      </c>
      <c r="L18" s="2" t="str">
        <f>IFERROR(__xludf.DUMMYFUNCTION("""COMPUTED_VALUE"""),"Serai")</f>
        <v>Serai</v>
      </c>
      <c r="M18" s="2" t="str">
        <f>IFERROR(__xludf.DUMMYFUNCTION("""COMPUTED_VALUE"""),"Cabe Merah")</f>
        <v>Cabe Merah</v>
      </c>
      <c r="N18" s="2" t="str">
        <f>IFERROR(__xludf.DUMMYFUNCTION("""COMPUTED_VALUE"""),"Bawang Bombay")</f>
        <v>Bawang Bombay</v>
      </c>
      <c r="O18" s="2" t="str">
        <f>IFERROR(__xludf.DUMMYFUNCTION("""COMPUTED_VALUE"""),"Ketumbar")</f>
        <v>Ketumbar</v>
      </c>
      <c r="P18" s="2" t="str">
        <f>IFERROR(__xludf.DUMMYFUNCTION("""COMPUTED_VALUE"""),"Kencur")</f>
        <v>Kencur</v>
      </c>
      <c r="Q18" s="2" t="str">
        <f>IFERROR(__xludf.DUMMYFUNCTION("""COMPUTED_VALUE"""),"Kunyit")</f>
        <v>Kunyit</v>
      </c>
      <c r="R18" s="2" t="str">
        <f>IFERROR(__xludf.DUMMYFUNCTION("""COMPUTED_VALUE"""),"Jahe")</f>
        <v>Jahe</v>
      </c>
      <c r="S18" s="2" t="str">
        <f>IFERROR(__xludf.DUMMYFUNCTION("""COMPUTED_VALUE"""),"Kelapa Parut")</f>
        <v>Kelapa Parut</v>
      </c>
      <c r="T18" s="2" t="str">
        <f>IFERROR(__xludf.DUMMYFUNCTION("""COMPUTED_VALUE"""),"Cabe Ijo")</f>
        <v>Cabe Ijo</v>
      </c>
    </row>
    <row r="19">
      <c r="A19" s="4">
        <v>46113.0</v>
      </c>
      <c r="B19" s="5" t="s">
        <v>17</v>
      </c>
      <c r="C19" s="5" t="s">
        <v>45</v>
      </c>
      <c r="D19" s="6" t="str">
        <f>IF(C19="","",IFERROR(VLOOKUP(C19,'Master Data'!$B$2:$C$527,2,FALSE),""))</f>
        <v>Kg</v>
      </c>
      <c r="E19" s="7">
        <v>3.0</v>
      </c>
      <c r="H19" s="2" t="str">
        <f>IFERROR('Master Data'!E25,"")</f>
        <v/>
      </c>
      <c r="I19" s="2" t="str">
        <f>IFERROR(__xludf.DUMMYFUNCTION("IFERROR(TRANSPOSE(FILTER('Master Data'!$B$2:$B$527,'Master Data'!$A$2:$A$527=$B19)),"""")"),"Bawang Merah")</f>
        <v>Bawang Merah</v>
      </c>
      <c r="J19" s="2" t="str">
        <f>IFERROR(__xludf.DUMMYFUNCTION("""COMPUTED_VALUE"""),"Bawang Putih")</f>
        <v>Bawang Putih</v>
      </c>
      <c r="K19" s="2" t="str">
        <f>IFERROR(__xludf.DUMMYFUNCTION("""COMPUTED_VALUE"""),"Laos")</f>
        <v>Laos</v>
      </c>
      <c r="L19" s="2" t="str">
        <f>IFERROR(__xludf.DUMMYFUNCTION("""COMPUTED_VALUE"""),"Serai")</f>
        <v>Serai</v>
      </c>
      <c r="M19" s="2" t="str">
        <f>IFERROR(__xludf.DUMMYFUNCTION("""COMPUTED_VALUE"""),"Cabe Merah")</f>
        <v>Cabe Merah</v>
      </c>
      <c r="N19" s="2" t="str">
        <f>IFERROR(__xludf.DUMMYFUNCTION("""COMPUTED_VALUE"""),"Bawang Bombay")</f>
        <v>Bawang Bombay</v>
      </c>
      <c r="O19" s="2" t="str">
        <f>IFERROR(__xludf.DUMMYFUNCTION("""COMPUTED_VALUE"""),"Ketumbar")</f>
        <v>Ketumbar</v>
      </c>
      <c r="P19" s="2" t="str">
        <f>IFERROR(__xludf.DUMMYFUNCTION("""COMPUTED_VALUE"""),"Kencur")</f>
        <v>Kencur</v>
      </c>
      <c r="Q19" s="2" t="str">
        <f>IFERROR(__xludf.DUMMYFUNCTION("""COMPUTED_VALUE"""),"Kunyit")</f>
        <v>Kunyit</v>
      </c>
      <c r="R19" s="2" t="str">
        <f>IFERROR(__xludf.DUMMYFUNCTION("""COMPUTED_VALUE"""),"Jahe")</f>
        <v>Jahe</v>
      </c>
      <c r="S19" s="2" t="str">
        <f>IFERROR(__xludf.DUMMYFUNCTION("""COMPUTED_VALUE"""),"Kelapa Parut")</f>
        <v>Kelapa Parut</v>
      </c>
      <c r="T19" s="2" t="str">
        <f>IFERROR(__xludf.DUMMYFUNCTION("""COMPUTED_VALUE"""),"Cabe Ijo")</f>
        <v>Cabe Ijo</v>
      </c>
    </row>
    <row r="20">
      <c r="A20" s="4">
        <v>46113.0</v>
      </c>
      <c r="B20" s="5" t="s">
        <v>26</v>
      </c>
      <c r="C20" s="5" t="s">
        <v>46</v>
      </c>
      <c r="D20" s="6" t="str">
        <f>IF(C20="","",IFERROR(VLOOKUP(C20,'Master Data'!$B$2:$C$527,2,FALSE),""))</f>
        <v>Kg</v>
      </c>
      <c r="E20" s="7">
        <v>5.0</v>
      </c>
      <c r="H20" s="2" t="str">
        <f>IFERROR('Master Data'!E26,"")</f>
        <v/>
      </c>
      <c r="I20" s="2" t="str">
        <f>IFERROR(__xludf.DUMMYFUNCTION("IFERROR(TRANSPOSE(FILTER('Master Data'!$B$2:$B$527,'Master Data'!$A$2:$A$527=$B20)),"""")"),"Tepung Terigu")</f>
        <v>Tepung Terigu</v>
      </c>
      <c r="J20" s="2" t="str">
        <f>IFERROR(__xludf.DUMMYFUNCTION("""COMPUTED_VALUE"""),"Tepung Tapioka")</f>
        <v>Tepung Tapioka</v>
      </c>
      <c r="K20" s="2" t="str">
        <f>IFERROR(__xludf.DUMMYFUNCTION("""COMPUTED_VALUE"""),"Sajiku")</f>
        <v>Sajiku</v>
      </c>
      <c r="L20" s="2" t="str">
        <f>IFERROR(__xludf.DUMMYFUNCTION("""COMPUTED_VALUE"""),"Lada")</f>
        <v>Lada</v>
      </c>
      <c r="M20" s="2" t="str">
        <f>IFERROR(__xludf.DUMMYFUNCTION("""COMPUTED_VALUE"""),"Minyak Goreng")</f>
        <v>Minyak Goreng</v>
      </c>
      <c r="N20" s="2" t="str">
        <f>IFERROR(__xludf.DUMMYFUNCTION("""COMPUTED_VALUE"""),"Maizena")</f>
        <v>Maizena</v>
      </c>
      <c r="O20" s="2" t="str">
        <f>IFERROR(__xludf.DUMMYFUNCTION("""COMPUTED_VALUE"""),"Saori")</f>
        <v>Saori</v>
      </c>
      <c r="P20" s="2" t="str">
        <f>IFERROR(__xludf.DUMMYFUNCTION("""COMPUTED_VALUE"""),"Tepung Beras")</f>
        <v>Tepung Beras</v>
      </c>
      <c r="Q20" s="2" t="str">
        <f>IFERROR(__xludf.DUMMYFUNCTION("""COMPUTED_VALUE"""),"Garam Kasar")</f>
        <v>Garam Kasar</v>
      </c>
      <c r="R20" s="2" t="str">
        <f>IFERROR(__xludf.DUMMYFUNCTION("""COMPUTED_VALUE"""),"Garam Halus")</f>
        <v>Garam Halus</v>
      </c>
      <c r="S20" s="2" t="str">
        <f>IFERROR(__xludf.DUMMYFUNCTION("""COMPUTED_VALUE"""),"Gula Putih")</f>
        <v>Gula Putih</v>
      </c>
      <c r="T20" s="2" t="str">
        <f>IFERROR(__xludf.DUMMYFUNCTION("""COMPUTED_VALUE"""),"Gula Merah")</f>
        <v>Gula Merah</v>
      </c>
      <c r="U20" s="2" t="str">
        <f>IFERROR(__xludf.DUMMYFUNCTION("""COMPUTED_VALUE"""),"Kecap")</f>
        <v>Kecap</v>
      </c>
      <c r="V20" s="2" t="str">
        <f>IFERROR(__xludf.DUMMYFUNCTION("""COMPUTED_VALUE"""),"Keju")</f>
        <v>Keju</v>
      </c>
      <c r="W20" s="2" t="str">
        <f>IFERROR(__xludf.DUMMYFUNCTION("""COMPUTED_VALUE"""),"Bumbu Marinasi")</f>
        <v>Bumbu Marinasi</v>
      </c>
      <c r="X20" s="2" t="str">
        <f>IFERROR(__xludf.DUMMYFUNCTION("""COMPUTED_VALUE"""),"Saos Tomat")</f>
        <v>Saos Tomat</v>
      </c>
      <c r="Y20" s="2" t="str">
        <f>IFERROR(__xludf.DUMMYFUNCTION("""COMPUTED_VALUE"""),"Tepung Panir")</f>
        <v>Tepung Panir</v>
      </c>
      <c r="Z20" s="2" t="str">
        <f>IFERROR(__xludf.DUMMYFUNCTION("""COMPUTED_VALUE"""),"Asem Jawa")</f>
        <v>Asem Jawa</v>
      </c>
    </row>
    <row r="21" ht="15.75" customHeight="1">
      <c r="A21" s="4">
        <v>46113.0</v>
      </c>
      <c r="B21" s="5" t="s">
        <v>24</v>
      </c>
      <c r="C21" s="5" t="s">
        <v>47</v>
      </c>
      <c r="D21" s="6" t="str">
        <f>IF(C21="","",IFERROR(VLOOKUP(C21,'Master Data'!$B$2:$C$527,2,FALSE),""))</f>
        <v>Kg</v>
      </c>
      <c r="E21" s="7">
        <v>669.0</v>
      </c>
      <c r="H21" s="2" t="str">
        <f>IFERROR('Master Data'!E27,"")</f>
        <v/>
      </c>
      <c r="I21" s="2" t="str">
        <f>IFERROR(__xludf.DUMMYFUNCTION("IFERROR(TRANSPOSE(FILTER('Master Data'!$B$2:$B$527,'Master Data'!$A$2:$A$527=$B21)),"""")"),"Melon")</f>
        <v>Melon</v>
      </c>
      <c r="J21" s="2" t="str">
        <f>IFERROR(__xludf.DUMMYFUNCTION("""COMPUTED_VALUE"""),"Semangka")</f>
        <v>Semangka</v>
      </c>
      <c r="K21" s="2" t="str">
        <f>IFERROR(__xludf.DUMMYFUNCTION("""COMPUTED_VALUE"""),"Jeruk")</f>
        <v>Jeruk</v>
      </c>
      <c r="L21" s="2" t="str">
        <f>IFERROR(__xludf.DUMMYFUNCTION("""COMPUTED_VALUE"""),"Pisang")</f>
        <v>Pisang</v>
      </c>
      <c r="M21" s="2" t="str">
        <f>IFERROR(__xludf.DUMMYFUNCTION("""COMPUTED_VALUE"""),"Buah Naga")</f>
        <v>Buah Naga</v>
      </c>
      <c r="N21" s="2" t="str">
        <f>IFERROR(__xludf.DUMMYFUNCTION("""COMPUTED_VALUE"""),"Salak")</f>
        <v>Salak</v>
      </c>
      <c r="O21" s="2" t="str">
        <f>IFERROR(__xludf.DUMMYFUNCTION("""COMPUTED_VALUE"""),"Apel")</f>
        <v>Apel</v>
      </c>
    </row>
    <row r="22" ht="15.75" customHeight="1">
      <c r="A22" s="4">
        <v>46113.0</v>
      </c>
      <c r="B22" s="5" t="s">
        <v>26</v>
      </c>
      <c r="C22" s="5" t="s">
        <v>31</v>
      </c>
      <c r="D22" s="6" t="str">
        <f>IF(C22="","",IFERROR(VLOOKUP(C22,'Master Data'!$B$2:$C$527,2,FALSE),""))</f>
        <v>Dus</v>
      </c>
      <c r="E22" s="7">
        <v>2.0</v>
      </c>
      <c r="H22" s="2" t="str">
        <f>IFERROR('Master Data'!E28,"")</f>
        <v/>
      </c>
      <c r="I22" s="2" t="str">
        <f>IFERROR(__xludf.DUMMYFUNCTION("IFERROR(TRANSPOSE(FILTER('Master Data'!$B$2:$B$527,'Master Data'!$A$2:$A$527=$B22)),"""")"),"Tepung Terigu")</f>
        <v>Tepung Terigu</v>
      </c>
      <c r="J22" s="2" t="str">
        <f>IFERROR(__xludf.DUMMYFUNCTION("""COMPUTED_VALUE"""),"Tepung Tapioka")</f>
        <v>Tepung Tapioka</v>
      </c>
      <c r="K22" s="2" t="str">
        <f>IFERROR(__xludf.DUMMYFUNCTION("""COMPUTED_VALUE"""),"Sajiku")</f>
        <v>Sajiku</v>
      </c>
      <c r="L22" s="2" t="str">
        <f>IFERROR(__xludf.DUMMYFUNCTION("""COMPUTED_VALUE"""),"Lada")</f>
        <v>Lada</v>
      </c>
      <c r="M22" s="2" t="str">
        <f>IFERROR(__xludf.DUMMYFUNCTION("""COMPUTED_VALUE"""),"Minyak Goreng")</f>
        <v>Minyak Goreng</v>
      </c>
      <c r="N22" s="2" t="str">
        <f>IFERROR(__xludf.DUMMYFUNCTION("""COMPUTED_VALUE"""),"Maizena")</f>
        <v>Maizena</v>
      </c>
      <c r="O22" s="2" t="str">
        <f>IFERROR(__xludf.DUMMYFUNCTION("""COMPUTED_VALUE"""),"Saori")</f>
        <v>Saori</v>
      </c>
      <c r="P22" s="2" t="str">
        <f>IFERROR(__xludf.DUMMYFUNCTION("""COMPUTED_VALUE"""),"Tepung Beras")</f>
        <v>Tepung Beras</v>
      </c>
      <c r="Q22" s="2" t="str">
        <f>IFERROR(__xludf.DUMMYFUNCTION("""COMPUTED_VALUE"""),"Garam Kasar")</f>
        <v>Garam Kasar</v>
      </c>
      <c r="R22" s="2" t="str">
        <f>IFERROR(__xludf.DUMMYFUNCTION("""COMPUTED_VALUE"""),"Garam Halus")</f>
        <v>Garam Halus</v>
      </c>
      <c r="S22" s="2" t="str">
        <f>IFERROR(__xludf.DUMMYFUNCTION("""COMPUTED_VALUE"""),"Gula Putih")</f>
        <v>Gula Putih</v>
      </c>
      <c r="T22" s="2" t="str">
        <f>IFERROR(__xludf.DUMMYFUNCTION("""COMPUTED_VALUE"""),"Gula Merah")</f>
        <v>Gula Merah</v>
      </c>
      <c r="U22" s="2" t="str">
        <f>IFERROR(__xludf.DUMMYFUNCTION("""COMPUTED_VALUE"""),"Kecap")</f>
        <v>Kecap</v>
      </c>
      <c r="V22" s="2" t="str">
        <f>IFERROR(__xludf.DUMMYFUNCTION("""COMPUTED_VALUE"""),"Keju")</f>
        <v>Keju</v>
      </c>
      <c r="W22" s="2" t="str">
        <f>IFERROR(__xludf.DUMMYFUNCTION("""COMPUTED_VALUE"""),"Bumbu Marinasi")</f>
        <v>Bumbu Marinasi</v>
      </c>
      <c r="X22" s="2" t="str">
        <f>IFERROR(__xludf.DUMMYFUNCTION("""COMPUTED_VALUE"""),"Saos Tomat")</f>
        <v>Saos Tomat</v>
      </c>
      <c r="Y22" s="2" t="str">
        <f>IFERROR(__xludf.DUMMYFUNCTION("""COMPUTED_VALUE"""),"Tepung Panir")</f>
        <v>Tepung Panir</v>
      </c>
      <c r="Z22" s="2" t="str">
        <f>IFERROR(__xludf.DUMMYFUNCTION("""COMPUTED_VALUE"""),"Asem Jawa")</f>
        <v>Asem Jawa</v>
      </c>
    </row>
    <row r="23" ht="15.75" customHeight="1">
      <c r="A23" s="4">
        <v>46113.0</v>
      </c>
      <c r="B23" s="5" t="s">
        <v>26</v>
      </c>
      <c r="C23" s="5" t="s">
        <v>48</v>
      </c>
      <c r="D23" s="6" t="str">
        <f>IF(C23="","",IFERROR(VLOOKUP(C23,'Master Data'!$B$2:$C$527,2,FALSE),""))</f>
        <v>Kg</v>
      </c>
      <c r="E23" s="7">
        <v>10.0</v>
      </c>
      <c r="H23" s="2" t="str">
        <f>IFERROR('Master Data'!E29,"")</f>
        <v/>
      </c>
      <c r="I23" s="2" t="str">
        <f>IFERROR(__xludf.DUMMYFUNCTION("IFERROR(TRANSPOSE(FILTER('Master Data'!$B$2:$B$527,'Master Data'!$A$2:$A$527=$B23)),"""")"),"Tepung Terigu")</f>
        <v>Tepung Terigu</v>
      </c>
      <c r="J23" s="2" t="str">
        <f>IFERROR(__xludf.DUMMYFUNCTION("""COMPUTED_VALUE"""),"Tepung Tapioka")</f>
        <v>Tepung Tapioka</v>
      </c>
      <c r="K23" s="2" t="str">
        <f>IFERROR(__xludf.DUMMYFUNCTION("""COMPUTED_VALUE"""),"Sajiku")</f>
        <v>Sajiku</v>
      </c>
      <c r="L23" s="2" t="str">
        <f>IFERROR(__xludf.DUMMYFUNCTION("""COMPUTED_VALUE"""),"Lada")</f>
        <v>Lada</v>
      </c>
      <c r="M23" s="2" t="str">
        <f>IFERROR(__xludf.DUMMYFUNCTION("""COMPUTED_VALUE"""),"Minyak Goreng")</f>
        <v>Minyak Goreng</v>
      </c>
      <c r="N23" s="2" t="str">
        <f>IFERROR(__xludf.DUMMYFUNCTION("""COMPUTED_VALUE"""),"Maizena")</f>
        <v>Maizena</v>
      </c>
      <c r="O23" s="2" t="str">
        <f>IFERROR(__xludf.DUMMYFUNCTION("""COMPUTED_VALUE"""),"Saori")</f>
        <v>Saori</v>
      </c>
      <c r="P23" s="2" t="str">
        <f>IFERROR(__xludf.DUMMYFUNCTION("""COMPUTED_VALUE"""),"Tepung Beras")</f>
        <v>Tepung Beras</v>
      </c>
      <c r="Q23" s="2" t="str">
        <f>IFERROR(__xludf.DUMMYFUNCTION("""COMPUTED_VALUE"""),"Garam Kasar")</f>
        <v>Garam Kasar</v>
      </c>
      <c r="R23" s="2" t="str">
        <f>IFERROR(__xludf.DUMMYFUNCTION("""COMPUTED_VALUE"""),"Garam Halus")</f>
        <v>Garam Halus</v>
      </c>
      <c r="S23" s="2" t="str">
        <f>IFERROR(__xludf.DUMMYFUNCTION("""COMPUTED_VALUE"""),"Gula Putih")</f>
        <v>Gula Putih</v>
      </c>
      <c r="T23" s="2" t="str">
        <f>IFERROR(__xludf.DUMMYFUNCTION("""COMPUTED_VALUE"""),"Gula Merah")</f>
        <v>Gula Merah</v>
      </c>
      <c r="U23" s="2" t="str">
        <f>IFERROR(__xludf.DUMMYFUNCTION("""COMPUTED_VALUE"""),"Kecap")</f>
        <v>Kecap</v>
      </c>
      <c r="V23" s="2" t="str">
        <f>IFERROR(__xludf.DUMMYFUNCTION("""COMPUTED_VALUE"""),"Keju")</f>
        <v>Keju</v>
      </c>
      <c r="W23" s="2" t="str">
        <f>IFERROR(__xludf.DUMMYFUNCTION("""COMPUTED_VALUE"""),"Bumbu Marinasi")</f>
        <v>Bumbu Marinasi</v>
      </c>
      <c r="X23" s="2" t="str">
        <f>IFERROR(__xludf.DUMMYFUNCTION("""COMPUTED_VALUE"""),"Saos Tomat")</f>
        <v>Saos Tomat</v>
      </c>
      <c r="Y23" s="2" t="str">
        <f>IFERROR(__xludf.DUMMYFUNCTION("""COMPUTED_VALUE"""),"Tepung Panir")</f>
        <v>Tepung Panir</v>
      </c>
      <c r="Z23" s="2" t="str">
        <f>IFERROR(__xludf.DUMMYFUNCTION("""COMPUTED_VALUE"""),"Asem Jawa")</f>
        <v>Asem Jawa</v>
      </c>
    </row>
    <row r="24" ht="15.75" customHeight="1">
      <c r="A24" s="4">
        <v>46113.0</v>
      </c>
      <c r="B24" s="5" t="s">
        <v>26</v>
      </c>
      <c r="C24" s="5" t="s">
        <v>49</v>
      </c>
      <c r="D24" s="6" t="str">
        <f>IF(C24="","",IFERROR(VLOOKUP(C24,'Master Data'!$B$2:$C$527,2,FALSE),""))</f>
        <v>Pcs</v>
      </c>
      <c r="E24" s="7">
        <v>5.0</v>
      </c>
      <c r="H24" s="2" t="str">
        <f>IFERROR('Master Data'!E30,"")</f>
        <v/>
      </c>
      <c r="I24" s="2" t="str">
        <f>IFERROR(__xludf.DUMMYFUNCTION("IFERROR(TRANSPOSE(FILTER('Master Data'!$B$2:$B$527,'Master Data'!$A$2:$A$527=$B24)),"""")"),"Tepung Terigu")</f>
        <v>Tepung Terigu</v>
      </c>
      <c r="J24" s="2" t="str">
        <f>IFERROR(__xludf.DUMMYFUNCTION("""COMPUTED_VALUE"""),"Tepung Tapioka")</f>
        <v>Tepung Tapioka</v>
      </c>
      <c r="K24" s="2" t="str">
        <f>IFERROR(__xludf.DUMMYFUNCTION("""COMPUTED_VALUE"""),"Sajiku")</f>
        <v>Sajiku</v>
      </c>
      <c r="L24" s="2" t="str">
        <f>IFERROR(__xludf.DUMMYFUNCTION("""COMPUTED_VALUE"""),"Lada")</f>
        <v>Lada</v>
      </c>
      <c r="M24" s="2" t="str">
        <f>IFERROR(__xludf.DUMMYFUNCTION("""COMPUTED_VALUE"""),"Minyak Goreng")</f>
        <v>Minyak Goreng</v>
      </c>
      <c r="N24" s="2" t="str">
        <f>IFERROR(__xludf.DUMMYFUNCTION("""COMPUTED_VALUE"""),"Maizena")</f>
        <v>Maizena</v>
      </c>
      <c r="O24" s="2" t="str">
        <f>IFERROR(__xludf.DUMMYFUNCTION("""COMPUTED_VALUE"""),"Saori")</f>
        <v>Saori</v>
      </c>
      <c r="P24" s="2" t="str">
        <f>IFERROR(__xludf.DUMMYFUNCTION("""COMPUTED_VALUE"""),"Tepung Beras")</f>
        <v>Tepung Beras</v>
      </c>
      <c r="Q24" s="2" t="str">
        <f>IFERROR(__xludf.DUMMYFUNCTION("""COMPUTED_VALUE"""),"Garam Kasar")</f>
        <v>Garam Kasar</v>
      </c>
      <c r="R24" s="2" t="str">
        <f>IFERROR(__xludf.DUMMYFUNCTION("""COMPUTED_VALUE"""),"Garam Halus")</f>
        <v>Garam Halus</v>
      </c>
      <c r="S24" s="2" t="str">
        <f>IFERROR(__xludf.DUMMYFUNCTION("""COMPUTED_VALUE"""),"Gula Putih")</f>
        <v>Gula Putih</v>
      </c>
      <c r="T24" s="2" t="str">
        <f>IFERROR(__xludf.DUMMYFUNCTION("""COMPUTED_VALUE"""),"Gula Merah")</f>
        <v>Gula Merah</v>
      </c>
      <c r="U24" s="2" t="str">
        <f>IFERROR(__xludf.DUMMYFUNCTION("""COMPUTED_VALUE"""),"Kecap")</f>
        <v>Kecap</v>
      </c>
      <c r="V24" s="2" t="str">
        <f>IFERROR(__xludf.DUMMYFUNCTION("""COMPUTED_VALUE"""),"Keju")</f>
        <v>Keju</v>
      </c>
      <c r="W24" s="2" t="str">
        <f>IFERROR(__xludf.DUMMYFUNCTION("""COMPUTED_VALUE"""),"Bumbu Marinasi")</f>
        <v>Bumbu Marinasi</v>
      </c>
      <c r="X24" s="2" t="str">
        <f>IFERROR(__xludf.DUMMYFUNCTION("""COMPUTED_VALUE"""),"Saos Tomat")</f>
        <v>Saos Tomat</v>
      </c>
      <c r="Y24" s="2" t="str">
        <f>IFERROR(__xludf.DUMMYFUNCTION("""COMPUTED_VALUE"""),"Tepung Panir")</f>
        <v>Tepung Panir</v>
      </c>
      <c r="Z24" s="2" t="str">
        <f>IFERROR(__xludf.DUMMYFUNCTION("""COMPUTED_VALUE"""),"Asem Jawa")</f>
        <v>Asem Jawa</v>
      </c>
    </row>
    <row r="25" ht="15.75" customHeight="1">
      <c r="A25" s="4">
        <v>46113.0</v>
      </c>
      <c r="B25" s="5" t="s">
        <v>26</v>
      </c>
      <c r="C25" s="5" t="s">
        <v>50</v>
      </c>
      <c r="D25" s="6" t="str">
        <f>IF(C25="","",IFERROR(VLOOKUP(C25,'Master Data'!$B$2:$C$527,2,FALSE),""))</f>
        <v>Pak</v>
      </c>
      <c r="E25" s="7">
        <v>1.0</v>
      </c>
      <c r="H25" s="2" t="str">
        <f>IFERROR('Master Data'!E31,"")</f>
        <v/>
      </c>
      <c r="I25" s="2" t="str">
        <f>IFERROR(__xludf.DUMMYFUNCTION("IFERROR(TRANSPOSE(FILTER('Master Data'!$B$2:$B$527,'Master Data'!$A$2:$A$527=$B25)),"""")"),"Tepung Terigu")</f>
        <v>Tepung Terigu</v>
      </c>
      <c r="J25" s="2" t="str">
        <f>IFERROR(__xludf.DUMMYFUNCTION("""COMPUTED_VALUE"""),"Tepung Tapioka")</f>
        <v>Tepung Tapioka</v>
      </c>
      <c r="K25" s="2" t="str">
        <f>IFERROR(__xludf.DUMMYFUNCTION("""COMPUTED_VALUE"""),"Sajiku")</f>
        <v>Sajiku</v>
      </c>
      <c r="L25" s="2" t="str">
        <f>IFERROR(__xludf.DUMMYFUNCTION("""COMPUTED_VALUE"""),"Lada")</f>
        <v>Lada</v>
      </c>
      <c r="M25" s="2" t="str">
        <f>IFERROR(__xludf.DUMMYFUNCTION("""COMPUTED_VALUE"""),"Minyak Goreng")</f>
        <v>Minyak Goreng</v>
      </c>
      <c r="N25" s="2" t="str">
        <f>IFERROR(__xludf.DUMMYFUNCTION("""COMPUTED_VALUE"""),"Maizena")</f>
        <v>Maizena</v>
      </c>
      <c r="O25" s="2" t="str">
        <f>IFERROR(__xludf.DUMMYFUNCTION("""COMPUTED_VALUE"""),"Saori")</f>
        <v>Saori</v>
      </c>
      <c r="P25" s="2" t="str">
        <f>IFERROR(__xludf.DUMMYFUNCTION("""COMPUTED_VALUE"""),"Tepung Beras")</f>
        <v>Tepung Beras</v>
      </c>
      <c r="Q25" s="2" t="str">
        <f>IFERROR(__xludf.DUMMYFUNCTION("""COMPUTED_VALUE"""),"Garam Kasar")</f>
        <v>Garam Kasar</v>
      </c>
      <c r="R25" s="2" t="str">
        <f>IFERROR(__xludf.DUMMYFUNCTION("""COMPUTED_VALUE"""),"Garam Halus")</f>
        <v>Garam Halus</v>
      </c>
      <c r="S25" s="2" t="str">
        <f>IFERROR(__xludf.DUMMYFUNCTION("""COMPUTED_VALUE"""),"Gula Putih")</f>
        <v>Gula Putih</v>
      </c>
      <c r="T25" s="2" t="str">
        <f>IFERROR(__xludf.DUMMYFUNCTION("""COMPUTED_VALUE"""),"Gula Merah")</f>
        <v>Gula Merah</v>
      </c>
      <c r="U25" s="2" t="str">
        <f>IFERROR(__xludf.DUMMYFUNCTION("""COMPUTED_VALUE"""),"Kecap")</f>
        <v>Kecap</v>
      </c>
      <c r="V25" s="2" t="str">
        <f>IFERROR(__xludf.DUMMYFUNCTION("""COMPUTED_VALUE"""),"Keju")</f>
        <v>Keju</v>
      </c>
      <c r="W25" s="2" t="str">
        <f>IFERROR(__xludf.DUMMYFUNCTION("""COMPUTED_VALUE"""),"Bumbu Marinasi")</f>
        <v>Bumbu Marinasi</v>
      </c>
      <c r="X25" s="2" t="str">
        <f>IFERROR(__xludf.DUMMYFUNCTION("""COMPUTED_VALUE"""),"Saos Tomat")</f>
        <v>Saos Tomat</v>
      </c>
      <c r="Y25" s="2" t="str">
        <f>IFERROR(__xludf.DUMMYFUNCTION("""COMPUTED_VALUE"""),"Tepung Panir")</f>
        <v>Tepung Panir</v>
      </c>
      <c r="Z25" s="2" t="str">
        <f>IFERROR(__xludf.DUMMYFUNCTION("""COMPUTED_VALUE"""),"Asem Jawa")</f>
        <v>Asem Jawa</v>
      </c>
    </row>
    <row r="26" ht="15.75" customHeight="1">
      <c r="A26" s="4">
        <v>46113.0</v>
      </c>
      <c r="B26" s="5" t="s">
        <v>26</v>
      </c>
      <c r="C26" s="5" t="s">
        <v>33</v>
      </c>
      <c r="D26" s="6" t="str">
        <f>IF(C26="","",IFERROR(VLOOKUP(C26,'Master Data'!$B$2:$C$527,2,FALSE),""))</f>
        <v>Pack</v>
      </c>
      <c r="E26" s="7">
        <v>2.0</v>
      </c>
      <c r="H26" s="2" t="str">
        <f>IFERROR('Master Data'!E33,"")</f>
        <v/>
      </c>
      <c r="I26" s="2" t="str">
        <f>IFERROR(__xludf.DUMMYFUNCTION("IFERROR(TRANSPOSE(FILTER('Master Data'!$B$2:$B$527,'Master Data'!$A$2:$A$527=$B26)),"""")"),"Tepung Terigu")</f>
        <v>Tepung Terigu</v>
      </c>
      <c r="J26" s="2" t="str">
        <f>IFERROR(__xludf.DUMMYFUNCTION("""COMPUTED_VALUE"""),"Tepung Tapioka")</f>
        <v>Tepung Tapioka</v>
      </c>
      <c r="K26" s="2" t="str">
        <f>IFERROR(__xludf.DUMMYFUNCTION("""COMPUTED_VALUE"""),"Sajiku")</f>
        <v>Sajiku</v>
      </c>
      <c r="L26" s="2" t="str">
        <f>IFERROR(__xludf.DUMMYFUNCTION("""COMPUTED_VALUE"""),"Lada")</f>
        <v>Lada</v>
      </c>
      <c r="M26" s="2" t="str">
        <f>IFERROR(__xludf.DUMMYFUNCTION("""COMPUTED_VALUE"""),"Minyak Goreng")</f>
        <v>Minyak Goreng</v>
      </c>
      <c r="N26" s="2" t="str">
        <f>IFERROR(__xludf.DUMMYFUNCTION("""COMPUTED_VALUE"""),"Maizena")</f>
        <v>Maizena</v>
      </c>
      <c r="O26" s="2" t="str">
        <f>IFERROR(__xludf.DUMMYFUNCTION("""COMPUTED_VALUE"""),"Saori")</f>
        <v>Saori</v>
      </c>
      <c r="P26" s="2" t="str">
        <f>IFERROR(__xludf.DUMMYFUNCTION("""COMPUTED_VALUE"""),"Tepung Beras")</f>
        <v>Tepung Beras</v>
      </c>
      <c r="Q26" s="2" t="str">
        <f>IFERROR(__xludf.DUMMYFUNCTION("""COMPUTED_VALUE"""),"Garam Kasar")</f>
        <v>Garam Kasar</v>
      </c>
      <c r="R26" s="2" t="str">
        <f>IFERROR(__xludf.DUMMYFUNCTION("""COMPUTED_VALUE"""),"Garam Halus")</f>
        <v>Garam Halus</v>
      </c>
      <c r="S26" s="2" t="str">
        <f>IFERROR(__xludf.DUMMYFUNCTION("""COMPUTED_VALUE"""),"Gula Putih")</f>
        <v>Gula Putih</v>
      </c>
      <c r="T26" s="2" t="str">
        <f>IFERROR(__xludf.DUMMYFUNCTION("""COMPUTED_VALUE"""),"Gula Merah")</f>
        <v>Gula Merah</v>
      </c>
      <c r="U26" s="2" t="str">
        <f>IFERROR(__xludf.DUMMYFUNCTION("""COMPUTED_VALUE"""),"Kecap")</f>
        <v>Kecap</v>
      </c>
      <c r="V26" s="2" t="str">
        <f>IFERROR(__xludf.DUMMYFUNCTION("""COMPUTED_VALUE"""),"Keju")</f>
        <v>Keju</v>
      </c>
      <c r="W26" s="2" t="str">
        <f>IFERROR(__xludf.DUMMYFUNCTION("""COMPUTED_VALUE"""),"Bumbu Marinasi")</f>
        <v>Bumbu Marinasi</v>
      </c>
      <c r="X26" s="2" t="str">
        <f>IFERROR(__xludf.DUMMYFUNCTION("""COMPUTED_VALUE"""),"Saos Tomat")</f>
        <v>Saos Tomat</v>
      </c>
      <c r="Y26" s="2" t="str">
        <f>IFERROR(__xludf.DUMMYFUNCTION("""COMPUTED_VALUE"""),"Tepung Panir")</f>
        <v>Tepung Panir</v>
      </c>
      <c r="Z26" s="2" t="str">
        <f>IFERROR(__xludf.DUMMYFUNCTION("""COMPUTED_VALUE"""),"Asem Jawa")</f>
        <v>Asem Jawa</v>
      </c>
    </row>
    <row r="27" ht="15.75" customHeight="1">
      <c r="A27" s="4">
        <v>46113.0</v>
      </c>
      <c r="B27" s="11" t="s">
        <v>26</v>
      </c>
      <c r="C27" s="11" t="s">
        <v>51</v>
      </c>
      <c r="D27" s="6" t="str">
        <f>IF(C27="","",IFERROR(VLOOKUP(C27,'Master Data'!$B$2:$C$527,2,FALSE),""))</f>
        <v>Pack</v>
      </c>
      <c r="E27" s="12">
        <v>3.0</v>
      </c>
      <c r="H27" s="2" t="str">
        <f>IFERROR('Master Data'!E38,"")</f>
        <v/>
      </c>
      <c r="I27" s="2" t="str">
        <f>IFERROR(__xludf.DUMMYFUNCTION("IFERROR(TRANSPOSE(FILTER('Master Data'!$B$2:$B$527,'Master Data'!$A$2:$A$527=$B27)),"""")"),"Tepung Terigu")</f>
        <v>Tepung Terigu</v>
      </c>
      <c r="J27" s="2" t="str">
        <f>IFERROR(__xludf.DUMMYFUNCTION("""COMPUTED_VALUE"""),"Tepung Tapioka")</f>
        <v>Tepung Tapioka</v>
      </c>
      <c r="K27" s="2" t="str">
        <f>IFERROR(__xludf.DUMMYFUNCTION("""COMPUTED_VALUE"""),"Sajiku")</f>
        <v>Sajiku</v>
      </c>
      <c r="L27" s="2" t="str">
        <f>IFERROR(__xludf.DUMMYFUNCTION("""COMPUTED_VALUE"""),"Lada")</f>
        <v>Lada</v>
      </c>
      <c r="M27" s="2" t="str">
        <f>IFERROR(__xludf.DUMMYFUNCTION("""COMPUTED_VALUE"""),"Minyak Goreng")</f>
        <v>Minyak Goreng</v>
      </c>
      <c r="N27" s="2" t="str">
        <f>IFERROR(__xludf.DUMMYFUNCTION("""COMPUTED_VALUE"""),"Maizena")</f>
        <v>Maizena</v>
      </c>
      <c r="O27" s="2" t="str">
        <f>IFERROR(__xludf.DUMMYFUNCTION("""COMPUTED_VALUE"""),"Saori")</f>
        <v>Saori</v>
      </c>
      <c r="P27" s="2" t="str">
        <f>IFERROR(__xludf.DUMMYFUNCTION("""COMPUTED_VALUE"""),"Tepung Beras")</f>
        <v>Tepung Beras</v>
      </c>
      <c r="Q27" s="2" t="str">
        <f>IFERROR(__xludf.DUMMYFUNCTION("""COMPUTED_VALUE"""),"Garam Kasar")</f>
        <v>Garam Kasar</v>
      </c>
      <c r="R27" s="2" t="str">
        <f>IFERROR(__xludf.DUMMYFUNCTION("""COMPUTED_VALUE"""),"Garam Halus")</f>
        <v>Garam Halus</v>
      </c>
      <c r="S27" s="2" t="str">
        <f>IFERROR(__xludf.DUMMYFUNCTION("""COMPUTED_VALUE"""),"Gula Putih")</f>
        <v>Gula Putih</v>
      </c>
      <c r="T27" s="2" t="str">
        <f>IFERROR(__xludf.DUMMYFUNCTION("""COMPUTED_VALUE"""),"Gula Merah")</f>
        <v>Gula Merah</v>
      </c>
      <c r="U27" s="2" t="str">
        <f>IFERROR(__xludf.DUMMYFUNCTION("""COMPUTED_VALUE"""),"Kecap")</f>
        <v>Kecap</v>
      </c>
      <c r="V27" s="2" t="str">
        <f>IFERROR(__xludf.DUMMYFUNCTION("""COMPUTED_VALUE"""),"Keju")</f>
        <v>Keju</v>
      </c>
      <c r="W27" s="2" t="str">
        <f>IFERROR(__xludf.DUMMYFUNCTION("""COMPUTED_VALUE"""),"Bumbu Marinasi")</f>
        <v>Bumbu Marinasi</v>
      </c>
      <c r="X27" s="2" t="str">
        <f>IFERROR(__xludf.DUMMYFUNCTION("""COMPUTED_VALUE"""),"Saos Tomat")</f>
        <v>Saos Tomat</v>
      </c>
      <c r="Y27" s="2" t="str">
        <f>IFERROR(__xludf.DUMMYFUNCTION("""COMPUTED_VALUE"""),"Tepung Panir")</f>
        <v>Tepung Panir</v>
      </c>
      <c r="Z27" s="2" t="str">
        <f>IFERROR(__xludf.DUMMYFUNCTION("""COMPUTED_VALUE"""),"Asem Jawa")</f>
        <v>Asem Jawa</v>
      </c>
    </row>
    <row r="28" ht="15.75" customHeight="1">
      <c r="A28" s="4">
        <v>46113.0</v>
      </c>
      <c r="B28" s="11" t="s">
        <v>26</v>
      </c>
      <c r="C28" s="11" t="s">
        <v>52</v>
      </c>
      <c r="D28" s="6" t="str">
        <f>IF(C28="","",IFERROR(VLOOKUP(C28,'Master Data'!$B$2:$C$527,2,FALSE),""))</f>
        <v>Pack</v>
      </c>
      <c r="E28" s="12">
        <v>2.0</v>
      </c>
      <c r="H28" s="2" t="str">
        <f>IFERROR('Master Data'!E41,"")</f>
        <v/>
      </c>
      <c r="I28" s="2" t="str">
        <f>IFERROR(__xludf.DUMMYFUNCTION("IFERROR(TRANSPOSE(FILTER('Master Data'!$B$2:$B$527,'Master Data'!$A$2:$A$527=$B28)),"""")"),"Tepung Terigu")</f>
        <v>Tepung Terigu</v>
      </c>
      <c r="J28" s="2" t="str">
        <f>IFERROR(__xludf.DUMMYFUNCTION("""COMPUTED_VALUE"""),"Tepung Tapioka")</f>
        <v>Tepung Tapioka</v>
      </c>
      <c r="K28" s="2" t="str">
        <f>IFERROR(__xludf.DUMMYFUNCTION("""COMPUTED_VALUE"""),"Sajiku")</f>
        <v>Sajiku</v>
      </c>
      <c r="L28" s="2" t="str">
        <f>IFERROR(__xludf.DUMMYFUNCTION("""COMPUTED_VALUE"""),"Lada")</f>
        <v>Lada</v>
      </c>
      <c r="M28" s="2" t="str">
        <f>IFERROR(__xludf.DUMMYFUNCTION("""COMPUTED_VALUE"""),"Minyak Goreng")</f>
        <v>Minyak Goreng</v>
      </c>
      <c r="N28" s="2" t="str">
        <f>IFERROR(__xludf.DUMMYFUNCTION("""COMPUTED_VALUE"""),"Maizena")</f>
        <v>Maizena</v>
      </c>
      <c r="O28" s="2" t="str">
        <f>IFERROR(__xludf.DUMMYFUNCTION("""COMPUTED_VALUE"""),"Saori")</f>
        <v>Saori</v>
      </c>
      <c r="P28" s="2" t="str">
        <f>IFERROR(__xludf.DUMMYFUNCTION("""COMPUTED_VALUE"""),"Tepung Beras")</f>
        <v>Tepung Beras</v>
      </c>
      <c r="Q28" s="2" t="str">
        <f>IFERROR(__xludf.DUMMYFUNCTION("""COMPUTED_VALUE"""),"Garam Kasar")</f>
        <v>Garam Kasar</v>
      </c>
      <c r="R28" s="2" t="str">
        <f>IFERROR(__xludf.DUMMYFUNCTION("""COMPUTED_VALUE"""),"Garam Halus")</f>
        <v>Garam Halus</v>
      </c>
      <c r="S28" s="2" t="str">
        <f>IFERROR(__xludf.DUMMYFUNCTION("""COMPUTED_VALUE"""),"Gula Putih")</f>
        <v>Gula Putih</v>
      </c>
      <c r="T28" s="2" t="str">
        <f>IFERROR(__xludf.DUMMYFUNCTION("""COMPUTED_VALUE"""),"Gula Merah")</f>
        <v>Gula Merah</v>
      </c>
      <c r="U28" s="2" t="str">
        <f>IFERROR(__xludf.DUMMYFUNCTION("""COMPUTED_VALUE"""),"Kecap")</f>
        <v>Kecap</v>
      </c>
      <c r="V28" s="2" t="str">
        <f>IFERROR(__xludf.DUMMYFUNCTION("""COMPUTED_VALUE"""),"Keju")</f>
        <v>Keju</v>
      </c>
      <c r="W28" s="2" t="str">
        <f>IFERROR(__xludf.DUMMYFUNCTION("""COMPUTED_VALUE"""),"Bumbu Marinasi")</f>
        <v>Bumbu Marinasi</v>
      </c>
      <c r="X28" s="2" t="str">
        <f>IFERROR(__xludf.DUMMYFUNCTION("""COMPUTED_VALUE"""),"Saos Tomat")</f>
        <v>Saos Tomat</v>
      </c>
      <c r="Y28" s="2" t="str">
        <f>IFERROR(__xludf.DUMMYFUNCTION("""COMPUTED_VALUE"""),"Tepung Panir")</f>
        <v>Tepung Panir</v>
      </c>
      <c r="Z28" s="2" t="str">
        <f>IFERROR(__xludf.DUMMYFUNCTION("""COMPUTED_VALUE"""),"Asem Jawa")</f>
        <v>Asem Jawa</v>
      </c>
    </row>
    <row r="29" ht="15.75" customHeight="1">
      <c r="A29" s="4">
        <v>46113.0</v>
      </c>
      <c r="B29" s="11" t="s">
        <v>35</v>
      </c>
      <c r="C29" s="11" t="s">
        <v>36</v>
      </c>
      <c r="D29" s="6" t="str">
        <f>IF(C29="","",IFERROR(VLOOKUP(C29,'Master Data'!$B$2:$C$527,2,FALSE),""))</f>
        <v>Buah</v>
      </c>
      <c r="E29" s="12">
        <v>28.0</v>
      </c>
      <c r="H29" s="2" t="str">
        <f>IFERROR('Master Data'!E42,"")</f>
        <v/>
      </c>
      <c r="I29" s="2" t="str">
        <f>IFERROR(__xludf.DUMMYFUNCTION("IFERROR(TRANSPOSE(FILTER('Master Data'!$B$2:$B$527,'Master Data'!$A$2:$A$527=$B29)),"""")"),"Galon")</f>
        <v>Galon</v>
      </c>
      <c r="J29" s="2" t="str">
        <f>IFERROR(__xludf.DUMMYFUNCTION("""COMPUTED_VALUE"""),"Tedmon")</f>
        <v>Tedmon</v>
      </c>
      <c r="K29" s="2" t="str">
        <f>IFERROR(__xludf.DUMMYFUNCTION("""COMPUTED_VALUE"""),"Gas")</f>
        <v>Gas</v>
      </c>
    </row>
    <row r="30" ht="15.75" customHeight="1">
      <c r="A30" s="4">
        <v>46113.0</v>
      </c>
      <c r="B30" s="11" t="s">
        <v>35</v>
      </c>
      <c r="C30" s="11" t="s">
        <v>38</v>
      </c>
      <c r="D30" s="6" t="str">
        <f>IF(C30="","",IFERROR(VLOOKUP(C30,'Master Data'!$B$2:$C$527,2,FALSE),""))</f>
        <v>Tabung</v>
      </c>
      <c r="E30" s="12">
        <v>6.0</v>
      </c>
      <c r="H30" s="2" t="str">
        <f>IFERROR('Master Data'!E43,"")</f>
        <v/>
      </c>
      <c r="I30" s="2" t="str">
        <f>IFERROR(__xludf.DUMMYFUNCTION("IFERROR(TRANSPOSE(FILTER('Master Data'!$B$2:$B$527,'Master Data'!$A$2:$A$527=$B30)),"""")"),"Galon")</f>
        <v>Galon</v>
      </c>
      <c r="J30" s="2" t="str">
        <f>IFERROR(__xludf.DUMMYFUNCTION("""COMPUTED_VALUE"""),"Tedmon")</f>
        <v>Tedmon</v>
      </c>
      <c r="K30" s="2" t="str">
        <f>IFERROR(__xludf.DUMMYFUNCTION("""COMPUTED_VALUE"""),"Gas")</f>
        <v>Gas</v>
      </c>
    </row>
    <row r="31" ht="15.75" customHeight="1">
      <c r="A31" s="4">
        <v>46113.0</v>
      </c>
      <c r="B31" s="11" t="s">
        <v>35</v>
      </c>
      <c r="C31" s="11" t="s">
        <v>37</v>
      </c>
      <c r="D31" s="6" t="str">
        <f>IF(C31="","",IFERROR(VLOOKUP(C31,'Master Data'!$B$2:$C$527,2,FALSE),""))</f>
        <v>Buah</v>
      </c>
      <c r="E31" s="12">
        <v>8.0</v>
      </c>
      <c r="H31" s="2" t="str">
        <f>IFERROR('Master Data'!E44,"")</f>
        <v/>
      </c>
      <c r="I31" s="2" t="str">
        <f>IFERROR(__xludf.DUMMYFUNCTION("IFERROR(TRANSPOSE(FILTER('Master Data'!$B$2:$B$527,'Master Data'!$A$2:$A$527=$B31)),"""")"),"Galon")</f>
        <v>Galon</v>
      </c>
      <c r="J31" s="2" t="str">
        <f>IFERROR(__xludf.DUMMYFUNCTION("""COMPUTED_VALUE"""),"Tedmon")</f>
        <v>Tedmon</v>
      </c>
      <c r="K31" s="2" t="str">
        <f>IFERROR(__xludf.DUMMYFUNCTION("""COMPUTED_VALUE"""),"Gas")</f>
        <v>Gas</v>
      </c>
    </row>
    <row r="32" ht="15.75" customHeight="1">
      <c r="A32" s="4">
        <v>46113.0</v>
      </c>
      <c r="B32" s="11" t="s">
        <v>10</v>
      </c>
      <c r="C32" s="11" t="s">
        <v>53</v>
      </c>
      <c r="D32" s="6" t="str">
        <f>IF(C32="","",IFERROR(VLOOKUP(C32,'Master Data'!$B$2:$C$527,2,FALSE),""))</f>
        <v>Dus</v>
      </c>
      <c r="E32" s="12">
        <v>73.0</v>
      </c>
      <c r="H32" s="2" t="str">
        <f>IFERROR('Master Data'!E45,"")</f>
        <v/>
      </c>
      <c r="I32" s="2" t="str">
        <f>IFERROR(__xludf.DUMMYFUNCTION("IFERROR(TRANSPOSE(FILTER('Master Data'!$B$2:$B$527,'Master Data'!$A$2:$A$527=$B32)),"""")"),"Daging Ayam Fillet")</f>
        <v>Daging Ayam Fillet</v>
      </c>
      <c r="J32" s="2" t="str">
        <f>IFERROR(__xludf.DUMMYFUNCTION("""COMPUTED_VALUE"""),"Daging Ayam Tulang (Potong)")</f>
        <v>Daging Ayam Tulang (Potong)</v>
      </c>
      <c r="K32" s="2" t="str">
        <f>IFERROR(__xludf.DUMMYFUNCTION("""COMPUTED_VALUE"""),"Ikan Patin Fillet")</f>
        <v>Ikan Patin Fillet</v>
      </c>
      <c r="L32" s="2" t="str">
        <f>IFERROR(__xludf.DUMMYFUNCTION("""COMPUTED_VALUE"""),"Telur")</f>
        <v>Telur</v>
      </c>
      <c r="M32" s="2" t="str">
        <f>IFERROR(__xludf.DUMMYFUNCTION("""COMPUTED_VALUE"""),"Ikan giling")</f>
        <v>Ikan giling</v>
      </c>
      <c r="N32" s="2" t="str">
        <f>IFERROR(__xludf.DUMMYFUNCTION("""COMPUTED_VALUE"""),"Ayam Giling")</f>
        <v>Ayam Giling</v>
      </c>
      <c r="O32" s="2" t="str">
        <f>IFERROR(__xludf.DUMMYFUNCTION("""COMPUTED_VALUE"""),"Daging Sapi")</f>
        <v>Daging Sapi</v>
      </c>
      <c r="P32" s="2" t="str">
        <f>IFERROR(__xludf.DUMMYFUNCTION("""COMPUTED_VALUE"""),"Udang")</f>
        <v>Udang</v>
      </c>
      <c r="Q32" s="2" t="str">
        <f>IFERROR(__xludf.DUMMYFUNCTION("""COMPUTED_VALUE"""),"Susu UHT")</f>
        <v>Susu UHT</v>
      </c>
    </row>
    <row r="33" ht="15.75" customHeight="1">
      <c r="A33" s="4">
        <v>46113.0</v>
      </c>
      <c r="B33" s="11"/>
      <c r="C33" s="11"/>
      <c r="D33" s="6" t="str">
        <f>IF(C33="","",IFERROR(VLOOKUP(C33,'Master Data'!$B$2:$C$527,2,FALSE),""))</f>
        <v/>
      </c>
      <c r="E33" s="10"/>
      <c r="H33" s="2" t="str">
        <f>IFERROR('Master Data'!E47,"")</f>
        <v/>
      </c>
      <c r="I33" s="2" t="str">
        <f>IFERROR(__xludf.DUMMYFUNCTION("IFERROR(TRANSPOSE(FILTER('Master Data'!$B$2:$B$527,'Master Data'!$A$2:$A$527=$B33)),"""")"),"#REF!")</f>
        <v>#REF!</v>
      </c>
      <c r="J33" s="2"/>
      <c r="K33" s="2"/>
      <c r="L33" s="2"/>
      <c r="M33" s="2"/>
      <c r="N33" s="2"/>
      <c r="O33" s="2"/>
      <c r="P33" s="2"/>
      <c r="Q33" s="2"/>
      <c r="R33" s="13" t="s">
        <v>54</v>
      </c>
      <c r="S33" s="13" t="s">
        <v>55</v>
      </c>
    </row>
    <row r="34" ht="15.75" customHeight="1">
      <c r="A34" s="4">
        <v>46113.0</v>
      </c>
      <c r="B34" s="11"/>
      <c r="C34" s="9"/>
      <c r="D34" s="6" t="str">
        <f>IF(C34="","",IFERROR(VLOOKUP(C34,'Master Data'!$B$2:$C$527,2,FALSE),""))</f>
        <v/>
      </c>
      <c r="E34" s="10"/>
      <c r="H34" s="2" t="str">
        <f>IFERROR('Master Data'!E48,"")</f>
        <v/>
      </c>
      <c r="I34" s="2" t="str">
        <f>IFERROR(__xludf.DUMMYFUNCTION("IFERROR(TRANSPOSE(FILTER('Master Data'!$B$2:$B$527,'Master Data'!$A$2:$A$527=$B34)),"""")"),"")</f>
        <v/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</row>
    <row r="35" ht="15.75" customHeight="1">
      <c r="A35" s="8"/>
      <c r="B35" s="9"/>
      <c r="C35" s="9"/>
      <c r="D35" s="6" t="str">
        <f>IF(C35="","",IFERROR(VLOOKUP(C35,'Master Data'!$B$2:$C$527,2,FALSE),""))</f>
        <v/>
      </c>
      <c r="E35" s="10"/>
      <c r="H35" s="2" t="str">
        <f>IFERROR('Master Data'!E49,"")</f>
        <v/>
      </c>
      <c r="I35" s="2" t="str">
        <f>IFERROR(__xludf.DUMMYFUNCTION("IFERROR(TRANSPOSE(FILTER('Master Data'!$B$2:$B$527,'Master Data'!$A$2:$A$527=$B35)),"""")"),"")</f>
        <v/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</row>
    <row r="36" ht="15.75" customHeight="1">
      <c r="A36" s="8"/>
      <c r="B36" s="9"/>
      <c r="C36" s="9"/>
      <c r="D36" s="6" t="str">
        <f>IF(C36="","",IFERROR(VLOOKUP(C36,'Master Data'!$B$2:$C$527,2,FALSE),""))</f>
        <v/>
      </c>
      <c r="E36" s="10"/>
      <c r="H36" s="2" t="str">
        <f>IFERROR('Master Data'!E50,"")</f>
        <v/>
      </c>
      <c r="I36" s="2" t="str">
        <f>IFERROR(__xludf.DUMMYFUNCTION("IFERROR(TRANSPOSE(FILTER('Master Data'!$B$2:$B$527,'Master Data'!$A$2:$A$527=$B36)),"""")"),"")</f>
        <v/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</row>
    <row r="37" ht="15.75" customHeight="1">
      <c r="A37" s="8"/>
      <c r="B37" s="9"/>
      <c r="C37" s="9"/>
      <c r="D37" s="6" t="str">
        <f>IF(C37="","",IFERROR(VLOOKUP(C37,'Master Data'!$B$2:$C$527,2,FALSE),""))</f>
        <v/>
      </c>
      <c r="E37" s="10"/>
      <c r="H37" s="2" t="str">
        <f>IFERROR('Master Data'!E51,"")</f>
        <v/>
      </c>
      <c r="I37" s="2" t="str">
        <f>IFERROR(__xludf.DUMMYFUNCTION("IFERROR(TRANSPOSE(FILTER('Master Data'!$B$2:$B$527,'Master Data'!$A$2:$A$527=$B37)),"""")"),"")</f>
        <v/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</row>
    <row r="38" ht="15.75" customHeight="1">
      <c r="A38" s="8"/>
      <c r="B38" s="9"/>
      <c r="C38" s="9"/>
      <c r="D38" s="6" t="str">
        <f>IF(C38="","",IFERROR(VLOOKUP(C38,'Master Data'!$B$2:$C$527,2,FALSE),""))</f>
        <v/>
      </c>
      <c r="E38" s="10"/>
      <c r="H38" s="2" t="str">
        <f>IFERROR('Master Data'!E52,"")</f>
        <v/>
      </c>
      <c r="I38" s="2" t="str">
        <f>IFERROR(__xludf.DUMMYFUNCTION("IFERROR(TRANSPOSE(FILTER('Master Data'!$B$2:$B$527,'Master Data'!$A$2:$A$527=$B38)),"""")"),"")</f>
        <v/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</row>
    <row r="39" ht="15.75" customHeight="1">
      <c r="A39" s="8"/>
      <c r="B39" s="9"/>
      <c r="C39" s="9"/>
      <c r="D39" s="6" t="str">
        <f>IF(C39="","",IFERROR(VLOOKUP(C39,'Master Data'!$B$2:$C$527,2,FALSE),""))</f>
        <v/>
      </c>
      <c r="E39" s="10"/>
      <c r="H39" s="2" t="str">
        <f>IFERROR('Master Data'!E53,"")</f>
        <v/>
      </c>
      <c r="I39" s="2" t="str">
        <f>IFERROR(__xludf.DUMMYFUNCTION("IFERROR(TRANSPOSE(FILTER('Master Data'!$B$2:$B$527,'Master Data'!$A$2:$A$527=$B39)),"""")"),"")</f>
        <v/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</row>
    <row r="40" ht="15.75" customHeight="1">
      <c r="A40" s="8"/>
      <c r="B40" s="9"/>
      <c r="C40" s="9"/>
      <c r="D40" s="6" t="str">
        <f>IF(C40="","",IFERROR(VLOOKUP(C40,'Master Data'!$B$2:$C$527,2,FALSE),""))</f>
        <v/>
      </c>
      <c r="E40" s="10"/>
      <c r="H40" s="2" t="str">
        <f>IFERROR('Master Data'!E55,"")</f>
        <v/>
      </c>
      <c r="I40" s="2" t="str">
        <f>IFERROR(__xludf.DUMMYFUNCTION("IFERROR(TRANSPOSE(FILTER('Master Data'!$B$2:$B$527,'Master Data'!$A$2:$A$527=$B40)),"""")"),"")</f>
        <v/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</row>
    <row r="41" ht="15.75" customHeight="1">
      <c r="A41" s="8"/>
      <c r="B41" s="9"/>
      <c r="C41" s="9"/>
      <c r="D41" s="6" t="str">
        <f>IF(C41="","",IFERROR(VLOOKUP(C41,'Master Data'!$B$2:$C$527,2,FALSE),""))</f>
        <v/>
      </c>
      <c r="E41" s="10"/>
      <c r="H41" s="2" t="str">
        <f>IFERROR('Master Data'!E58,"")</f>
        <v/>
      </c>
      <c r="I41" s="2" t="str">
        <f>IFERROR(__xludf.DUMMYFUNCTION("IFERROR(TRANSPOSE(FILTER('Master Data'!$B$2:$B$527,'Master Data'!$A$2:$A$527=$B41)),"""")"),"")</f>
        <v/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</row>
    <row r="42" ht="15.75" customHeight="1">
      <c r="A42" s="8"/>
      <c r="B42" s="9"/>
      <c r="C42" s="9"/>
      <c r="D42" s="6" t="str">
        <f>IF(C42="","",IFERROR(VLOOKUP(C42,'Master Data'!$B$2:$C$527,2,FALSE),""))</f>
        <v/>
      </c>
      <c r="E42" s="10"/>
      <c r="H42" s="2" t="str">
        <f>IFERROR('Master Data'!E59,"")</f>
        <v/>
      </c>
      <c r="I42" s="2" t="str">
        <f>IFERROR(__xludf.DUMMYFUNCTION("IFERROR(TRANSPOSE(FILTER('Master Data'!$B$2:$B$527,'Master Data'!$A$2:$A$527=$B42)),"""")"),"")</f>
        <v/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</row>
    <row r="43" ht="15.75" customHeight="1">
      <c r="A43" s="8"/>
      <c r="B43" s="9"/>
      <c r="C43" s="9"/>
      <c r="D43" s="6" t="str">
        <f>IF(C43="","",IFERROR(VLOOKUP(C43,'Master Data'!$B$2:$C$527,2,FALSE),""))</f>
        <v/>
      </c>
      <c r="E43" s="10"/>
      <c r="H43" s="2" t="str">
        <f>IFERROR('Master Data'!E61,"")</f>
        <v/>
      </c>
      <c r="I43" s="2" t="str">
        <f>IFERROR(__xludf.DUMMYFUNCTION("IFERROR(TRANSPOSE(FILTER('Master Data'!$B$2:$B$527,'Master Data'!$A$2:$A$527=$B43)),"""")"),"")</f>
        <v/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</row>
    <row r="44" ht="15.75" customHeight="1">
      <c r="A44" s="8"/>
      <c r="B44" s="9"/>
      <c r="C44" s="9"/>
      <c r="D44" s="6" t="str">
        <f>IF(C44="","",IFERROR(VLOOKUP(C44,'Master Data'!$B$2:$C$527,2,FALSE),""))</f>
        <v/>
      </c>
      <c r="E44" s="10"/>
      <c r="H44" s="2" t="str">
        <f>IFERROR('Master Data'!E62,"")</f>
        <v/>
      </c>
      <c r="I44" s="2" t="str">
        <f>IFERROR(__xludf.DUMMYFUNCTION("IFERROR(TRANSPOSE(FILTER('Master Data'!$B$2:$B$527,'Master Data'!$A$2:$A$527=$B44)),"""")"),"")</f>
        <v/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</row>
    <row r="45" ht="15.75" customHeight="1">
      <c r="A45" s="8"/>
      <c r="B45" s="9"/>
      <c r="C45" s="9"/>
      <c r="D45" s="6" t="str">
        <f>IF(C45="","",IFERROR(VLOOKUP(C45,'Master Data'!$B$2:$C$527,2,FALSE),""))</f>
        <v/>
      </c>
      <c r="E45" s="10"/>
      <c r="H45" s="2" t="str">
        <f>IFERROR('Master Data'!E63,"")</f>
        <v/>
      </c>
      <c r="I45" s="2" t="str">
        <f>IFERROR(__xludf.DUMMYFUNCTION("IFERROR(TRANSPOSE(FILTER('Master Data'!$B$2:$B$527,'Master Data'!$A$2:$A$527=$B45)),"""")"),"")</f>
        <v/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</row>
    <row r="46" ht="15.75" customHeight="1">
      <c r="A46" s="8"/>
      <c r="B46" s="9"/>
      <c r="C46" s="9"/>
      <c r="D46" s="6" t="str">
        <f>IF(C46="","",IFERROR(VLOOKUP(C46,'Master Data'!$B$2:$C$527,2,FALSE),""))</f>
        <v/>
      </c>
      <c r="E46" s="10"/>
      <c r="H46" s="2" t="str">
        <f>IFERROR('Master Data'!E64,"")</f>
        <v/>
      </c>
      <c r="I46" s="2" t="str">
        <f>IFERROR(__xludf.DUMMYFUNCTION("IFERROR(TRANSPOSE(FILTER('Master Data'!$B$2:$B$527,'Master Data'!$A$2:$A$527=$B46)),"""")"),"")</f>
        <v/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</row>
    <row r="47" ht="15.75" customHeight="1">
      <c r="A47" s="8"/>
      <c r="B47" s="9"/>
      <c r="C47" s="9"/>
      <c r="D47" s="6" t="str">
        <f>IF(C47="","",IFERROR(VLOOKUP(C47,'Master Data'!$B$2:$C$527,2,FALSE),""))</f>
        <v/>
      </c>
      <c r="E47" s="10"/>
      <c r="H47" s="2" t="str">
        <f>IFERROR('Master Data'!E65,"")</f>
        <v/>
      </c>
      <c r="I47" s="2" t="str">
        <f>IFERROR(__xludf.DUMMYFUNCTION("IFERROR(TRANSPOSE(FILTER('Master Data'!$B$2:$B$527,'Master Data'!$A$2:$A$527=$B47)),"""")"),"")</f>
        <v/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</row>
    <row r="48" ht="15.75" customHeight="1">
      <c r="A48" s="8"/>
      <c r="B48" s="9"/>
      <c r="C48" s="9"/>
      <c r="D48" s="6" t="str">
        <f>IF(C48="","",IFERROR(VLOOKUP(C48,'Master Data'!$B$2:$C$527,2,FALSE),""))</f>
        <v/>
      </c>
      <c r="E48" s="10"/>
      <c r="H48" s="2" t="str">
        <f>IFERROR('Master Data'!E66,"")</f>
        <v/>
      </c>
      <c r="I48" s="2" t="str">
        <f>IFERROR(__xludf.DUMMYFUNCTION("IFERROR(TRANSPOSE(FILTER('Master Data'!$B$2:$B$527,'Master Data'!$A$2:$A$527=$B48)),"""")"),"")</f>
        <v/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</row>
    <row r="49" ht="15.75" customHeight="1">
      <c r="A49" s="8"/>
      <c r="B49" s="9"/>
      <c r="C49" s="9"/>
      <c r="D49" s="6" t="str">
        <f>IF(C49="","",IFERROR(VLOOKUP(C49,'Master Data'!$B$2:$C$527,2,FALSE),""))</f>
        <v/>
      </c>
      <c r="E49" s="10"/>
      <c r="H49" s="2" t="str">
        <f>IFERROR('Master Data'!E67,"")</f>
        <v/>
      </c>
      <c r="I49" s="2" t="str">
        <f>IFERROR(__xludf.DUMMYFUNCTION("IFERROR(TRANSPOSE(FILTER('Master Data'!$B$2:$B$527,'Master Data'!$A$2:$A$527=$B49)),"""")"),"")</f>
        <v/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</row>
    <row r="50" ht="15.75" customHeight="1">
      <c r="A50" s="8"/>
      <c r="B50" s="9"/>
      <c r="C50" s="9"/>
      <c r="D50" s="6" t="str">
        <f>IF(C50="","",IFERROR(VLOOKUP(C50,'Master Data'!$B$2:$C$527,2,FALSE),""))</f>
        <v/>
      </c>
      <c r="E50" s="10"/>
      <c r="H50" s="2" t="str">
        <f>IFERROR('Master Data'!E69,"")</f>
        <v/>
      </c>
      <c r="I50" s="2" t="str">
        <f>IFERROR(__xludf.DUMMYFUNCTION("IFERROR(TRANSPOSE(FILTER('Master Data'!$B$2:$B$527,'Master Data'!$A$2:$A$527=$B50)),"""")"),"")</f>
        <v/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</row>
    <row r="51" ht="15.75" customHeight="1">
      <c r="A51" s="8"/>
      <c r="B51" s="9"/>
      <c r="C51" s="9"/>
      <c r="D51" s="6" t="str">
        <f>IF(C51="","",IFERROR(VLOOKUP(C51,'Master Data'!$B$2:$C$527,2,FALSE),""))</f>
        <v/>
      </c>
      <c r="E51" s="10"/>
      <c r="H51" s="2" t="str">
        <f>IFERROR('Master Data'!E72,"")</f>
        <v/>
      </c>
      <c r="I51" s="2" t="str">
        <f>IFERROR(__xludf.DUMMYFUNCTION("IFERROR(TRANSPOSE(FILTER('Master Data'!$B$2:$B$527,'Master Data'!$A$2:$A$527=$B51)),"""")"),"")</f>
        <v/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</row>
    <row r="52" ht="15.75" customHeight="1">
      <c r="A52" s="8"/>
      <c r="B52" s="9"/>
      <c r="C52" s="9"/>
      <c r="D52" s="6" t="str">
        <f>IF(C52="","",IFERROR(VLOOKUP(C52,'Master Data'!$B$2:$C$527,2,FALSE),""))</f>
        <v/>
      </c>
      <c r="E52" s="10"/>
      <c r="H52" s="2" t="str">
        <f>IFERROR('Master Data'!E79,"")</f>
        <v/>
      </c>
      <c r="I52" s="2" t="str">
        <f>IFERROR(__xludf.DUMMYFUNCTION("IFERROR(TRANSPOSE(FILTER('Master Data'!$B$2:$B$527,'Master Data'!$A$2:$A$527=$B52)),"""")"),"")</f>
        <v/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</row>
    <row r="53" ht="15.75" customHeight="1">
      <c r="A53" s="8"/>
      <c r="B53" s="9"/>
      <c r="C53" s="9"/>
      <c r="D53" s="6" t="str">
        <f>IF(C53="","",IFERROR(VLOOKUP(C53,'Master Data'!$B$2:$C$527,2,FALSE),""))</f>
        <v/>
      </c>
      <c r="E53" s="10"/>
      <c r="H53" s="2" t="str">
        <f>IFERROR('Master Data'!E80,"")</f>
        <v/>
      </c>
      <c r="I53" s="2" t="str">
        <f>IFERROR(__xludf.DUMMYFUNCTION("IFERROR(TRANSPOSE(FILTER('Master Data'!$B$2:$B$527,'Master Data'!$A$2:$A$527=$B53)),"""")"),"")</f>
        <v/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</row>
    <row r="54" ht="15.75" customHeight="1">
      <c r="A54" s="8"/>
      <c r="B54" s="9"/>
      <c r="C54" s="9"/>
      <c r="D54" s="6" t="str">
        <f>IF(C54="","",IFERROR(VLOOKUP(C54,'Master Data'!$B$2:$C$527,2,FALSE),""))</f>
        <v/>
      </c>
      <c r="E54" s="10"/>
      <c r="H54" s="2" t="str">
        <f>IFERROR('Master Data'!E81,"")</f>
        <v/>
      </c>
      <c r="I54" s="2" t="str">
        <f>IFERROR(__xludf.DUMMYFUNCTION("IFERROR(TRANSPOSE(FILTER('Master Data'!$B$2:$B$527,'Master Data'!$A$2:$A$527=$B54)),"""")"),"")</f>
        <v/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</row>
    <row r="55" ht="15.75" customHeight="1">
      <c r="A55" s="8"/>
      <c r="B55" s="9"/>
      <c r="C55" s="9"/>
      <c r="D55" s="6" t="str">
        <f>IF(C55="","",IFERROR(VLOOKUP(C55,'Master Data'!$B$2:$C$527,2,FALSE),""))</f>
        <v/>
      </c>
      <c r="E55" s="10"/>
      <c r="H55" s="2" t="str">
        <f>IFERROR('Master Data'!E82,"")</f>
        <v/>
      </c>
      <c r="I55" s="2" t="str">
        <f>IFERROR(__xludf.DUMMYFUNCTION("IFERROR(TRANSPOSE(FILTER('Master Data'!$B$2:$B$527,'Master Data'!$A$2:$A$527=$B55)),"""")"),"")</f>
        <v/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</row>
    <row r="56" ht="15.75" customHeight="1">
      <c r="A56" s="8"/>
      <c r="B56" s="9"/>
      <c r="C56" s="9"/>
      <c r="D56" s="6" t="str">
        <f>IF(C56="","",IFERROR(VLOOKUP(C56,'Master Data'!$B$2:$C$527,2,FALSE),""))</f>
        <v/>
      </c>
      <c r="E56" s="10"/>
      <c r="H56" s="2" t="str">
        <f>IFERROR('Master Data'!E83,"")</f>
        <v/>
      </c>
      <c r="I56" s="2" t="str">
        <f>IFERROR(__xludf.DUMMYFUNCTION("IFERROR(TRANSPOSE(FILTER('Master Data'!$B$2:$B$527,'Master Data'!$A$2:$A$527=$B56)),"""")"),"")</f>
        <v/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</row>
    <row r="57" ht="15.75" customHeight="1">
      <c r="A57" s="8"/>
      <c r="B57" s="9"/>
      <c r="C57" s="9"/>
      <c r="D57" s="6" t="str">
        <f>IF(C57="","",IFERROR(VLOOKUP(C57,'Master Data'!$B$2:$C$527,2,FALSE),""))</f>
        <v/>
      </c>
      <c r="E57" s="10"/>
      <c r="H57" s="2" t="str">
        <f>IFERROR('Master Data'!E84,"")</f>
        <v/>
      </c>
      <c r="I57" s="2" t="str">
        <f>IFERROR(__xludf.DUMMYFUNCTION("IFERROR(TRANSPOSE(FILTER('Master Data'!$B$2:$B$527,'Master Data'!$A$2:$A$527=$B57)),"""")"),"")</f>
        <v/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</row>
    <row r="58" ht="15.75" customHeight="1">
      <c r="A58" s="8"/>
      <c r="B58" s="9"/>
      <c r="C58" s="9"/>
      <c r="D58" s="6" t="str">
        <f>IF(C58="","",IFERROR(VLOOKUP(C58,'Master Data'!$B$2:$C$527,2,FALSE),""))</f>
        <v/>
      </c>
      <c r="E58" s="10"/>
      <c r="H58" s="2" t="str">
        <f>IFERROR('Master Data'!E85,"")</f>
        <v/>
      </c>
      <c r="I58" s="2" t="str">
        <f>IFERROR(__xludf.DUMMYFUNCTION("IFERROR(TRANSPOSE(FILTER('Master Data'!$B$2:$B$527,'Master Data'!$A$2:$A$527=$B58)),"""")"),"")</f>
        <v/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</row>
    <row r="59" ht="15.75" customHeight="1">
      <c r="A59" s="8"/>
      <c r="B59" s="9"/>
      <c r="C59" s="9"/>
      <c r="D59" s="6" t="str">
        <f>IF(C59="","",IFERROR(VLOOKUP(C59,'Master Data'!$B$2:$C$527,2,FALSE),""))</f>
        <v/>
      </c>
      <c r="E59" s="10"/>
      <c r="H59" s="2" t="str">
        <f>IFERROR('Master Data'!E86,"")</f>
        <v/>
      </c>
      <c r="I59" s="2" t="str">
        <f>IFERROR(__xludf.DUMMYFUNCTION("IFERROR(TRANSPOSE(FILTER('Master Data'!$B$2:$B$527,'Master Data'!$A$2:$A$527=$B59)),"""")"),"")</f>
        <v/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</row>
    <row r="60" ht="15.75" customHeight="1">
      <c r="A60" s="8"/>
      <c r="B60" s="9"/>
      <c r="C60" s="9"/>
      <c r="D60" s="6" t="str">
        <f>IF(C60="","",IFERROR(VLOOKUP(C60,'Master Data'!$B$2:$C$527,2,FALSE),""))</f>
        <v/>
      </c>
      <c r="E60" s="10"/>
      <c r="H60" s="2" t="str">
        <f>IFERROR('Master Data'!E87,"")</f>
        <v/>
      </c>
      <c r="I60" s="2" t="str">
        <f>IFERROR(__xludf.DUMMYFUNCTION("IFERROR(TRANSPOSE(FILTER('Master Data'!$B$2:$B$527,'Master Data'!$A$2:$A$527=$B60)),"""")"),"")</f>
        <v/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</row>
    <row r="61" ht="15.75" customHeight="1">
      <c r="A61" s="8"/>
      <c r="B61" s="9"/>
      <c r="C61" s="9"/>
      <c r="D61" s="6" t="str">
        <f>IF(C61="","",IFERROR(VLOOKUP(C61,'Master Data'!$B$2:$C$527,2,FALSE),""))</f>
        <v/>
      </c>
      <c r="E61" s="10"/>
      <c r="H61" s="2" t="str">
        <f>IFERROR('Master Data'!E88,"")</f>
        <v/>
      </c>
      <c r="I61" s="2" t="str">
        <f>IFERROR(__xludf.DUMMYFUNCTION("IFERROR(TRANSPOSE(FILTER('Master Data'!$B$2:$B$527,'Master Data'!$A$2:$A$527=$B61)),"""")"),"")</f>
        <v/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</row>
    <row r="62" ht="15.75" customHeight="1">
      <c r="A62" s="8"/>
      <c r="B62" s="9"/>
      <c r="C62" s="9"/>
      <c r="D62" s="6" t="str">
        <f>IF(C62="","",IFERROR(VLOOKUP(C62,'Master Data'!$B$2:$C$527,2,FALSE),""))</f>
        <v/>
      </c>
      <c r="E62" s="10"/>
      <c r="H62" s="2" t="str">
        <f>IFERROR('Master Data'!E89,"")</f>
        <v/>
      </c>
      <c r="I62" s="2" t="str">
        <f>IFERROR(__xludf.DUMMYFUNCTION("IFERROR(TRANSPOSE(FILTER('Master Data'!$B$2:$B$527,'Master Data'!$A$2:$A$527=$B62)),"""")"),"")</f>
        <v/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</row>
    <row r="63" ht="15.75" customHeight="1">
      <c r="A63" s="8"/>
      <c r="B63" s="9"/>
      <c r="C63" s="9"/>
      <c r="D63" s="6" t="str">
        <f>IF(C63="","",IFERROR(VLOOKUP(C63,'Master Data'!$B$2:$C$527,2,FALSE),""))</f>
        <v/>
      </c>
      <c r="E63" s="10"/>
      <c r="H63" s="2" t="str">
        <f>IFERROR('Master Data'!E90,"")</f>
        <v/>
      </c>
      <c r="I63" s="2" t="str">
        <f>IFERROR(__xludf.DUMMYFUNCTION("IFERROR(TRANSPOSE(FILTER('Master Data'!$B$2:$B$527,'Master Data'!$A$2:$A$527=$B63)),"""")"),"")</f>
        <v/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</row>
    <row r="64" ht="15.75" customHeight="1">
      <c r="A64" s="8"/>
      <c r="B64" s="9"/>
      <c r="C64" s="9"/>
      <c r="D64" s="6" t="str">
        <f>IF(C64="","",IFERROR(VLOOKUP(C64,'Master Data'!$B$2:$C$527,2,FALSE),""))</f>
        <v/>
      </c>
      <c r="E64" s="10"/>
      <c r="H64" s="2" t="str">
        <f>IFERROR('Master Data'!E91,"")</f>
        <v/>
      </c>
      <c r="I64" s="2" t="str">
        <f>IFERROR(__xludf.DUMMYFUNCTION("IFERROR(TRANSPOSE(FILTER('Master Data'!$B$2:$B$527,'Master Data'!$A$2:$A$527=$B64)),"""")"),"")</f>
        <v/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</row>
    <row r="65" ht="15.75" customHeight="1">
      <c r="A65" s="8"/>
      <c r="B65" s="9"/>
      <c r="C65" s="9"/>
      <c r="D65" s="6" t="str">
        <f>IF(C65="","",IFERROR(VLOOKUP(C65,'Master Data'!$B$2:$C$527,2,FALSE),""))</f>
        <v/>
      </c>
      <c r="E65" s="10"/>
      <c r="H65" s="2" t="str">
        <f>IFERROR('Master Data'!E92,"")</f>
        <v/>
      </c>
      <c r="I65" s="2" t="str">
        <f>IFERROR(__xludf.DUMMYFUNCTION("IFERROR(TRANSPOSE(FILTER('Master Data'!$B$2:$B$527,'Master Data'!$A$2:$A$527=$B65)),"""")"),"")</f>
        <v/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</row>
    <row r="66" ht="15.75" customHeight="1">
      <c r="A66" s="8"/>
      <c r="B66" s="9"/>
      <c r="C66" s="9"/>
      <c r="D66" s="6" t="str">
        <f>IF(C66="","",IFERROR(VLOOKUP(C66,'Master Data'!$B$2:$C$527,2,FALSE),""))</f>
        <v/>
      </c>
      <c r="E66" s="10"/>
      <c r="H66" s="2" t="str">
        <f>IFERROR('Master Data'!E93,"")</f>
        <v/>
      </c>
      <c r="I66" s="2" t="str">
        <f>IFERROR(__xludf.DUMMYFUNCTION("IFERROR(TRANSPOSE(FILTER('Master Data'!$B$2:$B$527,'Master Data'!$A$2:$A$527=$B66)),"""")"),"")</f>
        <v/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</row>
    <row r="67" ht="15.75" customHeight="1">
      <c r="A67" s="8"/>
      <c r="B67" s="9"/>
      <c r="C67" s="9"/>
      <c r="D67" s="6" t="str">
        <f>IF(C67="","",IFERROR(VLOOKUP(C67,'Master Data'!$B$2:$C$527,2,FALSE),""))</f>
        <v/>
      </c>
      <c r="E67" s="10"/>
      <c r="H67" s="2" t="str">
        <f>IFERROR('Master Data'!E94,"")</f>
        <v/>
      </c>
      <c r="I67" s="2" t="str">
        <f>IFERROR(__xludf.DUMMYFUNCTION("IFERROR(TRANSPOSE(FILTER('Master Data'!$B$2:$B$527,'Master Data'!$A$2:$A$527=$B67)),"""")"),"")</f>
        <v/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</row>
    <row r="68" ht="15.75" customHeight="1">
      <c r="A68" s="8"/>
      <c r="B68" s="9"/>
      <c r="C68" s="9"/>
      <c r="D68" s="6" t="str">
        <f>IF(C68="","",IFERROR(VLOOKUP(C68,'Master Data'!$B$2:$C$527,2,FALSE),""))</f>
        <v/>
      </c>
      <c r="E68" s="10"/>
      <c r="H68" s="2" t="str">
        <f>IFERROR('Master Data'!E95,"")</f>
        <v/>
      </c>
      <c r="I68" s="2" t="str">
        <f>IFERROR(__xludf.DUMMYFUNCTION("IFERROR(TRANSPOSE(FILTER('Master Data'!$B$2:$B$527,'Master Data'!$A$2:$A$527=$B68)),"""")"),"")</f>
        <v/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</row>
    <row r="69" ht="15.75" customHeight="1">
      <c r="A69" s="8"/>
      <c r="B69" s="9"/>
      <c r="C69" s="9"/>
      <c r="D69" s="6" t="str">
        <f>IF(C69="","",IFERROR(VLOOKUP(C69,'Master Data'!$B$2:$C$527,2,FALSE),""))</f>
        <v/>
      </c>
      <c r="E69" s="10"/>
      <c r="H69" s="2" t="str">
        <f>IFERROR('Master Data'!E96,"")</f>
        <v/>
      </c>
      <c r="I69" s="2" t="str">
        <f>IFERROR(__xludf.DUMMYFUNCTION("IFERROR(TRANSPOSE(FILTER('Master Data'!$B$2:$B$527,'Master Data'!$A$2:$A$527=$B69)),"""")"),"")</f>
        <v/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</row>
    <row r="70" ht="15.75" customHeight="1">
      <c r="A70" s="8"/>
      <c r="B70" s="9"/>
      <c r="C70" s="9"/>
      <c r="D70" s="6" t="str">
        <f>IF(C70="","",IFERROR(VLOOKUP(C70,'Master Data'!$B$2:$C$527,2,FALSE),""))</f>
        <v/>
      </c>
      <c r="E70" s="10"/>
      <c r="H70" s="2" t="str">
        <f>IFERROR('Master Data'!E97,"")</f>
        <v/>
      </c>
      <c r="I70" s="2" t="str">
        <f>IFERROR(__xludf.DUMMYFUNCTION("IFERROR(TRANSPOSE(FILTER('Master Data'!$B$2:$B$527,'Master Data'!$A$2:$A$527=$B70)),"""")"),"")</f>
        <v/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</row>
    <row r="71" ht="15.75" customHeight="1">
      <c r="A71" s="8"/>
      <c r="B71" s="9"/>
      <c r="C71" s="9"/>
      <c r="D71" s="6" t="str">
        <f>IF(C71="","",IFERROR(VLOOKUP(C71,'Master Data'!$B$2:$C$527,2,FALSE),""))</f>
        <v/>
      </c>
      <c r="E71" s="10"/>
      <c r="H71" s="2" t="str">
        <f>IFERROR('Master Data'!E98,"")</f>
        <v/>
      </c>
      <c r="I71" s="2" t="str">
        <f>IFERROR(__xludf.DUMMYFUNCTION("IFERROR(TRANSPOSE(FILTER('Master Data'!$B$2:$B$527,'Master Data'!$A$2:$A$527=$B71)),"""")"),"")</f>
        <v/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</row>
    <row r="72" ht="15.75" customHeight="1">
      <c r="A72" s="8"/>
      <c r="B72" s="9"/>
      <c r="C72" s="9"/>
      <c r="D72" s="6" t="str">
        <f>IF(C72="","",IFERROR(VLOOKUP(C72,'Master Data'!$B$2:$C$527,2,FALSE),""))</f>
        <v/>
      </c>
      <c r="E72" s="10"/>
      <c r="H72" s="2" t="str">
        <f>IFERROR('Master Data'!E99,"")</f>
        <v/>
      </c>
      <c r="I72" s="2" t="str">
        <f>IFERROR(__xludf.DUMMYFUNCTION("IFERROR(TRANSPOSE(FILTER('Master Data'!$B$2:$B$527,'Master Data'!$A$2:$A$527=$B72)),"""")"),"")</f>
        <v/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</row>
    <row r="73" ht="15.75" customHeight="1">
      <c r="A73" s="8"/>
      <c r="B73" s="9"/>
      <c r="C73" s="9"/>
      <c r="D73" s="6" t="str">
        <f>IF(C73="","",IFERROR(VLOOKUP(C73,'Master Data'!$B$2:$C$527,2,FALSE),""))</f>
        <v/>
      </c>
      <c r="E73" s="10"/>
      <c r="H73" s="2" t="str">
        <f>IFERROR('Master Data'!E100,"")</f>
        <v/>
      </c>
      <c r="I73" s="2" t="str">
        <f>IFERROR(__xludf.DUMMYFUNCTION("IFERROR(TRANSPOSE(FILTER('Master Data'!$B$2:$B$527,'Master Data'!$A$2:$A$527=$B73)),"""")"),"")</f>
        <v/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</row>
    <row r="74" ht="15.75" customHeight="1">
      <c r="A74" s="8"/>
      <c r="B74" s="9"/>
      <c r="C74" s="9"/>
      <c r="D74" s="6" t="str">
        <f>IF(C74="","",IFERROR(VLOOKUP(C74,'Master Data'!$B$2:$C$527,2,FALSE),""))</f>
        <v/>
      </c>
      <c r="E74" s="10"/>
      <c r="H74" s="2" t="str">
        <f>IFERROR('Master Data'!E101,"")</f>
        <v/>
      </c>
      <c r="I74" s="2" t="str">
        <f>IFERROR(__xludf.DUMMYFUNCTION("IFERROR(TRANSPOSE(FILTER('Master Data'!$B$2:$B$527,'Master Data'!$A$2:$A$527=$B74)),"""")"),"")</f>
        <v/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</row>
    <row r="75" ht="15.75" customHeight="1">
      <c r="A75" s="8"/>
      <c r="B75" s="9"/>
      <c r="C75" s="9"/>
      <c r="D75" s="6" t="str">
        <f>IF(C75="","",IFERROR(VLOOKUP(C75,'Master Data'!$B$2:$C$527,2,FALSE),""))</f>
        <v/>
      </c>
      <c r="E75" s="10"/>
      <c r="H75" s="2" t="str">
        <f>IFERROR('Master Data'!E102,"")</f>
        <v/>
      </c>
      <c r="I75" s="2" t="str">
        <f>IFERROR(__xludf.DUMMYFUNCTION("IFERROR(TRANSPOSE(FILTER('Master Data'!$B$2:$B$527,'Master Data'!$A$2:$A$527=$B75)),"""")"),"")</f>
        <v/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</row>
    <row r="76" ht="15.75" customHeight="1">
      <c r="A76" s="8"/>
      <c r="B76" s="9"/>
      <c r="C76" s="9"/>
      <c r="D76" s="6" t="str">
        <f>IF(C76="","",IFERROR(VLOOKUP(C76,'Master Data'!$B$2:$C$527,2,FALSE),""))</f>
        <v/>
      </c>
      <c r="E76" s="10"/>
      <c r="H76" s="2" t="str">
        <f>IFERROR('Master Data'!E103,"")</f>
        <v/>
      </c>
      <c r="I76" s="2" t="str">
        <f>IFERROR(__xludf.DUMMYFUNCTION("IFERROR(TRANSPOSE(FILTER('Master Data'!$B$2:$B$527,'Master Data'!$A$2:$A$527=$B76)),"""")"),"")</f>
        <v/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</row>
    <row r="77" ht="15.75" customHeight="1">
      <c r="A77" s="8"/>
      <c r="B77" s="9"/>
      <c r="C77" s="9"/>
      <c r="D77" s="6" t="str">
        <f>IF(C77="","",IFERROR(VLOOKUP(C77,'Master Data'!$B$2:$C$527,2,FALSE),""))</f>
        <v/>
      </c>
      <c r="E77" s="10"/>
      <c r="H77" s="2" t="str">
        <f>IFERROR('Master Data'!E104,"")</f>
        <v/>
      </c>
      <c r="I77" s="2" t="str">
        <f>IFERROR(__xludf.DUMMYFUNCTION("IFERROR(TRANSPOSE(FILTER('Master Data'!$B$2:$B$527,'Master Data'!$A$2:$A$527=$B77)),"""")"),"")</f>
        <v/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</row>
    <row r="78" ht="15.75" customHeight="1">
      <c r="A78" s="8"/>
      <c r="B78" s="9"/>
      <c r="C78" s="9"/>
      <c r="D78" s="6" t="str">
        <f>IF(C78="","",IFERROR(VLOOKUP(C78,'Master Data'!$B$2:$C$527,2,FALSE),""))</f>
        <v/>
      </c>
      <c r="E78" s="10"/>
      <c r="H78" s="2" t="str">
        <f>IFERROR('Master Data'!E105,"")</f>
        <v/>
      </c>
      <c r="I78" s="2" t="str">
        <f>IFERROR(__xludf.DUMMYFUNCTION("IFERROR(TRANSPOSE(FILTER('Master Data'!$B$2:$B$527,'Master Data'!$A$2:$A$527=$B78)),"""")"),"")</f>
        <v/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</row>
    <row r="79" ht="15.75" customHeight="1">
      <c r="A79" s="8"/>
      <c r="B79" s="9"/>
      <c r="C79" s="9"/>
      <c r="D79" s="6" t="str">
        <f>IF(C79="","",IFERROR(VLOOKUP(C79,'Master Data'!$B$2:$C$527,2,FALSE),""))</f>
        <v/>
      </c>
      <c r="E79" s="10"/>
      <c r="H79" s="2" t="str">
        <f>IFERROR('Master Data'!E106,"")</f>
        <v/>
      </c>
      <c r="I79" s="2" t="str">
        <f>IFERROR(__xludf.DUMMYFUNCTION("IFERROR(TRANSPOSE(FILTER('Master Data'!$B$2:$B$527,'Master Data'!$A$2:$A$527=$B79)),"""")"),"")</f>
        <v/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</row>
    <row r="80" ht="15.75" customHeight="1">
      <c r="A80" s="8"/>
      <c r="B80" s="9"/>
      <c r="C80" s="9"/>
      <c r="D80" s="6" t="str">
        <f>IF(C80="","",IFERROR(VLOOKUP(C80,'Master Data'!$B$2:$C$527,2,FALSE),""))</f>
        <v/>
      </c>
      <c r="E80" s="10"/>
      <c r="H80" s="2" t="str">
        <f>IFERROR('Master Data'!E107,"")</f>
        <v/>
      </c>
      <c r="I80" s="2" t="str">
        <f>IFERROR(__xludf.DUMMYFUNCTION("IFERROR(TRANSPOSE(FILTER('Master Data'!$B$2:$B$527,'Master Data'!$A$2:$A$527=$B80)),"""")"),"")</f>
        <v/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</row>
    <row r="81" ht="15.75" customHeight="1">
      <c r="A81" s="8"/>
      <c r="B81" s="9"/>
      <c r="C81" s="9"/>
      <c r="D81" s="6" t="str">
        <f>IF(C81="","",IFERROR(VLOOKUP(C81,'Master Data'!$B$2:$C$527,2,FALSE),""))</f>
        <v/>
      </c>
      <c r="E81" s="10"/>
      <c r="H81" s="2" t="str">
        <f>IFERROR('Master Data'!E108,"")</f>
        <v/>
      </c>
      <c r="I81" s="2" t="str">
        <f>IFERROR(__xludf.DUMMYFUNCTION("IFERROR(TRANSPOSE(FILTER('Master Data'!$B$2:$B$527,'Master Data'!$A$2:$A$527=$B81)),"""")"),"")</f>
        <v/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</row>
    <row r="82" ht="15.75" customHeight="1">
      <c r="A82" s="8"/>
      <c r="B82" s="9"/>
      <c r="C82" s="9"/>
      <c r="D82" s="6" t="str">
        <f>IF(C82="","",IFERROR(VLOOKUP(C82,'Master Data'!$B$2:$C$527,2,FALSE),""))</f>
        <v/>
      </c>
      <c r="E82" s="10"/>
      <c r="H82" s="2" t="str">
        <f>IFERROR('Master Data'!E109,"")</f>
        <v/>
      </c>
      <c r="I82" s="2" t="str">
        <f>IFERROR(__xludf.DUMMYFUNCTION("IFERROR(TRANSPOSE(FILTER('Master Data'!$B$2:$B$527,'Master Data'!$A$2:$A$527=$B82)),"""")"),"")</f>
        <v/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</row>
    <row r="83" ht="15.75" customHeight="1">
      <c r="A83" s="8"/>
      <c r="B83" s="9"/>
      <c r="C83" s="9"/>
      <c r="D83" s="6" t="str">
        <f>IF(C83="","",IFERROR(VLOOKUP(C83,'Master Data'!$B$2:$C$527,2,FALSE),""))</f>
        <v/>
      </c>
      <c r="E83" s="10"/>
      <c r="H83" s="2" t="str">
        <f>IFERROR('Master Data'!E110,"")</f>
        <v/>
      </c>
      <c r="I83" s="2" t="str">
        <f>IFERROR(__xludf.DUMMYFUNCTION("IFERROR(TRANSPOSE(FILTER('Master Data'!$B$2:$B$527,'Master Data'!$A$2:$A$527=$B83)),"""")"),"")</f>
        <v/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</row>
    <row r="84" ht="15.75" customHeight="1">
      <c r="A84" s="8"/>
      <c r="B84" s="9"/>
      <c r="C84" s="9"/>
      <c r="D84" s="6" t="str">
        <f>IF(C84="","",IFERROR(VLOOKUP(C84,'Master Data'!$B$2:$C$527,2,FALSE),""))</f>
        <v/>
      </c>
      <c r="E84" s="10"/>
      <c r="H84" s="2" t="str">
        <f>IFERROR('Master Data'!E111,"")</f>
        <v/>
      </c>
      <c r="I84" s="2" t="str">
        <f>IFERROR(__xludf.DUMMYFUNCTION("IFERROR(TRANSPOSE(FILTER('Master Data'!$B$2:$B$527,'Master Data'!$A$2:$A$527=$B84)),"""")"),"")</f>
        <v/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</row>
    <row r="85" ht="15.75" customHeight="1">
      <c r="A85" s="8"/>
      <c r="B85" s="9"/>
      <c r="C85" s="9"/>
      <c r="D85" s="6" t="str">
        <f>IF(C85="","",IFERROR(VLOOKUP(C85,'Master Data'!$B$2:$C$527,2,FALSE),""))</f>
        <v/>
      </c>
      <c r="E85" s="10"/>
      <c r="H85" s="2" t="str">
        <f>IFERROR('Master Data'!E112,"")</f>
        <v/>
      </c>
      <c r="I85" s="2" t="str">
        <f>IFERROR(__xludf.DUMMYFUNCTION("IFERROR(TRANSPOSE(FILTER('Master Data'!$B$2:$B$527,'Master Data'!$A$2:$A$527=$B85)),"""")"),"")</f>
        <v/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</row>
    <row r="86" ht="15.75" customHeight="1">
      <c r="A86" s="8"/>
      <c r="B86" s="9"/>
      <c r="C86" s="9"/>
      <c r="D86" s="6" t="str">
        <f>IF(C86="","",IFERROR(VLOOKUP(C86,'Master Data'!$B$2:$C$527,2,FALSE),""))</f>
        <v/>
      </c>
      <c r="E86" s="10"/>
      <c r="H86" s="2" t="str">
        <f>IFERROR('Master Data'!E113,"")</f>
        <v/>
      </c>
      <c r="I86" s="2" t="str">
        <f>IFERROR(__xludf.DUMMYFUNCTION("IFERROR(TRANSPOSE(FILTER('Master Data'!$B$2:$B$527,'Master Data'!$A$2:$A$527=$B86)),"""")"),"")</f>
        <v/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</row>
    <row r="87" ht="15.75" customHeight="1">
      <c r="A87" s="8"/>
      <c r="B87" s="9"/>
      <c r="C87" s="9"/>
      <c r="D87" s="6" t="str">
        <f>IF(C87="","",IFERROR(VLOOKUP(C87,'Master Data'!$B$2:$C$527,2,FALSE),""))</f>
        <v/>
      </c>
      <c r="E87" s="10"/>
      <c r="H87" s="2" t="str">
        <f>IFERROR('Master Data'!E114,"")</f>
        <v/>
      </c>
      <c r="I87" s="2" t="str">
        <f>IFERROR(__xludf.DUMMYFUNCTION("IFERROR(TRANSPOSE(FILTER('Master Data'!$B$2:$B$527,'Master Data'!$A$2:$A$527=$B87)),"""")"),"")</f>
        <v/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</row>
    <row r="88" ht="15.75" customHeight="1">
      <c r="A88" s="8"/>
      <c r="B88" s="9"/>
      <c r="C88" s="9"/>
      <c r="D88" s="6" t="str">
        <f>IF(C88="","",IFERROR(VLOOKUP(C88,'Master Data'!$B$2:$C$527,2,FALSE),""))</f>
        <v/>
      </c>
      <c r="E88" s="10"/>
      <c r="H88" s="2" t="str">
        <f>IFERROR('Master Data'!E115,"")</f>
        <v/>
      </c>
      <c r="I88" s="2" t="str">
        <f>IFERROR(__xludf.DUMMYFUNCTION("IFERROR(TRANSPOSE(FILTER('Master Data'!$B$2:$B$527,'Master Data'!$A$2:$A$527=$B88)),"""")"),"")</f>
        <v/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</row>
    <row r="89" ht="15.75" customHeight="1">
      <c r="A89" s="8"/>
      <c r="B89" s="9"/>
      <c r="C89" s="9"/>
      <c r="D89" s="6" t="str">
        <f>IF(C89="","",IFERROR(VLOOKUP(C89,'Master Data'!$B$2:$C$527,2,FALSE),""))</f>
        <v/>
      </c>
      <c r="E89" s="10"/>
      <c r="H89" s="2" t="str">
        <f>IFERROR('Master Data'!E116,"")</f>
        <v/>
      </c>
      <c r="I89" s="2" t="str">
        <f>IFERROR(__xludf.DUMMYFUNCTION("IFERROR(TRANSPOSE(FILTER('Master Data'!$B$2:$B$527,'Master Data'!$A$2:$A$527=$B89)),"""")"),"")</f>
        <v/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</row>
    <row r="90" ht="15.75" customHeight="1">
      <c r="A90" s="8"/>
      <c r="B90" s="9"/>
      <c r="C90" s="9"/>
      <c r="D90" s="6" t="str">
        <f>IF(C90="","",IFERROR(VLOOKUP(C90,'Master Data'!$B$2:$C$527,2,FALSE),""))</f>
        <v/>
      </c>
      <c r="E90" s="10"/>
      <c r="H90" s="2" t="str">
        <f>IFERROR('Master Data'!E117,"")</f>
        <v/>
      </c>
      <c r="I90" s="2" t="str">
        <f>IFERROR(__xludf.DUMMYFUNCTION("IFERROR(TRANSPOSE(FILTER('Master Data'!$B$2:$B$527,'Master Data'!$A$2:$A$527=$B90)),"""")"),"")</f>
        <v/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</row>
    <row r="91" ht="15.75" customHeight="1">
      <c r="A91" s="8"/>
      <c r="B91" s="9"/>
      <c r="C91" s="9"/>
      <c r="D91" s="6" t="str">
        <f>IF(C91="","",IFERROR(VLOOKUP(C91,'Master Data'!$B$2:$C$527,2,FALSE),""))</f>
        <v/>
      </c>
      <c r="E91" s="10"/>
      <c r="H91" s="2" t="str">
        <f>IFERROR('Master Data'!E118,"")</f>
        <v/>
      </c>
      <c r="I91" s="2" t="str">
        <f>IFERROR(__xludf.DUMMYFUNCTION("IFERROR(TRANSPOSE(FILTER('Master Data'!$B$2:$B$527,'Master Data'!$A$2:$A$527=$B91)),"""")"),"")</f>
        <v/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</row>
    <row r="92" ht="15.75" customHeight="1">
      <c r="A92" s="8"/>
      <c r="B92" s="9"/>
      <c r="C92" s="9"/>
      <c r="D92" s="6" t="str">
        <f>IF(C92="","",IFERROR(VLOOKUP(C92,'Master Data'!$B$2:$C$527,2,FALSE),""))</f>
        <v/>
      </c>
      <c r="E92" s="10"/>
      <c r="H92" s="2" t="str">
        <f>IFERROR('Master Data'!E119,"")</f>
        <v/>
      </c>
      <c r="I92" s="2" t="str">
        <f>IFERROR(__xludf.DUMMYFUNCTION("IFERROR(TRANSPOSE(FILTER('Master Data'!$B$2:$B$527,'Master Data'!$A$2:$A$527=$B92)),"""")"),"")</f>
        <v/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</row>
    <row r="93" ht="15.75" customHeight="1">
      <c r="A93" s="8"/>
      <c r="B93" s="9"/>
      <c r="C93" s="9"/>
      <c r="D93" s="6" t="str">
        <f>IF(C93="","",IFERROR(VLOOKUP(C93,'Master Data'!$B$2:$C$527,2,FALSE),""))</f>
        <v/>
      </c>
      <c r="E93" s="10"/>
      <c r="H93" s="2" t="str">
        <f>IFERROR('Master Data'!E120,"")</f>
        <v/>
      </c>
      <c r="I93" s="2" t="str">
        <f>IFERROR(__xludf.DUMMYFUNCTION("IFERROR(TRANSPOSE(FILTER('Master Data'!$B$2:$B$527,'Master Data'!$A$2:$A$527=$B93)),"""")"),"")</f>
        <v/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</row>
    <row r="94" ht="15.75" customHeight="1">
      <c r="A94" s="8"/>
      <c r="B94" s="9"/>
      <c r="C94" s="9"/>
      <c r="D94" s="6" t="str">
        <f>IF(C94="","",IFERROR(VLOOKUP(C94,'Master Data'!$B$2:$C$527,2,FALSE),""))</f>
        <v/>
      </c>
      <c r="E94" s="10"/>
      <c r="H94" s="2" t="str">
        <f>IFERROR('Master Data'!E121,"")</f>
        <v/>
      </c>
      <c r="I94" s="2" t="str">
        <f>IFERROR(__xludf.DUMMYFUNCTION("IFERROR(TRANSPOSE(FILTER('Master Data'!$B$2:$B$527,'Master Data'!$A$2:$A$527=$B94)),"""")"),"")</f>
        <v/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</row>
    <row r="95" ht="15.75" customHeight="1">
      <c r="A95" s="8"/>
      <c r="B95" s="9"/>
      <c r="C95" s="9"/>
      <c r="D95" s="6" t="str">
        <f>IF(C95="","",IFERROR(VLOOKUP(C95,'Master Data'!$B$2:$C$527,2,FALSE),""))</f>
        <v/>
      </c>
      <c r="E95" s="10"/>
      <c r="H95" s="2" t="str">
        <f>IFERROR('Master Data'!E122,"")</f>
        <v/>
      </c>
      <c r="I95" s="2" t="str">
        <f>IFERROR(__xludf.DUMMYFUNCTION("IFERROR(TRANSPOSE(FILTER('Master Data'!$B$2:$B$527,'Master Data'!$A$2:$A$527=$B95)),"""")"),"")</f>
        <v/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</row>
    <row r="96" ht="15.75" customHeight="1">
      <c r="A96" s="8"/>
      <c r="B96" s="9"/>
      <c r="C96" s="9"/>
      <c r="D96" s="6" t="str">
        <f>IF(C96="","",IFERROR(VLOOKUP(C96,'Master Data'!$B$2:$C$527,2,FALSE),""))</f>
        <v/>
      </c>
      <c r="E96" s="10"/>
      <c r="H96" s="2" t="str">
        <f>IFERROR('Master Data'!E123,"")</f>
        <v/>
      </c>
      <c r="I96" s="2" t="str">
        <f>IFERROR(__xludf.DUMMYFUNCTION("IFERROR(TRANSPOSE(FILTER('Master Data'!$B$2:$B$527,'Master Data'!$A$2:$A$527=$B96)),"""")"),"")</f>
        <v/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</row>
    <row r="97" ht="15.75" customHeight="1">
      <c r="A97" s="8"/>
      <c r="B97" s="9"/>
      <c r="C97" s="9"/>
      <c r="D97" s="6" t="str">
        <f>IF(C97="","",IFERROR(VLOOKUP(C97,'Master Data'!$B$2:$C$527,2,FALSE),""))</f>
        <v/>
      </c>
      <c r="E97" s="10"/>
      <c r="H97" s="2" t="str">
        <f>IFERROR('Master Data'!E124,"")</f>
        <v/>
      </c>
      <c r="I97" s="2" t="str">
        <f>IFERROR(__xludf.DUMMYFUNCTION("IFERROR(TRANSPOSE(FILTER('Master Data'!$B$2:$B$527,'Master Data'!$A$2:$A$527=$B97)),"""")"),"")</f>
        <v/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</row>
    <row r="98" ht="15.75" customHeight="1">
      <c r="A98" s="8"/>
      <c r="B98" s="9"/>
      <c r="C98" s="9"/>
      <c r="D98" s="6" t="str">
        <f>IF(C98="","",IFERROR(VLOOKUP(C98,'Master Data'!$B$2:$C$527,2,FALSE),""))</f>
        <v/>
      </c>
      <c r="E98" s="10"/>
      <c r="H98" s="2" t="str">
        <f>IFERROR('Master Data'!E125,"")</f>
        <v/>
      </c>
      <c r="I98" s="2" t="str">
        <f>IFERROR(__xludf.DUMMYFUNCTION("IFERROR(TRANSPOSE(FILTER('Master Data'!$B$2:$B$527,'Master Data'!$A$2:$A$527=$B98)),"""")"),"")</f>
        <v/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</row>
    <row r="99" ht="15.75" customHeight="1">
      <c r="A99" s="8"/>
      <c r="B99" s="9"/>
      <c r="C99" s="9"/>
      <c r="D99" s="6" t="str">
        <f>IF(C99="","",IFERROR(VLOOKUP(C99,'Master Data'!$B$2:$C$527,2,FALSE),""))</f>
        <v/>
      </c>
      <c r="E99" s="10"/>
      <c r="H99" s="2" t="str">
        <f>IFERROR('Master Data'!E126,"")</f>
        <v/>
      </c>
      <c r="I99" s="2" t="str">
        <f>IFERROR(__xludf.DUMMYFUNCTION("IFERROR(TRANSPOSE(FILTER('Master Data'!$B$2:$B$527,'Master Data'!$A$2:$A$527=$B99)),"""")"),"")</f>
        <v/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</row>
    <row r="100" ht="15.75" customHeight="1">
      <c r="A100" s="8"/>
      <c r="B100" s="9"/>
      <c r="C100" s="9"/>
      <c r="D100" s="6" t="str">
        <f>IF(C100="","",IFERROR(VLOOKUP(C100,'Master Data'!$B$2:$C$527,2,FALSE),""))</f>
        <v/>
      </c>
      <c r="E100" s="10"/>
      <c r="H100" s="2" t="str">
        <f>IFERROR('Master Data'!E127,"")</f>
        <v/>
      </c>
      <c r="I100" s="2" t="str">
        <f>IFERROR(__xludf.DUMMYFUNCTION("IFERROR(TRANSPOSE(FILTER('Master Data'!$B$2:$B$527,'Master Data'!$A$2:$A$527=$B100)),"""")"),"")</f>
        <v/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</row>
    <row r="101" ht="15.75" customHeight="1">
      <c r="A101" s="8"/>
      <c r="B101" s="9"/>
      <c r="C101" s="9"/>
      <c r="D101" s="6" t="str">
        <f>IF(C101="","",IFERROR(VLOOKUP(C101,'Master Data'!$B$2:$C$527,2,FALSE),""))</f>
        <v/>
      </c>
      <c r="E101" s="10"/>
      <c r="H101" s="2" t="str">
        <f>IFERROR('Master Data'!E128,"")</f>
        <v/>
      </c>
      <c r="I101" s="2" t="str">
        <f>IFERROR(__xludf.DUMMYFUNCTION("IFERROR(TRANSPOSE(FILTER('Master Data'!$B$2:$B$527,'Master Data'!$A$2:$A$527=$B101)),"""")"),"")</f>
        <v/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</row>
    <row r="102" ht="15.75" customHeight="1">
      <c r="A102" s="8"/>
      <c r="B102" s="9"/>
      <c r="C102" s="9"/>
      <c r="D102" s="6" t="str">
        <f>IF(C102="","",IFERROR(VLOOKUP(C102,'Master Data'!$B$2:$C$527,2,FALSE),""))</f>
        <v/>
      </c>
      <c r="E102" s="10"/>
      <c r="H102" s="2" t="str">
        <f>IFERROR('Master Data'!E129,"")</f>
        <v/>
      </c>
      <c r="I102" s="2" t="str">
        <f>IFERROR(__xludf.DUMMYFUNCTION("IFERROR(TRANSPOSE(FILTER('Master Data'!$B$2:$B$527,'Master Data'!$A$2:$A$527=$B102)),"""")"),"")</f>
        <v/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</row>
    <row r="103" ht="15.75" customHeight="1">
      <c r="A103" s="8"/>
      <c r="B103" s="9"/>
      <c r="C103" s="9"/>
      <c r="D103" s="6" t="str">
        <f>IF(C103="","",IFERROR(VLOOKUP(C103,'Master Data'!$B$2:$C$527,2,FALSE),""))</f>
        <v/>
      </c>
      <c r="E103" s="10"/>
      <c r="H103" s="2" t="str">
        <f>IFERROR('Master Data'!E130,"")</f>
        <v/>
      </c>
      <c r="I103" s="2" t="str">
        <f>IFERROR(__xludf.DUMMYFUNCTION("IFERROR(TRANSPOSE(FILTER('Master Data'!$B$2:$B$527,'Master Data'!$A$2:$A$527=$B103)),"""")"),"")</f>
        <v/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</row>
    <row r="104" ht="15.75" customHeight="1">
      <c r="A104" s="8"/>
      <c r="B104" s="9"/>
      <c r="C104" s="9"/>
      <c r="D104" s="6" t="str">
        <f>IF(C104="","",IFERROR(VLOOKUP(C104,'Master Data'!$B$2:$C$527,2,FALSE),""))</f>
        <v/>
      </c>
      <c r="E104" s="10"/>
      <c r="H104" s="2" t="str">
        <f>IFERROR('Master Data'!E131,"")</f>
        <v/>
      </c>
      <c r="I104" s="2" t="str">
        <f>IFERROR(__xludf.DUMMYFUNCTION("IFERROR(TRANSPOSE(FILTER('Master Data'!$B$2:$B$527,'Master Data'!$A$2:$A$527=$B104)),"""")"),"")</f>
        <v/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</row>
    <row r="105" ht="15.75" customHeight="1">
      <c r="A105" s="8"/>
      <c r="B105" s="9"/>
      <c r="C105" s="9"/>
      <c r="D105" s="6" t="str">
        <f>IF(C105="","",IFERROR(VLOOKUP(C105,'Master Data'!$B$2:$C$527,2,FALSE),""))</f>
        <v/>
      </c>
      <c r="E105" s="10"/>
      <c r="H105" s="2" t="str">
        <f>IFERROR('Master Data'!E132,"")</f>
        <v/>
      </c>
      <c r="I105" s="2" t="str">
        <f>IFERROR(__xludf.DUMMYFUNCTION("IFERROR(TRANSPOSE(FILTER('Master Data'!$B$2:$B$527,'Master Data'!$A$2:$A$527=$B105)),"""")"),"")</f>
        <v/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</row>
    <row r="106" ht="15.75" customHeight="1">
      <c r="A106" s="8"/>
      <c r="B106" s="9"/>
      <c r="C106" s="9"/>
      <c r="D106" s="6" t="str">
        <f>IF(C106="","",IFERROR(VLOOKUP(C106,'Master Data'!$B$2:$C$527,2,FALSE),""))</f>
        <v/>
      </c>
      <c r="E106" s="10"/>
      <c r="H106" s="2" t="str">
        <f>IFERROR('Master Data'!E133,"")</f>
        <v/>
      </c>
      <c r="I106" s="2" t="str">
        <f>IFERROR(__xludf.DUMMYFUNCTION("IFERROR(TRANSPOSE(FILTER('Master Data'!$B$2:$B$527,'Master Data'!$A$2:$A$527=$B106)),"""")"),"")</f>
        <v/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</row>
    <row r="107" ht="15.75" customHeight="1">
      <c r="A107" s="8"/>
      <c r="B107" s="9"/>
      <c r="C107" s="9"/>
      <c r="D107" s="6" t="str">
        <f>IF(C107="","",IFERROR(VLOOKUP(C107,'Master Data'!$B$2:$C$527,2,FALSE),""))</f>
        <v/>
      </c>
      <c r="E107" s="10"/>
      <c r="H107" s="2" t="str">
        <f>IFERROR('Master Data'!E134,"")</f>
        <v/>
      </c>
      <c r="I107" s="2" t="str">
        <f>IFERROR(__xludf.DUMMYFUNCTION("IFERROR(TRANSPOSE(FILTER('Master Data'!$B$2:$B$527,'Master Data'!$A$2:$A$527=$B107)),"""")"),"")</f>
        <v/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</row>
    <row r="108" ht="15.75" customHeight="1">
      <c r="A108" s="8"/>
      <c r="B108" s="9"/>
      <c r="C108" s="9"/>
      <c r="D108" s="6" t="str">
        <f>IF(C108="","",IFERROR(VLOOKUP(C108,'Master Data'!$B$2:$C$527,2,FALSE),""))</f>
        <v/>
      </c>
      <c r="E108" s="10"/>
      <c r="H108" s="2" t="str">
        <f>IFERROR('Master Data'!E135,"")</f>
        <v/>
      </c>
      <c r="I108" s="2" t="str">
        <f>IFERROR(__xludf.DUMMYFUNCTION("IFERROR(TRANSPOSE(FILTER('Master Data'!$B$2:$B$527,'Master Data'!$A$2:$A$527=$B108)),"""")"),"")</f>
        <v/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</row>
    <row r="109" ht="15.75" customHeight="1">
      <c r="A109" s="8"/>
      <c r="B109" s="9"/>
      <c r="C109" s="9"/>
      <c r="D109" s="6" t="str">
        <f>IF(C109="","",IFERROR(VLOOKUP(C109,'Master Data'!$B$2:$C$527,2,FALSE),""))</f>
        <v/>
      </c>
      <c r="E109" s="10"/>
      <c r="H109" s="2" t="str">
        <f>IFERROR('Master Data'!E136,"")</f>
        <v/>
      </c>
      <c r="I109" s="2" t="str">
        <f>IFERROR(__xludf.DUMMYFUNCTION("IFERROR(TRANSPOSE(FILTER('Master Data'!$B$2:$B$527,'Master Data'!$A$2:$A$527=$B109)),"""")"),"")</f>
        <v/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</row>
    <row r="110" ht="15.75" customHeight="1">
      <c r="A110" s="8"/>
      <c r="B110" s="9"/>
      <c r="C110" s="9"/>
      <c r="D110" s="6" t="str">
        <f>IF(C110="","",IFERROR(VLOOKUP(C110,'Master Data'!$B$2:$C$527,2,FALSE),""))</f>
        <v/>
      </c>
      <c r="E110" s="10"/>
      <c r="H110" s="2" t="str">
        <f>IFERROR('Master Data'!E137,"")</f>
        <v/>
      </c>
      <c r="I110" s="2" t="str">
        <f>IFERROR(__xludf.DUMMYFUNCTION("IFERROR(TRANSPOSE(FILTER('Master Data'!$B$2:$B$527,'Master Data'!$A$2:$A$527=$B110)),"""")"),"")</f>
        <v/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</row>
    <row r="111" ht="15.75" customHeight="1">
      <c r="A111" s="8"/>
      <c r="B111" s="9"/>
      <c r="C111" s="9"/>
      <c r="D111" s="6" t="str">
        <f>IF(C111="","",IFERROR(VLOOKUP(C111,'Master Data'!$B$2:$C$527,2,FALSE),""))</f>
        <v/>
      </c>
      <c r="E111" s="10"/>
      <c r="H111" s="2" t="str">
        <f>IFERROR('Master Data'!E138,"")</f>
        <v/>
      </c>
      <c r="I111" s="2" t="str">
        <f>IFERROR(__xludf.DUMMYFUNCTION("IFERROR(TRANSPOSE(FILTER('Master Data'!$B$2:$B$527,'Master Data'!$A$2:$A$527=$B111)),"""")"),"")</f>
        <v/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</row>
    <row r="112" ht="15.75" customHeight="1">
      <c r="A112" s="8"/>
      <c r="B112" s="9"/>
      <c r="C112" s="9"/>
      <c r="D112" s="6" t="str">
        <f>IF(C112="","",IFERROR(VLOOKUP(C112,'Master Data'!$B$2:$C$527,2,FALSE),""))</f>
        <v/>
      </c>
      <c r="E112" s="10"/>
      <c r="H112" s="2" t="str">
        <f>IFERROR('Master Data'!E139,"")</f>
        <v/>
      </c>
      <c r="I112" s="2" t="str">
        <f>IFERROR(__xludf.DUMMYFUNCTION("IFERROR(TRANSPOSE(FILTER('Master Data'!$B$2:$B$527,'Master Data'!$A$2:$A$527=$B112)),"""")"),"")</f>
        <v/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</row>
    <row r="113" ht="15.75" customHeight="1">
      <c r="A113" s="8"/>
      <c r="B113" s="9"/>
      <c r="C113" s="9"/>
      <c r="D113" s="6" t="str">
        <f>IF(C113="","",IFERROR(VLOOKUP(C113,'Master Data'!$B$2:$C$527,2,FALSE),""))</f>
        <v/>
      </c>
      <c r="E113" s="10"/>
      <c r="H113" s="2" t="str">
        <f>IFERROR('Master Data'!E140,"")</f>
        <v/>
      </c>
      <c r="I113" s="2" t="str">
        <f>IFERROR(__xludf.DUMMYFUNCTION("IFERROR(TRANSPOSE(FILTER('Master Data'!$B$2:$B$527,'Master Data'!$A$2:$A$527=$B113)),"""")"),"")</f>
        <v/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</row>
    <row r="114" ht="15.75" customHeight="1">
      <c r="A114" s="8"/>
      <c r="B114" s="9"/>
      <c r="C114" s="9"/>
      <c r="D114" s="6" t="str">
        <f>IF(C114="","",IFERROR(VLOOKUP(C114,'Master Data'!$B$2:$C$527,2,FALSE),""))</f>
        <v/>
      </c>
      <c r="E114" s="10"/>
      <c r="H114" s="2" t="str">
        <f>IFERROR('Master Data'!E141,"")</f>
        <v/>
      </c>
      <c r="I114" s="2" t="str">
        <f>IFERROR(__xludf.DUMMYFUNCTION("IFERROR(TRANSPOSE(FILTER('Master Data'!$B$2:$B$527,'Master Data'!$A$2:$A$527=$B114)),"""")"),"")</f>
        <v/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</row>
    <row r="115" ht="15.75" customHeight="1">
      <c r="A115" s="8"/>
      <c r="B115" s="9"/>
      <c r="C115" s="9"/>
      <c r="D115" s="6" t="str">
        <f>IF(C115="","",IFERROR(VLOOKUP(C115,'Master Data'!$B$2:$C$527,2,FALSE),""))</f>
        <v/>
      </c>
      <c r="E115" s="10"/>
      <c r="H115" s="2" t="str">
        <f>IFERROR('Master Data'!E142,"")</f>
        <v/>
      </c>
      <c r="I115" s="2" t="str">
        <f>IFERROR(__xludf.DUMMYFUNCTION("IFERROR(TRANSPOSE(FILTER('Master Data'!$B$2:$B$527,'Master Data'!$A$2:$A$527=$B115)),"""")"),"")</f>
        <v/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</row>
    <row r="116" ht="15.75" customHeight="1">
      <c r="A116" s="8"/>
      <c r="B116" s="9"/>
      <c r="C116" s="9"/>
      <c r="D116" s="6" t="str">
        <f>IF(C116="","",IFERROR(VLOOKUP(C116,'Master Data'!$B$2:$C$527,2,FALSE),""))</f>
        <v/>
      </c>
      <c r="E116" s="10"/>
      <c r="H116" s="2" t="str">
        <f>IFERROR('Master Data'!E143,"")</f>
        <v/>
      </c>
      <c r="I116" s="2" t="str">
        <f>IFERROR(__xludf.DUMMYFUNCTION("IFERROR(TRANSPOSE(FILTER('Master Data'!$B$2:$B$527,'Master Data'!$A$2:$A$527=$B116)),"""")"),"")</f>
        <v/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</row>
    <row r="117" ht="15.75" customHeight="1">
      <c r="A117" s="8"/>
      <c r="B117" s="9"/>
      <c r="C117" s="9"/>
      <c r="D117" s="6" t="str">
        <f>IF(C117="","",IFERROR(VLOOKUP(C117,'Master Data'!$B$2:$C$527,2,FALSE),""))</f>
        <v/>
      </c>
      <c r="E117" s="10"/>
      <c r="H117" s="2" t="str">
        <f>IFERROR('Master Data'!E144,"")</f>
        <v/>
      </c>
      <c r="I117" s="2" t="str">
        <f>IFERROR(__xludf.DUMMYFUNCTION("IFERROR(TRANSPOSE(FILTER('Master Data'!$B$2:$B$527,'Master Data'!$A$2:$A$527=$B117)),"""")"),"")</f>
        <v/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</row>
    <row r="118" ht="15.75" customHeight="1">
      <c r="A118" s="8"/>
      <c r="B118" s="9"/>
      <c r="C118" s="9"/>
      <c r="D118" s="6" t="str">
        <f>IF(C118="","",IFERROR(VLOOKUP(C118,'Master Data'!$B$2:$C$527,2,FALSE),""))</f>
        <v/>
      </c>
      <c r="E118" s="10"/>
      <c r="H118" s="2" t="str">
        <f>IFERROR('Master Data'!E145,"")</f>
        <v/>
      </c>
      <c r="I118" s="2" t="str">
        <f>IFERROR(__xludf.DUMMYFUNCTION("IFERROR(TRANSPOSE(FILTER('Master Data'!$B$2:$B$527,'Master Data'!$A$2:$A$527=$B118)),"""")"),"")</f>
        <v/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</row>
    <row r="119" ht="15.75" customHeight="1">
      <c r="A119" s="8"/>
      <c r="B119" s="9"/>
      <c r="C119" s="9"/>
      <c r="D119" s="6" t="str">
        <f>IF(C119="","",IFERROR(VLOOKUP(C119,'Master Data'!$B$2:$C$527,2,FALSE),""))</f>
        <v/>
      </c>
      <c r="E119" s="10"/>
      <c r="H119" s="2" t="str">
        <f>IFERROR('Master Data'!E146,"")</f>
        <v/>
      </c>
      <c r="I119" s="2" t="str">
        <f>IFERROR(__xludf.DUMMYFUNCTION("IFERROR(TRANSPOSE(FILTER('Master Data'!$B$2:$B$527,'Master Data'!$A$2:$A$527=$B119)),"""")"),"")</f>
        <v/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</row>
    <row r="120" ht="15.75" customHeight="1">
      <c r="A120" s="8"/>
      <c r="B120" s="9"/>
      <c r="C120" s="9"/>
      <c r="D120" s="6" t="str">
        <f>IF(C120="","",IFERROR(VLOOKUP(C120,'Master Data'!$B$2:$C$527,2,FALSE),""))</f>
        <v/>
      </c>
      <c r="E120" s="10"/>
      <c r="H120" s="2" t="str">
        <f>IFERROR('Master Data'!E147,"")</f>
        <v/>
      </c>
      <c r="I120" s="2" t="str">
        <f>IFERROR(__xludf.DUMMYFUNCTION("IFERROR(TRANSPOSE(FILTER('Master Data'!$B$2:$B$527,'Master Data'!$A$2:$A$527=$B120)),"""")"),"")</f>
        <v/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</row>
    <row r="121" ht="15.75" customHeight="1">
      <c r="A121" s="8"/>
      <c r="B121" s="9"/>
      <c r="C121" s="9"/>
      <c r="D121" s="6" t="str">
        <f>IF(C121="","",IFERROR(VLOOKUP(C121,'Master Data'!$B$2:$C$527,2,FALSE),""))</f>
        <v/>
      </c>
      <c r="E121" s="10"/>
      <c r="H121" s="2" t="str">
        <f>IFERROR('Master Data'!E148,"")</f>
        <v/>
      </c>
      <c r="I121" s="2" t="str">
        <f>IFERROR(__xludf.DUMMYFUNCTION("IFERROR(TRANSPOSE(FILTER('Master Data'!$B$2:$B$527,'Master Data'!$A$2:$A$527=$B121)),"""")"),"")</f>
        <v/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</row>
    <row r="122" ht="15.75" customHeight="1">
      <c r="A122" s="8"/>
      <c r="B122" s="9"/>
      <c r="C122" s="9"/>
      <c r="D122" s="6" t="str">
        <f>IF(C122="","",IFERROR(VLOOKUP(C122,'Master Data'!$B$2:$C$527,2,FALSE),""))</f>
        <v/>
      </c>
      <c r="E122" s="10"/>
      <c r="H122" s="2" t="str">
        <f>IFERROR('Master Data'!E149,"")</f>
        <v/>
      </c>
      <c r="I122" s="2" t="str">
        <f>IFERROR(__xludf.DUMMYFUNCTION("IFERROR(TRANSPOSE(FILTER('Master Data'!$B$2:$B$527,'Master Data'!$A$2:$A$527=$B122)),"""")"),"")</f>
        <v/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</row>
    <row r="123" ht="15.75" customHeight="1">
      <c r="A123" s="8"/>
      <c r="B123" s="9"/>
      <c r="C123" s="9"/>
      <c r="D123" s="6" t="str">
        <f>IF(C123="","",IFERROR(VLOOKUP(C123,'Master Data'!$B$2:$C$527,2,FALSE),""))</f>
        <v/>
      </c>
      <c r="E123" s="10"/>
      <c r="H123" s="2" t="str">
        <f>IFERROR('Master Data'!E150,"")</f>
        <v/>
      </c>
      <c r="I123" s="2" t="str">
        <f>IFERROR(__xludf.DUMMYFUNCTION("IFERROR(TRANSPOSE(FILTER('Master Data'!$B$2:$B$527,'Master Data'!$A$2:$A$527=$B123)),"""")"),"")</f>
        <v/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</row>
    <row r="124" ht="15.75" customHeight="1">
      <c r="A124" s="8"/>
      <c r="B124" s="9"/>
      <c r="C124" s="9"/>
      <c r="D124" s="6" t="str">
        <f>IF(C124="","",IFERROR(VLOOKUP(C124,'Master Data'!$B$2:$C$527,2,FALSE),""))</f>
        <v/>
      </c>
      <c r="E124" s="10"/>
      <c r="H124" s="2" t="str">
        <f>IFERROR('Master Data'!E151,"")</f>
        <v/>
      </c>
      <c r="I124" s="2" t="str">
        <f>IFERROR(__xludf.DUMMYFUNCTION("IFERROR(TRANSPOSE(FILTER('Master Data'!$B$2:$B$527,'Master Data'!$A$2:$A$527=$B124)),"""")"),"")</f>
        <v/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</row>
    <row r="125" ht="15.75" customHeight="1">
      <c r="A125" s="8"/>
      <c r="B125" s="9"/>
      <c r="C125" s="9"/>
      <c r="D125" s="6" t="str">
        <f>IF(C125="","",IFERROR(VLOOKUP(C125,'Master Data'!$B$2:$C$527,2,FALSE),""))</f>
        <v/>
      </c>
      <c r="E125" s="10"/>
      <c r="H125" s="2" t="str">
        <f>IFERROR('Master Data'!E152,"")</f>
        <v/>
      </c>
      <c r="I125" s="2" t="str">
        <f>IFERROR(__xludf.DUMMYFUNCTION("IFERROR(TRANSPOSE(FILTER('Master Data'!$B$2:$B$527,'Master Data'!$A$2:$A$527=$B125)),"""")"),"")</f>
        <v/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</row>
    <row r="126" ht="15.75" customHeight="1">
      <c r="A126" s="8"/>
      <c r="B126" s="9"/>
      <c r="C126" s="9"/>
      <c r="D126" s="6" t="str">
        <f>IF(C126="","",IFERROR(VLOOKUP(C126,'Master Data'!$B$2:$C$527,2,FALSE),""))</f>
        <v/>
      </c>
      <c r="E126" s="10"/>
      <c r="H126" s="2" t="str">
        <f>IFERROR('Master Data'!E153,"")</f>
        <v/>
      </c>
      <c r="I126" s="2" t="str">
        <f>IFERROR(__xludf.DUMMYFUNCTION("IFERROR(TRANSPOSE(FILTER('Master Data'!$B$2:$B$527,'Master Data'!$A$2:$A$527=$B126)),"""")"),"")</f>
        <v/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</row>
    <row r="127" ht="15.75" customHeight="1">
      <c r="A127" s="8"/>
      <c r="B127" s="9"/>
      <c r="C127" s="9"/>
      <c r="D127" s="6" t="str">
        <f>IF(C127="","",IFERROR(VLOOKUP(C127,'Master Data'!$B$2:$C$527,2,FALSE),""))</f>
        <v/>
      </c>
      <c r="E127" s="10"/>
      <c r="H127" s="2" t="str">
        <f>IFERROR('Master Data'!E154,"")</f>
        <v/>
      </c>
      <c r="I127" s="2" t="str">
        <f>IFERROR(__xludf.DUMMYFUNCTION("IFERROR(TRANSPOSE(FILTER('Master Data'!$B$2:$B$527,'Master Data'!$A$2:$A$527=$B127)),"""")"),"")</f>
        <v/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</row>
    <row r="128" ht="15.75" customHeight="1">
      <c r="A128" s="8"/>
      <c r="B128" s="9"/>
      <c r="C128" s="9"/>
      <c r="D128" s="6" t="str">
        <f>IF(C128="","",IFERROR(VLOOKUP(C128,'Master Data'!$B$2:$C$527,2,FALSE),""))</f>
        <v/>
      </c>
      <c r="E128" s="10"/>
      <c r="H128" s="2" t="str">
        <f>IFERROR('Master Data'!E155,"")</f>
        <v/>
      </c>
      <c r="I128" s="2" t="str">
        <f>IFERROR(__xludf.DUMMYFUNCTION("IFERROR(TRANSPOSE(FILTER('Master Data'!$B$2:$B$527,'Master Data'!$A$2:$A$527=$B128)),"""")"),"")</f>
        <v/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</row>
    <row r="129" ht="15.75" customHeight="1">
      <c r="A129" s="8"/>
      <c r="B129" s="9"/>
      <c r="C129" s="9"/>
      <c r="D129" s="6" t="str">
        <f>IF(C129="","",IFERROR(VLOOKUP(C129,'Master Data'!$B$2:$C$527,2,FALSE),""))</f>
        <v/>
      </c>
      <c r="E129" s="10"/>
      <c r="H129" s="2" t="str">
        <f>IFERROR('Master Data'!E156,"")</f>
        <v/>
      </c>
      <c r="I129" s="2" t="str">
        <f>IFERROR(__xludf.DUMMYFUNCTION("IFERROR(TRANSPOSE(FILTER('Master Data'!$B$2:$B$527,'Master Data'!$A$2:$A$527=$B129)),"""")"),"")</f>
        <v/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</row>
    <row r="130" ht="15.75" customHeight="1">
      <c r="A130" s="8"/>
      <c r="B130" s="9"/>
      <c r="C130" s="9"/>
      <c r="D130" s="6" t="str">
        <f>IF(C130="","",IFERROR(VLOOKUP(C130,'Master Data'!$B$2:$C$527,2,FALSE),""))</f>
        <v/>
      </c>
      <c r="E130" s="10"/>
      <c r="H130" s="2" t="str">
        <f>IFERROR('Master Data'!E157,"")</f>
        <v/>
      </c>
      <c r="I130" s="2" t="str">
        <f>IFERROR(__xludf.DUMMYFUNCTION("IFERROR(TRANSPOSE(FILTER('Master Data'!$B$2:$B$527,'Master Data'!$A$2:$A$527=$B130)),"""")"),"")</f>
        <v/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</row>
    <row r="131" ht="15.75" customHeight="1">
      <c r="A131" s="8"/>
      <c r="B131" s="9"/>
      <c r="C131" s="9"/>
      <c r="D131" s="6" t="str">
        <f>IF(C131="","",IFERROR(VLOOKUP(C131,'Master Data'!$B$2:$C$527,2,FALSE),""))</f>
        <v/>
      </c>
      <c r="E131" s="10"/>
      <c r="H131" s="2" t="str">
        <f>IFERROR('Master Data'!E158,"")</f>
        <v/>
      </c>
      <c r="I131" s="2" t="str">
        <f>IFERROR(__xludf.DUMMYFUNCTION("IFERROR(TRANSPOSE(FILTER('Master Data'!$B$2:$B$527,'Master Data'!$A$2:$A$527=$B131)),"""")"),"")</f>
        <v/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</row>
    <row r="132" ht="15.75" customHeight="1">
      <c r="A132" s="8"/>
      <c r="B132" s="9"/>
      <c r="C132" s="9"/>
      <c r="D132" s="6" t="str">
        <f>IF(C132="","",IFERROR(VLOOKUP(C132,'Master Data'!$B$2:$C$527,2,FALSE),""))</f>
        <v/>
      </c>
      <c r="E132" s="10"/>
      <c r="H132" s="2" t="str">
        <f>IFERROR('Master Data'!E159,"")</f>
        <v/>
      </c>
      <c r="I132" s="2" t="str">
        <f>IFERROR(__xludf.DUMMYFUNCTION("IFERROR(TRANSPOSE(FILTER('Master Data'!$B$2:$B$527,'Master Data'!$A$2:$A$527=$B132)),"""")"),"")</f>
        <v/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</row>
    <row r="133" ht="15.75" customHeight="1">
      <c r="A133" s="8"/>
      <c r="B133" s="9"/>
      <c r="C133" s="9"/>
      <c r="D133" s="6" t="str">
        <f>IF(C133="","",IFERROR(VLOOKUP(C133,'Master Data'!$B$2:$C$527,2,FALSE),""))</f>
        <v/>
      </c>
      <c r="E133" s="10"/>
      <c r="H133" s="2" t="str">
        <f>IFERROR('Master Data'!E160,"")</f>
        <v/>
      </c>
      <c r="I133" s="2" t="str">
        <f>IFERROR(__xludf.DUMMYFUNCTION("IFERROR(TRANSPOSE(FILTER('Master Data'!$B$2:$B$527,'Master Data'!$A$2:$A$527=$B133)),"""")"),"")</f>
        <v/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</row>
    <row r="134" ht="15.75" customHeight="1">
      <c r="A134" s="8"/>
      <c r="B134" s="9"/>
      <c r="C134" s="9"/>
      <c r="D134" s="6" t="str">
        <f>IF(C134="","",IFERROR(VLOOKUP(C134,'Master Data'!$B$2:$C$527,2,FALSE),""))</f>
        <v/>
      </c>
      <c r="E134" s="10"/>
      <c r="H134" s="2" t="str">
        <f>IFERROR('Master Data'!E161,"")</f>
        <v/>
      </c>
      <c r="I134" s="2" t="str">
        <f>IFERROR(__xludf.DUMMYFUNCTION("IFERROR(TRANSPOSE(FILTER('Master Data'!$B$2:$B$527,'Master Data'!$A$2:$A$527=$B134)),"""")"),"")</f>
        <v/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</row>
    <row r="135" ht="15.75" customHeight="1">
      <c r="A135" s="8"/>
      <c r="B135" s="9"/>
      <c r="C135" s="9"/>
      <c r="D135" s="6" t="str">
        <f>IF(C135="","",IFERROR(VLOOKUP(C135,'Master Data'!$B$2:$C$527,2,FALSE),""))</f>
        <v/>
      </c>
      <c r="E135" s="10"/>
      <c r="H135" s="2" t="str">
        <f>IFERROR('Master Data'!E162,"")</f>
        <v/>
      </c>
      <c r="I135" s="2" t="str">
        <f>IFERROR(__xludf.DUMMYFUNCTION("IFERROR(TRANSPOSE(FILTER('Master Data'!$B$2:$B$527,'Master Data'!$A$2:$A$527=$B135)),"""")"),"")</f>
        <v/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</row>
    <row r="136" ht="15.75" customHeight="1">
      <c r="A136" s="8"/>
      <c r="B136" s="9"/>
      <c r="C136" s="9"/>
      <c r="D136" s="6" t="str">
        <f>IF(C136="","",IFERROR(VLOOKUP(C136,'Master Data'!$B$2:$C$527,2,FALSE),""))</f>
        <v/>
      </c>
      <c r="E136" s="10"/>
      <c r="H136" s="2" t="str">
        <f>IFERROR('Master Data'!E163,"")</f>
        <v/>
      </c>
      <c r="I136" s="2" t="str">
        <f>IFERROR(__xludf.DUMMYFUNCTION("IFERROR(TRANSPOSE(FILTER('Master Data'!$B$2:$B$527,'Master Data'!$A$2:$A$527=$B136)),"""")"),"")</f>
        <v/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</row>
    <row r="137" ht="15.75" customHeight="1">
      <c r="A137" s="8"/>
      <c r="B137" s="9"/>
      <c r="C137" s="9"/>
      <c r="D137" s="6" t="str">
        <f>IF(C137="","",IFERROR(VLOOKUP(C137,'Master Data'!$B$2:$C$527,2,FALSE),""))</f>
        <v/>
      </c>
      <c r="E137" s="10"/>
      <c r="H137" s="2" t="str">
        <f>IFERROR('Master Data'!E164,"")</f>
        <v/>
      </c>
      <c r="I137" s="2" t="str">
        <f>IFERROR(__xludf.DUMMYFUNCTION("IFERROR(TRANSPOSE(FILTER('Master Data'!$B$2:$B$527,'Master Data'!$A$2:$A$527=$B137)),"""")"),"")</f>
        <v/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</row>
    <row r="138" ht="15.75" customHeight="1">
      <c r="A138" s="8"/>
      <c r="B138" s="9"/>
      <c r="C138" s="9"/>
      <c r="D138" s="6" t="str">
        <f>IF(C138="","",IFERROR(VLOOKUP(C138,'Master Data'!$B$2:$C$527,2,FALSE),""))</f>
        <v/>
      </c>
      <c r="E138" s="10"/>
      <c r="H138" s="2" t="str">
        <f>IFERROR('Master Data'!E165,"")</f>
        <v/>
      </c>
      <c r="I138" s="2" t="str">
        <f>IFERROR(__xludf.DUMMYFUNCTION("IFERROR(TRANSPOSE(FILTER('Master Data'!$B$2:$B$527,'Master Data'!$A$2:$A$527=$B138)),"""")"),"")</f>
        <v/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</row>
    <row r="139" ht="15.75" customHeight="1">
      <c r="A139" s="8"/>
      <c r="B139" s="9"/>
      <c r="C139" s="9"/>
      <c r="D139" s="6" t="str">
        <f>IF(C139="","",IFERROR(VLOOKUP(C139,'Master Data'!$B$2:$C$527,2,FALSE),""))</f>
        <v/>
      </c>
      <c r="E139" s="10"/>
      <c r="H139" s="2" t="str">
        <f>IFERROR('Master Data'!E166,"")</f>
        <v/>
      </c>
      <c r="I139" s="2" t="str">
        <f>IFERROR(__xludf.DUMMYFUNCTION("IFERROR(TRANSPOSE(FILTER('Master Data'!$B$2:$B$527,'Master Data'!$A$2:$A$527=$B139)),"""")"),"")</f>
        <v/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</row>
    <row r="140" ht="15.75" customHeight="1">
      <c r="A140" s="8"/>
      <c r="B140" s="9"/>
      <c r="C140" s="9"/>
      <c r="D140" s="6" t="str">
        <f>IF(C140="","",IFERROR(VLOOKUP(C140,'Master Data'!$B$2:$C$527,2,FALSE),""))</f>
        <v/>
      </c>
      <c r="E140" s="10"/>
      <c r="H140" s="2" t="str">
        <f>IFERROR('Master Data'!E167,"")</f>
        <v/>
      </c>
      <c r="I140" s="2" t="str">
        <f>IFERROR(__xludf.DUMMYFUNCTION("IFERROR(TRANSPOSE(FILTER('Master Data'!$B$2:$B$527,'Master Data'!$A$2:$A$527=$B140)),"""")"),"")</f>
        <v/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</row>
    <row r="141" ht="15.75" customHeight="1">
      <c r="A141" s="8"/>
      <c r="B141" s="9"/>
      <c r="C141" s="9"/>
      <c r="D141" s="6" t="str">
        <f>IF(C141="","",IFERROR(VLOOKUP(C141,'Master Data'!$B$2:$C$527,2,FALSE),""))</f>
        <v/>
      </c>
      <c r="E141" s="10"/>
      <c r="H141" s="2" t="str">
        <f>IFERROR('Master Data'!E168,"")</f>
        <v/>
      </c>
      <c r="I141" s="2" t="str">
        <f>IFERROR(__xludf.DUMMYFUNCTION("IFERROR(TRANSPOSE(FILTER('Master Data'!$B$2:$B$527,'Master Data'!$A$2:$A$527=$B141)),"""")"),"")</f>
        <v/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</row>
    <row r="142" ht="15.75" customHeight="1">
      <c r="A142" s="8"/>
      <c r="B142" s="9"/>
      <c r="C142" s="9"/>
      <c r="D142" s="6" t="str">
        <f>IF(C142="","",IFERROR(VLOOKUP(C142,'Master Data'!$B$2:$C$527,2,FALSE),""))</f>
        <v/>
      </c>
      <c r="E142" s="10"/>
      <c r="H142" s="2" t="str">
        <f>IFERROR('Master Data'!E169,"")</f>
        <v/>
      </c>
      <c r="I142" s="2" t="str">
        <f>IFERROR(__xludf.DUMMYFUNCTION("IFERROR(TRANSPOSE(FILTER('Master Data'!$B$2:$B$527,'Master Data'!$A$2:$A$527=$B142)),"""")"),"")</f>
        <v/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</row>
    <row r="143" ht="15.75" customHeight="1">
      <c r="A143" s="8"/>
      <c r="B143" s="9"/>
      <c r="C143" s="9"/>
      <c r="D143" s="6" t="str">
        <f>IF(C143="","",IFERROR(VLOOKUP(C143,'Master Data'!$B$2:$C$527,2,FALSE),""))</f>
        <v/>
      </c>
      <c r="E143" s="10"/>
      <c r="H143" s="2" t="str">
        <f>IFERROR('Master Data'!E170,"")</f>
        <v/>
      </c>
      <c r="I143" s="2" t="str">
        <f>IFERROR(__xludf.DUMMYFUNCTION("IFERROR(TRANSPOSE(FILTER('Master Data'!$B$2:$B$527,'Master Data'!$A$2:$A$527=$B143)),"""")"),"")</f>
        <v/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</row>
    <row r="144" ht="15.75" customHeight="1">
      <c r="A144" s="8"/>
      <c r="B144" s="9"/>
      <c r="C144" s="9"/>
      <c r="D144" s="6" t="str">
        <f>IF(C144="","",IFERROR(VLOOKUP(C144,'Master Data'!$B$2:$C$527,2,FALSE),""))</f>
        <v/>
      </c>
      <c r="E144" s="10"/>
      <c r="H144" s="2" t="str">
        <f>IFERROR('Master Data'!E171,"")</f>
        <v/>
      </c>
      <c r="I144" s="2" t="str">
        <f>IFERROR(__xludf.DUMMYFUNCTION("IFERROR(TRANSPOSE(FILTER('Master Data'!$B$2:$B$527,'Master Data'!$A$2:$A$527=$B144)),"""")"),"")</f>
        <v/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</row>
    <row r="145" ht="15.75" customHeight="1">
      <c r="A145" s="8"/>
      <c r="B145" s="9"/>
      <c r="C145" s="9"/>
      <c r="D145" s="6" t="str">
        <f>IF(C145="","",IFERROR(VLOOKUP(C145,'Master Data'!$B$2:$C$527,2,FALSE),""))</f>
        <v/>
      </c>
      <c r="E145" s="10"/>
      <c r="H145" s="2" t="str">
        <f>IFERROR('Master Data'!E172,"")</f>
        <v/>
      </c>
      <c r="I145" s="2" t="str">
        <f>IFERROR(__xludf.DUMMYFUNCTION("IFERROR(TRANSPOSE(FILTER('Master Data'!$B$2:$B$527,'Master Data'!$A$2:$A$527=$B145)),"""")"),"")</f>
        <v/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</row>
    <row r="146" ht="15.75" customHeight="1">
      <c r="A146" s="8"/>
      <c r="B146" s="9"/>
      <c r="C146" s="9"/>
      <c r="D146" s="6" t="str">
        <f>IF(C146="","",IFERROR(VLOOKUP(C146,'Master Data'!$B$2:$C$527,2,FALSE),""))</f>
        <v/>
      </c>
      <c r="E146" s="10"/>
      <c r="H146" s="2" t="str">
        <f>IFERROR('Master Data'!E173,"")</f>
        <v/>
      </c>
      <c r="I146" s="2" t="str">
        <f>IFERROR(__xludf.DUMMYFUNCTION("IFERROR(TRANSPOSE(FILTER('Master Data'!$B$2:$B$527,'Master Data'!$A$2:$A$527=$B146)),"""")"),"")</f>
        <v/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</row>
    <row r="147" ht="15.75" customHeight="1">
      <c r="A147" s="8"/>
      <c r="B147" s="9"/>
      <c r="C147" s="9"/>
      <c r="D147" s="6" t="str">
        <f>IF(C147="","",IFERROR(VLOOKUP(C147,'Master Data'!$B$2:$C$527,2,FALSE),""))</f>
        <v/>
      </c>
      <c r="E147" s="10"/>
      <c r="H147" s="2" t="str">
        <f>IFERROR('Master Data'!E174,"")</f>
        <v/>
      </c>
      <c r="I147" s="2" t="str">
        <f>IFERROR(__xludf.DUMMYFUNCTION("IFERROR(TRANSPOSE(FILTER('Master Data'!$B$2:$B$527,'Master Data'!$A$2:$A$527=$B147)),"""")"),"")</f>
        <v/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</row>
    <row r="148" ht="15.75" customHeight="1">
      <c r="A148" s="8"/>
      <c r="B148" s="9"/>
      <c r="C148" s="9"/>
      <c r="D148" s="6" t="str">
        <f>IF(C148="","",IFERROR(VLOOKUP(C148,'Master Data'!$B$2:$C$527,2,FALSE),""))</f>
        <v/>
      </c>
      <c r="E148" s="10"/>
      <c r="H148" s="2" t="str">
        <f>IFERROR('Master Data'!E175,"")</f>
        <v/>
      </c>
      <c r="I148" s="2" t="str">
        <f>IFERROR(__xludf.DUMMYFUNCTION("IFERROR(TRANSPOSE(FILTER('Master Data'!$B$2:$B$527,'Master Data'!$A$2:$A$527=$B148)),"""")"),"")</f>
        <v/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</row>
    <row r="149" ht="15.75" customHeight="1">
      <c r="A149" s="8"/>
      <c r="B149" s="9"/>
      <c r="C149" s="9"/>
      <c r="D149" s="6" t="str">
        <f>IF(C149="","",IFERROR(VLOOKUP(C149,'Master Data'!$B$2:$C$527,2,FALSE),""))</f>
        <v/>
      </c>
      <c r="E149" s="10"/>
      <c r="H149" s="2" t="str">
        <f>IFERROR('Master Data'!E176,"")</f>
        <v/>
      </c>
      <c r="I149" s="2" t="str">
        <f>IFERROR(__xludf.DUMMYFUNCTION("IFERROR(TRANSPOSE(FILTER('Master Data'!$B$2:$B$527,'Master Data'!$A$2:$A$527=$B149)),"""")"),"")</f>
        <v/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</row>
    <row r="150" ht="15.75" customHeight="1">
      <c r="A150" s="8"/>
      <c r="B150" s="9"/>
      <c r="C150" s="9"/>
      <c r="D150" s="6" t="str">
        <f>IF(C150="","",IFERROR(VLOOKUP(C150,'Master Data'!$B$2:$C$527,2,FALSE),""))</f>
        <v/>
      </c>
      <c r="E150" s="10"/>
      <c r="H150" s="2" t="str">
        <f>IFERROR('Master Data'!E177,"")</f>
        <v/>
      </c>
      <c r="I150" s="2" t="str">
        <f>IFERROR(__xludf.DUMMYFUNCTION("IFERROR(TRANSPOSE(FILTER('Master Data'!$B$2:$B$527,'Master Data'!$A$2:$A$527=$B150)),"""")"),"")</f>
        <v/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</row>
    <row r="151" ht="15.75" customHeight="1">
      <c r="A151" s="8"/>
      <c r="B151" s="9"/>
      <c r="C151" s="9"/>
      <c r="D151" s="6" t="str">
        <f>IF(C151="","",IFERROR(VLOOKUP(C151,'Master Data'!$B$2:$C$527,2,FALSE),""))</f>
        <v/>
      </c>
      <c r="E151" s="10"/>
      <c r="H151" s="2" t="str">
        <f>IFERROR('Master Data'!E178,"")</f>
        <v/>
      </c>
      <c r="I151" s="2" t="str">
        <f>IFERROR(__xludf.DUMMYFUNCTION("IFERROR(TRANSPOSE(FILTER('Master Data'!$B$2:$B$527,'Master Data'!$A$2:$A$527=$B151)),"""")"),"")</f>
        <v/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</row>
    <row r="152" ht="15.75" customHeight="1">
      <c r="A152" s="8"/>
      <c r="B152" s="9"/>
      <c r="C152" s="9"/>
      <c r="D152" s="6" t="str">
        <f>IF(C152="","",IFERROR(VLOOKUP(C152,'Master Data'!$B$2:$C$527,2,FALSE),""))</f>
        <v/>
      </c>
      <c r="E152" s="10"/>
      <c r="H152" s="2" t="str">
        <f>IFERROR('Master Data'!E179,"")</f>
        <v/>
      </c>
      <c r="I152" s="2" t="str">
        <f>IFERROR(__xludf.DUMMYFUNCTION("IFERROR(TRANSPOSE(FILTER('Master Data'!$B$2:$B$527,'Master Data'!$A$2:$A$527=$B152)),"""")"),"")</f>
        <v/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</row>
    <row r="153" ht="15.75" customHeight="1">
      <c r="A153" s="8"/>
      <c r="B153" s="9"/>
      <c r="C153" s="9"/>
      <c r="D153" s="6" t="str">
        <f>IF(C153="","",IFERROR(VLOOKUP(C153,'Master Data'!$B$2:$C$527,2,FALSE),""))</f>
        <v/>
      </c>
      <c r="E153" s="10"/>
      <c r="H153" s="2" t="str">
        <f>IFERROR('Master Data'!E180,"")</f>
        <v/>
      </c>
      <c r="I153" s="2" t="str">
        <f>IFERROR(__xludf.DUMMYFUNCTION("IFERROR(TRANSPOSE(FILTER('Master Data'!$B$2:$B$527,'Master Data'!$A$2:$A$527=$B153)),"""")"),"")</f>
        <v/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</row>
    <row r="154" ht="15.75" customHeight="1">
      <c r="A154" s="8"/>
      <c r="B154" s="9"/>
      <c r="C154" s="9"/>
      <c r="D154" s="6" t="str">
        <f>IF(C154="","",IFERROR(VLOOKUP(C154,'Master Data'!$B$2:$C$527,2,FALSE),""))</f>
        <v/>
      </c>
      <c r="E154" s="10"/>
      <c r="H154" s="2" t="str">
        <f>IFERROR('Master Data'!E181,"")</f>
        <v/>
      </c>
      <c r="I154" s="2" t="str">
        <f>IFERROR(__xludf.DUMMYFUNCTION("IFERROR(TRANSPOSE(FILTER('Master Data'!$B$2:$B$527,'Master Data'!$A$2:$A$527=$B154)),"""")"),"")</f>
        <v/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</row>
    <row r="155" ht="15.75" customHeight="1">
      <c r="A155" s="8"/>
      <c r="B155" s="9"/>
      <c r="C155" s="9"/>
      <c r="D155" s="6" t="str">
        <f>IF(C155="","",IFERROR(VLOOKUP(C155,'Master Data'!$B$2:$C$527,2,FALSE),""))</f>
        <v/>
      </c>
      <c r="E155" s="10"/>
      <c r="H155" s="2" t="str">
        <f>IFERROR('Master Data'!E182,"")</f>
        <v/>
      </c>
      <c r="I155" s="2" t="str">
        <f>IFERROR(__xludf.DUMMYFUNCTION("IFERROR(TRANSPOSE(FILTER('Master Data'!$B$2:$B$527,'Master Data'!$A$2:$A$527=$B155)),"""")"),"")</f>
        <v/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</row>
    <row r="156" ht="15.75" customHeight="1">
      <c r="A156" s="8"/>
      <c r="B156" s="9"/>
      <c r="C156" s="9"/>
      <c r="D156" s="6" t="str">
        <f>IF(C156="","",IFERROR(VLOOKUP(C156,'Master Data'!$B$2:$C$527,2,FALSE),""))</f>
        <v/>
      </c>
      <c r="E156" s="10"/>
      <c r="H156" s="2" t="str">
        <f>IFERROR('Master Data'!E183,"")</f>
        <v/>
      </c>
      <c r="I156" s="2" t="str">
        <f>IFERROR(__xludf.DUMMYFUNCTION("IFERROR(TRANSPOSE(FILTER('Master Data'!$B$2:$B$527,'Master Data'!$A$2:$A$527=$B156)),"""")"),"")</f>
        <v/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</row>
    <row r="157" ht="15.75" customHeight="1">
      <c r="A157" s="8"/>
      <c r="B157" s="9"/>
      <c r="C157" s="9"/>
      <c r="D157" s="6" t="str">
        <f>IF(C157="","",IFERROR(VLOOKUP(C157,'Master Data'!$B$2:$C$527,2,FALSE),""))</f>
        <v/>
      </c>
      <c r="E157" s="10"/>
      <c r="H157" s="2" t="str">
        <f>IFERROR('Master Data'!E184,"")</f>
        <v/>
      </c>
      <c r="I157" s="2" t="str">
        <f>IFERROR(__xludf.DUMMYFUNCTION("IFERROR(TRANSPOSE(FILTER('Master Data'!$B$2:$B$527,'Master Data'!$A$2:$A$527=$B157)),"""")"),"")</f>
        <v/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</row>
    <row r="158" ht="15.75" customHeight="1">
      <c r="A158" s="8"/>
      <c r="B158" s="9"/>
      <c r="C158" s="9"/>
      <c r="D158" s="6" t="str">
        <f>IF(C158="","",IFERROR(VLOOKUP(C158,'Master Data'!$B$2:$C$527,2,FALSE),""))</f>
        <v/>
      </c>
      <c r="E158" s="10"/>
      <c r="H158" s="2" t="str">
        <f>IFERROR('Master Data'!E185,"")</f>
        <v/>
      </c>
      <c r="I158" s="2" t="str">
        <f>IFERROR(__xludf.DUMMYFUNCTION("IFERROR(TRANSPOSE(FILTER('Master Data'!$B$2:$B$527,'Master Data'!$A$2:$A$527=$B158)),"""")"),"")</f>
        <v/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</row>
    <row r="159" ht="15.75" customHeight="1">
      <c r="A159" s="8"/>
      <c r="B159" s="9"/>
      <c r="C159" s="9"/>
      <c r="D159" s="6" t="str">
        <f>IF(C159="","",IFERROR(VLOOKUP(C159,'Master Data'!$B$2:$C$527,2,FALSE),""))</f>
        <v/>
      </c>
      <c r="E159" s="10"/>
      <c r="H159" s="2" t="str">
        <f>IFERROR('Master Data'!E186,"")</f>
        <v/>
      </c>
      <c r="I159" s="2" t="str">
        <f>IFERROR(__xludf.DUMMYFUNCTION("IFERROR(TRANSPOSE(FILTER('Master Data'!$B$2:$B$527,'Master Data'!$A$2:$A$527=$B159)),"""")"),"")</f>
        <v/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</row>
    <row r="160" ht="15.75" customHeight="1">
      <c r="A160" s="8"/>
      <c r="B160" s="9"/>
      <c r="C160" s="9"/>
      <c r="D160" s="6" t="str">
        <f>IF(C160="","",IFERROR(VLOOKUP(C160,'Master Data'!$B$2:$C$527,2,FALSE),""))</f>
        <v/>
      </c>
      <c r="E160" s="10"/>
      <c r="H160" s="2" t="str">
        <f>IFERROR('Master Data'!E187,"")</f>
        <v/>
      </c>
      <c r="I160" s="2" t="str">
        <f>IFERROR(__xludf.DUMMYFUNCTION("IFERROR(TRANSPOSE(FILTER('Master Data'!$B$2:$B$527,'Master Data'!$A$2:$A$527=$B160)),"""")"),"")</f>
        <v/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</row>
    <row r="161" ht="15.75" customHeight="1">
      <c r="A161" s="8"/>
      <c r="B161" s="9"/>
      <c r="C161" s="9"/>
      <c r="D161" s="6" t="str">
        <f>IF(C161="","",IFERROR(VLOOKUP(C161,'Master Data'!$B$2:$C$527,2,FALSE),""))</f>
        <v/>
      </c>
      <c r="E161" s="10"/>
      <c r="H161" s="2" t="str">
        <f>IFERROR('Master Data'!E188,"")</f>
        <v/>
      </c>
      <c r="I161" s="2" t="str">
        <f>IFERROR(__xludf.DUMMYFUNCTION("IFERROR(TRANSPOSE(FILTER('Master Data'!$B$2:$B$527,'Master Data'!$A$2:$A$527=$B161)),"""")"),"")</f>
        <v/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</row>
    <row r="162" ht="15.75" customHeight="1">
      <c r="A162" s="8"/>
      <c r="B162" s="9"/>
      <c r="C162" s="9"/>
      <c r="D162" s="6" t="str">
        <f>IF(C162="","",IFERROR(VLOOKUP(C162,'Master Data'!$B$2:$C$527,2,FALSE),""))</f>
        <v/>
      </c>
      <c r="E162" s="10"/>
      <c r="H162" s="2" t="str">
        <f>IFERROR('Master Data'!E189,"")</f>
        <v/>
      </c>
      <c r="I162" s="2" t="str">
        <f>IFERROR(__xludf.DUMMYFUNCTION("IFERROR(TRANSPOSE(FILTER('Master Data'!$B$2:$B$527,'Master Data'!$A$2:$A$527=$B162)),"""")"),"")</f>
        <v/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</row>
    <row r="163" ht="15.75" customHeight="1">
      <c r="A163" s="8"/>
      <c r="B163" s="9"/>
      <c r="C163" s="9"/>
      <c r="D163" s="6" t="str">
        <f>IF(C163="","",IFERROR(VLOOKUP(C163,'Master Data'!$B$2:$C$527,2,FALSE),""))</f>
        <v/>
      </c>
      <c r="E163" s="10"/>
      <c r="H163" s="2" t="str">
        <f>IFERROR('Master Data'!E190,"")</f>
        <v/>
      </c>
      <c r="I163" s="2" t="str">
        <f>IFERROR(__xludf.DUMMYFUNCTION("IFERROR(TRANSPOSE(FILTER('Master Data'!$B$2:$B$527,'Master Data'!$A$2:$A$527=$B163)),"""")"),"")</f>
        <v/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</row>
    <row r="164" ht="15.75" customHeight="1">
      <c r="A164" s="8"/>
      <c r="B164" s="9"/>
      <c r="C164" s="9"/>
      <c r="D164" s="6" t="str">
        <f>IF(C164="","",IFERROR(VLOOKUP(C164,'Master Data'!$B$2:$C$527,2,FALSE),""))</f>
        <v/>
      </c>
      <c r="E164" s="10"/>
      <c r="H164" s="2" t="str">
        <f>IFERROR('Master Data'!E191,"")</f>
        <v/>
      </c>
      <c r="I164" s="2" t="str">
        <f>IFERROR(__xludf.DUMMYFUNCTION("IFERROR(TRANSPOSE(FILTER('Master Data'!$B$2:$B$527,'Master Data'!$A$2:$A$527=$B164)),"""")"),"")</f>
        <v/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</row>
    <row r="165" ht="15.75" customHeight="1">
      <c r="A165" s="8"/>
      <c r="B165" s="9"/>
      <c r="C165" s="9"/>
      <c r="D165" s="6" t="str">
        <f>IF(C165="","",IFERROR(VLOOKUP(C165,'Master Data'!$B$2:$C$527,2,FALSE),""))</f>
        <v/>
      </c>
      <c r="E165" s="10"/>
      <c r="H165" s="2" t="str">
        <f>IFERROR('Master Data'!E192,"")</f>
        <v/>
      </c>
      <c r="I165" s="2" t="str">
        <f>IFERROR(__xludf.DUMMYFUNCTION("IFERROR(TRANSPOSE(FILTER('Master Data'!$B$2:$B$527,'Master Data'!$A$2:$A$527=$B165)),"""")"),"")</f>
        <v/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</row>
    <row r="166" ht="15.75" customHeight="1">
      <c r="A166" s="8"/>
      <c r="B166" s="9"/>
      <c r="C166" s="9"/>
      <c r="D166" s="6" t="str">
        <f>IF(C166="","",IFERROR(VLOOKUP(C166,'Master Data'!$B$2:$C$527,2,FALSE),""))</f>
        <v/>
      </c>
      <c r="E166" s="10"/>
      <c r="H166" s="2" t="str">
        <f>IFERROR('Master Data'!E193,"")</f>
        <v/>
      </c>
      <c r="I166" s="2" t="str">
        <f>IFERROR(__xludf.DUMMYFUNCTION("IFERROR(TRANSPOSE(FILTER('Master Data'!$B$2:$B$527,'Master Data'!$A$2:$A$527=$B166)),"""")"),"")</f>
        <v/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</row>
    <row r="167" ht="15.75" customHeight="1">
      <c r="A167" s="8"/>
      <c r="B167" s="9"/>
      <c r="C167" s="9"/>
      <c r="D167" s="6" t="str">
        <f>IF(C167="","",IFERROR(VLOOKUP(C167,'Master Data'!$B$2:$C$527,2,FALSE),""))</f>
        <v/>
      </c>
      <c r="E167" s="10"/>
      <c r="H167" s="2" t="str">
        <f>IFERROR('Master Data'!E194,"")</f>
        <v/>
      </c>
      <c r="I167" s="2" t="str">
        <f>IFERROR(__xludf.DUMMYFUNCTION("IFERROR(TRANSPOSE(FILTER('Master Data'!$B$2:$B$527,'Master Data'!$A$2:$A$527=$B167)),"""")"),"")</f>
        <v/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</row>
    <row r="168" ht="15.75" customHeight="1">
      <c r="A168" s="8"/>
      <c r="B168" s="9"/>
      <c r="C168" s="9"/>
      <c r="D168" s="6" t="str">
        <f>IF(C168="","",IFERROR(VLOOKUP(C168,'Master Data'!$B$2:$C$527,2,FALSE),""))</f>
        <v/>
      </c>
      <c r="E168" s="10"/>
      <c r="H168" s="2" t="str">
        <f>IFERROR('Master Data'!E195,"")</f>
        <v/>
      </c>
      <c r="I168" s="2" t="str">
        <f>IFERROR(__xludf.DUMMYFUNCTION("IFERROR(TRANSPOSE(FILTER('Master Data'!$B$2:$B$527,'Master Data'!$A$2:$A$527=$B168)),"""")"),"")</f>
        <v/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</row>
    <row r="169" ht="15.75" customHeight="1">
      <c r="A169" s="8"/>
      <c r="B169" s="9"/>
      <c r="C169" s="9"/>
      <c r="D169" s="6" t="str">
        <f>IF(C169="","",IFERROR(VLOOKUP(C169,'Master Data'!$B$2:$C$527,2,FALSE),""))</f>
        <v/>
      </c>
      <c r="E169" s="10"/>
      <c r="H169" s="2" t="str">
        <f>IFERROR('Master Data'!E196,"")</f>
        <v/>
      </c>
      <c r="I169" s="2" t="str">
        <f>IFERROR(__xludf.DUMMYFUNCTION("IFERROR(TRANSPOSE(FILTER('Master Data'!$B$2:$B$527,'Master Data'!$A$2:$A$527=$B169)),"""")"),"")</f>
        <v/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</row>
    <row r="170" ht="15.75" customHeight="1">
      <c r="A170" s="8"/>
      <c r="B170" s="9"/>
      <c r="C170" s="9"/>
      <c r="D170" s="6" t="str">
        <f>IF(C170="","",IFERROR(VLOOKUP(C170,'Master Data'!$B$2:$C$527,2,FALSE),""))</f>
        <v/>
      </c>
      <c r="E170" s="10"/>
      <c r="H170" s="2" t="str">
        <f>IFERROR('Master Data'!E197,"")</f>
        <v/>
      </c>
      <c r="I170" s="2" t="str">
        <f>IFERROR(__xludf.DUMMYFUNCTION("IFERROR(TRANSPOSE(FILTER('Master Data'!$B$2:$B$527,'Master Data'!$A$2:$A$527=$B170)),"""")"),"")</f>
        <v/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</row>
    <row r="171" ht="15.75" customHeight="1">
      <c r="A171" s="8"/>
      <c r="B171" s="9"/>
      <c r="C171" s="9"/>
      <c r="D171" s="6" t="str">
        <f>IF(C171="","",IFERROR(VLOOKUP(C171,'Master Data'!$B$2:$C$527,2,FALSE),""))</f>
        <v/>
      </c>
      <c r="E171" s="10"/>
      <c r="H171" s="2" t="str">
        <f>IFERROR('Master Data'!E198,"")</f>
        <v/>
      </c>
      <c r="I171" s="2" t="str">
        <f>IFERROR(__xludf.DUMMYFUNCTION("IFERROR(TRANSPOSE(FILTER('Master Data'!$B$2:$B$527,'Master Data'!$A$2:$A$527=$B171)),"""")"),"")</f>
        <v/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</row>
    <row r="172" ht="15.75" customHeight="1">
      <c r="A172" s="8"/>
      <c r="B172" s="9"/>
      <c r="C172" s="9"/>
      <c r="D172" s="6" t="str">
        <f>IF(C172="","",IFERROR(VLOOKUP(C172,'Master Data'!$B$2:$C$527,2,FALSE),""))</f>
        <v/>
      </c>
      <c r="E172" s="10"/>
      <c r="H172" s="2" t="str">
        <f>IFERROR('Master Data'!E199,"")</f>
        <v/>
      </c>
      <c r="I172" s="2" t="str">
        <f>IFERROR(__xludf.DUMMYFUNCTION("IFERROR(TRANSPOSE(FILTER('Master Data'!$B$2:$B$527,'Master Data'!$A$2:$A$527=$B172)),"""")"),"")</f>
        <v/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</row>
    <row r="173" ht="15.75" customHeight="1">
      <c r="A173" s="8"/>
      <c r="B173" s="9"/>
      <c r="C173" s="9"/>
      <c r="D173" s="6" t="str">
        <f>IF(C173="","",IFERROR(VLOOKUP(C173,'Master Data'!$B$2:$C$527,2,FALSE),""))</f>
        <v/>
      </c>
      <c r="E173" s="10"/>
      <c r="H173" s="2" t="str">
        <f>IFERROR('Master Data'!E200,"")</f>
        <v/>
      </c>
      <c r="I173" s="2" t="str">
        <f>IFERROR(__xludf.DUMMYFUNCTION("IFERROR(TRANSPOSE(FILTER('Master Data'!$B$2:$B$527,'Master Data'!$A$2:$A$527=$B173)),"""")"),"")</f>
        <v/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</row>
    <row r="174" ht="15.75" customHeight="1">
      <c r="A174" s="8"/>
      <c r="B174" s="9"/>
      <c r="C174" s="9"/>
      <c r="D174" s="6" t="str">
        <f>IF(C174="","",IFERROR(VLOOKUP(C174,'Master Data'!$B$2:$C$527,2,FALSE),""))</f>
        <v/>
      </c>
      <c r="E174" s="10"/>
      <c r="H174" s="2" t="str">
        <f>IFERROR('Master Data'!E201,"")</f>
        <v/>
      </c>
      <c r="I174" s="2" t="str">
        <f>IFERROR(__xludf.DUMMYFUNCTION("IFERROR(TRANSPOSE(FILTER('Master Data'!$B$2:$B$527,'Master Data'!$A$2:$A$527=$B174)),"""")"),"")</f>
        <v/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</row>
    <row r="175" ht="15.75" customHeight="1">
      <c r="A175" s="8"/>
      <c r="B175" s="9"/>
      <c r="C175" s="9"/>
      <c r="D175" s="6" t="str">
        <f>IF(C175="","",IFERROR(VLOOKUP(C175,'Master Data'!$B$2:$C$527,2,FALSE),""))</f>
        <v/>
      </c>
      <c r="E175" s="10"/>
      <c r="H175" s="2" t="str">
        <f>IFERROR('Master Data'!E202,"")</f>
        <v/>
      </c>
      <c r="I175" s="2" t="str">
        <f>IFERROR(__xludf.DUMMYFUNCTION("IFERROR(TRANSPOSE(FILTER('Master Data'!$B$2:$B$527,'Master Data'!$A$2:$A$527=$B175)),"""")"),"")</f>
        <v/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</row>
    <row r="176" ht="15.75" customHeight="1">
      <c r="A176" s="8"/>
      <c r="B176" s="9"/>
      <c r="C176" s="9"/>
      <c r="D176" s="6" t="str">
        <f>IF(C176="","",IFERROR(VLOOKUP(C176,'Master Data'!$B$2:$C$527,2,FALSE),""))</f>
        <v/>
      </c>
      <c r="E176" s="10"/>
      <c r="H176" s="2" t="str">
        <f>IFERROR('Master Data'!E203,"")</f>
        <v/>
      </c>
      <c r="I176" s="2" t="str">
        <f>IFERROR(__xludf.DUMMYFUNCTION("IFERROR(TRANSPOSE(FILTER('Master Data'!$B$2:$B$527,'Master Data'!$A$2:$A$527=$B176)),"""")"),"")</f>
        <v/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</row>
    <row r="177" ht="15.75" customHeight="1">
      <c r="A177" s="8"/>
      <c r="B177" s="9"/>
      <c r="C177" s="9"/>
      <c r="D177" s="6" t="str">
        <f>IF(C177="","",IFERROR(VLOOKUP(C177,'Master Data'!$B$2:$C$527,2,FALSE),""))</f>
        <v/>
      </c>
      <c r="E177" s="10"/>
      <c r="H177" s="2" t="str">
        <f>IFERROR('Master Data'!E204,"")</f>
        <v/>
      </c>
      <c r="I177" s="2" t="str">
        <f>IFERROR(__xludf.DUMMYFUNCTION("IFERROR(TRANSPOSE(FILTER('Master Data'!$B$2:$B$527,'Master Data'!$A$2:$A$527=$B177)),"""")"),"")</f>
        <v/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</row>
    <row r="178" ht="15.75" customHeight="1">
      <c r="A178" s="8"/>
      <c r="B178" s="9"/>
      <c r="C178" s="9"/>
      <c r="D178" s="6" t="str">
        <f>IF(C178="","",IFERROR(VLOOKUP(C178,'Master Data'!$B$2:$C$527,2,FALSE),""))</f>
        <v/>
      </c>
      <c r="E178" s="10"/>
      <c r="H178" s="2" t="str">
        <f>IFERROR('Master Data'!E205,"")</f>
        <v/>
      </c>
      <c r="I178" s="2" t="str">
        <f>IFERROR(__xludf.DUMMYFUNCTION("IFERROR(TRANSPOSE(FILTER('Master Data'!$B$2:$B$527,'Master Data'!$A$2:$A$527=$B178)),"""")"),"")</f>
        <v/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</row>
    <row r="179" ht="15.75" customHeight="1">
      <c r="A179" s="8"/>
      <c r="B179" s="9"/>
      <c r="C179" s="9"/>
      <c r="D179" s="6" t="str">
        <f>IF(C179="","",IFERROR(VLOOKUP(C179,'Master Data'!$B$2:$C$527,2,FALSE),""))</f>
        <v/>
      </c>
      <c r="E179" s="10"/>
      <c r="H179" s="2" t="str">
        <f>IFERROR('Master Data'!E206,"")</f>
        <v/>
      </c>
      <c r="I179" s="2" t="str">
        <f>IFERROR(__xludf.DUMMYFUNCTION("IFERROR(TRANSPOSE(FILTER('Master Data'!$B$2:$B$527,'Master Data'!$A$2:$A$527=$B179)),"""")"),"")</f>
        <v/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</row>
    <row r="180" ht="15.75" customHeight="1">
      <c r="A180" s="8"/>
      <c r="B180" s="9"/>
      <c r="C180" s="9"/>
      <c r="D180" s="6" t="str">
        <f>IF(C180="","",IFERROR(VLOOKUP(C180,'Master Data'!$B$2:$C$527,2,FALSE),""))</f>
        <v/>
      </c>
      <c r="E180" s="10"/>
      <c r="H180" s="2" t="str">
        <f>IFERROR('Master Data'!E207,"")</f>
        <v/>
      </c>
      <c r="I180" s="2" t="str">
        <f>IFERROR(__xludf.DUMMYFUNCTION("IFERROR(TRANSPOSE(FILTER('Master Data'!$B$2:$B$527,'Master Data'!$A$2:$A$527=$B180)),"""")"),"")</f>
        <v/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</row>
    <row r="181" ht="15.75" customHeight="1">
      <c r="A181" s="8"/>
      <c r="B181" s="9"/>
      <c r="C181" s="9"/>
      <c r="D181" s="6" t="str">
        <f>IF(C181="","",IFERROR(VLOOKUP(C181,'Master Data'!$B$2:$C$527,2,FALSE),""))</f>
        <v/>
      </c>
      <c r="E181" s="10"/>
      <c r="H181" s="2" t="str">
        <f>IFERROR('Master Data'!E208,"")</f>
        <v/>
      </c>
      <c r="I181" s="2" t="str">
        <f>IFERROR(__xludf.DUMMYFUNCTION("IFERROR(TRANSPOSE(FILTER('Master Data'!$B$2:$B$527,'Master Data'!$A$2:$A$527=$B181)),"""")"),"")</f>
        <v/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</row>
    <row r="182" ht="15.75" customHeight="1">
      <c r="A182" s="8"/>
      <c r="B182" s="9"/>
      <c r="C182" s="9"/>
      <c r="D182" s="6" t="str">
        <f>IF(C182="","",IFERROR(VLOOKUP(C182,'Master Data'!$B$2:$C$527,2,FALSE),""))</f>
        <v/>
      </c>
      <c r="E182" s="10"/>
      <c r="H182" s="2" t="str">
        <f>IFERROR('Master Data'!E209,"")</f>
        <v/>
      </c>
      <c r="I182" s="2" t="str">
        <f>IFERROR(__xludf.DUMMYFUNCTION("IFERROR(TRANSPOSE(FILTER('Master Data'!$B$2:$B$527,'Master Data'!$A$2:$A$527=$B182)),"""")"),"")</f>
        <v/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</row>
    <row r="183" ht="15.75" customHeight="1">
      <c r="A183" s="8"/>
      <c r="B183" s="9"/>
      <c r="C183" s="9"/>
      <c r="D183" s="6" t="str">
        <f>IF(C183="","",IFERROR(VLOOKUP(C183,'Master Data'!$B$2:$C$527,2,FALSE),""))</f>
        <v/>
      </c>
      <c r="E183" s="10"/>
      <c r="H183" s="2" t="str">
        <f>IFERROR('Master Data'!E210,"")</f>
        <v/>
      </c>
      <c r="I183" s="2" t="str">
        <f>IFERROR(__xludf.DUMMYFUNCTION("IFERROR(TRANSPOSE(FILTER('Master Data'!$B$2:$B$527,'Master Data'!$A$2:$A$527=$B183)),"""")"),"")</f>
        <v/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</row>
    <row r="184" ht="15.75" customHeight="1">
      <c r="A184" s="8"/>
      <c r="B184" s="9"/>
      <c r="C184" s="9"/>
      <c r="D184" s="6" t="str">
        <f>IF(C184="","",IFERROR(VLOOKUP(C184,'Master Data'!$B$2:$C$527,2,FALSE),""))</f>
        <v/>
      </c>
      <c r="E184" s="10"/>
      <c r="H184" s="2" t="str">
        <f>IFERROR('Master Data'!E211,"")</f>
        <v/>
      </c>
      <c r="I184" s="2" t="str">
        <f>IFERROR(__xludf.DUMMYFUNCTION("IFERROR(TRANSPOSE(FILTER('Master Data'!$B$2:$B$527,'Master Data'!$A$2:$A$527=$B184)),"""")"),"")</f>
        <v/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</row>
    <row r="185" ht="15.75" customHeight="1">
      <c r="A185" s="8"/>
      <c r="B185" s="9"/>
      <c r="C185" s="9"/>
      <c r="D185" s="6" t="str">
        <f>IF(C185="","",IFERROR(VLOOKUP(C185,'Master Data'!$B$2:$C$527,2,FALSE),""))</f>
        <v/>
      </c>
      <c r="E185" s="10"/>
      <c r="H185" s="2" t="str">
        <f>IFERROR('Master Data'!E212,"")</f>
        <v/>
      </c>
      <c r="I185" s="2" t="str">
        <f>IFERROR(__xludf.DUMMYFUNCTION("IFERROR(TRANSPOSE(FILTER('Master Data'!$B$2:$B$527,'Master Data'!$A$2:$A$527=$B185)),"""")"),"")</f>
        <v/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</row>
    <row r="186" ht="15.75" customHeight="1">
      <c r="A186" s="8"/>
      <c r="B186" s="9"/>
      <c r="C186" s="9"/>
      <c r="D186" s="6" t="str">
        <f>IF(C186="","",IFERROR(VLOOKUP(C186,'Master Data'!$B$2:$C$527,2,FALSE),""))</f>
        <v/>
      </c>
      <c r="E186" s="10"/>
      <c r="H186" s="2" t="str">
        <f>IFERROR('Master Data'!E213,"")</f>
        <v/>
      </c>
      <c r="I186" s="2" t="str">
        <f>IFERROR(__xludf.DUMMYFUNCTION("IFERROR(TRANSPOSE(FILTER('Master Data'!$B$2:$B$527,'Master Data'!$A$2:$A$527=$B186)),"""")"),"")</f>
        <v/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</row>
    <row r="187" ht="15.75" customHeight="1">
      <c r="A187" s="8"/>
      <c r="B187" s="9"/>
      <c r="C187" s="9"/>
      <c r="D187" s="6" t="str">
        <f>IF(C187="","",IFERROR(VLOOKUP(C187,'Master Data'!$B$2:$C$527,2,FALSE),""))</f>
        <v/>
      </c>
      <c r="E187" s="10"/>
      <c r="H187" s="2" t="str">
        <f>IFERROR('Master Data'!E214,"")</f>
        <v/>
      </c>
      <c r="I187" s="2" t="str">
        <f>IFERROR(__xludf.DUMMYFUNCTION("IFERROR(TRANSPOSE(FILTER('Master Data'!$B$2:$B$527,'Master Data'!$A$2:$A$527=$B187)),"""")"),"")</f>
        <v/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</row>
    <row r="188" ht="15.75" customHeight="1">
      <c r="A188" s="8"/>
      <c r="B188" s="9"/>
      <c r="C188" s="9"/>
      <c r="D188" s="6" t="str">
        <f>IF(C188="","",IFERROR(VLOOKUP(C188,'Master Data'!$B$2:$C$527,2,FALSE),""))</f>
        <v/>
      </c>
      <c r="E188" s="10"/>
      <c r="H188" s="2" t="str">
        <f>IFERROR('Master Data'!E215,"")</f>
        <v/>
      </c>
      <c r="I188" s="2" t="str">
        <f>IFERROR(__xludf.DUMMYFUNCTION("IFERROR(TRANSPOSE(FILTER('Master Data'!$B$2:$B$527,'Master Data'!$A$2:$A$527=$B188)),"""")"),"")</f>
        <v/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</row>
    <row r="189" ht="15.75" customHeight="1">
      <c r="A189" s="8"/>
      <c r="B189" s="9"/>
      <c r="C189" s="9"/>
      <c r="D189" s="6" t="str">
        <f>IF(C189="","",IFERROR(VLOOKUP(C189,'Master Data'!$B$2:$C$527,2,FALSE),""))</f>
        <v/>
      </c>
      <c r="E189" s="10"/>
      <c r="H189" s="2" t="str">
        <f>IFERROR('Master Data'!E216,"")</f>
        <v/>
      </c>
      <c r="I189" s="2" t="str">
        <f>IFERROR(__xludf.DUMMYFUNCTION("IFERROR(TRANSPOSE(FILTER('Master Data'!$B$2:$B$527,'Master Data'!$A$2:$A$527=$B189)),"""")"),"")</f>
        <v/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</row>
    <row r="190" ht="15.75" customHeight="1">
      <c r="A190" s="8"/>
      <c r="B190" s="9"/>
      <c r="C190" s="9"/>
      <c r="D190" s="6" t="str">
        <f>IF(C190="","",IFERROR(VLOOKUP(C190,'Master Data'!$B$2:$C$527,2,FALSE),""))</f>
        <v/>
      </c>
      <c r="E190" s="10"/>
      <c r="H190" s="2" t="str">
        <f>IFERROR('Master Data'!E217,"")</f>
        <v/>
      </c>
      <c r="I190" s="2" t="str">
        <f>IFERROR(__xludf.DUMMYFUNCTION("IFERROR(TRANSPOSE(FILTER('Master Data'!$B$2:$B$527,'Master Data'!$A$2:$A$527=$B190)),"""")"),"")</f>
        <v/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</row>
    <row r="191" ht="15.75" customHeight="1">
      <c r="A191" s="8"/>
      <c r="B191" s="9"/>
      <c r="C191" s="9"/>
      <c r="D191" s="6" t="str">
        <f>IF(C191="","",IFERROR(VLOOKUP(C191,'Master Data'!$B$2:$C$527,2,FALSE),""))</f>
        <v/>
      </c>
      <c r="E191" s="10"/>
      <c r="H191" s="2" t="str">
        <f>IFERROR('Master Data'!E218,"")</f>
        <v/>
      </c>
      <c r="I191" s="2" t="str">
        <f>IFERROR(__xludf.DUMMYFUNCTION("IFERROR(TRANSPOSE(FILTER('Master Data'!$B$2:$B$527,'Master Data'!$A$2:$A$527=$B191)),"""")"),"")</f>
        <v/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</row>
    <row r="192" ht="15.75" customHeight="1">
      <c r="A192" s="8"/>
      <c r="B192" s="9"/>
      <c r="C192" s="9"/>
      <c r="D192" s="6" t="str">
        <f>IF(C192="","",IFERROR(VLOOKUP(C192,'Master Data'!$B$2:$C$527,2,FALSE),""))</f>
        <v/>
      </c>
      <c r="E192" s="10"/>
      <c r="H192" s="2" t="str">
        <f>IFERROR('Master Data'!E219,"")</f>
        <v/>
      </c>
      <c r="I192" s="2" t="str">
        <f>IFERROR(__xludf.DUMMYFUNCTION("IFERROR(TRANSPOSE(FILTER('Master Data'!$B$2:$B$527,'Master Data'!$A$2:$A$527=$B192)),"""")"),"")</f>
        <v/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</row>
    <row r="193" ht="15.75" customHeight="1">
      <c r="A193" s="8"/>
      <c r="B193" s="9"/>
      <c r="C193" s="9"/>
      <c r="D193" s="6" t="str">
        <f>IF(C193="","",IFERROR(VLOOKUP(C193,'Master Data'!$B$2:$C$527,2,FALSE),""))</f>
        <v/>
      </c>
      <c r="E193" s="10"/>
      <c r="H193" s="2" t="str">
        <f>IFERROR('Master Data'!E220,"")</f>
        <v/>
      </c>
      <c r="I193" s="2" t="str">
        <f>IFERROR(__xludf.DUMMYFUNCTION("IFERROR(TRANSPOSE(FILTER('Master Data'!$B$2:$B$527,'Master Data'!$A$2:$A$527=$B193)),"""")"),"")</f>
        <v/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</row>
    <row r="194" ht="15.75" customHeight="1">
      <c r="A194" s="8"/>
      <c r="B194" s="9"/>
      <c r="C194" s="9"/>
      <c r="D194" s="6" t="str">
        <f>IF(C194="","",IFERROR(VLOOKUP(C194,'Master Data'!$B$2:$C$527,2,FALSE),""))</f>
        <v/>
      </c>
      <c r="E194" s="10"/>
      <c r="H194" s="2" t="str">
        <f>IFERROR('Master Data'!E221,"")</f>
        <v/>
      </c>
      <c r="I194" s="2" t="str">
        <f>IFERROR(__xludf.DUMMYFUNCTION("IFERROR(TRANSPOSE(FILTER('Master Data'!$B$2:$B$527,'Master Data'!$A$2:$A$527=$B194)),"""")"),"")</f>
        <v/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</row>
    <row r="195" ht="15.75" customHeight="1">
      <c r="A195" s="8"/>
      <c r="B195" s="9"/>
      <c r="C195" s="9"/>
      <c r="D195" s="6" t="str">
        <f>IF(C195="","",IFERROR(VLOOKUP(C195,'Master Data'!$B$2:$C$527,2,FALSE),""))</f>
        <v/>
      </c>
      <c r="E195" s="10"/>
      <c r="H195" s="2" t="str">
        <f>IFERROR('Master Data'!E222,"")</f>
        <v/>
      </c>
      <c r="I195" s="2" t="str">
        <f>IFERROR(__xludf.DUMMYFUNCTION("IFERROR(TRANSPOSE(FILTER('Master Data'!$B$2:$B$527,'Master Data'!$A$2:$A$527=$B195)),"""")"),"")</f>
        <v/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</row>
    <row r="196" ht="15.75" customHeight="1">
      <c r="A196" s="8"/>
      <c r="B196" s="9"/>
      <c r="C196" s="9"/>
      <c r="D196" s="6" t="str">
        <f>IF(C196="","",IFERROR(VLOOKUP(C196,'Master Data'!$B$2:$C$527,2,FALSE),""))</f>
        <v/>
      </c>
      <c r="E196" s="10"/>
      <c r="H196" s="2" t="str">
        <f>IFERROR('Master Data'!E223,"")</f>
        <v/>
      </c>
      <c r="I196" s="2" t="str">
        <f>IFERROR(__xludf.DUMMYFUNCTION("IFERROR(TRANSPOSE(FILTER('Master Data'!$B$2:$B$527,'Master Data'!$A$2:$A$527=$B196)),"""")"),"")</f>
        <v/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</row>
    <row r="197" ht="15.75" customHeight="1">
      <c r="A197" s="8"/>
      <c r="B197" s="9"/>
      <c r="C197" s="9"/>
      <c r="D197" s="6" t="str">
        <f>IF(C197="","",IFERROR(VLOOKUP(C197,'Master Data'!$B$2:$C$527,2,FALSE),""))</f>
        <v/>
      </c>
      <c r="E197" s="10"/>
      <c r="H197" s="2" t="str">
        <f>IFERROR('Master Data'!E224,"")</f>
        <v/>
      </c>
      <c r="I197" s="2" t="str">
        <f>IFERROR(__xludf.DUMMYFUNCTION("IFERROR(TRANSPOSE(FILTER('Master Data'!$B$2:$B$527,'Master Data'!$A$2:$A$527=$B197)),"""")"),"")</f>
        <v/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</row>
    <row r="198" ht="15.75" customHeight="1">
      <c r="A198" s="8"/>
      <c r="B198" s="9"/>
      <c r="C198" s="9"/>
      <c r="D198" s="6" t="str">
        <f>IF(C198="","",IFERROR(VLOOKUP(C198,'Master Data'!$B$2:$C$527,2,FALSE),""))</f>
        <v/>
      </c>
      <c r="E198" s="10"/>
      <c r="H198" s="2" t="str">
        <f>IFERROR('Master Data'!E225,"")</f>
        <v/>
      </c>
      <c r="I198" s="2" t="str">
        <f>IFERROR(__xludf.DUMMYFUNCTION("IFERROR(TRANSPOSE(FILTER('Master Data'!$B$2:$B$527,'Master Data'!$A$2:$A$527=$B198)),"""")"),"")</f>
        <v/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</row>
    <row r="199" ht="15.75" customHeight="1">
      <c r="A199" s="8"/>
      <c r="B199" s="9"/>
      <c r="C199" s="9"/>
      <c r="D199" s="6" t="str">
        <f>IF(C199="","",IFERROR(VLOOKUP(C199,'Master Data'!$B$2:$C$527,2,FALSE),""))</f>
        <v/>
      </c>
      <c r="E199" s="10"/>
      <c r="H199" s="2" t="str">
        <f>IFERROR('Master Data'!E226,"")</f>
        <v/>
      </c>
      <c r="I199" s="2" t="str">
        <f>IFERROR(__xludf.DUMMYFUNCTION("IFERROR(TRANSPOSE(FILTER('Master Data'!$B$2:$B$527,'Master Data'!$A$2:$A$527=$B199)),"""")"),"")</f>
        <v/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</row>
    <row r="200" ht="15.75" customHeight="1">
      <c r="A200" s="8"/>
      <c r="B200" s="9"/>
      <c r="C200" s="9"/>
      <c r="D200" s="6" t="str">
        <f>IF(C200="","",IFERROR(VLOOKUP(C200,'Master Data'!$B$2:$C$527,2,FALSE),""))</f>
        <v/>
      </c>
      <c r="E200" s="10"/>
      <c r="H200" s="2" t="str">
        <f>IFERROR('Master Data'!E227,"")</f>
        <v/>
      </c>
      <c r="I200" s="2" t="str">
        <f>IFERROR(__xludf.DUMMYFUNCTION("IFERROR(TRANSPOSE(FILTER('Master Data'!$B$2:$B$527,'Master Data'!$A$2:$A$527=$B200)),"""")"),"")</f>
        <v/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</row>
    <row r="201" ht="15.75" customHeight="1">
      <c r="A201" s="8"/>
      <c r="B201" s="9"/>
      <c r="C201" s="9"/>
      <c r="D201" s="6" t="str">
        <f>IF(C201="","",IFERROR(VLOOKUP(C201,'Master Data'!$B$2:$C$527,2,FALSE),""))</f>
        <v/>
      </c>
      <c r="E201" s="10"/>
      <c r="H201" s="2" t="str">
        <f>IFERROR('Master Data'!E228,"")</f>
        <v/>
      </c>
      <c r="I201" s="2" t="str">
        <f>IFERROR(__xludf.DUMMYFUNCTION("IFERROR(TRANSPOSE(FILTER('Master Data'!$B$2:$B$527,'Master Data'!$A$2:$A$527=$B201)),"""")"),"")</f>
        <v/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</row>
    <row r="202" ht="15.75" customHeight="1">
      <c r="A202" s="8"/>
      <c r="B202" s="9"/>
      <c r="C202" s="9"/>
      <c r="D202" s="6" t="str">
        <f>IF(C202="","",IFERROR(VLOOKUP(C202,'Master Data'!$B$2:$C$527,2,FALSE),""))</f>
        <v/>
      </c>
      <c r="E202" s="10"/>
      <c r="I202" s="2" t="str">
        <f>IFERROR(__xludf.DUMMYFUNCTION("IFERROR(TRANSPOSE(FILTER('Master Data'!$B$2:$B$527,'Master Data'!$A$2:$A$527=$B202)),"""")"),"")</f>
        <v/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</row>
    <row r="203" ht="15.75" customHeight="1">
      <c r="A203" s="8"/>
      <c r="B203" s="9"/>
      <c r="C203" s="9"/>
      <c r="D203" s="6" t="str">
        <f>IF(C203="","",IFERROR(VLOOKUP(C203,'Master Data'!$B$2:$C$527,2,FALSE),""))</f>
        <v/>
      </c>
      <c r="E203" s="10"/>
      <c r="I203" s="2" t="str">
        <f>IFERROR(__xludf.DUMMYFUNCTION("IFERROR(TRANSPOSE(FILTER('Master Data'!$B$2:$B$527,'Master Data'!$A$2:$A$527=$B203)),"""")"),"")</f>
        <v/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</row>
    <row r="204" ht="15.75" customHeight="1">
      <c r="A204" s="8"/>
      <c r="B204" s="9"/>
      <c r="C204" s="9"/>
      <c r="D204" s="6" t="str">
        <f>IF(C204="","",IFERROR(VLOOKUP(C204,'Master Data'!$B$2:$C$527,2,FALSE),""))</f>
        <v/>
      </c>
      <c r="E204" s="10"/>
      <c r="I204" s="2" t="str">
        <f>IFERROR(__xludf.DUMMYFUNCTION("IFERROR(TRANSPOSE(FILTER('Master Data'!$B$2:$B$527,'Master Data'!$A$2:$A$527=$B204)),"""")"),"")</f>
        <v/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</row>
    <row r="205" ht="15.75" customHeight="1">
      <c r="A205" s="8"/>
      <c r="B205" s="9"/>
      <c r="C205" s="9"/>
      <c r="D205" s="6" t="str">
        <f>IF(C205="","",IFERROR(VLOOKUP(C205,'Master Data'!$B$2:$C$527,2,FALSE),""))</f>
        <v/>
      </c>
      <c r="E205" s="10"/>
      <c r="I205" s="2" t="str">
        <f>IFERROR(__xludf.DUMMYFUNCTION("IFERROR(TRANSPOSE(FILTER('Master Data'!$B$2:$B$527,'Master Data'!$A$2:$A$527=$B205)),"""")"),"")</f>
        <v/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</row>
    <row r="206" ht="15.75" customHeight="1">
      <c r="A206" s="8"/>
      <c r="B206" s="9"/>
      <c r="C206" s="9"/>
      <c r="D206" s="6" t="str">
        <f>IF(C206="","",IFERROR(VLOOKUP(C206,'Master Data'!$B$2:$C$527,2,FALSE),""))</f>
        <v/>
      </c>
      <c r="E206" s="10"/>
      <c r="I206" s="2" t="str">
        <f>IFERROR(__xludf.DUMMYFUNCTION("IFERROR(TRANSPOSE(FILTER('Master Data'!$B$2:$B$527,'Master Data'!$A$2:$A$527=$B206)),"""")"),"")</f>
        <v/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</row>
    <row r="207" ht="15.75" customHeight="1">
      <c r="A207" s="8"/>
      <c r="B207" s="9"/>
      <c r="C207" s="9"/>
      <c r="D207" s="6" t="str">
        <f>IF(C207="","",IFERROR(VLOOKUP(C207,'Master Data'!$B$2:$C$527,2,FALSE),""))</f>
        <v/>
      </c>
      <c r="E207" s="10"/>
      <c r="I207" s="2" t="str">
        <f>IFERROR(__xludf.DUMMYFUNCTION("IFERROR(TRANSPOSE(FILTER('Master Data'!$B$2:$B$527,'Master Data'!$A$2:$A$527=$B207)),"""")"),"")</f>
        <v/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</row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E6"/>
  </mergeCells>
  <dataValidations>
    <dataValidation type="list" allowBlank="1" sqref="C8:C33 C35:C207">
      <formula1>$I8:$BX8</formula1>
    </dataValidation>
    <dataValidation type="list" allowBlank="1" sqref="C34">
      <formula1>$I34:$BX34</formula1>
    </dataValidation>
    <dataValidation type="list" allowBlank="1" sqref="B8:B207">
      <formula1>$H$2:$H$100</formula1>
    </dataValidation>
    <dataValidation type="custom" allowBlank="1" showDropDown="1" sqref="A8:A34">
      <formula1>OR(NOT(ISERROR(DATEVALUE(A8))), AND(ISNUMBER(A8), LEFT(CELL("format", A8))="D"))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4.0"/>
    <col customWidth="1" min="2" max="2" width="24.43"/>
    <col customWidth="1" min="3" max="3" width="24.0"/>
    <col customWidth="1" min="4" max="4" width="14.0"/>
    <col customWidth="1" min="5" max="5" width="16.71"/>
    <col customWidth="1" min="6" max="7" width="8.71"/>
    <col customWidth="1" hidden="1" min="8" max="8" width="18.0"/>
    <col customWidth="1" hidden="1" min="9" max="9" width="14.0"/>
    <col customWidth="1" min="10" max="10" width="12.71"/>
    <col customWidth="1" min="11" max="11" width="8.14"/>
    <col customWidth="1" min="12" max="12" width="11.86"/>
    <col customWidth="1" min="13" max="13" width="14.14"/>
    <col customWidth="1" min="14" max="14" width="9.86"/>
    <col customWidth="1" min="15" max="15" width="8.71"/>
    <col customWidth="1" min="16" max="16" width="12.71"/>
    <col customWidth="1" min="17" max="62" width="8.71"/>
  </cols>
  <sheetData>
    <row r="1">
      <c r="A1" s="1"/>
      <c r="B1" s="1"/>
      <c r="C1" s="1"/>
      <c r="D1" s="1"/>
      <c r="E1" s="1"/>
      <c r="H1" s="2" t="s">
        <v>0</v>
      </c>
      <c r="I1" s="2" t="s">
        <v>1</v>
      </c>
    </row>
    <row r="2">
      <c r="A2" s="1" t="s">
        <v>2</v>
      </c>
      <c r="H2" s="2" t="str">
        <f>IFERROR('Master Data'!E2,"")</f>
        <v>Karbohidrat</v>
      </c>
    </row>
    <row r="3">
      <c r="H3" s="2" t="str">
        <f>IFERROR('Master Data'!E3,"")</f>
        <v>Protein Hewani</v>
      </c>
    </row>
    <row r="4">
      <c r="H4" s="2" t="str">
        <f>IFERROR('Master Data'!E4,"")</f>
        <v>Protein Nabati</v>
      </c>
    </row>
    <row r="5">
      <c r="H5" s="2" t="str">
        <f>IFERROR('Master Data'!E5,"")</f>
        <v>Sayur</v>
      </c>
    </row>
    <row r="6">
      <c r="H6" s="2" t="str">
        <f>IFERROR('Master Data'!E6,"")</f>
        <v>Buah</v>
      </c>
    </row>
    <row r="7">
      <c r="A7" s="3" t="s">
        <v>3</v>
      </c>
      <c r="B7" s="3" t="s">
        <v>4</v>
      </c>
      <c r="C7" s="3" t="s">
        <v>5</v>
      </c>
      <c r="D7" s="3" t="s">
        <v>6</v>
      </c>
      <c r="E7" s="3" t="s">
        <v>7</v>
      </c>
      <c r="H7" s="2" t="str">
        <f>IFERROR('Master Data'!E7,"")</f>
        <v>Bumbu Masak Sayur</v>
      </c>
    </row>
    <row r="8">
      <c r="A8" s="4">
        <v>46114.0</v>
      </c>
      <c r="B8" s="5" t="s">
        <v>8</v>
      </c>
      <c r="C8" s="5" t="s">
        <v>9</v>
      </c>
      <c r="D8" s="6" t="str">
        <f>IF(C8="","",IFERROR(VLOOKUP(C8,'Master Data'!$B$2:$C$527,2,FALSE),""))</f>
        <v>Kg</v>
      </c>
      <c r="E8" s="7">
        <v>267.0</v>
      </c>
      <c r="H8" s="2" t="str">
        <f>IFERROR('Master Data'!E8,"")</f>
        <v>Bumbu Masak Sembako</v>
      </c>
      <c r="I8" s="2" t="str">
        <f>IFERROR(__xludf.DUMMYFUNCTION("IFERROR(TRANSPOSE(FILTER('Master Data'!$B$2:$B$527,'Master Data'!$A$2:$A$527=$B8)),"""")"),"Beras")</f>
        <v>Beras</v>
      </c>
      <c r="J8" s="2" t="str">
        <f>IFERROR(__xludf.DUMMYFUNCTION("""COMPUTED_VALUE"""),"Mie")</f>
        <v>Mie</v>
      </c>
      <c r="K8" s="2" t="str">
        <f>IFERROR(__xludf.DUMMYFUNCTION("""COMPUTED_VALUE"""),"Kentang")</f>
        <v>Kentang</v>
      </c>
      <c r="L8" s="2" t="str">
        <f>IFERROR(__xludf.DUMMYFUNCTION("""COMPUTED_VALUE"""),"Jagung")</f>
        <v>Jagung</v>
      </c>
      <c r="M8" s="2" t="str">
        <f>IFERROR(__xludf.DUMMYFUNCTION("""COMPUTED_VALUE"""),"Roti")</f>
        <v>Roti</v>
      </c>
      <c r="N8" s="2" t="str">
        <f>IFERROR(__xludf.DUMMYFUNCTION("""COMPUTED_VALUE"""),"Singkong")</f>
        <v>Singkong</v>
      </c>
      <c r="O8" s="2" t="str">
        <f>IFERROR(__xludf.DUMMYFUNCTION("""COMPUTED_VALUE"""),"Ubi")</f>
        <v>Ubi</v>
      </c>
      <c r="P8" s="2" t="str">
        <f>IFERROR(__xludf.DUMMYFUNCTION("""COMPUTED_VALUE"""),"Makaroni")</f>
        <v>Makaroni</v>
      </c>
    </row>
    <row r="9">
      <c r="A9" s="4">
        <v>46114.0</v>
      </c>
      <c r="B9" s="5" t="s">
        <v>10</v>
      </c>
      <c r="C9" s="5" t="s">
        <v>56</v>
      </c>
      <c r="D9" s="6" t="str">
        <f>IF(C9="","",IFERROR(VLOOKUP(C9,'Master Data'!$B$2:$C$527,2,FALSE),""))</f>
        <v>Kg</v>
      </c>
      <c r="E9" s="7">
        <v>252.0</v>
      </c>
      <c r="H9" s="2" t="str">
        <f>IFERROR('Master Data'!E9,"")</f>
        <v>Isi Ulang</v>
      </c>
      <c r="I9" s="2" t="str">
        <f>IFERROR(__xludf.DUMMYFUNCTION("IFERROR(TRANSPOSE(FILTER('Master Data'!$B$2:$B$527,'Master Data'!$A$2:$A$527=$B9)),"""")"),"Daging Ayam Fillet")</f>
        <v>Daging Ayam Fillet</v>
      </c>
      <c r="J9" s="2" t="str">
        <f>IFERROR(__xludf.DUMMYFUNCTION("""COMPUTED_VALUE"""),"Daging Ayam Tulang (Potong)")</f>
        <v>Daging Ayam Tulang (Potong)</v>
      </c>
      <c r="K9" s="2" t="str">
        <f>IFERROR(__xludf.DUMMYFUNCTION("""COMPUTED_VALUE"""),"Ikan Patin Fillet")</f>
        <v>Ikan Patin Fillet</v>
      </c>
      <c r="L9" s="2" t="str">
        <f>IFERROR(__xludf.DUMMYFUNCTION("""COMPUTED_VALUE"""),"Telur")</f>
        <v>Telur</v>
      </c>
      <c r="M9" s="2" t="str">
        <f>IFERROR(__xludf.DUMMYFUNCTION("""COMPUTED_VALUE"""),"Ikan giling")</f>
        <v>Ikan giling</v>
      </c>
      <c r="N9" s="2" t="str">
        <f>IFERROR(__xludf.DUMMYFUNCTION("""COMPUTED_VALUE"""),"Ayam Giling")</f>
        <v>Ayam Giling</v>
      </c>
      <c r="O9" s="2" t="str">
        <f>IFERROR(__xludf.DUMMYFUNCTION("""COMPUTED_VALUE"""),"Daging Sapi")</f>
        <v>Daging Sapi</v>
      </c>
      <c r="P9" s="2" t="str">
        <f>IFERROR(__xludf.DUMMYFUNCTION("""COMPUTED_VALUE"""),"Udang")</f>
        <v>Udang</v>
      </c>
      <c r="Q9" s="2" t="str">
        <f>IFERROR(__xludf.DUMMYFUNCTION("""COMPUTED_VALUE"""),"Susu UHT")</f>
        <v>Susu UHT</v>
      </c>
    </row>
    <row r="10">
      <c r="A10" s="4">
        <v>46114.0</v>
      </c>
      <c r="B10" s="5" t="s">
        <v>12</v>
      </c>
      <c r="C10" s="5" t="s">
        <v>13</v>
      </c>
      <c r="D10" s="6" t="str">
        <f>IF(C10="","",IFERROR(VLOOKUP(C10,'Master Data'!$B$2:$C$527,2,FALSE),""))</f>
        <v>Pcs</v>
      </c>
      <c r="E10" s="7">
        <v>3307.0</v>
      </c>
      <c r="H10" s="2" t="str">
        <f>IFERROR('Master Data'!E10,"")</f>
        <v>Packaging</v>
      </c>
      <c r="I10" s="2" t="str">
        <f>IFERROR(__xludf.DUMMYFUNCTION("IFERROR(TRANSPOSE(FILTER('Master Data'!$B$2:$B$527,'Master Data'!$A$2:$A$527=$B10)),"""")"),"Tempe")</f>
        <v>Tempe</v>
      </c>
      <c r="J10" s="2" t="str">
        <f>IFERROR(__xludf.DUMMYFUNCTION("""COMPUTED_VALUE"""),"Tahu")</f>
        <v>Tahu</v>
      </c>
      <c r="K10" s="2" t="str">
        <f>IFERROR(__xludf.DUMMYFUNCTION("""COMPUTED_VALUE"""),"Kacang Hijau")</f>
        <v>Kacang Hijau</v>
      </c>
      <c r="L10" s="2" t="str">
        <f>IFERROR(__xludf.DUMMYFUNCTION("""COMPUTED_VALUE"""),"Kacang Tanah")</f>
        <v>Kacang Tanah</v>
      </c>
      <c r="M10" s="2" t="str">
        <f>IFERROR(__xludf.DUMMYFUNCTION("""COMPUTED_VALUE"""),"Kedelai")</f>
        <v>Kedelai</v>
      </c>
      <c r="N10" s="2" t="str">
        <f>IFERROR(__xludf.DUMMYFUNCTION("""COMPUTED_VALUE"""),"Oncom")</f>
        <v>Oncom</v>
      </c>
    </row>
    <row r="11">
      <c r="A11" s="4">
        <v>46114.0</v>
      </c>
      <c r="B11" s="5" t="s">
        <v>14</v>
      </c>
      <c r="C11" s="5" t="s">
        <v>57</v>
      </c>
      <c r="D11" s="6" t="str">
        <f>IF(C11="","",IFERROR(VLOOKUP(C11,'Master Data'!$B$2:$C$527,2,FALSE),""))</f>
        <v>Kg</v>
      </c>
      <c r="E11" s="7">
        <v>105.0</v>
      </c>
      <c r="H11" s="2" t="str">
        <f>IFERROR('Master Data'!E12,"")</f>
        <v/>
      </c>
      <c r="I11" s="2" t="str">
        <f>IFERROR(__xludf.DUMMYFUNCTION("IFERROR(TRANSPOSE(FILTER('Master Data'!$B$2:$B$527,'Master Data'!$A$2:$A$527=$B11)),"""")"),"Wortel")</f>
        <v>Wortel</v>
      </c>
      <c r="J11" s="2" t="str">
        <f>IFERROR(__xludf.DUMMYFUNCTION("""COMPUTED_VALUE"""),"Kacang Panjang")</f>
        <v>Kacang Panjang</v>
      </c>
      <c r="K11" s="2" t="str">
        <f>IFERROR(__xludf.DUMMYFUNCTION("""COMPUTED_VALUE"""),"Tauge")</f>
        <v>Tauge</v>
      </c>
      <c r="L11" s="2" t="str">
        <f>IFERROR(__xludf.DUMMYFUNCTION("""COMPUTED_VALUE"""),"Kubis")</f>
        <v>Kubis</v>
      </c>
      <c r="M11" s="2" t="str">
        <f>IFERROR(__xludf.DUMMYFUNCTION("""COMPUTED_VALUE"""),"Buncis")</f>
        <v>Buncis</v>
      </c>
      <c r="N11" s="2" t="str">
        <f>IFERROR(__xludf.DUMMYFUNCTION("""COMPUTED_VALUE"""),"Kembang Kol")</f>
        <v>Kembang Kol</v>
      </c>
      <c r="O11" s="2" t="str">
        <f>IFERROR(__xludf.DUMMYFUNCTION("""COMPUTED_VALUE"""),"Sawi Putih")</f>
        <v>Sawi Putih</v>
      </c>
      <c r="P11" s="2" t="str">
        <f>IFERROR(__xludf.DUMMYFUNCTION("""COMPUTED_VALUE"""),"Caisin")</f>
        <v>Caisin</v>
      </c>
      <c r="Q11" s="2" t="str">
        <f>IFERROR(__xludf.DUMMYFUNCTION("""COMPUTED_VALUE"""),"Timun")</f>
        <v>Timun</v>
      </c>
      <c r="R11" s="2" t="str">
        <f>IFERROR(__xludf.DUMMYFUNCTION("""COMPUTED_VALUE"""),"Daun Bawang")</f>
        <v>Daun Bawang</v>
      </c>
      <c r="S11" s="2" t="str">
        <f>IFERROR(__xludf.DUMMYFUNCTION("""COMPUTED_VALUE"""),"Labu Siam")</f>
        <v>Labu Siam</v>
      </c>
      <c r="T11" s="2" t="str">
        <f>IFERROR(__xludf.DUMMYFUNCTION("""COMPUTED_VALUE"""),"Tomat")</f>
        <v>Tomat</v>
      </c>
      <c r="U11" s="2" t="str">
        <f>IFERROR(__xludf.DUMMYFUNCTION("""COMPUTED_VALUE"""),"Kemangi")</f>
        <v>Kemangi</v>
      </c>
      <c r="V11" s="2" t="str">
        <f>IFERROR(__xludf.DUMMYFUNCTION("""COMPUTED_VALUE"""),"Jagung ")</f>
        <v>Jagung </v>
      </c>
    </row>
    <row r="12">
      <c r="A12" s="4">
        <v>46114.0</v>
      </c>
      <c r="B12" s="5" t="s">
        <v>14</v>
      </c>
      <c r="C12" s="5" t="s">
        <v>58</v>
      </c>
      <c r="D12" s="6" t="str">
        <f>IF(C12="","",IFERROR(VLOOKUP(C12,'Master Data'!$B$2:$C$527,2,FALSE),""))</f>
        <v>Kg</v>
      </c>
      <c r="E12" s="7">
        <v>75.0</v>
      </c>
      <c r="H12" s="2" t="str">
        <f>IFERROR('Master Data'!E14,"")</f>
        <v/>
      </c>
      <c r="I12" s="2" t="str">
        <f>IFERROR(__xludf.DUMMYFUNCTION("IFERROR(TRANSPOSE(FILTER('Master Data'!$B$2:$B$527,'Master Data'!$A$2:$A$527=$B12)),"""")"),"Wortel")</f>
        <v>Wortel</v>
      </c>
      <c r="J12" s="2" t="str">
        <f>IFERROR(__xludf.DUMMYFUNCTION("""COMPUTED_VALUE"""),"Kacang Panjang")</f>
        <v>Kacang Panjang</v>
      </c>
      <c r="K12" s="2" t="str">
        <f>IFERROR(__xludf.DUMMYFUNCTION("""COMPUTED_VALUE"""),"Tauge")</f>
        <v>Tauge</v>
      </c>
      <c r="L12" s="2" t="str">
        <f>IFERROR(__xludf.DUMMYFUNCTION("""COMPUTED_VALUE"""),"Kubis")</f>
        <v>Kubis</v>
      </c>
      <c r="M12" s="2" t="str">
        <f>IFERROR(__xludf.DUMMYFUNCTION("""COMPUTED_VALUE"""),"Buncis")</f>
        <v>Buncis</v>
      </c>
      <c r="N12" s="2" t="str">
        <f>IFERROR(__xludf.DUMMYFUNCTION("""COMPUTED_VALUE"""),"Kembang Kol")</f>
        <v>Kembang Kol</v>
      </c>
      <c r="O12" s="2" t="str">
        <f>IFERROR(__xludf.DUMMYFUNCTION("""COMPUTED_VALUE"""),"Sawi Putih")</f>
        <v>Sawi Putih</v>
      </c>
      <c r="P12" s="2" t="str">
        <f>IFERROR(__xludf.DUMMYFUNCTION("""COMPUTED_VALUE"""),"Caisin")</f>
        <v>Caisin</v>
      </c>
      <c r="Q12" s="2" t="str">
        <f>IFERROR(__xludf.DUMMYFUNCTION("""COMPUTED_VALUE"""),"Timun")</f>
        <v>Timun</v>
      </c>
      <c r="R12" s="2" t="str">
        <f>IFERROR(__xludf.DUMMYFUNCTION("""COMPUTED_VALUE"""),"Daun Bawang")</f>
        <v>Daun Bawang</v>
      </c>
      <c r="S12" s="2" t="str">
        <f>IFERROR(__xludf.DUMMYFUNCTION("""COMPUTED_VALUE"""),"Labu Siam")</f>
        <v>Labu Siam</v>
      </c>
      <c r="T12" s="2" t="str">
        <f>IFERROR(__xludf.DUMMYFUNCTION("""COMPUTED_VALUE"""),"Tomat")</f>
        <v>Tomat</v>
      </c>
      <c r="U12" s="2" t="str">
        <f>IFERROR(__xludf.DUMMYFUNCTION("""COMPUTED_VALUE"""),"Kemangi")</f>
        <v>Kemangi</v>
      </c>
      <c r="V12" s="2" t="str">
        <f>IFERROR(__xludf.DUMMYFUNCTION("""COMPUTED_VALUE"""),"Jagung ")</f>
        <v>Jagung </v>
      </c>
    </row>
    <row r="13">
      <c r="A13" s="4">
        <v>46114.0</v>
      </c>
      <c r="B13" s="5" t="s">
        <v>14</v>
      </c>
      <c r="C13" s="5" t="s">
        <v>59</v>
      </c>
      <c r="D13" s="6" t="str">
        <f>IF(C13="","",IFERROR(VLOOKUP(C13,'Master Data'!$B$2:$C$527,2,FALSE),""))</f>
        <v>Kg</v>
      </c>
      <c r="E13" s="7">
        <v>3.0</v>
      </c>
      <c r="H13" s="2" t="str">
        <f>IFERROR('Master Data'!E17,"")</f>
        <v/>
      </c>
      <c r="I13" s="2" t="str">
        <f>IFERROR(__xludf.DUMMYFUNCTION("IFERROR(TRANSPOSE(FILTER('Master Data'!$B$2:$B$527,'Master Data'!$A$2:$A$527=$B13)),"""")"),"Wortel")</f>
        <v>Wortel</v>
      </c>
      <c r="J13" s="2" t="str">
        <f>IFERROR(__xludf.DUMMYFUNCTION("""COMPUTED_VALUE"""),"Kacang Panjang")</f>
        <v>Kacang Panjang</v>
      </c>
      <c r="K13" s="2" t="str">
        <f>IFERROR(__xludf.DUMMYFUNCTION("""COMPUTED_VALUE"""),"Tauge")</f>
        <v>Tauge</v>
      </c>
      <c r="L13" s="2" t="str">
        <f>IFERROR(__xludf.DUMMYFUNCTION("""COMPUTED_VALUE"""),"Kubis")</f>
        <v>Kubis</v>
      </c>
      <c r="M13" s="2" t="str">
        <f>IFERROR(__xludf.DUMMYFUNCTION("""COMPUTED_VALUE"""),"Buncis")</f>
        <v>Buncis</v>
      </c>
      <c r="N13" s="2" t="str">
        <f>IFERROR(__xludf.DUMMYFUNCTION("""COMPUTED_VALUE"""),"Kembang Kol")</f>
        <v>Kembang Kol</v>
      </c>
      <c r="O13" s="2" t="str">
        <f>IFERROR(__xludf.DUMMYFUNCTION("""COMPUTED_VALUE"""),"Sawi Putih")</f>
        <v>Sawi Putih</v>
      </c>
      <c r="P13" s="2" t="str">
        <f>IFERROR(__xludf.DUMMYFUNCTION("""COMPUTED_VALUE"""),"Caisin")</f>
        <v>Caisin</v>
      </c>
      <c r="Q13" s="2" t="str">
        <f>IFERROR(__xludf.DUMMYFUNCTION("""COMPUTED_VALUE"""),"Timun")</f>
        <v>Timun</v>
      </c>
      <c r="R13" s="2" t="str">
        <f>IFERROR(__xludf.DUMMYFUNCTION("""COMPUTED_VALUE"""),"Daun Bawang")</f>
        <v>Daun Bawang</v>
      </c>
      <c r="S13" s="2" t="str">
        <f>IFERROR(__xludf.DUMMYFUNCTION("""COMPUTED_VALUE"""),"Labu Siam")</f>
        <v>Labu Siam</v>
      </c>
      <c r="T13" s="2" t="str">
        <f>IFERROR(__xludf.DUMMYFUNCTION("""COMPUTED_VALUE"""),"Tomat")</f>
        <v>Tomat</v>
      </c>
      <c r="U13" s="2" t="str">
        <f>IFERROR(__xludf.DUMMYFUNCTION("""COMPUTED_VALUE"""),"Kemangi")</f>
        <v>Kemangi</v>
      </c>
      <c r="V13" s="2" t="str">
        <f>IFERROR(__xludf.DUMMYFUNCTION("""COMPUTED_VALUE"""),"Jagung ")</f>
        <v>Jagung </v>
      </c>
    </row>
    <row r="14">
      <c r="A14" s="4">
        <v>46114.0</v>
      </c>
      <c r="B14" s="5" t="s">
        <v>17</v>
      </c>
      <c r="C14" s="5" t="s">
        <v>60</v>
      </c>
      <c r="D14" s="6" t="str">
        <f>IF(C14="","",IFERROR(VLOOKUP(C14,'Master Data'!$B$2:$C$527,2,FALSE),""))</f>
        <v>Kg</v>
      </c>
      <c r="E14" s="7">
        <v>36.0</v>
      </c>
      <c r="H14" s="2" t="str">
        <f>IFERROR('Master Data'!E18,"")</f>
        <v/>
      </c>
      <c r="I14" s="2" t="str">
        <f>IFERROR(__xludf.DUMMYFUNCTION("IFERROR(TRANSPOSE(FILTER('Master Data'!$B$2:$B$527,'Master Data'!$A$2:$A$527=$B14)),"""")"),"Bawang Merah")</f>
        <v>Bawang Merah</v>
      </c>
      <c r="J14" s="2" t="str">
        <f>IFERROR(__xludf.DUMMYFUNCTION("""COMPUTED_VALUE"""),"Bawang Putih")</f>
        <v>Bawang Putih</v>
      </c>
      <c r="K14" s="2" t="str">
        <f>IFERROR(__xludf.DUMMYFUNCTION("""COMPUTED_VALUE"""),"Laos")</f>
        <v>Laos</v>
      </c>
      <c r="L14" s="2" t="str">
        <f>IFERROR(__xludf.DUMMYFUNCTION("""COMPUTED_VALUE"""),"Serai")</f>
        <v>Serai</v>
      </c>
      <c r="M14" s="2" t="str">
        <f>IFERROR(__xludf.DUMMYFUNCTION("""COMPUTED_VALUE"""),"Cabe Merah")</f>
        <v>Cabe Merah</v>
      </c>
      <c r="N14" s="2" t="str">
        <f>IFERROR(__xludf.DUMMYFUNCTION("""COMPUTED_VALUE"""),"Bawang Bombay")</f>
        <v>Bawang Bombay</v>
      </c>
      <c r="O14" s="2" t="str">
        <f>IFERROR(__xludf.DUMMYFUNCTION("""COMPUTED_VALUE"""),"Ketumbar")</f>
        <v>Ketumbar</v>
      </c>
      <c r="P14" s="2" t="str">
        <f>IFERROR(__xludf.DUMMYFUNCTION("""COMPUTED_VALUE"""),"Kencur")</f>
        <v>Kencur</v>
      </c>
      <c r="Q14" s="2" t="str">
        <f>IFERROR(__xludf.DUMMYFUNCTION("""COMPUTED_VALUE"""),"Kunyit")</f>
        <v>Kunyit</v>
      </c>
      <c r="R14" s="2" t="str">
        <f>IFERROR(__xludf.DUMMYFUNCTION("""COMPUTED_VALUE"""),"Jahe")</f>
        <v>Jahe</v>
      </c>
      <c r="S14" s="2" t="str">
        <f>IFERROR(__xludf.DUMMYFUNCTION("""COMPUTED_VALUE"""),"Kelapa Parut")</f>
        <v>Kelapa Parut</v>
      </c>
      <c r="T14" s="2" t="str">
        <f>IFERROR(__xludf.DUMMYFUNCTION("""COMPUTED_VALUE"""),"Cabe Ijo")</f>
        <v>Cabe Ijo</v>
      </c>
    </row>
    <row r="15">
      <c r="A15" s="4">
        <v>46114.0</v>
      </c>
      <c r="B15" s="5" t="s">
        <v>17</v>
      </c>
      <c r="C15" s="5" t="s">
        <v>20</v>
      </c>
      <c r="D15" s="6" t="str">
        <f>IF(C15="","",IFERROR(VLOOKUP(C15,'Master Data'!$B$2:$C$527,2,FALSE),""))</f>
        <v>Kg</v>
      </c>
      <c r="E15" s="7">
        <v>6.0</v>
      </c>
      <c r="H15" s="2" t="str">
        <f>IFERROR('Master Data'!E19,"")</f>
        <v/>
      </c>
      <c r="I15" s="2" t="str">
        <f>IFERROR(__xludf.DUMMYFUNCTION("IFERROR(TRANSPOSE(FILTER('Master Data'!$B$2:$B$527,'Master Data'!$A$2:$A$527=$B15)),"""")"),"Bawang Merah")</f>
        <v>Bawang Merah</v>
      </c>
      <c r="J15" s="2" t="str">
        <f>IFERROR(__xludf.DUMMYFUNCTION("""COMPUTED_VALUE"""),"Bawang Putih")</f>
        <v>Bawang Putih</v>
      </c>
      <c r="K15" s="2" t="str">
        <f>IFERROR(__xludf.DUMMYFUNCTION("""COMPUTED_VALUE"""),"Laos")</f>
        <v>Laos</v>
      </c>
      <c r="L15" s="2" t="str">
        <f>IFERROR(__xludf.DUMMYFUNCTION("""COMPUTED_VALUE"""),"Serai")</f>
        <v>Serai</v>
      </c>
      <c r="M15" s="2" t="str">
        <f>IFERROR(__xludf.DUMMYFUNCTION("""COMPUTED_VALUE"""),"Cabe Merah")</f>
        <v>Cabe Merah</v>
      </c>
      <c r="N15" s="2" t="str">
        <f>IFERROR(__xludf.DUMMYFUNCTION("""COMPUTED_VALUE"""),"Bawang Bombay")</f>
        <v>Bawang Bombay</v>
      </c>
      <c r="O15" s="2" t="str">
        <f>IFERROR(__xludf.DUMMYFUNCTION("""COMPUTED_VALUE"""),"Ketumbar")</f>
        <v>Ketumbar</v>
      </c>
      <c r="P15" s="2" t="str">
        <f>IFERROR(__xludf.DUMMYFUNCTION("""COMPUTED_VALUE"""),"Kencur")</f>
        <v>Kencur</v>
      </c>
      <c r="Q15" s="2" t="str">
        <f>IFERROR(__xludf.DUMMYFUNCTION("""COMPUTED_VALUE"""),"Kunyit")</f>
        <v>Kunyit</v>
      </c>
      <c r="R15" s="2" t="str">
        <f>IFERROR(__xludf.DUMMYFUNCTION("""COMPUTED_VALUE"""),"Jahe")</f>
        <v>Jahe</v>
      </c>
      <c r="S15" s="2" t="str">
        <f>IFERROR(__xludf.DUMMYFUNCTION("""COMPUTED_VALUE"""),"Kelapa Parut")</f>
        <v>Kelapa Parut</v>
      </c>
      <c r="T15" s="2" t="str">
        <f>IFERROR(__xludf.DUMMYFUNCTION("""COMPUTED_VALUE"""),"Cabe Ijo")</f>
        <v>Cabe Ijo</v>
      </c>
    </row>
    <row r="16">
      <c r="A16" s="4">
        <v>46114.0</v>
      </c>
      <c r="B16" s="5" t="s">
        <v>17</v>
      </c>
      <c r="C16" s="5" t="s">
        <v>21</v>
      </c>
      <c r="D16" s="6" t="str">
        <f>IF(C16="","",IFERROR(VLOOKUP(C16,'Master Data'!$B$2:$C$527,2,FALSE),""))</f>
        <v>Kg</v>
      </c>
      <c r="E16" s="7">
        <v>6.0</v>
      </c>
      <c r="H16" s="2" t="str">
        <f>IFERROR('Master Data'!E21,"")</f>
        <v/>
      </c>
      <c r="I16" s="2" t="str">
        <f>IFERROR(__xludf.DUMMYFUNCTION("IFERROR(TRANSPOSE(FILTER('Master Data'!$B$2:$B$527,'Master Data'!$A$2:$A$527=$B16)),"""")"),"Bawang Merah")</f>
        <v>Bawang Merah</v>
      </c>
      <c r="J16" s="2" t="str">
        <f>IFERROR(__xludf.DUMMYFUNCTION("""COMPUTED_VALUE"""),"Bawang Putih")</f>
        <v>Bawang Putih</v>
      </c>
      <c r="K16" s="2" t="str">
        <f>IFERROR(__xludf.DUMMYFUNCTION("""COMPUTED_VALUE"""),"Laos")</f>
        <v>Laos</v>
      </c>
      <c r="L16" s="2" t="str">
        <f>IFERROR(__xludf.DUMMYFUNCTION("""COMPUTED_VALUE"""),"Serai")</f>
        <v>Serai</v>
      </c>
      <c r="M16" s="2" t="str">
        <f>IFERROR(__xludf.DUMMYFUNCTION("""COMPUTED_VALUE"""),"Cabe Merah")</f>
        <v>Cabe Merah</v>
      </c>
      <c r="N16" s="2" t="str">
        <f>IFERROR(__xludf.DUMMYFUNCTION("""COMPUTED_VALUE"""),"Bawang Bombay")</f>
        <v>Bawang Bombay</v>
      </c>
      <c r="O16" s="2" t="str">
        <f>IFERROR(__xludf.DUMMYFUNCTION("""COMPUTED_VALUE"""),"Ketumbar")</f>
        <v>Ketumbar</v>
      </c>
      <c r="P16" s="2" t="str">
        <f>IFERROR(__xludf.DUMMYFUNCTION("""COMPUTED_VALUE"""),"Kencur")</f>
        <v>Kencur</v>
      </c>
      <c r="Q16" s="2" t="str">
        <f>IFERROR(__xludf.DUMMYFUNCTION("""COMPUTED_VALUE"""),"Kunyit")</f>
        <v>Kunyit</v>
      </c>
      <c r="R16" s="2" t="str">
        <f>IFERROR(__xludf.DUMMYFUNCTION("""COMPUTED_VALUE"""),"Jahe")</f>
        <v>Jahe</v>
      </c>
      <c r="S16" s="2" t="str">
        <f>IFERROR(__xludf.DUMMYFUNCTION("""COMPUTED_VALUE"""),"Kelapa Parut")</f>
        <v>Kelapa Parut</v>
      </c>
      <c r="T16" s="2" t="str">
        <f>IFERROR(__xludf.DUMMYFUNCTION("""COMPUTED_VALUE"""),"Cabe Ijo")</f>
        <v>Cabe Ijo</v>
      </c>
    </row>
    <row r="17">
      <c r="A17" s="4">
        <v>46114.0</v>
      </c>
      <c r="B17" s="5" t="s">
        <v>17</v>
      </c>
      <c r="C17" s="5" t="s">
        <v>18</v>
      </c>
      <c r="D17" s="6" t="str">
        <f>IF(C17="","",IFERROR(VLOOKUP(C17,'Master Data'!$B$2:$C$527,2,FALSE),""))</f>
        <v>Kg</v>
      </c>
      <c r="E17" s="7">
        <v>3.0</v>
      </c>
      <c r="H17" s="2" t="str">
        <f>IFERROR('Master Data'!E22,"")</f>
        <v/>
      </c>
      <c r="I17" s="2" t="str">
        <f>IFERROR(__xludf.DUMMYFUNCTION("IFERROR(TRANSPOSE(FILTER('Master Data'!$B$2:$B$527,'Master Data'!$A$2:$A$527=$B17)),"""")"),"Bawang Merah")</f>
        <v>Bawang Merah</v>
      </c>
      <c r="J17" s="2" t="str">
        <f>IFERROR(__xludf.DUMMYFUNCTION("""COMPUTED_VALUE"""),"Bawang Putih")</f>
        <v>Bawang Putih</v>
      </c>
      <c r="K17" s="2" t="str">
        <f>IFERROR(__xludf.DUMMYFUNCTION("""COMPUTED_VALUE"""),"Laos")</f>
        <v>Laos</v>
      </c>
      <c r="L17" s="2" t="str">
        <f>IFERROR(__xludf.DUMMYFUNCTION("""COMPUTED_VALUE"""),"Serai")</f>
        <v>Serai</v>
      </c>
      <c r="M17" s="2" t="str">
        <f>IFERROR(__xludf.DUMMYFUNCTION("""COMPUTED_VALUE"""),"Cabe Merah")</f>
        <v>Cabe Merah</v>
      </c>
      <c r="N17" s="2" t="str">
        <f>IFERROR(__xludf.DUMMYFUNCTION("""COMPUTED_VALUE"""),"Bawang Bombay")</f>
        <v>Bawang Bombay</v>
      </c>
      <c r="O17" s="2" t="str">
        <f>IFERROR(__xludf.DUMMYFUNCTION("""COMPUTED_VALUE"""),"Ketumbar")</f>
        <v>Ketumbar</v>
      </c>
      <c r="P17" s="2" t="str">
        <f>IFERROR(__xludf.DUMMYFUNCTION("""COMPUTED_VALUE"""),"Kencur")</f>
        <v>Kencur</v>
      </c>
      <c r="Q17" s="2" t="str">
        <f>IFERROR(__xludf.DUMMYFUNCTION("""COMPUTED_VALUE"""),"Kunyit")</f>
        <v>Kunyit</v>
      </c>
      <c r="R17" s="2" t="str">
        <f>IFERROR(__xludf.DUMMYFUNCTION("""COMPUTED_VALUE"""),"Jahe")</f>
        <v>Jahe</v>
      </c>
      <c r="S17" s="2" t="str">
        <f>IFERROR(__xludf.DUMMYFUNCTION("""COMPUTED_VALUE"""),"Kelapa Parut")</f>
        <v>Kelapa Parut</v>
      </c>
      <c r="T17" s="2" t="str">
        <f>IFERROR(__xludf.DUMMYFUNCTION("""COMPUTED_VALUE"""),"Cabe Ijo")</f>
        <v>Cabe Ijo</v>
      </c>
    </row>
    <row r="18">
      <c r="A18" s="4">
        <v>46114.0</v>
      </c>
      <c r="B18" s="5" t="s">
        <v>17</v>
      </c>
      <c r="C18" s="5" t="s">
        <v>61</v>
      </c>
      <c r="D18" s="6" t="str">
        <f>IF(C18="","",IFERROR(VLOOKUP(C18,'Master Data'!$B$2:$C$527,2,FALSE),""))</f>
        <v>Kg</v>
      </c>
      <c r="E18" s="7">
        <v>3.0</v>
      </c>
      <c r="H18" s="2" t="str">
        <f>IFERROR('Master Data'!E23,"")</f>
        <v/>
      </c>
      <c r="I18" s="2" t="str">
        <f>IFERROR(__xludf.DUMMYFUNCTION("IFERROR(TRANSPOSE(FILTER('Master Data'!$B$2:$B$527,'Master Data'!$A$2:$A$527=$B18)),"""")"),"Bawang Merah")</f>
        <v>Bawang Merah</v>
      </c>
      <c r="J18" s="2" t="str">
        <f>IFERROR(__xludf.DUMMYFUNCTION("""COMPUTED_VALUE"""),"Bawang Putih")</f>
        <v>Bawang Putih</v>
      </c>
      <c r="K18" s="2" t="str">
        <f>IFERROR(__xludf.DUMMYFUNCTION("""COMPUTED_VALUE"""),"Laos")</f>
        <v>Laos</v>
      </c>
      <c r="L18" s="2" t="str">
        <f>IFERROR(__xludf.DUMMYFUNCTION("""COMPUTED_VALUE"""),"Serai")</f>
        <v>Serai</v>
      </c>
      <c r="M18" s="2" t="str">
        <f>IFERROR(__xludf.DUMMYFUNCTION("""COMPUTED_VALUE"""),"Cabe Merah")</f>
        <v>Cabe Merah</v>
      </c>
      <c r="N18" s="2" t="str">
        <f>IFERROR(__xludf.DUMMYFUNCTION("""COMPUTED_VALUE"""),"Bawang Bombay")</f>
        <v>Bawang Bombay</v>
      </c>
      <c r="O18" s="2" t="str">
        <f>IFERROR(__xludf.DUMMYFUNCTION("""COMPUTED_VALUE"""),"Ketumbar")</f>
        <v>Ketumbar</v>
      </c>
      <c r="P18" s="2" t="str">
        <f>IFERROR(__xludf.DUMMYFUNCTION("""COMPUTED_VALUE"""),"Kencur")</f>
        <v>Kencur</v>
      </c>
      <c r="Q18" s="2" t="str">
        <f>IFERROR(__xludf.DUMMYFUNCTION("""COMPUTED_VALUE"""),"Kunyit")</f>
        <v>Kunyit</v>
      </c>
      <c r="R18" s="2" t="str">
        <f>IFERROR(__xludf.DUMMYFUNCTION("""COMPUTED_VALUE"""),"Jahe")</f>
        <v>Jahe</v>
      </c>
      <c r="S18" s="2" t="str">
        <f>IFERROR(__xludf.DUMMYFUNCTION("""COMPUTED_VALUE"""),"Kelapa Parut")</f>
        <v>Kelapa Parut</v>
      </c>
      <c r="T18" s="2" t="str">
        <f>IFERROR(__xludf.DUMMYFUNCTION("""COMPUTED_VALUE"""),"Cabe Ijo")</f>
        <v>Cabe Ijo</v>
      </c>
    </row>
    <row r="19">
      <c r="A19" s="4">
        <v>46114.0</v>
      </c>
      <c r="B19" s="5" t="s">
        <v>17</v>
      </c>
      <c r="C19" s="5" t="s">
        <v>62</v>
      </c>
      <c r="D19" s="6" t="str">
        <f>IF(C19="","",IFERROR(VLOOKUP(C19,'Master Data'!$B$2:$C$527,2,FALSE),""))</f>
        <v>Kg</v>
      </c>
      <c r="E19" s="7">
        <v>2.0</v>
      </c>
      <c r="H19" s="2" t="str">
        <f>IFERROR('Master Data'!E25,"")</f>
        <v/>
      </c>
      <c r="I19" s="2" t="str">
        <f>IFERROR(__xludf.DUMMYFUNCTION("IFERROR(TRANSPOSE(FILTER('Master Data'!$B$2:$B$527,'Master Data'!$A$2:$A$527=$B19)),"""")"),"Bawang Merah")</f>
        <v>Bawang Merah</v>
      </c>
      <c r="J19" s="2" t="str">
        <f>IFERROR(__xludf.DUMMYFUNCTION("""COMPUTED_VALUE"""),"Bawang Putih")</f>
        <v>Bawang Putih</v>
      </c>
      <c r="K19" s="2" t="str">
        <f>IFERROR(__xludf.DUMMYFUNCTION("""COMPUTED_VALUE"""),"Laos")</f>
        <v>Laos</v>
      </c>
      <c r="L19" s="2" t="str">
        <f>IFERROR(__xludf.DUMMYFUNCTION("""COMPUTED_VALUE"""),"Serai")</f>
        <v>Serai</v>
      </c>
      <c r="M19" s="2" t="str">
        <f>IFERROR(__xludf.DUMMYFUNCTION("""COMPUTED_VALUE"""),"Cabe Merah")</f>
        <v>Cabe Merah</v>
      </c>
      <c r="N19" s="2" t="str">
        <f>IFERROR(__xludf.DUMMYFUNCTION("""COMPUTED_VALUE"""),"Bawang Bombay")</f>
        <v>Bawang Bombay</v>
      </c>
      <c r="O19" s="2" t="str">
        <f>IFERROR(__xludf.DUMMYFUNCTION("""COMPUTED_VALUE"""),"Ketumbar")</f>
        <v>Ketumbar</v>
      </c>
      <c r="P19" s="2" t="str">
        <f>IFERROR(__xludf.DUMMYFUNCTION("""COMPUTED_VALUE"""),"Kencur")</f>
        <v>Kencur</v>
      </c>
      <c r="Q19" s="2" t="str">
        <f>IFERROR(__xludf.DUMMYFUNCTION("""COMPUTED_VALUE"""),"Kunyit")</f>
        <v>Kunyit</v>
      </c>
      <c r="R19" s="2" t="str">
        <f>IFERROR(__xludf.DUMMYFUNCTION("""COMPUTED_VALUE"""),"Jahe")</f>
        <v>Jahe</v>
      </c>
      <c r="S19" s="2" t="str">
        <f>IFERROR(__xludf.DUMMYFUNCTION("""COMPUTED_VALUE"""),"Kelapa Parut")</f>
        <v>Kelapa Parut</v>
      </c>
      <c r="T19" s="2" t="str">
        <f>IFERROR(__xludf.DUMMYFUNCTION("""COMPUTED_VALUE"""),"Cabe Ijo")</f>
        <v>Cabe Ijo</v>
      </c>
    </row>
    <row r="20">
      <c r="A20" s="4">
        <v>46114.0</v>
      </c>
      <c r="B20" s="5" t="s">
        <v>10</v>
      </c>
      <c r="C20" s="5" t="s">
        <v>39</v>
      </c>
      <c r="D20" s="6" t="str">
        <f>IF(C20="","",IFERROR(VLOOKUP(C20,'Master Data'!$B$2:$C$527,2,FALSE),""))</f>
        <v>Kg</v>
      </c>
      <c r="E20" s="7">
        <v>3.0</v>
      </c>
      <c r="H20" s="2" t="str">
        <f>IFERROR('Master Data'!E26,"")</f>
        <v/>
      </c>
      <c r="I20" s="2" t="str">
        <f>IFERROR(__xludf.DUMMYFUNCTION("IFERROR(TRANSPOSE(FILTER('Master Data'!$B$2:$B$527,'Master Data'!$A$2:$A$527=$B20)),"""")"),"Daging Ayam Fillet")</f>
        <v>Daging Ayam Fillet</v>
      </c>
      <c r="J20" s="2" t="str">
        <f>IFERROR(__xludf.DUMMYFUNCTION("""COMPUTED_VALUE"""),"Daging Ayam Tulang (Potong)")</f>
        <v>Daging Ayam Tulang (Potong)</v>
      </c>
      <c r="K20" s="2" t="str">
        <f>IFERROR(__xludf.DUMMYFUNCTION("""COMPUTED_VALUE"""),"Ikan Patin Fillet")</f>
        <v>Ikan Patin Fillet</v>
      </c>
      <c r="L20" s="2" t="str">
        <f>IFERROR(__xludf.DUMMYFUNCTION("""COMPUTED_VALUE"""),"Telur")</f>
        <v>Telur</v>
      </c>
      <c r="M20" s="2" t="str">
        <f>IFERROR(__xludf.DUMMYFUNCTION("""COMPUTED_VALUE"""),"Ikan giling")</f>
        <v>Ikan giling</v>
      </c>
      <c r="N20" s="2" t="str">
        <f>IFERROR(__xludf.DUMMYFUNCTION("""COMPUTED_VALUE"""),"Ayam Giling")</f>
        <v>Ayam Giling</v>
      </c>
      <c r="O20" s="2" t="str">
        <f>IFERROR(__xludf.DUMMYFUNCTION("""COMPUTED_VALUE"""),"Daging Sapi")</f>
        <v>Daging Sapi</v>
      </c>
      <c r="P20" s="2" t="str">
        <f>IFERROR(__xludf.DUMMYFUNCTION("""COMPUTED_VALUE"""),"Udang")</f>
        <v>Udang</v>
      </c>
      <c r="Q20" s="2" t="str">
        <f>IFERROR(__xludf.DUMMYFUNCTION("""COMPUTED_VALUE"""),"Susu UHT")</f>
        <v>Susu UHT</v>
      </c>
    </row>
    <row r="21" ht="15.75" customHeight="1">
      <c r="A21" s="4">
        <v>46114.0</v>
      </c>
      <c r="B21" s="5" t="s">
        <v>24</v>
      </c>
      <c r="C21" s="5" t="s">
        <v>63</v>
      </c>
      <c r="D21" s="6" t="str">
        <f>IF(C21="","",IFERROR(VLOOKUP(C21,'Master Data'!$B$2:$C$527,2,FALSE),""))</f>
        <v>Kg</v>
      </c>
      <c r="E21" s="7">
        <v>506.0</v>
      </c>
      <c r="H21" s="2" t="str">
        <f>IFERROR('Master Data'!E27,"")</f>
        <v/>
      </c>
      <c r="I21" s="2" t="str">
        <f>IFERROR(__xludf.DUMMYFUNCTION("IFERROR(TRANSPOSE(FILTER('Master Data'!$B$2:$B$527,'Master Data'!$A$2:$A$527=$B21)),"""")"),"Melon")</f>
        <v>Melon</v>
      </c>
      <c r="J21" s="2" t="str">
        <f>IFERROR(__xludf.DUMMYFUNCTION("""COMPUTED_VALUE"""),"Semangka")</f>
        <v>Semangka</v>
      </c>
      <c r="K21" s="2" t="str">
        <f>IFERROR(__xludf.DUMMYFUNCTION("""COMPUTED_VALUE"""),"Jeruk")</f>
        <v>Jeruk</v>
      </c>
      <c r="L21" s="2" t="str">
        <f>IFERROR(__xludf.DUMMYFUNCTION("""COMPUTED_VALUE"""),"Pisang")</f>
        <v>Pisang</v>
      </c>
      <c r="M21" s="2" t="str">
        <f>IFERROR(__xludf.DUMMYFUNCTION("""COMPUTED_VALUE"""),"Buah Naga")</f>
        <v>Buah Naga</v>
      </c>
      <c r="N21" s="2" t="str">
        <f>IFERROR(__xludf.DUMMYFUNCTION("""COMPUTED_VALUE"""),"Salak")</f>
        <v>Salak</v>
      </c>
      <c r="O21" s="2" t="str">
        <f>IFERROR(__xludf.DUMMYFUNCTION("""COMPUTED_VALUE"""),"Apel")</f>
        <v>Apel</v>
      </c>
    </row>
    <row r="22" ht="15.75" customHeight="1">
      <c r="A22" s="4">
        <v>46114.0</v>
      </c>
      <c r="B22" s="5" t="s">
        <v>26</v>
      </c>
      <c r="C22" s="5" t="s">
        <v>48</v>
      </c>
      <c r="D22" s="6" t="str">
        <f>IF(C22="","",IFERROR(VLOOKUP(C22,'Master Data'!$B$2:$C$527,2,FALSE),""))</f>
        <v>Kg</v>
      </c>
      <c r="E22" s="7">
        <v>3.0</v>
      </c>
      <c r="H22" s="2" t="str">
        <f>IFERROR('Master Data'!E28,"")</f>
        <v/>
      </c>
      <c r="I22" s="2" t="str">
        <f>IFERROR(__xludf.DUMMYFUNCTION("IFERROR(TRANSPOSE(FILTER('Master Data'!$B$2:$B$527,'Master Data'!$A$2:$A$527=$B22)),"""")"),"Tepung Terigu")</f>
        <v>Tepung Terigu</v>
      </c>
      <c r="J22" s="2" t="str">
        <f>IFERROR(__xludf.DUMMYFUNCTION("""COMPUTED_VALUE"""),"Tepung Tapioka")</f>
        <v>Tepung Tapioka</v>
      </c>
      <c r="K22" s="2" t="str">
        <f>IFERROR(__xludf.DUMMYFUNCTION("""COMPUTED_VALUE"""),"Sajiku")</f>
        <v>Sajiku</v>
      </c>
      <c r="L22" s="2" t="str">
        <f>IFERROR(__xludf.DUMMYFUNCTION("""COMPUTED_VALUE"""),"Lada")</f>
        <v>Lada</v>
      </c>
      <c r="M22" s="2" t="str">
        <f>IFERROR(__xludf.DUMMYFUNCTION("""COMPUTED_VALUE"""),"Minyak Goreng")</f>
        <v>Minyak Goreng</v>
      </c>
      <c r="N22" s="2" t="str">
        <f>IFERROR(__xludf.DUMMYFUNCTION("""COMPUTED_VALUE"""),"Maizena")</f>
        <v>Maizena</v>
      </c>
      <c r="O22" s="2" t="str">
        <f>IFERROR(__xludf.DUMMYFUNCTION("""COMPUTED_VALUE"""),"Saori")</f>
        <v>Saori</v>
      </c>
      <c r="P22" s="2" t="str">
        <f>IFERROR(__xludf.DUMMYFUNCTION("""COMPUTED_VALUE"""),"Tepung Beras")</f>
        <v>Tepung Beras</v>
      </c>
      <c r="Q22" s="2" t="str">
        <f>IFERROR(__xludf.DUMMYFUNCTION("""COMPUTED_VALUE"""),"Garam Kasar")</f>
        <v>Garam Kasar</v>
      </c>
      <c r="R22" s="2" t="str">
        <f>IFERROR(__xludf.DUMMYFUNCTION("""COMPUTED_VALUE"""),"Garam Halus")</f>
        <v>Garam Halus</v>
      </c>
      <c r="S22" s="2" t="str">
        <f>IFERROR(__xludf.DUMMYFUNCTION("""COMPUTED_VALUE"""),"Gula Putih")</f>
        <v>Gula Putih</v>
      </c>
      <c r="T22" s="2" t="str">
        <f>IFERROR(__xludf.DUMMYFUNCTION("""COMPUTED_VALUE"""),"Gula Merah")</f>
        <v>Gula Merah</v>
      </c>
      <c r="U22" s="2" t="str">
        <f>IFERROR(__xludf.DUMMYFUNCTION("""COMPUTED_VALUE"""),"Kecap")</f>
        <v>Kecap</v>
      </c>
      <c r="V22" s="2" t="str">
        <f>IFERROR(__xludf.DUMMYFUNCTION("""COMPUTED_VALUE"""),"Keju")</f>
        <v>Keju</v>
      </c>
      <c r="W22" s="2" t="str">
        <f>IFERROR(__xludf.DUMMYFUNCTION("""COMPUTED_VALUE"""),"Bumbu Marinasi")</f>
        <v>Bumbu Marinasi</v>
      </c>
      <c r="X22" s="2" t="str">
        <f>IFERROR(__xludf.DUMMYFUNCTION("""COMPUTED_VALUE"""),"Saos Tomat")</f>
        <v>Saos Tomat</v>
      </c>
      <c r="Y22" s="2" t="str">
        <f>IFERROR(__xludf.DUMMYFUNCTION("""COMPUTED_VALUE"""),"Tepung Panir")</f>
        <v>Tepung Panir</v>
      </c>
      <c r="Z22" s="2" t="str">
        <f>IFERROR(__xludf.DUMMYFUNCTION("""COMPUTED_VALUE"""),"Asem Jawa")</f>
        <v>Asem Jawa</v>
      </c>
    </row>
    <row r="23" ht="15.75" customHeight="1">
      <c r="A23" s="4">
        <v>46114.0</v>
      </c>
      <c r="B23" s="5" t="s">
        <v>26</v>
      </c>
      <c r="C23" s="5" t="s">
        <v>49</v>
      </c>
      <c r="D23" s="6" t="str">
        <f>IF(C23="","",IFERROR(VLOOKUP(C23,'Master Data'!$B$2:$C$527,2,FALSE),""))</f>
        <v>Pcs</v>
      </c>
      <c r="E23" s="7">
        <v>4.0</v>
      </c>
      <c r="H23" s="2" t="str">
        <f>IFERROR('Master Data'!E29,"")</f>
        <v/>
      </c>
      <c r="I23" s="2" t="str">
        <f>IFERROR(__xludf.DUMMYFUNCTION("IFERROR(TRANSPOSE(FILTER('Master Data'!$B$2:$B$527,'Master Data'!$A$2:$A$527=$B23)),"""")"),"Tepung Terigu")</f>
        <v>Tepung Terigu</v>
      </c>
      <c r="J23" s="2" t="str">
        <f>IFERROR(__xludf.DUMMYFUNCTION("""COMPUTED_VALUE"""),"Tepung Tapioka")</f>
        <v>Tepung Tapioka</v>
      </c>
      <c r="K23" s="2" t="str">
        <f>IFERROR(__xludf.DUMMYFUNCTION("""COMPUTED_VALUE"""),"Sajiku")</f>
        <v>Sajiku</v>
      </c>
      <c r="L23" s="2" t="str">
        <f>IFERROR(__xludf.DUMMYFUNCTION("""COMPUTED_VALUE"""),"Lada")</f>
        <v>Lada</v>
      </c>
      <c r="M23" s="2" t="str">
        <f>IFERROR(__xludf.DUMMYFUNCTION("""COMPUTED_VALUE"""),"Minyak Goreng")</f>
        <v>Minyak Goreng</v>
      </c>
      <c r="N23" s="2" t="str">
        <f>IFERROR(__xludf.DUMMYFUNCTION("""COMPUTED_VALUE"""),"Maizena")</f>
        <v>Maizena</v>
      </c>
      <c r="O23" s="2" t="str">
        <f>IFERROR(__xludf.DUMMYFUNCTION("""COMPUTED_VALUE"""),"Saori")</f>
        <v>Saori</v>
      </c>
      <c r="P23" s="2" t="str">
        <f>IFERROR(__xludf.DUMMYFUNCTION("""COMPUTED_VALUE"""),"Tepung Beras")</f>
        <v>Tepung Beras</v>
      </c>
      <c r="Q23" s="2" t="str">
        <f>IFERROR(__xludf.DUMMYFUNCTION("""COMPUTED_VALUE"""),"Garam Kasar")</f>
        <v>Garam Kasar</v>
      </c>
      <c r="R23" s="2" t="str">
        <f>IFERROR(__xludf.DUMMYFUNCTION("""COMPUTED_VALUE"""),"Garam Halus")</f>
        <v>Garam Halus</v>
      </c>
      <c r="S23" s="2" t="str">
        <f>IFERROR(__xludf.DUMMYFUNCTION("""COMPUTED_VALUE"""),"Gula Putih")</f>
        <v>Gula Putih</v>
      </c>
      <c r="T23" s="2" t="str">
        <f>IFERROR(__xludf.DUMMYFUNCTION("""COMPUTED_VALUE"""),"Gula Merah")</f>
        <v>Gula Merah</v>
      </c>
      <c r="U23" s="2" t="str">
        <f>IFERROR(__xludf.DUMMYFUNCTION("""COMPUTED_VALUE"""),"Kecap")</f>
        <v>Kecap</v>
      </c>
      <c r="V23" s="2" t="str">
        <f>IFERROR(__xludf.DUMMYFUNCTION("""COMPUTED_VALUE"""),"Keju")</f>
        <v>Keju</v>
      </c>
      <c r="W23" s="2" t="str">
        <f>IFERROR(__xludf.DUMMYFUNCTION("""COMPUTED_VALUE"""),"Bumbu Marinasi")</f>
        <v>Bumbu Marinasi</v>
      </c>
      <c r="X23" s="2" t="str">
        <f>IFERROR(__xludf.DUMMYFUNCTION("""COMPUTED_VALUE"""),"Saos Tomat")</f>
        <v>Saos Tomat</v>
      </c>
      <c r="Y23" s="2" t="str">
        <f>IFERROR(__xludf.DUMMYFUNCTION("""COMPUTED_VALUE"""),"Tepung Panir")</f>
        <v>Tepung Panir</v>
      </c>
      <c r="Z23" s="2" t="str">
        <f>IFERROR(__xludf.DUMMYFUNCTION("""COMPUTED_VALUE"""),"Asem Jawa")</f>
        <v>Asem Jawa</v>
      </c>
    </row>
    <row r="24" ht="15.75" customHeight="1">
      <c r="A24" s="4">
        <v>46114.0</v>
      </c>
      <c r="B24" s="5" t="s">
        <v>10</v>
      </c>
      <c r="C24" s="5" t="s">
        <v>56</v>
      </c>
      <c r="D24" s="6" t="str">
        <f>IF(C24="","",IFERROR(VLOOKUP(C24,'Master Data'!$B$2:$C$527,2,FALSE),""))</f>
        <v>Kg</v>
      </c>
      <c r="E24" s="7">
        <v>7.0</v>
      </c>
      <c r="H24" s="2" t="str">
        <f>IFERROR('Master Data'!E30,"")</f>
        <v/>
      </c>
      <c r="I24" s="2" t="str">
        <f>IFERROR(__xludf.DUMMYFUNCTION("IFERROR(TRANSPOSE(FILTER('Master Data'!$B$2:$B$527,'Master Data'!$A$2:$A$527=$B24)),"""")"),"Daging Ayam Fillet")</f>
        <v>Daging Ayam Fillet</v>
      </c>
      <c r="J24" s="2" t="str">
        <f>IFERROR(__xludf.DUMMYFUNCTION("""COMPUTED_VALUE"""),"Daging Ayam Tulang (Potong)")</f>
        <v>Daging Ayam Tulang (Potong)</v>
      </c>
      <c r="K24" s="2" t="str">
        <f>IFERROR(__xludf.DUMMYFUNCTION("""COMPUTED_VALUE"""),"Ikan Patin Fillet")</f>
        <v>Ikan Patin Fillet</v>
      </c>
      <c r="L24" s="2" t="str">
        <f>IFERROR(__xludf.DUMMYFUNCTION("""COMPUTED_VALUE"""),"Telur")</f>
        <v>Telur</v>
      </c>
      <c r="M24" s="2" t="str">
        <f>IFERROR(__xludf.DUMMYFUNCTION("""COMPUTED_VALUE"""),"Ikan giling")</f>
        <v>Ikan giling</v>
      </c>
      <c r="N24" s="2" t="str">
        <f>IFERROR(__xludf.DUMMYFUNCTION("""COMPUTED_VALUE"""),"Ayam Giling")</f>
        <v>Ayam Giling</v>
      </c>
      <c r="O24" s="2" t="str">
        <f>IFERROR(__xludf.DUMMYFUNCTION("""COMPUTED_VALUE"""),"Daging Sapi")</f>
        <v>Daging Sapi</v>
      </c>
      <c r="P24" s="2" t="str">
        <f>IFERROR(__xludf.DUMMYFUNCTION("""COMPUTED_VALUE"""),"Udang")</f>
        <v>Udang</v>
      </c>
      <c r="Q24" s="2" t="str">
        <f>IFERROR(__xludf.DUMMYFUNCTION("""COMPUTED_VALUE"""),"Susu UHT")</f>
        <v>Susu UHT</v>
      </c>
    </row>
    <row r="25" ht="15.75" customHeight="1">
      <c r="A25" s="4">
        <v>46114.0</v>
      </c>
      <c r="B25" s="11" t="s">
        <v>35</v>
      </c>
      <c r="C25" s="11" t="s">
        <v>36</v>
      </c>
      <c r="D25" s="6" t="str">
        <f>IF(C25="","",IFERROR(VLOOKUP(C25,'Master Data'!$B$2:$C$527,2,FALSE),""))</f>
        <v>Buah</v>
      </c>
      <c r="E25" s="12">
        <v>28.0</v>
      </c>
      <c r="H25" s="2" t="str">
        <f>IFERROR('Master Data'!E42,"")</f>
        <v/>
      </c>
      <c r="I25" s="2" t="str">
        <f>IFERROR(__xludf.DUMMYFUNCTION("IFERROR(TRANSPOSE(FILTER('Master Data'!$B$2:$B$527,'Master Data'!$A$2:$A$527=$B25)),"""")"),"Galon")</f>
        <v>Galon</v>
      </c>
      <c r="J25" s="2" t="str">
        <f>IFERROR(__xludf.DUMMYFUNCTION("""COMPUTED_VALUE"""),"Tedmon")</f>
        <v>Tedmon</v>
      </c>
      <c r="K25" s="2" t="str">
        <f>IFERROR(__xludf.DUMMYFUNCTION("""COMPUTED_VALUE"""),"Gas")</f>
        <v>Gas</v>
      </c>
    </row>
    <row r="26" ht="15.75" customHeight="1">
      <c r="A26" s="4">
        <v>46114.0</v>
      </c>
      <c r="B26" s="11" t="s">
        <v>35</v>
      </c>
      <c r="C26" s="11" t="s">
        <v>38</v>
      </c>
      <c r="D26" s="6" t="str">
        <f>IF(C26="","",IFERROR(VLOOKUP(C26,'Master Data'!$B$2:$C$527,2,FALSE),""))</f>
        <v>Tabung</v>
      </c>
      <c r="E26" s="12">
        <v>6.0</v>
      </c>
      <c r="H26" s="2" t="str">
        <f>IFERROR('Master Data'!E43,"")</f>
        <v/>
      </c>
      <c r="I26" s="2" t="str">
        <f>IFERROR(__xludf.DUMMYFUNCTION("IFERROR(TRANSPOSE(FILTER('Master Data'!$B$2:$B$527,'Master Data'!$A$2:$A$527=$B26)),"""")"),"Galon")</f>
        <v>Galon</v>
      </c>
      <c r="J26" s="2" t="str">
        <f>IFERROR(__xludf.DUMMYFUNCTION("""COMPUTED_VALUE"""),"Tedmon")</f>
        <v>Tedmon</v>
      </c>
      <c r="K26" s="2" t="str">
        <f>IFERROR(__xludf.DUMMYFUNCTION("""COMPUTED_VALUE"""),"Gas")</f>
        <v>Gas</v>
      </c>
    </row>
    <row r="27" ht="15.75" customHeight="1">
      <c r="A27" s="4">
        <v>46114.0</v>
      </c>
      <c r="B27" s="11" t="s">
        <v>35</v>
      </c>
      <c r="C27" s="11" t="s">
        <v>37</v>
      </c>
      <c r="D27" s="6" t="str">
        <f>IF(C27="","",IFERROR(VLOOKUP(C27,'Master Data'!$B$2:$C$527,2,FALSE),""))</f>
        <v>Buah</v>
      </c>
      <c r="E27" s="12">
        <v>8.0</v>
      </c>
      <c r="H27" s="2" t="str">
        <f>IFERROR('Master Data'!E44,"")</f>
        <v/>
      </c>
      <c r="I27" s="2" t="str">
        <f>IFERROR(__xludf.DUMMYFUNCTION("IFERROR(TRANSPOSE(FILTER('Master Data'!$B$2:$B$527,'Master Data'!$A$2:$A$527=$B27)),"""")"),"Galon")</f>
        <v>Galon</v>
      </c>
      <c r="J27" s="2" t="str">
        <f>IFERROR(__xludf.DUMMYFUNCTION("""COMPUTED_VALUE"""),"Tedmon")</f>
        <v>Tedmon</v>
      </c>
      <c r="K27" s="2" t="str">
        <f>IFERROR(__xludf.DUMMYFUNCTION("""COMPUTED_VALUE"""),"Gas")</f>
        <v>Gas</v>
      </c>
    </row>
    <row r="28" ht="15.75" customHeight="1">
      <c r="A28" s="4">
        <v>46114.0</v>
      </c>
      <c r="B28" s="11" t="s">
        <v>10</v>
      </c>
      <c r="C28" s="9"/>
      <c r="D28" s="6" t="str">
        <f>IF(C28="","",IFERROR(VLOOKUP(C28,'Master Data'!$B$2:$C$527,2,FALSE),""))</f>
        <v/>
      </c>
      <c r="E28" s="10"/>
      <c r="H28" s="2" t="str">
        <f>IFERROR('Master Data'!E45,"")</f>
        <v/>
      </c>
      <c r="I28" s="2" t="str">
        <f>IFERROR(__xludf.DUMMYFUNCTION("IFERROR(TRANSPOSE(FILTER('Master Data'!$B$2:$B$527,'Master Data'!$A$2:$A$527=$B28)),"""")"),"Daging Ayam Fillet")</f>
        <v>Daging Ayam Fillet</v>
      </c>
      <c r="J28" s="2" t="str">
        <f>IFERROR(__xludf.DUMMYFUNCTION("""COMPUTED_VALUE"""),"Daging Ayam Tulang (Potong)")</f>
        <v>Daging Ayam Tulang (Potong)</v>
      </c>
      <c r="K28" s="2" t="str">
        <f>IFERROR(__xludf.DUMMYFUNCTION("""COMPUTED_VALUE"""),"Ikan Patin Fillet")</f>
        <v>Ikan Patin Fillet</v>
      </c>
      <c r="L28" s="2" t="str">
        <f>IFERROR(__xludf.DUMMYFUNCTION("""COMPUTED_VALUE"""),"Telur")</f>
        <v>Telur</v>
      </c>
      <c r="M28" s="2" t="str">
        <f>IFERROR(__xludf.DUMMYFUNCTION("""COMPUTED_VALUE"""),"Ikan giling")</f>
        <v>Ikan giling</v>
      </c>
      <c r="N28" s="2" t="str">
        <f>IFERROR(__xludf.DUMMYFUNCTION("""COMPUTED_VALUE"""),"Ayam Giling")</f>
        <v>Ayam Giling</v>
      </c>
      <c r="O28" s="2" t="str">
        <f>IFERROR(__xludf.DUMMYFUNCTION("""COMPUTED_VALUE"""),"Daging Sapi")</f>
        <v>Daging Sapi</v>
      </c>
      <c r="P28" s="2" t="str">
        <f>IFERROR(__xludf.DUMMYFUNCTION("""COMPUTED_VALUE"""),"Udang")</f>
        <v>Udang</v>
      </c>
      <c r="Q28" s="2" t="str">
        <f>IFERROR(__xludf.DUMMYFUNCTION("""COMPUTED_VALUE"""),"Susu UHT")</f>
        <v>Susu UHT</v>
      </c>
    </row>
    <row r="29" ht="15.75" customHeight="1">
      <c r="A29" s="4">
        <v>46114.0</v>
      </c>
      <c r="B29" s="9"/>
      <c r="C29" s="9"/>
      <c r="D29" s="6" t="str">
        <f>IF(C29="","",IFERROR(VLOOKUP(C29,'Master Data'!$B$2:$C$527,2,FALSE),""))</f>
        <v/>
      </c>
      <c r="E29" s="10"/>
      <c r="H29" s="2" t="str">
        <f>IFERROR('Master Data'!E47,"")</f>
        <v/>
      </c>
      <c r="I29" s="2" t="str">
        <f>IFERROR(__xludf.DUMMYFUNCTION("IFERROR(TRANSPOSE(FILTER('Master Data'!$B$2:$B$527,'Master Data'!$A$2:$A$527=$B29)),"""")"),"")</f>
        <v/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</row>
    <row r="30" ht="15.75" customHeight="1">
      <c r="A30" s="4">
        <v>46114.0</v>
      </c>
      <c r="B30" s="9"/>
      <c r="C30" s="9"/>
      <c r="D30" s="6" t="str">
        <f>IF(C30="","",IFERROR(VLOOKUP(C30,'Master Data'!$B$2:$C$527,2,FALSE),""))</f>
        <v/>
      </c>
      <c r="E30" s="10"/>
      <c r="H30" s="2" t="str">
        <f>IFERROR('Master Data'!E48,"")</f>
        <v/>
      </c>
      <c r="I30" s="2" t="str">
        <f>IFERROR(__xludf.DUMMYFUNCTION("IFERROR(TRANSPOSE(FILTER('Master Data'!$B$2:$B$527,'Master Data'!$A$2:$A$527=$B30)),"""")"),"")</f>
        <v/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</row>
    <row r="31" ht="15.75" customHeight="1">
      <c r="A31" s="8"/>
      <c r="B31" s="9"/>
      <c r="C31" s="9"/>
      <c r="D31" s="6" t="str">
        <f>IF(C31="","",IFERROR(VLOOKUP(C31,'Master Data'!$B$2:$C$527,2,FALSE),""))</f>
        <v/>
      </c>
      <c r="E31" s="10"/>
      <c r="H31" s="2" t="str">
        <f>IFERROR('Master Data'!E49,"")</f>
        <v/>
      </c>
      <c r="I31" s="2" t="str">
        <f>IFERROR(__xludf.DUMMYFUNCTION("IFERROR(TRANSPOSE(FILTER('Master Data'!$B$2:$B$527,'Master Data'!$A$2:$A$527=$B31)),"""")"),"")</f>
        <v/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</row>
    <row r="32" ht="15.75" customHeight="1">
      <c r="A32" s="8"/>
      <c r="B32" s="9"/>
      <c r="C32" s="9"/>
      <c r="D32" s="6" t="str">
        <f>IF(C32="","",IFERROR(VLOOKUP(C32,'Master Data'!$B$2:$C$527,2,FALSE),""))</f>
        <v/>
      </c>
      <c r="E32" s="10"/>
      <c r="H32" s="2" t="str">
        <f>IFERROR('Master Data'!E50,"")</f>
        <v/>
      </c>
      <c r="I32" s="2" t="str">
        <f>IFERROR(__xludf.DUMMYFUNCTION("IFERROR(TRANSPOSE(FILTER('Master Data'!$B$2:$B$527,'Master Data'!$A$2:$A$527=$B32)),"""")"),"")</f>
        <v/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</row>
    <row r="33" ht="15.75" customHeight="1">
      <c r="A33" s="8"/>
      <c r="B33" s="9"/>
      <c r="C33" s="9"/>
      <c r="D33" s="6" t="str">
        <f>IF(C33="","",IFERROR(VLOOKUP(C33,'Master Data'!$B$2:$C$527,2,FALSE),""))</f>
        <v/>
      </c>
      <c r="E33" s="10"/>
      <c r="H33" s="2" t="str">
        <f>IFERROR('Master Data'!E51,"")</f>
        <v/>
      </c>
      <c r="I33" s="2" t="str">
        <f>IFERROR(__xludf.DUMMYFUNCTION("IFERROR(TRANSPOSE(FILTER('Master Data'!$B$2:$B$527,'Master Data'!$A$2:$A$527=$B33)),"""")"),"")</f>
        <v/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</row>
    <row r="34" ht="15.75" customHeight="1">
      <c r="A34" s="8"/>
      <c r="B34" s="9"/>
      <c r="C34" s="9"/>
      <c r="D34" s="6" t="str">
        <f>IF(C34="","",IFERROR(VLOOKUP(C34,'Master Data'!$B$2:$C$527,2,FALSE),""))</f>
        <v/>
      </c>
      <c r="E34" s="10"/>
      <c r="H34" s="2" t="str">
        <f>IFERROR('Master Data'!E52,"")</f>
        <v/>
      </c>
      <c r="I34" s="2" t="str">
        <f>IFERROR(__xludf.DUMMYFUNCTION("IFERROR(TRANSPOSE(FILTER('Master Data'!$B$2:$B$527,'Master Data'!$A$2:$A$527=$B34)),"""")"),"")</f>
        <v/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</row>
    <row r="35" ht="15.75" customHeight="1">
      <c r="A35" s="8"/>
      <c r="B35" s="9"/>
      <c r="C35" s="9"/>
      <c r="D35" s="6" t="str">
        <f>IF(C35="","",IFERROR(VLOOKUP(C35,'Master Data'!$B$2:$C$527,2,FALSE),""))</f>
        <v/>
      </c>
      <c r="E35" s="10"/>
      <c r="H35" s="2" t="str">
        <f>IFERROR('Master Data'!E53,"")</f>
        <v/>
      </c>
      <c r="I35" s="2" t="str">
        <f>IFERROR(__xludf.DUMMYFUNCTION("IFERROR(TRANSPOSE(FILTER('Master Data'!$B$2:$B$527,'Master Data'!$A$2:$A$527=$B35)),"""")"),"")</f>
        <v/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</row>
    <row r="36" ht="15.75" customHeight="1">
      <c r="A36" s="8"/>
      <c r="B36" s="9"/>
      <c r="C36" s="9"/>
      <c r="D36" s="6" t="str">
        <f>IF(C36="","",IFERROR(VLOOKUP(C36,'Master Data'!$B$2:$C$527,2,FALSE),""))</f>
        <v/>
      </c>
      <c r="E36" s="10"/>
      <c r="H36" s="2" t="str">
        <f>IFERROR('Master Data'!E55,"")</f>
        <v/>
      </c>
      <c r="I36" s="2" t="str">
        <f>IFERROR(__xludf.DUMMYFUNCTION("IFERROR(TRANSPOSE(FILTER('Master Data'!$B$2:$B$527,'Master Data'!$A$2:$A$527=$B36)),"""")"),"")</f>
        <v/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</row>
    <row r="37" ht="15.75" customHeight="1">
      <c r="A37" s="8"/>
      <c r="B37" s="9"/>
      <c r="C37" s="9"/>
      <c r="D37" s="6" t="str">
        <f>IF(C37="","",IFERROR(VLOOKUP(C37,'Master Data'!$B$2:$C$527,2,FALSE),""))</f>
        <v/>
      </c>
      <c r="E37" s="10"/>
      <c r="H37" s="2" t="str">
        <f>IFERROR('Master Data'!E58,"")</f>
        <v/>
      </c>
      <c r="I37" s="2" t="str">
        <f>IFERROR(__xludf.DUMMYFUNCTION("IFERROR(TRANSPOSE(FILTER('Master Data'!$B$2:$B$527,'Master Data'!$A$2:$A$527=$B37)),"""")"),"")</f>
        <v/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</row>
    <row r="38" ht="15.75" customHeight="1">
      <c r="A38" s="8"/>
      <c r="B38" s="9"/>
      <c r="C38" s="9"/>
      <c r="D38" s="6" t="str">
        <f>IF(C38="","",IFERROR(VLOOKUP(C38,'Master Data'!$B$2:$C$527,2,FALSE),""))</f>
        <v/>
      </c>
      <c r="E38" s="10"/>
      <c r="H38" s="2" t="str">
        <f>IFERROR('Master Data'!E59,"")</f>
        <v/>
      </c>
      <c r="I38" s="2" t="str">
        <f>IFERROR(__xludf.DUMMYFUNCTION("IFERROR(TRANSPOSE(FILTER('Master Data'!$B$2:$B$527,'Master Data'!$A$2:$A$527=$B38)),"""")"),"")</f>
        <v/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</row>
    <row r="39" ht="15.75" customHeight="1">
      <c r="A39" s="8"/>
      <c r="B39" s="9"/>
      <c r="C39" s="9"/>
      <c r="D39" s="6" t="str">
        <f>IF(C39="","",IFERROR(VLOOKUP(C39,'Master Data'!$B$2:$C$527,2,FALSE),""))</f>
        <v/>
      </c>
      <c r="E39" s="10"/>
      <c r="H39" s="2" t="str">
        <f>IFERROR('Master Data'!E61,"")</f>
        <v/>
      </c>
      <c r="I39" s="2" t="str">
        <f>IFERROR(__xludf.DUMMYFUNCTION("IFERROR(TRANSPOSE(FILTER('Master Data'!$B$2:$B$527,'Master Data'!$A$2:$A$527=$B39)),"""")"),"")</f>
        <v/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</row>
    <row r="40" ht="15.75" customHeight="1">
      <c r="A40" s="8"/>
      <c r="B40" s="9"/>
      <c r="C40" s="9"/>
      <c r="D40" s="6" t="str">
        <f>IF(C40="","",IFERROR(VLOOKUP(C40,'Master Data'!$B$2:$C$527,2,FALSE),""))</f>
        <v/>
      </c>
      <c r="E40" s="10"/>
      <c r="H40" s="2" t="str">
        <f>IFERROR('Master Data'!E62,"")</f>
        <v/>
      </c>
      <c r="I40" s="2" t="str">
        <f>IFERROR(__xludf.DUMMYFUNCTION("IFERROR(TRANSPOSE(FILTER('Master Data'!$B$2:$B$527,'Master Data'!$A$2:$A$527=$B40)),"""")"),"")</f>
        <v/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</row>
    <row r="41" ht="15.75" customHeight="1">
      <c r="A41" s="8"/>
      <c r="B41" s="9"/>
      <c r="C41" s="9"/>
      <c r="D41" s="6" t="str">
        <f>IF(C41="","",IFERROR(VLOOKUP(C41,'Master Data'!$B$2:$C$527,2,FALSE),""))</f>
        <v/>
      </c>
      <c r="E41" s="10"/>
      <c r="H41" s="2" t="str">
        <f>IFERROR('Master Data'!E63,"")</f>
        <v/>
      </c>
      <c r="I41" s="2" t="str">
        <f>IFERROR(__xludf.DUMMYFUNCTION("IFERROR(TRANSPOSE(FILTER('Master Data'!$B$2:$B$527,'Master Data'!$A$2:$A$527=$B41)),"""")"),"")</f>
        <v/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</row>
    <row r="42" ht="15.75" customHeight="1">
      <c r="A42" s="8"/>
      <c r="B42" s="9"/>
      <c r="C42" s="9"/>
      <c r="D42" s="6" t="str">
        <f>IF(C42="","",IFERROR(VLOOKUP(C42,'Master Data'!$B$2:$C$527,2,FALSE),""))</f>
        <v/>
      </c>
      <c r="E42" s="10"/>
      <c r="H42" s="2" t="str">
        <f>IFERROR('Master Data'!E64,"")</f>
        <v/>
      </c>
      <c r="I42" s="2" t="str">
        <f>IFERROR(__xludf.DUMMYFUNCTION("IFERROR(TRANSPOSE(FILTER('Master Data'!$B$2:$B$527,'Master Data'!$A$2:$A$527=$B42)),"""")"),"")</f>
        <v/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</row>
    <row r="43" ht="15.75" customHeight="1">
      <c r="A43" s="8"/>
      <c r="B43" s="9"/>
      <c r="C43" s="9"/>
      <c r="D43" s="6" t="str">
        <f>IF(C43="","",IFERROR(VLOOKUP(C43,'Master Data'!$B$2:$C$527,2,FALSE),""))</f>
        <v/>
      </c>
      <c r="E43" s="10"/>
      <c r="H43" s="2" t="str">
        <f>IFERROR('Master Data'!E65,"")</f>
        <v/>
      </c>
      <c r="I43" s="2" t="str">
        <f>IFERROR(__xludf.DUMMYFUNCTION("IFERROR(TRANSPOSE(FILTER('Master Data'!$B$2:$B$527,'Master Data'!$A$2:$A$527=$B43)),"""")"),"")</f>
        <v/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</row>
    <row r="44" ht="15.75" customHeight="1">
      <c r="A44" s="8"/>
      <c r="B44" s="9"/>
      <c r="C44" s="9"/>
      <c r="D44" s="6" t="str">
        <f>IF(C44="","",IFERROR(VLOOKUP(C44,'Master Data'!$B$2:$C$527,2,FALSE),""))</f>
        <v/>
      </c>
      <c r="E44" s="10"/>
      <c r="H44" s="2" t="str">
        <f>IFERROR('Master Data'!E66,"")</f>
        <v/>
      </c>
      <c r="I44" s="2" t="str">
        <f>IFERROR(__xludf.DUMMYFUNCTION("IFERROR(TRANSPOSE(FILTER('Master Data'!$B$2:$B$527,'Master Data'!$A$2:$A$527=$B44)),"""")"),"")</f>
        <v/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</row>
    <row r="45" ht="15.75" customHeight="1">
      <c r="A45" s="8"/>
      <c r="B45" s="9"/>
      <c r="C45" s="9"/>
      <c r="D45" s="6" t="str">
        <f>IF(C45="","",IFERROR(VLOOKUP(C45,'Master Data'!$B$2:$C$527,2,FALSE),""))</f>
        <v/>
      </c>
      <c r="E45" s="10"/>
      <c r="H45" s="2" t="str">
        <f>IFERROR('Master Data'!E67,"")</f>
        <v/>
      </c>
      <c r="I45" s="2" t="str">
        <f>IFERROR(__xludf.DUMMYFUNCTION("IFERROR(TRANSPOSE(FILTER('Master Data'!$B$2:$B$527,'Master Data'!$A$2:$A$527=$B45)),"""")"),"")</f>
        <v/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</row>
    <row r="46" ht="15.75" customHeight="1">
      <c r="A46" s="8"/>
      <c r="B46" s="9"/>
      <c r="C46" s="9"/>
      <c r="D46" s="6" t="str">
        <f>IF(C46="","",IFERROR(VLOOKUP(C46,'Master Data'!$B$2:$C$527,2,FALSE),""))</f>
        <v/>
      </c>
      <c r="E46" s="10"/>
      <c r="H46" s="2" t="str">
        <f>IFERROR('Master Data'!E69,"")</f>
        <v/>
      </c>
      <c r="I46" s="2" t="str">
        <f>IFERROR(__xludf.DUMMYFUNCTION("IFERROR(TRANSPOSE(FILTER('Master Data'!$B$2:$B$527,'Master Data'!$A$2:$A$527=$B46)),"""")"),"")</f>
        <v/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</row>
    <row r="47" ht="15.75" customHeight="1">
      <c r="A47" s="8"/>
      <c r="B47" s="9"/>
      <c r="C47" s="9"/>
      <c r="D47" s="6" t="str">
        <f>IF(C47="","",IFERROR(VLOOKUP(C47,'Master Data'!$B$2:$C$527,2,FALSE),""))</f>
        <v/>
      </c>
      <c r="E47" s="10"/>
      <c r="H47" s="2" t="str">
        <f>IFERROR('Master Data'!E72,"")</f>
        <v/>
      </c>
      <c r="I47" s="2" t="str">
        <f>IFERROR(__xludf.DUMMYFUNCTION("IFERROR(TRANSPOSE(FILTER('Master Data'!$B$2:$B$527,'Master Data'!$A$2:$A$527=$B47)),"""")"),"")</f>
        <v/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</row>
    <row r="48" ht="15.75" customHeight="1">
      <c r="A48" s="8"/>
      <c r="B48" s="9"/>
      <c r="C48" s="9"/>
      <c r="D48" s="6" t="str">
        <f>IF(C48="","",IFERROR(VLOOKUP(C48,'Master Data'!$B$2:$C$527,2,FALSE),""))</f>
        <v/>
      </c>
      <c r="E48" s="10"/>
      <c r="H48" s="2" t="str">
        <f>IFERROR('Master Data'!E79,"")</f>
        <v/>
      </c>
      <c r="I48" s="2" t="str">
        <f>IFERROR(__xludf.DUMMYFUNCTION("IFERROR(TRANSPOSE(FILTER('Master Data'!$B$2:$B$527,'Master Data'!$A$2:$A$527=$B48)),"""")"),"")</f>
        <v/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</row>
    <row r="49" ht="15.75" customHeight="1">
      <c r="A49" s="8"/>
      <c r="B49" s="9"/>
      <c r="C49" s="9"/>
      <c r="D49" s="6" t="str">
        <f>IF(C49="","",IFERROR(VLOOKUP(C49,'Master Data'!$B$2:$C$527,2,FALSE),""))</f>
        <v/>
      </c>
      <c r="E49" s="10"/>
      <c r="H49" s="2" t="str">
        <f>IFERROR('Master Data'!E80,"")</f>
        <v/>
      </c>
      <c r="I49" s="2" t="str">
        <f>IFERROR(__xludf.DUMMYFUNCTION("IFERROR(TRANSPOSE(FILTER('Master Data'!$B$2:$B$527,'Master Data'!$A$2:$A$527=$B49)),"""")"),"")</f>
        <v/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</row>
    <row r="50" ht="15.75" customHeight="1">
      <c r="A50" s="8"/>
      <c r="B50" s="9"/>
      <c r="C50" s="9"/>
      <c r="D50" s="6" t="str">
        <f>IF(C50="","",IFERROR(VLOOKUP(C50,'Master Data'!$B$2:$C$527,2,FALSE),""))</f>
        <v/>
      </c>
      <c r="E50" s="10"/>
      <c r="H50" s="2" t="str">
        <f>IFERROR('Master Data'!E81,"")</f>
        <v/>
      </c>
      <c r="I50" s="2" t="str">
        <f>IFERROR(__xludf.DUMMYFUNCTION("IFERROR(TRANSPOSE(FILTER('Master Data'!$B$2:$B$527,'Master Data'!$A$2:$A$527=$B50)),"""")"),"")</f>
        <v/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</row>
    <row r="51" ht="15.75" customHeight="1">
      <c r="A51" s="8"/>
      <c r="B51" s="9"/>
      <c r="C51" s="9"/>
      <c r="D51" s="6" t="str">
        <f>IF(C51="","",IFERROR(VLOOKUP(C51,'Master Data'!$B$2:$C$527,2,FALSE),""))</f>
        <v/>
      </c>
      <c r="E51" s="10"/>
      <c r="H51" s="2" t="str">
        <f>IFERROR('Master Data'!E82,"")</f>
        <v/>
      </c>
      <c r="I51" s="2" t="str">
        <f>IFERROR(__xludf.DUMMYFUNCTION("IFERROR(TRANSPOSE(FILTER('Master Data'!$B$2:$B$527,'Master Data'!$A$2:$A$527=$B51)),"""")"),"")</f>
        <v/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</row>
    <row r="52" ht="15.75" customHeight="1">
      <c r="A52" s="8"/>
      <c r="B52" s="9"/>
      <c r="C52" s="9"/>
      <c r="D52" s="6" t="str">
        <f>IF(C52="","",IFERROR(VLOOKUP(C52,'Master Data'!$B$2:$C$527,2,FALSE),""))</f>
        <v/>
      </c>
      <c r="E52" s="10"/>
      <c r="H52" s="2" t="str">
        <f>IFERROR('Master Data'!E83,"")</f>
        <v/>
      </c>
      <c r="I52" s="2" t="str">
        <f>IFERROR(__xludf.DUMMYFUNCTION("IFERROR(TRANSPOSE(FILTER('Master Data'!$B$2:$B$527,'Master Data'!$A$2:$A$527=$B52)),"""")"),"")</f>
        <v/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</row>
    <row r="53" ht="15.75" customHeight="1">
      <c r="A53" s="8"/>
      <c r="B53" s="9"/>
      <c r="C53" s="9"/>
      <c r="D53" s="6" t="str">
        <f>IF(C53="","",IFERROR(VLOOKUP(C53,'Master Data'!$B$2:$C$527,2,FALSE),""))</f>
        <v/>
      </c>
      <c r="E53" s="10"/>
      <c r="H53" s="2" t="str">
        <f>IFERROR('Master Data'!E84,"")</f>
        <v/>
      </c>
      <c r="I53" s="2" t="str">
        <f>IFERROR(__xludf.DUMMYFUNCTION("IFERROR(TRANSPOSE(FILTER('Master Data'!$B$2:$B$527,'Master Data'!$A$2:$A$527=$B53)),"""")"),"")</f>
        <v/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</row>
    <row r="54" ht="15.75" customHeight="1">
      <c r="A54" s="8"/>
      <c r="B54" s="9"/>
      <c r="C54" s="9"/>
      <c r="D54" s="6" t="str">
        <f>IF(C54="","",IFERROR(VLOOKUP(C54,'Master Data'!$B$2:$C$527,2,FALSE),""))</f>
        <v/>
      </c>
      <c r="E54" s="10"/>
      <c r="H54" s="2" t="str">
        <f>IFERROR('Master Data'!E85,"")</f>
        <v/>
      </c>
      <c r="I54" s="2" t="str">
        <f>IFERROR(__xludf.DUMMYFUNCTION("IFERROR(TRANSPOSE(FILTER('Master Data'!$B$2:$B$527,'Master Data'!$A$2:$A$527=$B54)),"""")"),"")</f>
        <v/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</row>
    <row r="55" ht="15.75" customHeight="1">
      <c r="A55" s="8"/>
      <c r="B55" s="9"/>
      <c r="C55" s="9"/>
      <c r="D55" s="6" t="str">
        <f>IF(C55="","",IFERROR(VLOOKUP(C55,'Master Data'!$B$2:$C$527,2,FALSE),""))</f>
        <v/>
      </c>
      <c r="E55" s="10"/>
      <c r="H55" s="2" t="str">
        <f>IFERROR('Master Data'!E86,"")</f>
        <v/>
      </c>
      <c r="I55" s="2" t="str">
        <f>IFERROR(__xludf.DUMMYFUNCTION("IFERROR(TRANSPOSE(FILTER('Master Data'!$B$2:$B$527,'Master Data'!$A$2:$A$527=$B55)),"""")"),"")</f>
        <v/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</row>
    <row r="56" ht="15.75" customHeight="1">
      <c r="A56" s="8"/>
      <c r="B56" s="9"/>
      <c r="C56" s="9"/>
      <c r="D56" s="6" t="str">
        <f>IF(C56="","",IFERROR(VLOOKUP(C56,'Master Data'!$B$2:$C$527,2,FALSE),""))</f>
        <v/>
      </c>
      <c r="E56" s="10"/>
      <c r="H56" s="2" t="str">
        <f>IFERROR('Master Data'!E87,"")</f>
        <v/>
      </c>
      <c r="I56" s="2" t="str">
        <f>IFERROR(__xludf.DUMMYFUNCTION("IFERROR(TRANSPOSE(FILTER('Master Data'!$B$2:$B$527,'Master Data'!$A$2:$A$527=$B56)),"""")"),"")</f>
        <v/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</row>
    <row r="57" ht="15.75" customHeight="1">
      <c r="A57" s="8"/>
      <c r="B57" s="9"/>
      <c r="C57" s="9"/>
      <c r="D57" s="6" t="str">
        <f>IF(C57="","",IFERROR(VLOOKUP(C57,'Master Data'!$B$2:$C$527,2,FALSE),""))</f>
        <v/>
      </c>
      <c r="E57" s="10"/>
      <c r="H57" s="2" t="str">
        <f>IFERROR('Master Data'!E88,"")</f>
        <v/>
      </c>
      <c r="I57" s="2" t="str">
        <f>IFERROR(__xludf.DUMMYFUNCTION("IFERROR(TRANSPOSE(FILTER('Master Data'!$B$2:$B$527,'Master Data'!$A$2:$A$527=$B57)),"""")"),"")</f>
        <v/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</row>
    <row r="58" ht="15.75" customHeight="1">
      <c r="A58" s="8"/>
      <c r="B58" s="9"/>
      <c r="C58" s="9"/>
      <c r="D58" s="6" t="str">
        <f>IF(C58="","",IFERROR(VLOOKUP(C58,'Master Data'!$B$2:$C$527,2,FALSE),""))</f>
        <v/>
      </c>
      <c r="E58" s="10"/>
      <c r="H58" s="2" t="str">
        <f>IFERROR('Master Data'!E89,"")</f>
        <v/>
      </c>
      <c r="I58" s="2" t="str">
        <f>IFERROR(__xludf.DUMMYFUNCTION("IFERROR(TRANSPOSE(FILTER('Master Data'!$B$2:$B$527,'Master Data'!$A$2:$A$527=$B58)),"""")"),"")</f>
        <v/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</row>
    <row r="59" ht="15.75" customHeight="1">
      <c r="A59" s="8"/>
      <c r="B59" s="9"/>
      <c r="C59" s="9"/>
      <c r="D59" s="6" t="str">
        <f>IF(C59="","",IFERROR(VLOOKUP(C59,'Master Data'!$B$2:$C$527,2,FALSE),""))</f>
        <v/>
      </c>
      <c r="E59" s="10"/>
      <c r="H59" s="2" t="str">
        <f>IFERROR('Master Data'!E90,"")</f>
        <v/>
      </c>
      <c r="I59" s="2" t="str">
        <f>IFERROR(__xludf.DUMMYFUNCTION("IFERROR(TRANSPOSE(FILTER('Master Data'!$B$2:$B$527,'Master Data'!$A$2:$A$527=$B59)),"""")"),"")</f>
        <v/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</row>
    <row r="60" ht="15.75" customHeight="1">
      <c r="A60" s="8"/>
      <c r="B60" s="9"/>
      <c r="C60" s="9"/>
      <c r="D60" s="6" t="str">
        <f>IF(C60="","",IFERROR(VLOOKUP(C60,'Master Data'!$B$2:$C$527,2,FALSE),""))</f>
        <v/>
      </c>
      <c r="E60" s="10"/>
      <c r="H60" s="2" t="str">
        <f>IFERROR('Master Data'!E91,"")</f>
        <v/>
      </c>
      <c r="I60" s="2" t="str">
        <f>IFERROR(__xludf.DUMMYFUNCTION("IFERROR(TRANSPOSE(FILTER('Master Data'!$B$2:$B$527,'Master Data'!$A$2:$A$527=$B60)),"""")"),"")</f>
        <v/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</row>
    <row r="61" ht="15.75" customHeight="1">
      <c r="A61" s="8"/>
      <c r="B61" s="9"/>
      <c r="C61" s="9"/>
      <c r="D61" s="6" t="str">
        <f>IF(C61="","",IFERROR(VLOOKUP(C61,'Master Data'!$B$2:$C$527,2,FALSE),""))</f>
        <v/>
      </c>
      <c r="E61" s="10"/>
      <c r="H61" s="2" t="str">
        <f>IFERROR('Master Data'!E92,"")</f>
        <v/>
      </c>
      <c r="I61" s="2" t="str">
        <f>IFERROR(__xludf.DUMMYFUNCTION("IFERROR(TRANSPOSE(FILTER('Master Data'!$B$2:$B$527,'Master Data'!$A$2:$A$527=$B61)),"""")"),"")</f>
        <v/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</row>
    <row r="62" ht="15.75" customHeight="1">
      <c r="A62" s="8"/>
      <c r="B62" s="9"/>
      <c r="C62" s="9"/>
      <c r="D62" s="6" t="str">
        <f>IF(C62="","",IFERROR(VLOOKUP(C62,'Master Data'!$B$2:$C$527,2,FALSE),""))</f>
        <v/>
      </c>
      <c r="E62" s="10"/>
      <c r="H62" s="2" t="str">
        <f>IFERROR('Master Data'!E93,"")</f>
        <v/>
      </c>
      <c r="I62" s="2" t="str">
        <f>IFERROR(__xludf.DUMMYFUNCTION("IFERROR(TRANSPOSE(FILTER('Master Data'!$B$2:$B$527,'Master Data'!$A$2:$A$527=$B62)),"""")"),"")</f>
        <v/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</row>
    <row r="63" ht="15.75" customHeight="1">
      <c r="A63" s="8"/>
      <c r="B63" s="9"/>
      <c r="C63" s="9"/>
      <c r="D63" s="6" t="str">
        <f>IF(C63="","",IFERROR(VLOOKUP(C63,'Master Data'!$B$2:$C$527,2,FALSE),""))</f>
        <v/>
      </c>
      <c r="E63" s="10"/>
      <c r="H63" s="2" t="str">
        <f>IFERROR('Master Data'!E94,"")</f>
        <v/>
      </c>
      <c r="I63" s="2" t="str">
        <f>IFERROR(__xludf.DUMMYFUNCTION("IFERROR(TRANSPOSE(FILTER('Master Data'!$B$2:$B$527,'Master Data'!$A$2:$A$527=$B63)),"""")"),"")</f>
        <v/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</row>
    <row r="64" ht="15.75" customHeight="1">
      <c r="A64" s="8"/>
      <c r="B64" s="9"/>
      <c r="C64" s="9"/>
      <c r="D64" s="6" t="str">
        <f>IF(C64="","",IFERROR(VLOOKUP(C64,'Master Data'!$B$2:$C$527,2,FALSE),""))</f>
        <v/>
      </c>
      <c r="E64" s="10"/>
      <c r="H64" s="2" t="str">
        <f>IFERROR('Master Data'!E95,"")</f>
        <v/>
      </c>
      <c r="I64" s="2" t="str">
        <f>IFERROR(__xludf.DUMMYFUNCTION("IFERROR(TRANSPOSE(FILTER('Master Data'!$B$2:$B$527,'Master Data'!$A$2:$A$527=$B64)),"""")"),"")</f>
        <v/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</row>
    <row r="65" ht="15.75" customHeight="1">
      <c r="A65" s="8"/>
      <c r="B65" s="9"/>
      <c r="C65" s="9"/>
      <c r="D65" s="6" t="str">
        <f>IF(C65="","",IFERROR(VLOOKUP(C65,'Master Data'!$B$2:$C$527,2,FALSE),""))</f>
        <v/>
      </c>
      <c r="E65" s="10"/>
      <c r="H65" s="2" t="str">
        <f>IFERROR('Master Data'!E96,"")</f>
        <v/>
      </c>
      <c r="I65" s="2" t="str">
        <f>IFERROR(__xludf.DUMMYFUNCTION("IFERROR(TRANSPOSE(FILTER('Master Data'!$B$2:$B$527,'Master Data'!$A$2:$A$527=$B65)),"""")"),"")</f>
        <v/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</row>
    <row r="66" ht="15.75" customHeight="1">
      <c r="A66" s="8"/>
      <c r="B66" s="9"/>
      <c r="C66" s="9"/>
      <c r="D66" s="6" t="str">
        <f>IF(C66="","",IFERROR(VLOOKUP(C66,'Master Data'!$B$2:$C$527,2,FALSE),""))</f>
        <v/>
      </c>
      <c r="E66" s="10"/>
      <c r="H66" s="2" t="str">
        <f>IFERROR('Master Data'!E97,"")</f>
        <v/>
      </c>
      <c r="I66" s="2" t="str">
        <f>IFERROR(__xludf.DUMMYFUNCTION("IFERROR(TRANSPOSE(FILTER('Master Data'!$B$2:$B$527,'Master Data'!$A$2:$A$527=$B66)),"""")"),"")</f>
        <v/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</row>
    <row r="67" ht="15.75" customHeight="1">
      <c r="A67" s="8"/>
      <c r="B67" s="9"/>
      <c r="C67" s="9"/>
      <c r="D67" s="6" t="str">
        <f>IF(C67="","",IFERROR(VLOOKUP(C67,'Master Data'!$B$2:$C$527,2,FALSE),""))</f>
        <v/>
      </c>
      <c r="E67" s="10"/>
      <c r="H67" s="2" t="str">
        <f>IFERROR('Master Data'!E98,"")</f>
        <v/>
      </c>
      <c r="I67" s="2" t="str">
        <f>IFERROR(__xludf.DUMMYFUNCTION("IFERROR(TRANSPOSE(FILTER('Master Data'!$B$2:$B$527,'Master Data'!$A$2:$A$527=$B67)),"""")"),"")</f>
        <v/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</row>
    <row r="68" ht="15.75" customHeight="1">
      <c r="A68" s="8"/>
      <c r="B68" s="9"/>
      <c r="C68" s="9"/>
      <c r="D68" s="6" t="str">
        <f>IF(C68="","",IFERROR(VLOOKUP(C68,'Master Data'!$B$2:$C$527,2,FALSE),""))</f>
        <v/>
      </c>
      <c r="E68" s="10"/>
      <c r="H68" s="2" t="str">
        <f>IFERROR('Master Data'!E99,"")</f>
        <v/>
      </c>
      <c r="I68" s="2" t="str">
        <f>IFERROR(__xludf.DUMMYFUNCTION("IFERROR(TRANSPOSE(FILTER('Master Data'!$B$2:$B$527,'Master Data'!$A$2:$A$527=$B68)),"""")"),"")</f>
        <v/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</row>
    <row r="69" ht="15.75" customHeight="1">
      <c r="A69" s="8"/>
      <c r="B69" s="9"/>
      <c r="C69" s="9"/>
      <c r="D69" s="6" t="str">
        <f>IF(C69="","",IFERROR(VLOOKUP(C69,'Master Data'!$B$2:$C$527,2,FALSE),""))</f>
        <v/>
      </c>
      <c r="E69" s="10"/>
      <c r="H69" s="2" t="str">
        <f>IFERROR('Master Data'!E100,"")</f>
        <v/>
      </c>
      <c r="I69" s="2" t="str">
        <f>IFERROR(__xludf.DUMMYFUNCTION("IFERROR(TRANSPOSE(FILTER('Master Data'!$B$2:$B$527,'Master Data'!$A$2:$A$527=$B69)),"""")"),"")</f>
        <v/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</row>
    <row r="70" ht="15.75" customHeight="1">
      <c r="A70" s="8"/>
      <c r="B70" s="9"/>
      <c r="C70" s="9"/>
      <c r="D70" s="6" t="str">
        <f>IF(C70="","",IFERROR(VLOOKUP(C70,'Master Data'!$B$2:$C$527,2,FALSE),""))</f>
        <v/>
      </c>
      <c r="E70" s="10"/>
      <c r="H70" s="2" t="str">
        <f>IFERROR('Master Data'!E101,"")</f>
        <v/>
      </c>
      <c r="I70" s="2" t="str">
        <f>IFERROR(__xludf.DUMMYFUNCTION("IFERROR(TRANSPOSE(FILTER('Master Data'!$B$2:$B$527,'Master Data'!$A$2:$A$527=$B70)),"""")"),"")</f>
        <v/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</row>
    <row r="71" ht="15.75" customHeight="1">
      <c r="A71" s="8"/>
      <c r="B71" s="9"/>
      <c r="C71" s="9"/>
      <c r="D71" s="6" t="str">
        <f>IF(C71="","",IFERROR(VLOOKUP(C71,'Master Data'!$B$2:$C$527,2,FALSE),""))</f>
        <v/>
      </c>
      <c r="E71" s="10"/>
      <c r="H71" s="2" t="str">
        <f>IFERROR('Master Data'!E102,"")</f>
        <v/>
      </c>
      <c r="I71" s="2" t="str">
        <f>IFERROR(__xludf.DUMMYFUNCTION("IFERROR(TRANSPOSE(FILTER('Master Data'!$B$2:$B$527,'Master Data'!$A$2:$A$527=$B71)),"""")"),"")</f>
        <v/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</row>
    <row r="72" ht="15.75" customHeight="1">
      <c r="A72" s="8"/>
      <c r="B72" s="9"/>
      <c r="C72" s="9"/>
      <c r="D72" s="6" t="str">
        <f>IF(C72="","",IFERROR(VLOOKUP(C72,'Master Data'!$B$2:$C$527,2,FALSE),""))</f>
        <v/>
      </c>
      <c r="E72" s="10"/>
      <c r="H72" s="2" t="str">
        <f>IFERROR('Master Data'!E103,"")</f>
        <v/>
      </c>
      <c r="I72" s="2" t="str">
        <f>IFERROR(__xludf.DUMMYFUNCTION("IFERROR(TRANSPOSE(FILTER('Master Data'!$B$2:$B$527,'Master Data'!$A$2:$A$527=$B72)),"""")"),"")</f>
        <v/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</row>
    <row r="73" ht="15.75" customHeight="1">
      <c r="A73" s="8"/>
      <c r="B73" s="9"/>
      <c r="C73" s="9"/>
      <c r="D73" s="6" t="str">
        <f>IF(C73="","",IFERROR(VLOOKUP(C73,'Master Data'!$B$2:$C$527,2,FALSE),""))</f>
        <v/>
      </c>
      <c r="E73" s="10"/>
      <c r="H73" s="2" t="str">
        <f>IFERROR('Master Data'!E104,"")</f>
        <v/>
      </c>
      <c r="I73" s="2" t="str">
        <f>IFERROR(__xludf.DUMMYFUNCTION("IFERROR(TRANSPOSE(FILTER('Master Data'!$B$2:$B$527,'Master Data'!$A$2:$A$527=$B73)),"""")"),"")</f>
        <v/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</row>
    <row r="74" ht="15.75" customHeight="1">
      <c r="A74" s="8"/>
      <c r="B74" s="9"/>
      <c r="C74" s="9"/>
      <c r="D74" s="6" t="str">
        <f>IF(C74="","",IFERROR(VLOOKUP(C74,'Master Data'!$B$2:$C$527,2,FALSE),""))</f>
        <v/>
      </c>
      <c r="E74" s="10"/>
      <c r="H74" s="2" t="str">
        <f>IFERROR('Master Data'!E105,"")</f>
        <v/>
      </c>
      <c r="I74" s="2" t="str">
        <f>IFERROR(__xludf.DUMMYFUNCTION("IFERROR(TRANSPOSE(FILTER('Master Data'!$B$2:$B$527,'Master Data'!$A$2:$A$527=$B74)),"""")"),"")</f>
        <v/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</row>
    <row r="75" ht="15.75" customHeight="1">
      <c r="A75" s="8"/>
      <c r="B75" s="9"/>
      <c r="C75" s="9"/>
      <c r="D75" s="6" t="str">
        <f>IF(C75="","",IFERROR(VLOOKUP(C75,'Master Data'!$B$2:$C$527,2,FALSE),""))</f>
        <v/>
      </c>
      <c r="E75" s="10"/>
      <c r="H75" s="2" t="str">
        <f>IFERROR('Master Data'!E106,"")</f>
        <v/>
      </c>
      <c r="I75" s="2" t="str">
        <f>IFERROR(__xludf.DUMMYFUNCTION("IFERROR(TRANSPOSE(FILTER('Master Data'!$B$2:$B$527,'Master Data'!$A$2:$A$527=$B75)),"""")"),"")</f>
        <v/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</row>
    <row r="76" ht="15.75" customHeight="1">
      <c r="A76" s="8"/>
      <c r="B76" s="9"/>
      <c r="C76" s="9"/>
      <c r="D76" s="6" t="str">
        <f>IF(C76="","",IFERROR(VLOOKUP(C76,'Master Data'!$B$2:$C$527,2,FALSE),""))</f>
        <v/>
      </c>
      <c r="E76" s="10"/>
      <c r="H76" s="2" t="str">
        <f>IFERROR('Master Data'!E107,"")</f>
        <v/>
      </c>
      <c r="I76" s="2" t="str">
        <f>IFERROR(__xludf.DUMMYFUNCTION("IFERROR(TRANSPOSE(FILTER('Master Data'!$B$2:$B$527,'Master Data'!$A$2:$A$527=$B76)),"""")"),"")</f>
        <v/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</row>
    <row r="77" ht="15.75" customHeight="1">
      <c r="A77" s="8"/>
      <c r="B77" s="9"/>
      <c r="C77" s="9"/>
      <c r="D77" s="6" t="str">
        <f>IF(C77="","",IFERROR(VLOOKUP(C77,'Master Data'!$B$2:$C$527,2,FALSE),""))</f>
        <v/>
      </c>
      <c r="E77" s="10"/>
      <c r="H77" s="2" t="str">
        <f>IFERROR('Master Data'!E108,"")</f>
        <v/>
      </c>
      <c r="I77" s="2" t="str">
        <f>IFERROR(__xludf.DUMMYFUNCTION("IFERROR(TRANSPOSE(FILTER('Master Data'!$B$2:$B$527,'Master Data'!$A$2:$A$527=$B77)),"""")"),"")</f>
        <v/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</row>
    <row r="78" ht="15.75" customHeight="1">
      <c r="A78" s="8"/>
      <c r="B78" s="9"/>
      <c r="C78" s="9"/>
      <c r="D78" s="6" t="str">
        <f>IF(C78="","",IFERROR(VLOOKUP(C78,'Master Data'!$B$2:$C$527,2,FALSE),""))</f>
        <v/>
      </c>
      <c r="E78" s="10"/>
      <c r="H78" s="2" t="str">
        <f>IFERROR('Master Data'!E109,"")</f>
        <v/>
      </c>
      <c r="I78" s="2" t="str">
        <f>IFERROR(__xludf.DUMMYFUNCTION("IFERROR(TRANSPOSE(FILTER('Master Data'!$B$2:$B$527,'Master Data'!$A$2:$A$527=$B78)),"""")"),"")</f>
        <v/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</row>
    <row r="79" ht="15.75" customHeight="1">
      <c r="A79" s="8"/>
      <c r="B79" s="9"/>
      <c r="C79" s="9"/>
      <c r="D79" s="6" t="str">
        <f>IF(C79="","",IFERROR(VLOOKUP(C79,'Master Data'!$B$2:$C$527,2,FALSE),""))</f>
        <v/>
      </c>
      <c r="E79" s="10"/>
      <c r="H79" s="2" t="str">
        <f>IFERROR('Master Data'!E110,"")</f>
        <v/>
      </c>
      <c r="I79" s="2" t="str">
        <f>IFERROR(__xludf.DUMMYFUNCTION("IFERROR(TRANSPOSE(FILTER('Master Data'!$B$2:$B$527,'Master Data'!$A$2:$A$527=$B79)),"""")"),"")</f>
        <v/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</row>
    <row r="80" ht="15.75" customHeight="1">
      <c r="A80" s="8"/>
      <c r="B80" s="9"/>
      <c r="C80" s="9"/>
      <c r="D80" s="6" t="str">
        <f>IF(C80="","",IFERROR(VLOOKUP(C80,'Master Data'!$B$2:$C$527,2,FALSE),""))</f>
        <v/>
      </c>
      <c r="E80" s="10"/>
      <c r="H80" s="2" t="str">
        <f>IFERROR('Master Data'!E111,"")</f>
        <v/>
      </c>
      <c r="I80" s="2" t="str">
        <f>IFERROR(__xludf.DUMMYFUNCTION("IFERROR(TRANSPOSE(FILTER('Master Data'!$B$2:$B$527,'Master Data'!$A$2:$A$527=$B80)),"""")"),"")</f>
        <v/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</row>
    <row r="81" ht="15.75" customHeight="1">
      <c r="A81" s="8"/>
      <c r="B81" s="9"/>
      <c r="C81" s="9"/>
      <c r="D81" s="6" t="str">
        <f>IF(C81="","",IFERROR(VLOOKUP(C81,'Master Data'!$B$2:$C$527,2,FALSE),""))</f>
        <v/>
      </c>
      <c r="E81" s="10"/>
      <c r="H81" s="2" t="str">
        <f>IFERROR('Master Data'!E112,"")</f>
        <v/>
      </c>
      <c r="I81" s="2" t="str">
        <f>IFERROR(__xludf.DUMMYFUNCTION("IFERROR(TRANSPOSE(FILTER('Master Data'!$B$2:$B$527,'Master Data'!$A$2:$A$527=$B81)),"""")"),"")</f>
        <v/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</row>
    <row r="82" ht="15.75" customHeight="1">
      <c r="A82" s="8"/>
      <c r="B82" s="9"/>
      <c r="C82" s="9"/>
      <c r="D82" s="6" t="str">
        <f>IF(C82="","",IFERROR(VLOOKUP(C82,'Master Data'!$B$2:$C$527,2,FALSE),""))</f>
        <v/>
      </c>
      <c r="E82" s="10"/>
      <c r="H82" s="2" t="str">
        <f>IFERROR('Master Data'!E113,"")</f>
        <v/>
      </c>
      <c r="I82" s="2" t="str">
        <f>IFERROR(__xludf.DUMMYFUNCTION("IFERROR(TRANSPOSE(FILTER('Master Data'!$B$2:$B$527,'Master Data'!$A$2:$A$527=$B82)),"""")"),"")</f>
        <v/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</row>
    <row r="83" ht="15.75" customHeight="1">
      <c r="A83" s="8"/>
      <c r="B83" s="9"/>
      <c r="C83" s="9"/>
      <c r="D83" s="6" t="str">
        <f>IF(C83="","",IFERROR(VLOOKUP(C83,'Master Data'!$B$2:$C$527,2,FALSE),""))</f>
        <v/>
      </c>
      <c r="E83" s="10"/>
      <c r="H83" s="2" t="str">
        <f>IFERROR('Master Data'!E114,"")</f>
        <v/>
      </c>
      <c r="I83" s="2" t="str">
        <f>IFERROR(__xludf.DUMMYFUNCTION("IFERROR(TRANSPOSE(FILTER('Master Data'!$B$2:$B$527,'Master Data'!$A$2:$A$527=$B83)),"""")"),"")</f>
        <v/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</row>
    <row r="84" ht="15.75" customHeight="1">
      <c r="A84" s="8"/>
      <c r="B84" s="9"/>
      <c r="C84" s="9"/>
      <c r="D84" s="6" t="str">
        <f>IF(C84="","",IFERROR(VLOOKUP(C84,'Master Data'!$B$2:$C$527,2,FALSE),""))</f>
        <v/>
      </c>
      <c r="E84" s="10"/>
      <c r="H84" s="2" t="str">
        <f>IFERROR('Master Data'!E115,"")</f>
        <v/>
      </c>
      <c r="I84" s="2" t="str">
        <f>IFERROR(__xludf.DUMMYFUNCTION("IFERROR(TRANSPOSE(FILTER('Master Data'!$B$2:$B$527,'Master Data'!$A$2:$A$527=$B84)),"""")"),"")</f>
        <v/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</row>
    <row r="85" ht="15.75" customHeight="1">
      <c r="A85" s="8"/>
      <c r="B85" s="9"/>
      <c r="C85" s="9"/>
      <c r="D85" s="6" t="str">
        <f>IF(C85="","",IFERROR(VLOOKUP(C85,'Master Data'!$B$2:$C$527,2,FALSE),""))</f>
        <v/>
      </c>
      <c r="E85" s="10"/>
      <c r="H85" s="2" t="str">
        <f>IFERROR('Master Data'!E116,"")</f>
        <v/>
      </c>
      <c r="I85" s="2" t="str">
        <f>IFERROR(__xludf.DUMMYFUNCTION("IFERROR(TRANSPOSE(FILTER('Master Data'!$B$2:$B$527,'Master Data'!$A$2:$A$527=$B85)),"""")"),"")</f>
        <v/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</row>
    <row r="86" ht="15.75" customHeight="1">
      <c r="A86" s="8"/>
      <c r="B86" s="9"/>
      <c r="C86" s="9"/>
      <c r="D86" s="6" t="str">
        <f>IF(C86="","",IFERROR(VLOOKUP(C86,'Master Data'!$B$2:$C$527,2,FALSE),""))</f>
        <v/>
      </c>
      <c r="E86" s="10"/>
      <c r="H86" s="2" t="str">
        <f>IFERROR('Master Data'!E117,"")</f>
        <v/>
      </c>
      <c r="I86" s="2" t="str">
        <f>IFERROR(__xludf.DUMMYFUNCTION("IFERROR(TRANSPOSE(FILTER('Master Data'!$B$2:$B$527,'Master Data'!$A$2:$A$527=$B86)),"""")"),"")</f>
        <v/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</row>
    <row r="87" ht="15.75" customHeight="1">
      <c r="A87" s="8"/>
      <c r="B87" s="9"/>
      <c r="C87" s="9"/>
      <c r="D87" s="6" t="str">
        <f>IF(C87="","",IFERROR(VLOOKUP(C87,'Master Data'!$B$2:$C$527,2,FALSE),""))</f>
        <v/>
      </c>
      <c r="E87" s="10"/>
      <c r="H87" s="2" t="str">
        <f>IFERROR('Master Data'!E118,"")</f>
        <v/>
      </c>
      <c r="I87" s="2" t="str">
        <f>IFERROR(__xludf.DUMMYFUNCTION("IFERROR(TRANSPOSE(FILTER('Master Data'!$B$2:$B$527,'Master Data'!$A$2:$A$527=$B87)),"""")"),"")</f>
        <v/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</row>
    <row r="88" ht="15.75" customHeight="1">
      <c r="A88" s="8"/>
      <c r="B88" s="9"/>
      <c r="C88" s="9"/>
      <c r="D88" s="6" t="str">
        <f>IF(C88="","",IFERROR(VLOOKUP(C88,'Master Data'!$B$2:$C$527,2,FALSE),""))</f>
        <v/>
      </c>
      <c r="E88" s="10"/>
      <c r="H88" s="2" t="str">
        <f>IFERROR('Master Data'!E119,"")</f>
        <v/>
      </c>
      <c r="I88" s="2" t="str">
        <f>IFERROR(__xludf.DUMMYFUNCTION("IFERROR(TRANSPOSE(FILTER('Master Data'!$B$2:$B$527,'Master Data'!$A$2:$A$527=$B88)),"""")"),"")</f>
        <v/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</row>
    <row r="89" ht="15.75" customHeight="1">
      <c r="A89" s="8"/>
      <c r="B89" s="9"/>
      <c r="C89" s="9"/>
      <c r="D89" s="6" t="str">
        <f>IF(C89="","",IFERROR(VLOOKUP(C89,'Master Data'!$B$2:$C$527,2,FALSE),""))</f>
        <v/>
      </c>
      <c r="E89" s="10"/>
      <c r="H89" s="2" t="str">
        <f>IFERROR('Master Data'!E120,"")</f>
        <v/>
      </c>
      <c r="I89" s="2" t="str">
        <f>IFERROR(__xludf.DUMMYFUNCTION("IFERROR(TRANSPOSE(FILTER('Master Data'!$B$2:$B$527,'Master Data'!$A$2:$A$527=$B89)),"""")"),"")</f>
        <v/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</row>
    <row r="90" ht="15.75" customHeight="1">
      <c r="A90" s="8"/>
      <c r="B90" s="9"/>
      <c r="C90" s="9"/>
      <c r="D90" s="6" t="str">
        <f>IF(C90="","",IFERROR(VLOOKUP(C90,'Master Data'!$B$2:$C$527,2,FALSE),""))</f>
        <v/>
      </c>
      <c r="E90" s="10"/>
      <c r="H90" s="2" t="str">
        <f>IFERROR('Master Data'!E121,"")</f>
        <v/>
      </c>
      <c r="I90" s="2" t="str">
        <f>IFERROR(__xludf.DUMMYFUNCTION("IFERROR(TRANSPOSE(FILTER('Master Data'!$B$2:$B$527,'Master Data'!$A$2:$A$527=$B90)),"""")"),"")</f>
        <v/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</row>
    <row r="91" ht="15.75" customHeight="1">
      <c r="A91" s="8"/>
      <c r="B91" s="9"/>
      <c r="C91" s="9"/>
      <c r="D91" s="6" t="str">
        <f>IF(C91="","",IFERROR(VLOOKUP(C91,'Master Data'!$B$2:$C$527,2,FALSE),""))</f>
        <v/>
      </c>
      <c r="E91" s="10"/>
      <c r="H91" s="2" t="str">
        <f>IFERROR('Master Data'!E122,"")</f>
        <v/>
      </c>
      <c r="I91" s="2" t="str">
        <f>IFERROR(__xludf.DUMMYFUNCTION("IFERROR(TRANSPOSE(FILTER('Master Data'!$B$2:$B$527,'Master Data'!$A$2:$A$527=$B91)),"""")"),"")</f>
        <v/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</row>
    <row r="92" ht="15.75" customHeight="1">
      <c r="A92" s="8"/>
      <c r="B92" s="9"/>
      <c r="C92" s="9"/>
      <c r="D92" s="6" t="str">
        <f>IF(C92="","",IFERROR(VLOOKUP(C92,'Master Data'!$B$2:$C$527,2,FALSE),""))</f>
        <v/>
      </c>
      <c r="E92" s="10"/>
      <c r="H92" s="2" t="str">
        <f>IFERROR('Master Data'!E123,"")</f>
        <v/>
      </c>
      <c r="I92" s="2" t="str">
        <f>IFERROR(__xludf.DUMMYFUNCTION("IFERROR(TRANSPOSE(FILTER('Master Data'!$B$2:$B$527,'Master Data'!$A$2:$A$527=$B92)),"""")"),"")</f>
        <v/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</row>
    <row r="93" ht="15.75" customHeight="1">
      <c r="A93" s="8"/>
      <c r="B93" s="9"/>
      <c r="C93" s="9"/>
      <c r="D93" s="6" t="str">
        <f>IF(C93="","",IFERROR(VLOOKUP(C93,'Master Data'!$B$2:$C$527,2,FALSE),""))</f>
        <v/>
      </c>
      <c r="E93" s="10"/>
      <c r="H93" s="2" t="str">
        <f>IFERROR('Master Data'!E124,"")</f>
        <v/>
      </c>
      <c r="I93" s="2" t="str">
        <f>IFERROR(__xludf.DUMMYFUNCTION("IFERROR(TRANSPOSE(FILTER('Master Data'!$B$2:$B$527,'Master Data'!$A$2:$A$527=$B93)),"""")"),"")</f>
        <v/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</row>
    <row r="94" ht="15.75" customHeight="1">
      <c r="A94" s="8"/>
      <c r="B94" s="9"/>
      <c r="C94" s="9"/>
      <c r="D94" s="6" t="str">
        <f>IF(C94="","",IFERROR(VLOOKUP(C94,'Master Data'!$B$2:$C$527,2,FALSE),""))</f>
        <v/>
      </c>
      <c r="E94" s="10"/>
      <c r="H94" s="2" t="str">
        <f>IFERROR('Master Data'!E125,"")</f>
        <v/>
      </c>
      <c r="I94" s="2" t="str">
        <f>IFERROR(__xludf.DUMMYFUNCTION("IFERROR(TRANSPOSE(FILTER('Master Data'!$B$2:$B$527,'Master Data'!$A$2:$A$527=$B94)),"""")"),"")</f>
        <v/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</row>
    <row r="95" ht="15.75" customHeight="1">
      <c r="A95" s="8"/>
      <c r="B95" s="9"/>
      <c r="C95" s="9"/>
      <c r="D95" s="6" t="str">
        <f>IF(C95="","",IFERROR(VLOOKUP(C95,'Master Data'!$B$2:$C$527,2,FALSE),""))</f>
        <v/>
      </c>
      <c r="E95" s="10"/>
      <c r="H95" s="2" t="str">
        <f>IFERROR('Master Data'!E126,"")</f>
        <v/>
      </c>
      <c r="I95" s="2" t="str">
        <f>IFERROR(__xludf.DUMMYFUNCTION("IFERROR(TRANSPOSE(FILTER('Master Data'!$B$2:$B$527,'Master Data'!$A$2:$A$527=$B95)),"""")"),"")</f>
        <v/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</row>
    <row r="96" ht="15.75" customHeight="1">
      <c r="A96" s="8"/>
      <c r="B96" s="9"/>
      <c r="C96" s="9"/>
      <c r="D96" s="6" t="str">
        <f>IF(C96="","",IFERROR(VLOOKUP(C96,'Master Data'!$B$2:$C$527,2,FALSE),""))</f>
        <v/>
      </c>
      <c r="E96" s="10"/>
      <c r="H96" s="2" t="str">
        <f>IFERROR('Master Data'!E127,"")</f>
        <v/>
      </c>
      <c r="I96" s="2" t="str">
        <f>IFERROR(__xludf.DUMMYFUNCTION("IFERROR(TRANSPOSE(FILTER('Master Data'!$B$2:$B$527,'Master Data'!$A$2:$A$527=$B96)),"""")"),"")</f>
        <v/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</row>
    <row r="97" ht="15.75" customHeight="1">
      <c r="A97" s="8"/>
      <c r="B97" s="9"/>
      <c r="C97" s="9"/>
      <c r="D97" s="6" t="str">
        <f>IF(C97="","",IFERROR(VLOOKUP(C97,'Master Data'!$B$2:$C$527,2,FALSE),""))</f>
        <v/>
      </c>
      <c r="E97" s="10"/>
      <c r="H97" s="2" t="str">
        <f>IFERROR('Master Data'!E128,"")</f>
        <v/>
      </c>
      <c r="I97" s="2" t="str">
        <f>IFERROR(__xludf.DUMMYFUNCTION("IFERROR(TRANSPOSE(FILTER('Master Data'!$B$2:$B$527,'Master Data'!$A$2:$A$527=$B97)),"""")"),"")</f>
        <v/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</row>
    <row r="98" ht="15.75" customHeight="1">
      <c r="A98" s="8"/>
      <c r="B98" s="9"/>
      <c r="C98" s="9"/>
      <c r="D98" s="6" t="str">
        <f>IF(C98="","",IFERROR(VLOOKUP(C98,'Master Data'!$B$2:$C$527,2,FALSE),""))</f>
        <v/>
      </c>
      <c r="E98" s="10"/>
      <c r="H98" s="2" t="str">
        <f>IFERROR('Master Data'!E129,"")</f>
        <v/>
      </c>
      <c r="I98" s="2" t="str">
        <f>IFERROR(__xludf.DUMMYFUNCTION("IFERROR(TRANSPOSE(FILTER('Master Data'!$B$2:$B$527,'Master Data'!$A$2:$A$527=$B98)),"""")"),"")</f>
        <v/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</row>
    <row r="99" ht="15.75" customHeight="1">
      <c r="A99" s="8"/>
      <c r="B99" s="9"/>
      <c r="C99" s="9"/>
      <c r="D99" s="6" t="str">
        <f>IF(C99="","",IFERROR(VLOOKUP(C99,'Master Data'!$B$2:$C$527,2,FALSE),""))</f>
        <v/>
      </c>
      <c r="E99" s="10"/>
      <c r="H99" s="2" t="str">
        <f>IFERROR('Master Data'!E130,"")</f>
        <v/>
      </c>
      <c r="I99" s="2" t="str">
        <f>IFERROR(__xludf.DUMMYFUNCTION("IFERROR(TRANSPOSE(FILTER('Master Data'!$B$2:$B$527,'Master Data'!$A$2:$A$527=$B99)),"""")"),"")</f>
        <v/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</row>
    <row r="100" ht="15.75" customHeight="1">
      <c r="A100" s="8"/>
      <c r="B100" s="9"/>
      <c r="C100" s="9"/>
      <c r="D100" s="6" t="str">
        <f>IF(C100="","",IFERROR(VLOOKUP(C100,'Master Data'!$B$2:$C$527,2,FALSE),""))</f>
        <v/>
      </c>
      <c r="E100" s="10"/>
      <c r="H100" s="2" t="str">
        <f>IFERROR('Master Data'!E131,"")</f>
        <v/>
      </c>
      <c r="I100" s="2" t="str">
        <f>IFERROR(__xludf.DUMMYFUNCTION("IFERROR(TRANSPOSE(FILTER('Master Data'!$B$2:$B$527,'Master Data'!$A$2:$A$527=$B100)),"""")"),"")</f>
        <v/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</row>
    <row r="101" ht="15.75" customHeight="1">
      <c r="A101" s="8"/>
      <c r="B101" s="9"/>
      <c r="C101" s="9"/>
      <c r="D101" s="6" t="str">
        <f>IF(C101="","",IFERROR(VLOOKUP(C101,'Master Data'!$B$2:$C$527,2,FALSE),""))</f>
        <v/>
      </c>
      <c r="E101" s="10"/>
      <c r="H101" s="2" t="str">
        <f>IFERROR('Master Data'!E132,"")</f>
        <v/>
      </c>
      <c r="I101" s="2" t="str">
        <f>IFERROR(__xludf.DUMMYFUNCTION("IFERROR(TRANSPOSE(FILTER('Master Data'!$B$2:$B$527,'Master Data'!$A$2:$A$527=$B101)),"""")"),"")</f>
        <v/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</row>
    <row r="102" ht="15.75" customHeight="1">
      <c r="A102" s="8"/>
      <c r="B102" s="9"/>
      <c r="C102" s="9"/>
      <c r="D102" s="6" t="str">
        <f>IF(C102="","",IFERROR(VLOOKUP(C102,'Master Data'!$B$2:$C$527,2,FALSE),""))</f>
        <v/>
      </c>
      <c r="E102" s="10"/>
      <c r="H102" s="2" t="str">
        <f>IFERROR('Master Data'!E133,"")</f>
        <v/>
      </c>
      <c r="I102" s="2" t="str">
        <f>IFERROR(__xludf.DUMMYFUNCTION("IFERROR(TRANSPOSE(FILTER('Master Data'!$B$2:$B$527,'Master Data'!$A$2:$A$527=$B102)),"""")"),"")</f>
        <v/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</row>
    <row r="103" ht="15.75" customHeight="1">
      <c r="A103" s="8"/>
      <c r="B103" s="9"/>
      <c r="C103" s="9"/>
      <c r="D103" s="6" t="str">
        <f>IF(C103="","",IFERROR(VLOOKUP(C103,'Master Data'!$B$2:$C$527,2,FALSE),""))</f>
        <v/>
      </c>
      <c r="E103" s="10"/>
      <c r="H103" s="2" t="str">
        <f>IFERROR('Master Data'!E134,"")</f>
        <v/>
      </c>
      <c r="I103" s="2" t="str">
        <f>IFERROR(__xludf.DUMMYFUNCTION("IFERROR(TRANSPOSE(FILTER('Master Data'!$B$2:$B$527,'Master Data'!$A$2:$A$527=$B103)),"""")"),"")</f>
        <v/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</row>
    <row r="104" ht="15.75" customHeight="1">
      <c r="A104" s="8"/>
      <c r="B104" s="9"/>
      <c r="C104" s="9"/>
      <c r="D104" s="6" t="str">
        <f>IF(C104="","",IFERROR(VLOOKUP(C104,'Master Data'!$B$2:$C$527,2,FALSE),""))</f>
        <v/>
      </c>
      <c r="E104" s="10"/>
      <c r="H104" s="2" t="str">
        <f>IFERROR('Master Data'!E135,"")</f>
        <v/>
      </c>
      <c r="I104" s="2" t="str">
        <f>IFERROR(__xludf.DUMMYFUNCTION("IFERROR(TRANSPOSE(FILTER('Master Data'!$B$2:$B$527,'Master Data'!$A$2:$A$527=$B104)),"""")"),"")</f>
        <v/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</row>
    <row r="105" ht="15.75" customHeight="1">
      <c r="A105" s="8"/>
      <c r="B105" s="9"/>
      <c r="C105" s="9"/>
      <c r="D105" s="6" t="str">
        <f>IF(C105="","",IFERROR(VLOOKUP(C105,'Master Data'!$B$2:$C$527,2,FALSE),""))</f>
        <v/>
      </c>
      <c r="E105" s="10"/>
      <c r="H105" s="2" t="str">
        <f>IFERROR('Master Data'!E136,"")</f>
        <v/>
      </c>
      <c r="I105" s="2" t="str">
        <f>IFERROR(__xludf.DUMMYFUNCTION("IFERROR(TRANSPOSE(FILTER('Master Data'!$B$2:$B$527,'Master Data'!$A$2:$A$527=$B105)),"""")"),"")</f>
        <v/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</row>
    <row r="106" ht="15.75" customHeight="1">
      <c r="A106" s="8"/>
      <c r="B106" s="9"/>
      <c r="C106" s="9"/>
      <c r="D106" s="6" t="str">
        <f>IF(C106="","",IFERROR(VLOOKUP(C106,'Master Data'!$B$2:$C$527,2,FALSE),""))</f>
        <v/>
      </c>
      <c r="E106" s="10"/>
      <c r="H106" s="2" t="str">
        <f>IFERROR('Master Data'!E137,"")</f>
        <v/>
      </c>
      <c r="I106" s="2" t="str">
        <f>IFERROR(__xludf.DUMMYFUNCTION("IFERROR(TRANSPOSE(FILTER('Master Data'!$B$2:$B$527,'Master Data'!$A$2:$A$527=$B106)),"""")"),"")</f>
        <v/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</row>
    <row r="107" ht="15.75" customHeight="1">
      <c r="A107" s="8"/>
      <c r="B107" s="9"/>
      <c r="C107" s="9"/>
      <c r="D107" s="6" t="str">
        <f>IF(C107="","",IFERROR(VLOOKUP(C107,'Master Data'!$B$2:$C$527,2,FALSE),""))</f>
        <v/>
      </c>
      <c r="E107" s="10"/>
      <c r="H107" s="2" t="str">
        <f>IFERROR('Master Data'!E138,"")</f>
        <v/>
      </c>
      <c r="I107" s="2" t="str">
        <f>IFERROR(__xludf.DUMMYFUNCTION("IFERROR(TRANSPOSE(FILTER('Master Data'!$B$2:$B$527,'Master Data'!$A$2:$A$527=$B107)),"""")"),"")</f>
        <v/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</row>
    <row r="108" ht="15.75" customHeight="1">
      <c r="A108" s="8"/>
      <c r="B108" s="9"/>
      <c r="C108" s="9"/>
      <c r="D108" s="6" t="str">
        <f>IF(C108="","",IFERROR(VLOOKUP(C108,'Master Data'!$B$2:$C$527,2,FALSE),""))</f>
        <v/>
      </c>
      <c r="E108" s="10"/>
      <c r="H108" s="2" t="str">
        <f>IFERROR('Master Data'!E139,"")</f>
        <v/>
      </c>
      <c r="I108" s="2" t="str">
        <f>IFERROR(__xludf.DUMMYFUNCTION("IFERROR(TRANSPOSE(FILTER('Master Data'!$B$2:$B$527,'Master Data'!$A$2:$A$527=$B108)),"""")"),"")</f>
        <v/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</row>
    <row r="109" ht="15.75" customHeight="1">
      <c r="A109" s="8"/>
      <c r="B109" s="9"/>
      <c r="C109" s="9"/>
      <c r="D109" s="6" t="str">
        <f>IF(C109="","",IFERROR(VLOOKUP(C109,'Master Data'!$B$2:$C$527,2,FALSE),""))</f>
        <v/>
      </c>
      <c r="E109" s="10"/>
      <c r="H109" s="2" t="str">
        <f>IFERROR('Master Data'!E140,"")</f>
        <v/>
      </c>
      <c r="I109" s="2" t="str">
        <f>IFERROR(__xludf.DUMMYFUNCTION("IFERROR(TRANSPOSE(FILTER('Master Data'!$B$2:$B$527,'Master Data'!$A$2:$A$527=$B109)),"""")"),"")</f>
        <v/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</row>
    <row r="110" ht="15.75" customHeight="1">
      <c r="A110" s="8"/>
      <c r="B110" s="9"/>
      <c r="C110" s="9"/>
      <c r="D110" s="6" t="str">
        <f>IF(C110="","",IFERROR(VLOOKUP(C110,'Master Data'!$B$2:$C$527,2,FALSE),""))</f>
        <v/>
      </c>
      <c r="E110" s="10"/>
      <c r="H110" s="2" t="str">
        <f>IFERROR('Master Data'!E141,"")</f>
        <v/>
      </c>
      <c r="I110" s="2" t="str">
        <f>IFERROR(__xludf.DUMMYFUNCTION("IFERROR(TRANSPOSE(FILTER('Master Data'!$B$2:$B$527,'Master Data'!$A$2:$A$527=$B110)),"""")"),"")</f>
        <v/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</row>
    <row r="111" ht="15.75" customHeight="1">
      <c r="A111" s="8"/>
      <c r="B111" s="9"/>
      <c r="C111" s="9"/>
      <c r="D111" s="6" t="str">
        <f>IF(C111="","",IFERROR(VLOOKUP(C111,'Master Data'!$B$2:$C$527,2,FALSE),""))</f>
        <v/>
      </c>
      <c r="E111" s="10"/>
      <c r="H111" s="2" t="str">
        <f>IFERROR('Master Data'!E142,"")</f>
        <v/>
      </c>
      <c r="I111" s="2" t="str">
        <f>IFERROR(__xludf.DUMMYFUNCTION("IFERROR(TRANSPOSE(FILTER('Master Data'!$B$2:$B$527,'Master Data'!$A$2:$A$527=$B111)),"""")"),"")</f>
        <v/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</row>
    <row r="112" ht="15.75" customHeight="1">
      <c r="A112" s="8"/>
      <c r="B112" s="9"/>
      <c r="C112" s="9"/>
      <c r="D112" s="6" t="str">
        <f>IF(C112="","",IFERROR(VLOOKUP(C112,'Master Data'!$B$2:$C$527,2,FALSE),""))</f>
        <v/>
      </c>
      <c r="E112" s="10"/>
      <c r="H112" s="2" t="str">
        <f>IFERROR('Master Data'!E143,"")</f>
        <v/>
      </c>
      <c r="I112" s="2" t="str">
        <f>IFERROR(__xludf.DUMMYFUNCTION("IFERROR(TRANSPOSE(FILTER('Master Data'!$B$2:$B$527,'Master Data'!$A$2:$A$527=$B112)),"""")"),"")</f>
        <v/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</row>
    <row r="113" ht="15.75" customHeight="1">
      <c r="A113" s="8"/>
      <c r="B113" s="9"/>
      <c r="C113" s="9"/>
      <c r="D113" s="6" t="str">
        <f>IF(C113="","",IFERROR(VLOOKUP(C113,'Master Data'!$B$2:$C$527,2,FALSE),""))</f>
        <v/>
      </c>
      <c r="E113" s="10"/>
      <c r="H113" s="2" t="str">
        <f>IFERROR('Master Data'!E144,"")</f>
        <v/>
      </c>
      <c r="I113" s="2" t="str">
        <f>IFERROR(__xludf.DUMMYFUNCTION("IFERROR(TRANSPOSE(FILTER('Master Data'!$B$2:$B$527,'Master Data'!$A$2:$A$527=$B113)),"""")"),"")</f>
        <v/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</row>
    <row r="114" ht="15.75" customHeight="1">
      <c r="A114" s="8"/>
      <c r="B114" s="9"/>
      <c r="C114" s="9"/>
      <c r="D114" s="6" t="str">
        <f>IF(C114="","",IFERROR(VLOOKUP(C114,'Master Data'!$B$2:$C$527,2,FALSE),""))</f>
        <v/>
      </c>
      <c r="E114" s="10"/>
      <c r="H114" s="2" t="str">
        <f>IFERROR('Master Data'!E145,"")</f>
        <v/>
      </c>
      <c r="I114" s="2" t="str">
        <f>IFERROR(__xludf.DUMMYFUNCTION("IFERROR(TRANSPOSE(FILTER('Master Data'!$B$2:$B$527,'Master Data'!$A$2:$A$527=$B114)),"""")"),"")</f>
        <v/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</row>
    <row r="115" ht="15.75" customHeight="1">
      <c r="A115" s="8"/>
      <c r="B115" s="9"/>
      <c r="C115" s="9"/>
      <c r="D115" s="6" t="str">
        <f>IF(C115="","",IFERROR(VLOOKUP(C115,'Master Data'!$B$2:$C$527,2,FALSE),""))</f>
        <v/>
      </c>
      <c r="E115" s="10"/>
      <c r="H115" s="2" t="str">
        <f>IFERROR('Master Data'!E146,"")</f>
        <v/>
      </c>
      <c r="I115" s="2" t="str">
        <f>IFERROR(__xludf.DUMMYFUNCTION("IFERROR(TRANSPOSE(FILTER('Master Data'!$B$2:$B$527,'Master Data'!$A$2:$A$527=$B115)),"""")"),"")</f>
        <v/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</row>
    <row r="116" ht="15.75" customHeight="1">
      <c r="A116" s="8"/>
      <c r="B116" s="9"/>
      <c r="C116" s="9"/>
      <c r="D116" s="6" t="str">
        <f>IF(C116="","",IFERROR(VLOOKUP(C116,'Master Data'!$B$2:$C$527,2,FALSE),""))</f>
        <v/>
      </c>
      <c r="E116" s="10"/>
      <c r="H116" s="2" t="str">
        <f>IFERROR('Master Data'!E147,"")</f>
        <v/>
      </c>
      <c r="I116" s="2" t="str">
        <f>IFERROR(__xludf.DUMMYFUNCTION("IFERROR(TRANSPOSE(FILTER('Master Data'!$B$2:$B$527,'Master Data'!$A$2:$A$527=$B116)),"""")"),"")</f>
        <v/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</row>
    <row r="117" ht="15.75" customHeight="1">
      <c r="A117" s="8"/>
      <c r="B117" s="9"/>
      <c r="C117" s="9"/>
      <c r="D117" s="6" t="str">
        <f>IF(C117="","",IFERROR(VLOOKUP(C117,'Master Data'!$B$2:$C$527,2,FALSE),""))</f>
        <v/>
      </c>
      <c r="E117" s="10"/>
      <c r="H117" s="2" t="str">
        <f>IFERROR('Master Data'!E148,"")</f>
        <v/>
      </c>
      <c r="I117" s="2" t="str">
        <f>IFERROR(__xludf.DUMMYFUNCTION("IFERROR(TRANSPOSE(FILTER('Master Data'!$B$2:$B$527,'Master Data'!$A$2:$A$527=$B117)),"""")"),"")</f>
        <v/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</row>
    <row r="118" ht="15.75" customHeight="1">
      <c r="A118" s="8"/>
      <c r="B118" s="9"/>
      <c r="C118" s="9"/>
      <c r="D118" s="6" t="str">
        <f>IF(C118="","",IFERROR(VLOOKUP(C118,'Master Data'!$B$2:$C$527,2,FALSE),""))</f>
        <v/>
      </c>
      <c r="E118" s="10"/>
      <c r="H118" s="2" t="str">
        <f>IFERROR('Master Data'!E149,"")</f>
        <v/>
      </c>
      <c r="I118" s="2" t="str">
        <f>IFERROR(__xludf.DUMMYFUNCTION("IFERROR(TRANSPOSE(FILTER('Master Data'!$B$2:$B$527,'Master Data'!$A$2:$A$527=$B118)),"""")"),"")</f>
        <v/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</row>
    <row r="119" ht="15.75" customHeight="1">
      <c r="A119" s="8"/>
      <c r="B119" s="9"/>
      <c r="C119" s="9"/>
      <c r="D119" s="6" t="str">
        <f>IF(C119="","",IFERROR(VLOOKUP(C119,'Master Data'!$B$2:$C$527,2,FALSE),""))</f>
        <v/>
      </c>
      <c r="E119" s="10"/>
      <c r="H119" s="2" t="str">
        <f>IFERROR('Master Data'!E150,"")</f>
        <v/>
      </c>
      <c r="I119" s="2" t="str">
        <f>IFERROR(__xludf.DUMMYFUNCTION("IFERROR(TRANSPOSE(FILTER('Master Data'!$B$2:$B$527,'Master Data'!$A$2:$A$527=$B119)),"""")"),"")</f>
        <v/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</row>
    <row r="120" ht="15.75" customHeight="1">
      <c r="A120" s="8"/>
      <c r="B120" s="9"/>
      <c r="C120" s="9"/>
      <c r="D120" s="6" t="str">
        <f>IF(C120="","",IFERROR(VLOOKUP(C120,'Master Data'!$B$2:$C$527,2,FALSE),""))</f>
        <v/>
      </c>
      <c r="E120" s="10"/>
      <c r="H120" s="2" t="str">
        <f>IFERROR('Master Data'!E151,"")</f>
        <v/>
      </c>
      <c r="I120" s="2" t="str">
        <f>IFERROR(__xludf.DUMMYFUNCTION("IFERROR(TRANSPOSE(FILTER('Master Data'!$B$2:$B$527,'Master Data'!$A$2:$A$527=$B120)),"""")"),"")</f>
        <v/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</row>
    <row r="121" ht="15.75" customHeight="1">
      <c r="A121" s="8"/>
      <c r="B121" s="9"/>
      <c r="C121" s="9"/>
      <c r="D121" s="6" t="str">
        <f>IF(C121="","",IFERROR(VLOOKUP(C121,'Master Data'!$B$2:$C$527,2,FALSE),""))</f>
        <v/>
      </c>
      <c r="E121" s="10"/>
      <c r="H121" s="2" t="str">
        <f>IFERROR('Master Data'!E152,"")</f>
        <v/>
      </c>
      <c r="I121" s="2" t="str">
        <f>IFERROR(__xludf.DUMMYFUNCTION("IFERROR(TRANSPOSE(FILTER('Master Data'!$B$2:$B$527,'Master Data'!$A$2:$A$527=$B121)),"""")"),"")</f>
        <v/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</row>
    <row r="122" ht="15.75" customHeight="1">
      <c r="A122" s="8"/>
      <c r="B122" s="9"/>
      <c r="C122" s="9"/>
      <c r="D122" s="6" t="str">
        <f>IF(C122="","",IFERROR(VLOOKUP(C122,'Master Data'!$B$2:$C$527,2,FALSE),""))</f>
        <v/>
      </c>
      <c r="E122" s="10"/>
      <c r="H122" s="2" t="str">
        <f>IFERROR('Master Data'!E153,"")</f>
        <v/>
      </c>
      <c r="I122" s="2" t="str">
        <f>IFERROR(__xludf.DUMMYFUNCTION("IFERROR(TRANSPOSE(FILTER('Master Data'!$B$2:$B$527,'Master Data'!$A$2:$A$527=$B122)),"""")"),"")</f>
        <v/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</row>
    <row r="123" ht="15.75" customHeight="1">
      <c r="A123" s="8"/>
      <c r="B123" s="9"/>
      <c r="C123" s="9"/>
      <c r="D123" s="6" t="str">
        <f>IF(C123="","",IFERROR(VLOOKUP(C123,'Master Data'!$B$2:$C$527,2,FALSE),""))</f>
        <v/>
      </c>
      <c r="E123" s="10"/>
      <c r="H123" s="2" t="str">
        <f>IFERROR('Master Data'!E154,"")</f>
        <v/>
      </c>
      <c r="I123" s="2" t="str">
        <f>IFERROR(__xludf.DUMMYFUNCTION("IFERROR(TRANSPOSE(FILTER('Master Data'!$B$2:$B$527,'Master Data'!$A$2:$A$527=$B123)),"""")"),"")</f>
        <v/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</row>
    <row r="124" ht="15.75" customHeight="1">
      <c r="A124" s="8"/>
      <c r="B124" s="9"/>
      <c r="C124" s="9"/>
      <c r="D124" s="6" t="str">
        <f>IF(C124="","",IFERROR(VLOOKUP(C124,'Master Data'!$B$2:$C$527,2,FALSE),""))</f>
        <v/>
      </c>
      <c r="E124" s="10"/>
      <c r="H124" s="2" t="str">
        <f>IFERROR('Master Data'!E155,"")</f>
        <v/>
      </c>
      <c r="I124" s="2" t="str">
        <f>IFERROR(__xludf.DUMMYFUNCTION("IFERROR(TRANSPOSE(FILTER('Master Data'!$B$2:$B$527,'Master Data'!$A$2:$A$527=$B124)),"""")"),"")</f>
        <v/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</row>
    <row r="125" ht="15.75" customHeight="1">
      <c r="A125" s="8"/>
      <c r="B125" s="9"/>
      <c r="C125" s="9"/>
      <c r="D125" s="6" t="str">
        <f>IF(C125="","",IFERROR(VLOOKUP(C125,'Master Data'!$B$2:$C$527,2,FALSE),""))</f>
        <v/>
      </c>
      <c r="E125" s="10"/>
      <c r="H125" s="2" t="str">
        <f>IFERROR('Master Data'!E156,"")</f>
        <v/>
      </c>
      <c r="I125" s="2" t="str">
        <f>IFERROR(__xludf.DUMMYFUNCTION("IFERROR(TRANSPOSE(FILTER('Master Data'!$B$2:$B$527,'Master Data'!$A$2:$A$527=$B125)),"""")"),"")</f>
        <v/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</row>
    <row r="126" ht="15.75" customHeight="1">
      <c r="A126" s="8"/>
      <c r="B126" s="9"/>
      <c r="C126" s="9"/>
      <c r="D126" s="6" t="str">
        <f>IF(C126="","",IFERROR(VLOOKUP(C126,'Master Data'!$B$2:$C$527,2,FALSE),""))</f>
        <v/>
      </c>
      <c r="E126" s="10"/>
      <c r="H126" s="2" t="str">
        <f>IFERROR('Master Data'!E157,"")</f>
        <v/>
      </c>
      <c r="I126" s="2" t="str">
        <f>IFERROR(__xludf.DUMMYFUNCTION("IFERROR(TRANSPOSE(FILTER('Master Data'!$B$2:$B$527,'Master Data'!$A$2:$A$527=$B126)),"""")"),"")</f>
        <v/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</row>
    <row r="127" ht="15.75" customHeight="1">
      <c r="A127" s="8"/>
      <c r="B127" s="9"/>
      <c r="C127" s="9"/>
      <c r="D127" s="6" t="str">
        <f>IF(C127="","",IFERROR(VLOOKUP(C127,'Master Data'!$B$2:$C$527,2,FALSE),""))</f>
        <v/>
      </c>
      <c r="E127" s="10"/>
      <c r="H127" s="2" t="str">
        <f>IFERROR('Master Data'!E158,"")</f>
        <v/>
      </c>
      <c r="I127" s="2" t="str">
        <f>IFERROR(__xludf.DUMMYFUNCTION("IFERROR(TRANSPOSE(FILTER('Master Data'!$B$2:$B$527,'Master Data'!$A$2:$A$527=$B127)),"""")"),"")</f>
        <v/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</row>
    <row r="128" ht="15.75" customHeight="1">
      <c r="A128" s="8"/>
      <c r="B128" s="9"/>
      <c r="C128" s="9"/>
      <c r="D128" s="6" t="str">
        <f>IF(C128="","",IFERROR(VLOOKUP(C128,'Master Data'!$B$2:$C$527,2,FALSE),""))</f>
        <v/>
      </c>
      <c r="E128" s="10"/>
      <c r="H128" s="2" t="str">
        <f>IFERROR('Master Data'!E159,"")</f>
        <v/>
      </c>
      <c r="I128" s="2" t="str">
        <f>IFERROR(__xludf.DUMMYFUNCTION("IFERROR(TRANSPOSE(FILTER('Master Data'!$B$2:$B$527,'Master Data'!$A$2:$A$527=$B128)),"""")"),"")</f>
        <v/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</row>
    <row r="129" ht="15.75" customHeight="1">
      <c r="A129" s="8"/>
      <c r="B129" s="9"/>
      <c r="C129" s="9"/>
      <c r="D129" s="6" t="str">
        <f>IF(C129="","",IFERROR(VLOOKUP(C129,'Master Data'!$B$2:$C$527,2,FALSE),""))</f>
        <v/>
      </c>
      <c r="E129" s="10"/>
      <c r="H129" s="2" t="str">
        <f>IFERROR('Master Data'!E160,"")</f>
        <v/>
      </c>
      <c r="I129" s="2" t="str">
        <f>IFERROR(__xludf.DUMMYFUNCTION("IFERROR(TRANSPOSE(FILTER('Master Data'!$B$2:$B$527,'Master Data'!$A$2:$A$527=$B129)),"""")"),"")</f>
        <v/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</row>
    <row r="130" ht="15.75" customHeight="1">
      <c r="A130" s="8"/>
      <c r="B130" s="9"/>
      <c r="C130" s="9"/>
      <c r="D130" s="6" t="str">
        <f>IF(C130="","",IFERROR(VLOOKUP(C130,'Master Data'!$B$2:$C$527,2,FALSE),""))</f>
        <v/>
      </c>
      <c r="E130" s="10"/>
      <c r="H130" s="2" t="str">
        <f>IFERROR('Master Data'!E161,"")</f>
        <v/>
      </c>
      <c r="I130" s="2" t="str">
        <f>IFERROR(__xludf.DUMMYFUNCTION("IFERROR(TRANSPOSE(FILTER('Master Data'!$B$2:$B$527,'Master Data'!$A$2:$A$527=$B130)),"""")"),"")</f>
        <v/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</row>
    <row r="131" ht="15.75" customHeight="1">
      <c r="A131" s="8"/>
      <c r="B131" s="9"/>
      <c r="C131" s="9"/>
      <c r="D131" s="6" t="str">
        <f>IF(C131="","",IFERROR(VLOOKUP(C131,'Master Data'!$B$2:$C$527,2,FALSE),""))</f>
        <v/>
      </c>
      <c r="E131" s="10"/>
      <c r="H131" s="2" t="str">
        <f>IFERROR('Master Data'!E162,"")</f>
        <v/>
      </c>
      <c r="I131" s="2" t="str">
        <f>IFERROR(__xludf.DUMMYFUNCTION("IFERROR(TRANSPOSE(FILTER('Master Data'!$B$2:$B$527,'Master Data'!$A$2:$A$527=$B131)),"""")"),"")</f>
        <v/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</row>
    <row r="132" ht="15.75" customHeight="1">
      <c r="A132" s="8"/>
      <c r="B132" s="9"/>
      <c r="C132" s="9"/>
      <c r="D132" s="6" t="str">
        <f>IF(C132="","",IFERROR(VLOOKUP(C132,'Master Data'!$B$2:$C$527,2,FALSE),""))</f>
        <v/>
      </c>
      <c r="E132" s="10"/>
      <c r="H132" s="2" t="str">
        <f>IFERROR('Master Data'!E163,"")</f>
        <v/>
      </c>
      <c r="I132" s="2" t="str">
        <f>IFERROR(__xludf.DUMMYFUNCTION("IFERROR(TRANSPOSE(FILTER('Master Data'!$B$2:$B$527,'Master Data'!$A$2:$A$527=$B132)),"""")"),"")</f>
        <v/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</row>
    <row r="133" ht="15.75" customHeight="1">
      <c r="A133" s="8"/>
      <c r="B133" s="9"/>
      <c r="C133" s="9"/>
      <c r="D133" s="6" t="str">
        <f>IF(C133="","",IFERROR(VLOOKUP(C133,'Master Data'!$B$2:$C$527,2,FALSE),""))</f>
        <v/>
      </c>
      <c r="E133" s="10"/>
      <c r="H133" s="2" t="str">
        <f>IFERROR('Master Data'!E164,"")</f>
        <v/>
      </c>
      <c r="I133" s="2" t="str">
        <f>IFERROR(__xludf.DUMMYFUNCTION("IFERROR(TRANSPOSE(FILTER('Master Data'!$B$2:$B$527,'Master Data'!$A$2:$A$527=$B133)),"""")"),"")</f>
        <v/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</row>
    <row r="134" ht="15.75" customHeight="1">
      <c r="A134" s="8"/>
      <c r="B134" s="9"/>
      <c r="C134" s="9"/>
      <c r="D134" s="6" t="str">
        <f>IF(C134="","",IFERROR(VLOOKUP(C134,'Master Data'!$B$2:$C$527,2,FALSE),""))</f>
        <v/>
      </c>
      <c r="E134" s="10"/>
      <c r="H134" s="2" t="str">
        <f>IFERROR('Master Data'!E165,"")</f>
        <v/>
      </c>
      <c r="I134" s="2" t="str">
        <f>IFERROR(__xludf.DUMMYFUNCTION("IFERROR(TRANSPOSE(FILTER('Master Data'!$B$2:$B$527,'Master Data'!$A$2:$A$527=$B134)),"""")"),"")</f>
        <v/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</row>
    <row r="135" ht="15.75" customHeight="1">
      <c r="A135" s="8"/>
      <c r="B135" s="9"/>
      <c r="C135" s="9"/>
      <c r="D135" s="6" t="str">
        <f>IF(C135="","",IFERROR(VLOOKUP(C135,'Master Data'!$B$2:$C$527,2,FALSE),""))</f>
        <v/>
      </c>
      <c r="E135" s="10"/>
      <c r="H135" s="2" t="str">
        <f>IFERROR('Master Data'!E166,"")</f>
        <v/>
      </c>
      <c r="I135" s="2" t="str">
        <f>IFERROR(__xludf.DUMMYFUNCTION("IFERROR(TRANSPOSE(FILTER('Master Data'!$B$2:$B$527,'Master Data'!$A$2:$A$527=$B135)),"""")"),"")</f>
        <v/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</row>
    <row r="136" ht="15.75" customHeight="1">
      <c r="A136" s="8"/>
      <c r="B136" s="9"/>
      <c r="C136" s="9"/>
      <c r="D136" s="6" t="str">
        <f>IF(C136="","",IFERROR(VLOOKUP(C136,'Master Data'!$B$2:$C$527,2,FALSE),""))</f>
        <v/>
      </c>
      <c r="E136" s="10"/>
      <c r="H136" s="2" t="str">
        <f>IFERROR('Master Data'!E167,"")</f>
        <v/>
      </c>
      <c r="I136" s="2" t="str">
        <f>IFERROR(__xludf.DUMMYFUNCTION("IFERROR(TRANSPOSE(FILTER('Master Data'!$B$2:$B$527,'Master Data'!$A$2:$A$527=$B136)),"""")"),"")</f>
        <v/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</row>
    <row r="137" ht="15.75" customHeight="1">
      <c r="A137" s="8"/>
      <c r="B137" s="9"/>
      <c r="C137" s="9"/>
      <c r="D137" s="6" t="str">
        <f>IF(C137="","",IFERROR(VLOOKUP(C137,'Master Data'!$B$2:$C$527,2,FALSE),""))</f>
        <v/>
      </c>
      <c r="E137" s="10"/>
      <c r="H137" s="2" t="str">
        <f>IFERROR('Master Data'!E168,"")</f>
        <v/>
      </c>
      <c r="I137" s="2" t="str">
        <f>IFERROR(__xludf.DUMMYFUNCTION("IFERROR(TRANSPOSE(FILTER('Master Data'!$B$2:$B$527,'Master Data'!$A$2:$A$527=$B137)),"""")"),"")</f>
        <v/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</row>
    <row r="138" ht="15.75" customHeight="1">
      <c r="A138" s="8"/>
      <c r="B138" s="9"/>
      <c r="C138" s="9"/>
      <c r="D138" s="6" t="str">
        <f>IF(C138="","",IFERROR(VLOOKUP(C138,'Master Data'!$B$2:$C$527,2,FALSE),""))</f>
        <v/>
      </c>
      <c r="E138" s="10"/>
      <c r="H138" s="2" t="str">
        <f>IFERROR('Master Data'!E169,"")</f>
        <v/>
      </c>
      <c r="I138" s="2" t="str">
        <f>IFERROR(__xludf.DUMMYFUNCTION("IFERROR(TRANSPOSE(FILTER('Master Data'!$B$2:$B$527,'Master Data'!$A$2:$A$527=$B138)),"""")"),"")</f>
        <v/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</row>
    <row r="139" ht="15.75" customHeight="1">
      <c r="A139" s="8"/>
      <c r="B139" s="9"/>
      <c r="C139" s="9"/>
      <c r="D139" s="6" t="str">
        <f>IF(C139="","",IFERROR(VLOOKUP(C139,'Master Data'!$B$2:$C$527,2,FALSE),""))</f>
        <v/>
      </c>
      <c r="E139" s="10"/>
      <c r="H139" s="2" t="str">
        <f>IFERROR('Master Data'!E170,"")</f>
        <v/>
      </c>
      <c r="I139" s="2" t="str">
        <f>IFERROR(__xludf.DUMMYFUNCTION("IFERROR(TRANSPOSE(FILTER('Master Data'!$B$2:$B$527,'Master Data'!$A$2:$A$527=$B139)),"""")"),"")</f>
        <v/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</row>
    <row r="140" ht="15.75" customHeight="1">
      <c r="A140" s="8"/>
      <c r="B140" s="9"/>
      <c r="C140" s="9"/>
      <c r="D140" s="6" t="str">
        <f>IF(C140="","",IFERROR(VLOOKUP(C140,'Master Data'!$B$2:$C$527,2,FALSE),""))</f>
        <v/>
      </c>
      <c r="E140" s="10"/>
      <c r="H140" s="2" t="str">
        <f>IFERROR('Master Data'!E171,"")</f>
        <v/>
      </c>
      <c r="I140" s="2" t="str">
        <f>IFERROR(__xludf.DUMMYFUNCTION("IFERROR(TRANSPOSE(FILTER('Master Data'!$B$2:$B$527,'Master Data'!$A$2:$A$527=$B140)),"""")"),"")</f>
        <v/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</row>
    <row r="141" ht="15.75" customHeight="1">
      <c r="A141" s="8"/>
      <c r="B141" s="9"/>
      <c r="C141" s="9"/>
      <c r="D141" s="6" t="str">
        <f>IF(C141="","",IFERROR(VLOOKUP(C141,'Master Data'!$B$2:$C$527,2,FALSE),""))</f>
        <v/>
      </c>
      <c r="E141" s="10"/>
      <c r="H141" s="2" t="str">
        <f>IFERROR('Master Data'!E172,"")</f>
        <v/>
      </c>
      <c r="I141" s="2" t="str">
        <f>IFERROR(__xludf.DUMMYFUNCTION("IFERROR(TRANSPOSE(FILTER('Master Data'!$B$2:$B$527,'Master Data'!$A$2:$A$527=$B141)),"""")"),"")</f>
        <v/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</row>
    <row r="142" ht="15.75" customHeight="1">
      <c r="A142" s="8"/>
      <c r="B142" s="9"/>
      <c r="C142" s="9"/>
      <c r="D142" s="6" t="str">
        <f>IF(C142="","",IFERROR(VLOOKUP(C142,'Master Data'!$B$2:$C$527,2,FALSE),""))</f>
        <v/>
      </c>
      <c r="E142" s="10"/>
      <c r="H142" s="2" t="str">
        <f>IFERROR('Master Data'!E173,"")</f>
        <v/>
      </c>
      <c r="I142" s="2" t="str">
        <f>IFERROR(__xludf.DUMMYFUNCTION("IFERROR(TRANSPOSE(FILTER('Master Data'!$B$2:$B$527,'Master Data'!$A$2:$A$527=$B142)),"""")"),"")</f>
        <v/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</row>
    <row r="143" ht="15.75" customHeight="1">
      <c r="A143" s="8"/>
      <c r="B143" s="9"/>
      <c r="C143" s="9"/>
      <c r="D143" s="6" t="str">
        <f>IF(C143="","",IFERROR(VLOOKUP(C143,'Master Data'!$B$2:$C$527,2,FALSE),""))</f>
        <v/>
      </c>
      <c r="E143" s="10"/>
      <c r="H143" s="2" t="str">
        <f>IFERROR('Master Data'!E174,"")</f>
        <v/>
      </c>
      <c r="I143" s="2" t="str">
        <f>IFERROR(__xludf.DUMMYFUNCTION("IFERROR(TRANSPOSE(FILTER('Master Data'!$B$2:$B$527,'Master Data'!$A$2:$A$527=$B143)),"""")"),"")</f>
        <v/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</row>
    <row r="144" ht="15.75" customHeight="1">
      <c r="A144" s="8"/>
      <c r="B144" s="9"/>
      <c r="C144" s="9"/>
      <c r="D144" s="6" t="str">
        <f>IF(C144="","",IFERROR(VLOOKUP(C144,'Master Data'!$B$2:$C$527,2,FALSE),""))</f>
        <v/>
      </c>
      <c r="E144" s="10"/>
      <c r="H144" s="2" t="str">
        <f>IFERROR('Master Data'!E175,"")</f>
        <v/>
      </c>
      <c r="I144" s="2" t="str">
        <f>IFERROR(__xludf.DUMMYFUNCTION("IFERROR(TRANSPOSE(FILTER('Master Data'!$B$2:$B$527,'Master Data'!$A$2:$A$527=$B144)),"""")"),"")</f>
        <v/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</row>
    <row r="145" ht="15.75" customHeight="1">
      <c r="A145" s="8"/>
      <c r="B145" s="9"/>
      <c r="C145" s="9"/>
      <c r="D145" s="6" t="str">
        <f>IF(C145="","",IFERROR(VLOOKUP(C145,'Master Data'!$B$2:$C$527,2,FALSE),""))</f>
        <v/>
      </c>
      <c r="E145" s="10"/>
      <c r="H145" s="2" t="str">
        <f>IFERROR('Master Data'!E176,"")</f>
        <v/>
      </c>
      <c r="I145" s="2" t="str">
        <f>IFERROR(__xludf.DUMMYFUNCTION("IFERROR(TRANSPOSE(FILTER('Master Data'!$B$2:$B$527,'Master Data'!$A$2:$A$527=$B145)),"""")"),"")</f>
        <v/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</row>
    <row r="146" ht="15.75" customHeight="1">
      <c r="A146" s="8"/>
      <c r="B146" s="9"/>
      <c r="C146" s="9"/>
      <c r="D146" s="6" t="str">
        <f>IF(C146="","",IFERROR(VLOOKUP(C146,'Master Data'!$B$2:$C$527,2,FALSE),""))</f>
        <v/>
      </c>
      <c r="E146" s="10"/>
      <c r="H146" s="2" t="str">
        <f>IFERROR('Master Data'!E177,"")</f>
        <v/>
      </c>
      <c r="I146" s="2" t="str">
        <f>IFERROR(__xludf.DUMMYFUNCTION("IFERROR(TRANSPOSE(FILTER('Master Data'!$B$2:$B$527,'Master Data'!$A$2:$A$527=$B146)),"""")"),"")</f>
        <v/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</row>
    <row r="147" ht="15.75" customHeight="1">
      <c r="A147" s="8"/>
      <c r="B147" s="9"/>
      <c r="C147" s="9"/>
      <c r="D147" s="6" t="str">
        <f>IF(C147="","",IFERROR(VLOOKUP(C147,'Master Data'!$B$2:$C$527,2,FALSE),""))</f>
        <v/>
      </c>
      <c r="E147" s="10"/>
      <c r="H147" s="2" t="str">
        <f>IFERROR('Master Data'!E178,"")</f>
        <v/>
      </c>
      <c r="I147" s="2" t="str">
        <f>IFERROR(__xludf.DUMMYFUNCTION("IFERROR(TRANSPOSE(FILTER('Master Data'!$B$2:$B$527,'Master Data'!$A$2:$A$527=$B147)),"""")"),"")</f>
        <v/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</row>
    <row r="148" ht="15.75" customHeight="1">
      <c r="A148" s="8"/>
      <c r="B148" s="9"/>
      <c r="C148" s="9"/>
      <c r="D148" s="6" t="str">
        <f>IF(C148="","",IFERROR(VLOOKUP(C148,'Master Data'!$B$2:$C$527,2,FALSE),""))</f>
        <v/>
      </c>
      <c r="E148" s="10"/>
      <c r="H148" s="2" t="str">
        <f>IFERROR('Master Data'!E179,"")</f>
        <v/>
      </c>
      <c r="I148" s="2" t="str">
        <f>IFERROR(__xludf.DUMMYFUNCTION("IFERROR(TRANSPOSE(FILTER('Master Data'!$B$2:$B$527,'Master Data'!$A$2:$A$527=$B148)),"""")"),"")</f>
        <v/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</row>
    <row r="149" ht="15.75" customHeight="1">
      <c r="A149" s="8"/>
      <c r="B149" s="9"/>
      <c r="C149" s="9"/>
      <c r="D149" s="6" t="str">
        <f>IF(C149="","",IFERROR(VLOOKUP(C149,'Master Data'!$B$2:$C$527,2,FALSE),""))</f>
        <v/>
      </c>
      <c r="E149" s="10"/>
      <c r="H149" s="2" t="str">
        <f>IFERROR('Master Data'!E180,"")</f>
        <v/>
      </c>
      <c r="I149" s="2" t="str">
        <f>IFERROR(__xludf.DUMMYFUNCTION("IFERROR(TRANSPOSE(FILTER('Master Data'!$B$2:$B$527,'Master Data'!$A$2:$A$527=$B149)),"""")"),"")</f>
        <v/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</row>
    <row r="150" ht="15.75" customHeight="1">
      <c r="A150" s="8"/>
      <c r="B150" s="9"/>
      <c r="C150" s="9"/>
      <c r="D150" s="6" t="str">
        <f>IF(C150="","",IFERROR(VLOOKUP(C150,'Master Data'!$B$2:$C$527,2,FALSE),""))</f>
        <v/>
      </c>
      <c r="E150" s="10"/>
      <c r="H150" s="2" t="str">
        <f>IFERROR('Master Data'!E181,"")</f>
        <v/>
      </c>
      <c r="I150" s="2" t="str">
        <f>IFERROR(__xludf.DUMMYFUNCTION("IFERROR(TRANSPOSE(FILTER('Master Data'!$B$2:$B$527,'Master Data'!$A$2:$A$527=$B150)),"""")"),"")</f>
        <v/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</row>
    <row r="151" ht="15.75" customHeight="1">
      <c r="A151" s="8"/>
      <c r="B151" s="9"/>
      <c r="C151" s="9"/>
      <c r="D151" s="6" t="str">
        <f>IF(C151="","",IFERROR(VLOOKUP(C151,'Master Data'!$B$2:$C$527,2,FALSE),""))</f>
        <v/>
      </c>
      <c r="E151" s="10"/>
      <c r="H151" s="2" t="str">
        <f>IFERROR('Master Data'!E182,"")</f>
        <v/>
      </c>
      <c r="I151" s="2" t="str">
        <f>IFERROR(__xludf.DUMMYFUNCTION("IFERROR(TRANSPOSE(FILTER('Master Data'!$B$2:$B$527,'Master Data'!$A$2:$A$527=$B151)),"""")"),"")</f>
        <v/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</row>
    <row r="152" ht="15.75" customHeight="1">
      <c r="A152" s="8"/>
      <c r="B152" s="9"/>
      <c r="C152" s="9"/>
      <c r="D152" s="6" t="str">
        <f>IF(C152="","",IFERROR(VLOOKUP(C152,'Master Data'!$B$2:$C$527,2,FALSE),""))</f>
        <v/>
      </c>
      <c r="E152" s="10"/>
      <c r="H152" s="2" t="str">
        <f>IFERROR('Master Data'!E183,"")</f>
        <v/>
      </c>
      <c r="I152" s="2" t="str">
        <f>IFERROR(__xludf.DUMMYFUNCTION("IFERROR(TRANSPOSE(FILTER('Master Data'!$B$2:$B$527,'Master Data'!$A$2:$A$527=$B152)),"""")"),"")</f>
        <v/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</row>
    <row r="153" ht="15.75" customHeight="1">
      <c r="A153" s="8"/>
      <c r="B153" s="9"/>
      <c r="C153" s="9"/>
      <c r="D153" s="6" t="str">
        <f>IF(C153="","",IFERROR(VLOOKUP(C153,'Master Data'!$B$2:$C$527,2,FALSE),""))</f>
        <v/>
      </c>
      <c r="E153" s="10"/>
      <c r="H153" s="2" t="str">
        <f>IFERROR('Master Data'!E184,"")</f>
        <v/>
      </c>
      <c r="I153" s="2" t="str">
        <f>IFERROR(__xludf.DUMMYFUNCTION("IFERROR(TRANSPOSE(FILTER('Master Data'!$B$2:$B$527,'Master Data'!$A$2:$A$527=$B153)),"""")"),"")</f>
        <v/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</row>
    <row r="154" ht="15.75" customHeight="1">
      <c r="A154" s="8"/>
      <c r="B154" s="9"/>
      <c r="C154" s="9"/>
      <c r="D154" s="6" t="str">
        <f>IF(C154="","",IFERROR(VLOOKUP(C154,'Master Data'!$B$2:$C$527,2,FALSE),""))</f>
        <v/>
      </c>
      <c r="E154" s="10"/>
      <c r="H154" s="2" t="str">
        <f>IFERROR('Master Data'!E185,"")</f>
        <v/>
      </c>
      <c r="I154" s="2" t="str">
        <f>IFERROR(__xludf.DUMMYFUNCTION("IFERROR(TRANSPOSE(FILTER('Master Data'!$B$2:$B$527,'Master Data'!$A$2:$A$527=$B154)),"""")"),"")</f>
        <v/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</row>
    <row r="155" ht="15.75" customHeight="1">
      <c r="A155" s="8"/>
      <c r="B155" s="9"/>
      <c r="C155" s="9"/>
      <c r="D155" s="6" t="str">
        <f>IF(C155="","",IFERROR(VLOOKUP(C155,'Master Data'!$B$2:$C$527,2,FALSE),""))</f>
        <v/>
      </c>
      <c r="E155" s="10"/>
      <c r="H155" s="2" t="str">
        <f>IFERROR('Master Data'!E186,"")</f>
        <v/>
      </c>
      <c r="I155" s="2" t="str">
        <f>IFERROR(__xludf.DUMMYFUNCTION("IFERROR(TRANSPOSE(FILTER('Master Data'!$B$2:$B$527,'Master Data'!$A$2:$A$527=$B155)),"""")"),"")</f>
        <v/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</row>
    <row r="156" ht="15.75" customHeight="1">
      <c r="A156" s="8"/>
      <c r="B156" s="9"/>
      <c r="C156" s="9"/>
      <c r="D156" s="6" t="str">
        <f>IF(C156="","",IFERROR(VLOOKUP(C156,'Master Data'!$B$2:$C$527,2,FALSE),""))</f>
        <v/>
      </c>
      <c r="E156" s="10"/>
      <c r="H156" s="2" t="str">
        <f>IFERROR('Master Data'!E187,"")</f>
        <v/>
      </c>
      <c r="I156" s="2" t="str">
        <f>IFERROR(__xludf.DUMMYFUNCTION("IFERROR(TRANSPOSE(FILTER('Master Data'!$B$2:$B$527,'Master Data'!$A$2:$A$527=$B156)),"""")"),"")</f>
        <v/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</row>
    <row r="157" ht="15.75" customHeight="1">
      <c r="A157" s="8"/>
      <c r="B157" s="9"/>
      <c r="C157" s="9"/>
      <c r="D157" s="6" t="str">
        <f>IF(C157="","",IFERROR(VLOOKUP(C157,'Master Data'!$B$2:$C$527,2,FALSE),""))</f>
        <v/>
      </c>
      <c r="E157" s="10"/>
      <c r="H157" s="2" t="str">
        <f>IFERROR('Master Data'!E188,"")</f>
        <v/>
      </c>
      <c r="I157" s="2" t="str">
        <f>IFERROR(__xludf.DUMMYFUNCTION("IFERROR(TRANSPOSE(FILTER('Master Data'!$B$2:$B$527,'Master Data'!$A$2:$A$527=$B157)),"""")"),"")</f>
        <v/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</row>
    <row r="158" ht="15.75" customHeight="1">
      <c r="A158" s="8"/>
      <c r="B158" s="9"/>
      <c r="C158" s="9"/>
      <c r="D158" s="6" t="str">
        <f>IF(C158="","",IFERROR(VLOOKUP(C158,'Master Data'!$B$2:$C$527,2,FALSE),""))</f>
        <v/>
      </c>
      <c r="E158" s="10"/>
      <c r="H158" s="2" t="str">
        <f>IFERROR('Master Data'!E189,"")</f>
        <v/>
      </c>
      <c r="I158" s="2" t="str">
        <f>IFERROR(__xludf.DUMMYFUNCTION("IFERROR(TRANSPOSE(FILTER('Master Data'!$B$2:$B$527,'Master Data'!$A$2:$A$527=$B158)),"""")"),"")</f>
        <v/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</row>
    <row r="159" ht="15.75" customHeight="1">
      <c r="A159" s="8"/>
      <c r="B159" s="9"/>
      <c r="C159" s="9"/>
      <c r="D159" s="6" t="str">
        <f>IF(C159="","",IFERROR(VLOOKUP(C159,'Master Data'!$B$2:$C$527,2,FALSE),""))</f>
        <v/>
      </c>
      <c r="E159" s="10"/>
      <c r="H159" s="2" t="str">
        <f>IFERROR('Master Data'!E190,"")</f>
        <v/>
      </c>
      <c r="I159" s="2" t="str">
        <f>IFERROR(__xludf.DUMMYFUNCTION("IFERROR(TRANSPOSE(FILTER('Master Data'!$B$2:$B$527,'Master Data'!$A$2:$A$527=$B159)),"""")"),"")</f>
        <v/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</row>
    <row r="160" ht="15.75" customHeight="1">
      <c r="A160" s="8"/>
      <c r="B160" s="9"/>
      <c r="C160" s="9"/>
      <c r="D160" s="6" t="str">
        <f>IF(C160="","",IFERROR(VLOOKUP(C160,'Master Data'!$B$2:$C$527,2,FALSE),""))</f>
        <v/>
      </c>
      <c r="E160" s="10"/>
      <c r="H160" s="2" t="str">
        <f>IFERROR('Master Data'!E191,"")</f>
        <v/>
      </c>
      <c r="I160" s="2" t="str">
        <f>IFERROR(__xludf.DUMMYFUNCTION("IFERROR(TRANSPOSE(FILTER('Master Data'!$B$2:$B$527,'Master Data'!$A$2:$A$527=$B160)),"""")"),"")</f>
        <v/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</row>
    <row r="161" ht="15.75" customHeight="1">
      <c r="A161" s="8"/>
      <c r="B161" s="9"/>
      <c r="C161" s="9"/>
      <c r="D161" s="6" t="str">
        <f>IF(C161="","",IFERROR(VLOOKUP(C161,'Master Data'!$B$2:$C$527,2,FALSE),""))</f>
        <v/>
      </c>
      <c r="E161" s="10"/>
      <c r="H161" s="2" t="str">
        <f>IFERROR('Master Data'!E192,"")</f>
        <v/>
      </c>
      <c r="I161" s="2" t="str">
        <f>IFERROR(__xludf.DUMMYFUNCTION("IFERROR(TRANSPOSE(FILTER('Master Data'!$B$2:$B$527,'Master Data'!$A$2:$A$527=$B161)),"""")"),"")</f>
        <v/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</row>
    <row r="162" ht="15.75" customHeight="1">
      <c r="A162" s="8"/>
      <c r="B162" s="9"/>
      <c r="C162" s="9"/>
      <c r="D162" s="6" t="str">
        <f>IF(C162="","",IFERROR(VLOOKUP(C162,'Master Data'!$B$2:$C$527,2,FALSE),""))</f>
        <v/>
      </c>
      <c r="E162" s="10"/>
      <c r="H162" s="2" t="str">
        <f>IFERROR('Master Data'!E193,"")</f>
        <v/>
      </c>
      <c r="I162" s="2" t="str">
        <f>IFERROR(__xludf.DUMMYFUNCTION("IFERROR(TRANSPOSE(FILTER('Master Data'!$B$2:$B$527,'Master Data'!$A$2:$A$527=$B162)),"""")"),"")</f>
        <v/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</row>
    <row r="163" ht="15.75" customHeight="1">
      <c r="A163" s="8"/>
      <c r="B163" s="9"/>
      <c r="C163" s="9"/>
      <c r="D163" s="6" t="str">
        <f>IF(C163="","",IFERROR(VLOOKUP(C163,'Master Data'!$B$2:$C$527,2,FALSE),""))</f>
        <v/>
      </c>
      <c r="E163" s="10"/>
      <c r="H163" s="2" t="str">
        <f>IFERROR('Master Data'!E194,"")</f>
        <v/>
      </c>
      <c r="I163" s="2" t="str">
        <f>IFERROR(__xludf.DUMMYFUNCTION("IFERROR(TRANSPOSE(FILTER('Master Data'!$B$2:$B$527,'Master Data'!$A$2:$A$527=$B163)),"""")"),"")</f>
        <v/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</row>
    <row r="164" ht="15.75" customHeight="1">
      <c r="A164" s="8"/>
      <c r="B164" s="9"/>
      <c r="C164" s="9"/>
      <c r="D164" s="6" t="str">
        <f>IF(C164="","",IFERROR(VLOOKUP(C164,'Master Data'!$B$2:$C$527,2,FALSE),""))</f>
        <v/>
      </c>
      <c r="E164" s="10"/>
      <c r="H164" s="2" t="str">
        <f>IFERROR('Master Data'!E195,"")</f>
        <v/>
      </c>
      <c r="I164" s="2" t="str">
        <f>IFERROR(__xludf.DUMMYFUNCTION("IFERROR(TRANSPOSE(FILTER('Master Data'!$B$2:$B$527,'Master Data'!$A$2:$A$527=$B164)),"""")"),"")</f>
        <v/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</row>
    <row r="165" ht="15.75" customHeight="1">
      <c r="A165" s="8"/>
      <c r="B165" s="9"/>
      <c r="C165" s="9"/>
      <c r="D165" s="6" t="str">
        <f>IF(C165="","",IFERROR(VLOOKUP(C165,'Master Data'!$B$2:$C$527,2,FALSE),""))</f>
        <v/>
      </c>
      <c r="E165" s="10"/>
      <c r="H165" s="2" t="str">
        <f>IFERROR('Master Data'!E196,"")</f>
        <v/>
      </c>
      <c r="I165" s="2" t="str">
        <f>IFERROR(__xludf.DUMMYFUNCTION("IFERROR(TRANSPOSE(FILTER('Master Data'!$B$2:$B$527,'Master Data'!$A$2:$A$527=$B165)),"""")"),"")</f>
        <v/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</row>
    <row r="166" ht="15.75" customHeight="1">
      <c r="A166" s="8"/>
      <c r="B166" s="9"/>
      <c r="C166" s="9"/>
      <c r="D166" s="6" t="str">
        <f>IF(C166="","",IFERROR(VLOOKUP(C166,'Master Data'!$B$2:$C$527,2,FALSE),""))</f>
        <v/>
      </c>
      <c r="E166" s="10"/>
      <c r="H166" s="2" t="str">
        <f>IFERROR('Master Data'!E197,"")</f>
        <v/>
      </c>
      <c r="I166" s="2" t="str">
        <f>IFERROR(__xludf.DUMMYFUNCTION("IFERROR(TRANSPOSE(FILTER('Master Data'!$B$2:$B$527,'Master Data'!$A$2:$A$527=$B166)),"""")"),"")</f>
        <v/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</row>
    <row r="167" ht="15.75" customHeight="1">
      <c r="A167" s="8"/>
      <c r="B167" s="9"/>
      <c r="C167" s="9"/>
      <c r="D167" s="6" t="str">
        <f>IF(C167="","",IFERROR(VLOOKUP(C167,'Master Data'!$B$2:$C$527,2,FALSE),""))</f>
        <v/>
      </c>
      <c r="E167" s="10"/>
      <c r="H167" s="2" t="str">
        <f>IFERROR('Master Data'!E198,"")</f>
        <v/>
      </c>
      <c r="I167" s="2" t="str">
        <f>IFERROR(__xludf.DUMMYFUNCTION("IFERROR(TRANSPOSE(FILTER('Master Data'!$B$2:$B$527,'Master Data'!$A$2:$A$527=$B167)),"""")"),"")</f>
        <v/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</row>
    <row r="168" ht="15.75" customHeight="1">
      <c r="A168" s="8"/>
      <c r="B168" s="9"/>
      <c r="C168" s="9"/>
      <c r="D168" s="6" t="str">
        <f>IF(C168="","",IFERROR(VLOOKUP(C168,'Master Data'!$B$2:$C$527,2,FALSE),""))</f>
        <v/>
      </c>
      <c r="E168" s="10"/>
      <c r="H168" s="2" t="str">
        <f>IFERROR('Master Data'!E199,"")</f>
        <v/>
      </c>
      <c r="I168" s="2" t="str">
        <f>IFERROR(__xludf.DUMMYFUNCTION("IFERROR(TRANSPOSE(FILTER('Master Data'!$B$2:$B$527,'Master Data'!$A$2:$A$527=$B168)),"""")"),"")</f>
        <v/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</row>
    <row r="169" ht="15.75" customHeight="1">
      <c r="A169" s="8"/>
      <c r="B169" s="9"/>
      <c r="C169" s="9"/>
      <c r="D169" s="6" t="str">
        <f>IF(C169="","",IFERROR(VLOOKUP(C169,'Master Data'!$B$2:$C$527,2,FALSE),""))</f>
        <v/>
      </c>
      <c r="E169" s="10"/>
      <c r="H169" s="2" t="str">
        <f>IFERROR('Master Data'!E200,"")</f>
        <v/>
      </c>
      <c r="I169" s="2" t="str">
        <f>IFERROR(__xludf.DUMMYFUNCTION("IFERROR(TRANSPOSE(FILTER('Master Data'!$B$2:$B$527,'Master Data'!$A$2:$A$527=$B169)),"""")"),"")</f>
        <v/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</row>
    <row r="170" ht="15.75" customHeight="1">
      <c r="A170" s="8"/>
      <c r="B170" s="9"/>
      <c r="C170" s="9"/>
      <c r="D170" s="6" t="str">
        <f>IF(C170="","",IFERROR(VLOOKUP(C170,'Master Data'!$B$2:$C$527,2,FALSE),""))</f>
        <v/>
      </c>
      <c r="E170" s="10"/>
      <c r="H170" s="2" t="str">
        <f>IFERROR('Master Data'!E201,"")</f>
        <v/>
      </c>
      <c r="I170" s="2" t="str">
        <f>IFERROR(__xludf.DUMMYFUNCTION("IFERROR(TRANSPOSE(FILTER('Master Data'!$B$2:$B$527,'Master Data'!$A$2:$A$527=$B170)),"""")"),"")</f>
        <v/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</row>
    <row r="171" ht="15.75" customHeight="1">
      <c r="A171" s="8"/>
      <c r="B171" s="9"/>
      <c r="C171" s="9"/>
      <c r="D171" s="6" t="str">
        <f>IF(C171="","",IFERROR(VLOOKUP(C171,'Master Data'!$B$2:$C$527,2,FALSE),""))</f>
        <v/>
      </c>
      <c r="E171" s="10"/>
      <c r="H171" s="2" t="str">
        <f>IFERROR('Master Data'!E202,"")</f>
        <v/>
      </c>
      <c r="I171" s="2" t="str">
        <f>IFERROR(__xludf.DUMMYFUNCTION("IFERROR(TRANSPOSE(FILTER('Master Data'!$B$2:$B$527,'Master Data'!$A$2:$A$527=$B171)),"""")"),"")</f>
        <v/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</row>
    <row r="172" ht="15.75" customHeight="1">
      <c r="A172" s="8"/>
      <c r="B172" s="9"/>
      <c r="C172" s="9"/>
      <c r="D172" s="6" t="str">
        <f>IF(C172="","",IFERROR(VLOOKUP(C172,'Master Data'!$B$2:$C$527,2,FALSE),""))</f>
        <v/>
      </c>
      <c r="E172" s="10"/>
      <c r="H172" s="2" t="str">
        <f>IFERROR('Master Data'!E203,"")</f>
        <v/>
      </c>
      <c r="I172" s="2" t="str">
        <f>IFERROR(__xludf.DUMMYFUNCTION("IFERROR(TRANSPOSE(FILTER('Master Data'!$B$2:$B$527,'Master Data'!$A$2:$A$527=$B172)),"""")"),"")</f>
        <v/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</row>
    <row r="173" ht="15.75" customHeight="1">
      <c r="A173" s="8"/>
      <c r="B173" s="9"/>
      <c r="C173" s="9"/>
      <c r="D173" s="6" t="str">
        <f>IF(C173="","",IFERROR(VLOOKUP(C173,'Master Data'!$B$2:$C$527,2,FALSE),""))</f>
        <v/>
      </c>
      <c r="E173" s="10"/>
      <c r="H173" s="2" t="str">
        <f>IFERROR('Master Data'!E204,"")</f>
        <v/>
      </c>
      <c r="I173" s="2" t="str">
        <f>IFERROR(__xludf.DUMMYFUNCTION("IFERROR(TRANSPOSE(FILTER('Master Data'!$B$2:$B$527,'Master Data'!$A$2:$A$527=$B173)),"""")"),"")</f>
        <v/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</row>
    <row r="174" ht="15.75" customHeight="1">
      <c r="A174" s="8"/>
      <c r="B174" s="9"/>
      <c r="C174" s="9"/>
      <c r="D174" s="6" t="str">
        <f>IF(C174="","",IFERROR(VLOOKUP(C174,'Master Data'!$B$2:$C$527,2,FALSE),""))</f>
        <v/>
      </c>
      <c r="E174" s="10"/>
      <c r="H174" s="2" t="str">
        <f>IFERROR('Master Data'!E205,"")</f>
        <v/>
      </c>
      <c r="I174" s="2" t="str">
        <f>IFERROR(__xludf.DUMMYFUNCTION("IFERROR(TRANSPOSE(FILTER('Master Data'!$B$2:$B$527,'Master Data'!$A$2:$A$527=$B174)),"""")"),"")</f>
        <v/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</row>
    <row r="175" ht="15.75" customHeight="1">
      <c r="A175" s="8"/>
      <c r="B175" s="9"/>
      <c r="C175" s="9"/>
      <c r="D175" s="6" t="str">
        <f>IF(C175="","",IFERROR(VLOOKUP(C175,'Master Data'!$B$2:$C$527,2,FALSE),""))</f>
        <v/>
      </c>
      <c r="E175" s="10"/>
      <c r="H175" s="2" t="str">
        <f>IFERROR('Master Data'!E206,"")</f>
        <v/>
      </c>
      <c r="I175" s="2" t="str">
        <f>IFERROR(__xludf.DUMMYFUNCTION("IFERROR(TRANSPOSE(FILTER('Master Data'!$B$2:$B$527,'Master Data'!$A$2:$A$527=$B175)),"""")"),"")</f>
        <v/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</row>
    <row r="176" ht="15.75" customHeight="1">
      <c r="A176" s="8"/>
      <c r="B176" s="9"/>
      <c r="C176" s="9"/>
      <c r="D176" s="6" t="str">
        <f>IF(C176="","",IFERROR(VLOOKUP(C176,'Master Data'!$B$2:$C$527,2,FALSE),""))</f>
        <v/>
      </c>
      <c r="E176" s="10"/>
      <c r="H176" s="2" t="str">
        <f>IFERROR('Master Data'!E207,"")</f>
        <v/>
      </c>
      <c r="I176" s="2" t="str">
        <f>IFERROR(__xludf.DUMMYFUNCTION("IFERROR(TRANSPOSE(FILTER('Master Data'!$B$2:$B$527,'Master Data'!$A$2:$A$527=$B176)),"""")"),"")</f>
        <v/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</row>
    <row r="177" ht="15.75" customHeight="1">
      <c r="A177" s="8"/>
      <c r="B177" s="9"/>
      <c r="C177" s="9"/>
      <c r="D177" s="6" t="str">
        <f>IF(C177="","",IFERROR(VLOOKUP(C177,'Master Data'!$B$2:$C$527,2,FALSE),""))</f>
        <v/>
      </c>
      <c r="E177" s="10"/>
      <c r="H177" s="2" t="str">
        <f>IFERROR('Master Data'!E208,"")</f>
        <v/>
      </c>
      <c r="I177" s="2" t="str">
        <f>IFERROR(__xludf.DUMMYFUNCTION("IFERROR(TRANSPOSE(FILTER('Master Data'!$B$2:$B$527,'Master Data'!$A$2:$A$527=$B177)),"""")"),"")</f>
        <v/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</row>
    <row r="178" ht="15.75" customHeight="1">
      <c r="A178" s="8"/>
      <c r="B178" s="9"/>
      <c r="C178" s="9"/>
      <c r="D178" s="6" t="str">
        <f>IF(C178="","",IFERROR(VLOOKUP(C178,'Master Data'!$B$2:$C$527,2,FALSE),""))</f>
        <v/>
      </c>
      <c r="E178" s="10"/>
      <c r="H178" s="2" t="str">
        <f>IFERROR('Master Data'!E209,"")</f>
        <v/>
      </c>
      <c r="I178" s="2" t="str">
        <f>IFERROR(__xludf.DUMMYFUNCTION("IFERROR(TRANSPOSE(FILTER('Master Data'!$B$2:$B$527,'Master Data'!$A$2:$A$527=$B178)),"""")"),"")</f>
        <v/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</row>
    <row r="179" ht="15.75" customHeight="1">
      <c r="A179" s="8"/>
      <c r="B179" s="9"/>
      <c r="C179" s="9"/>
      <c r="D179" s="6" t="str">
        <f>IF(C179="","",IFERROR(VLOOKUP(C179,'Master Data'!$B$2:$C$527,2,FALSE),""))</f>
        <v/>
      </c>
      <c r="E179" s="10"/>
      <c r="H179" s="2" t="str">
        <f>IFERROR('Master Data'!E210,"")</f>
        <v/>
      </c>
      <c r="I179" s="2" t="str">
        <f>IFERROR(__xludf.DUMMYFUNCTION("IFERROR(TRANSPOSE(FILTER('Master Data'!$B$2:$B$527,'Master Data'!$A$2:$A$527=$B179)),"""")"),"")</f>
        <v/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</row>
    <row r="180" ht="15.75" customHeight="1">
      <c r="A180" s="8"/>
      <c r="B180" s="9"/>
      <c r="C180" s="9"/>
      <c r="D180" s="6" t="str">
        <f>IF(C180="","",IFERROR(VLOOKUP(C180,'Master Data'!$B$2:$C$527,2,FALSE),""))</f>
        <v/>
      </c>
      <c r="E180" s="10"/>
      <c r="H180" s="2" t="str">
        <f>IFERROR('Master Data'!E211,"")</f>
        <v/>
      </c>
      <c r="I180" s="2" t="str">
        <f>IFERROR(__xludf.DUMMYFUNCTION("IFERROR(TRANSPOSE(FILTER('Master Data'!$B$2:$B$527,'Master Data'!$A$2:$A$527=$B180)),"""")"),"")</f>
        <v/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</row>
    <row r="181" ht="15.75" customHeight="1">
      <c r="A181" s="8"/>
      <c r="B181" s="9"/>
      <c r="C181" s="9"/>
      <c r="D181" s="6" t="str">
        <f>IF(C181="","",IFERROR(VLOOKUP(C181,'Master Data'!$B$2:$C$527,2,FALSE),""))</f>
        <v/>
      </c>
      <c r="E181" s="10"/>
      <c r="H181" s="2" t="str">
        <f>IFERROR('Master Data'!E212,"")</f>
        <v/>
      </c>
      <c r="I181" s="2" t="str">
        <f>IFERROR(__xludf.DUMMYFUNCTION("IFERROR(TRANSPOSE(FILTER('Master Data'!$B$2:$B$527,'Master Data'!$A$2:$A$527=$B181)),"""")"),"")</f>
        <v/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</row>
    <row r="182" ht="15.75" customHeight="1">
      <c r="A182" s="8"/>
      <c r="B182" s="9"/>
      <c r="C182" s="9"/>
      <c r="D182" s="6" t="str">
        <f>IF(C182="","",IFERROR(VLOOKUP(C182,'Master Data'!$B$2:$C$527,2,FALSE),""))</f>
        <v/>
      </c>
      <c r="E182" s="10"/>
      <c r="H182" s="2" t="str">
        <f>IFERROR('Master Data'!E213,"")</f>
        <v/>
      </c>
      <c r="I182" s="2" t="str">
        <f>IFERROR(__xludf.DUMMYFUNCTION("IFERROR(TRANSPOSE(FILTER('Master Data'!$B$2:$B$527,'Master Data'!$A$2:$A$527=$B182)),"""")"),"")</f>
        <v/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</row>
    <row r="183" ht="15.75" customHeight="1">
      <c r="A183" s="8"/>
      <c r="B183" s="9"/>
      <c r="C183" s="9"/>
      <c r="D183" s="6" t="str">
        <f>IF(C183="","",IFERROR(VLOOKUP(C183,'Master Data'!$B$2:$C$527,2,FALSE),""))</f>
        <v/>
      </c>
      <c r="E183" s="10"/>
      <c r="H183" s="2" t="str">
        <f>IFERROR('Master Data'!E214,"")</f>
        <v/>
      </c>
      <c r="I183" s="2" t="str">
        <f>IFERROR(__xludf.DUMMYFUNCTION("IFERROR(TRANSPOSE(FILTER('Master Data'!$B$2:$B$527,'Master Data'!$A$2:$A$527=$B183)),"""")"),"")</f>
        <v/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</row>
    <row r="184" ht="15.75" customHeight="1">
      <c r="A184" s="8"/>
      <c r="B184" s="9"/>
      <c r="C184" s="9"/>
      <c r="D184" s="6" t="str">
        <f>IF(C184="","",IFERROR(VLOOKUP(C184,'Master Data'!$B$2:$C$527,2,FALSE),""))</f>
        <v/>
      </c>
      <c r="E184" s="10"/>
      <c r="H184" s="2" t="str">
        <f>IFERROR('Master Data'!E215,"")</f>
        <v/>
      </c>
      <c r="I184" s="2" t="str">
        <f>IFERROR(__xludf.DUMMYFUNCTION("IFERROR(TRANSPOSE(FILTER('Master Data'!$B$2:$B$527,'Master Data'!$A$2:$A$527=$B184)),"""")"),"")</f>
        <v/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</row>
    <row r="185" ht="15.75" customHeight="1">
      <c r="A185" s="8"/>
      <c r="B185" s="9"/>
      <c r="C185" s="9"/>
      <c r="D185" s="6" t="str">
        <f>IF(C185="","",IFERROR(VLOOKUP(C185,'Master Data'!$B$2:$C$527,2,FALSE),""))</f>
        <v/>
      </c>
      <c r="E185" s="10"/>
      <c r="H185" s="2" t="str">
        <f>IFERROR('Master Data'!E216,"")</f>
        <v/>
      </c>
      <c r="I185" s="2" t="str">
        <f>IFERROR(__xludf.DUMMYFUNCTION("IFERROR(TRANSPOSE(FILTER('Master Data'!$B$2:$B$527,'Master Data'!$A$2:$A$527=$B185)),"""")"),"")</f>
        <v/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</row>
    <row r="186" ht="15.75" customHeight="1">
      <c r="A186" s="8"/>
      <c r="B186" s="9"/>
      <c r="C186" s="9"/>
      <c r="D186" s="6" t="str">
        <f>IF(C186="","",IFERROR(VLOOKUP(C186,'Master Data'!$B$2:$C$527,2,FALSE),""))</f>
        <v/>
      </c>
      <c r="E186" s="10"/>
      <c r="H186" s="2" t="str">
        <f>IFERROR('Master Data'!E217,"")</f>
        <v/>
      </c>
      <c r="I186" s="2" t="str">
        <f>IFERROR(__xludf.DUMMYFUNCTION("IFERROR(TRANSPOSE(FILTER('Master Data'!$B$2:$B$527,'Master Data'!$A$2:$A$527=$B186)),"""")"),"")</f>
        <v/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</row>
    <row r="187" ht="15.75" customHeight="1">
      <c r="A187" s="8"/>
      <c r="B187" s="9"/>
      <c r="C187" s="9"/>
      <c r="D187" s="6" t="str">
        <f>IF(C187="","",IFERROR(VLOOKUP(C187,'Master Data'!$B$2:$C$527,2,FALSE),""))</f>
        <v/>
      </c>
      <c r="E187" s="10"/>
      <c r="H187" s="2" t="str">
        <f>IFERROR('Master Data'!E218,"")</f>
        <v/>
      </c>
      <c r="I187" s="2" t="str">
        <f>IFERROR(__xludf.DUMMYFUNCTION("IFERROR(TRANSPOSE(FILTER('Master Data'!$B$2:$B$527,'Master Data'!$A$2:$A$527=$B187)),"""")"),"")</f>
        <v/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</row>
    <row r="188" ht="15.75" customHeight="1">
      <c r="A188" s="8"/>
      <c r="B188" s="9"/>
      <c r="C188" s="9"/>
      <c r="D188" s="6" t="str">
        <f>IF(C188="","",IFERROR(VLOOKUP(C188,'Master Data'!$B$2:$C$527,2,FALSE),""))</f>
        <v/>
      </c>
      <c r="E188" s="10"/>
      <c r="H188" s="2" t="str">
        <f>IFERROR('Master Data'!E219,"")</f>
        <v/>
      </c>
      <c r="I188" s="2" t="str">
        <f>IFERROR(__xludf.DUMMYFUNCTION("IFERROR(TRANSPOSE(FILTER('Master Data'!$B$2:$B$527,'Master Data'!$A$2:$A$527=$B188)),"""")"),"")</f>
        <v/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</row>
    <row r="189" ht="15.75" customHeight="1">
      <c r="A189" s="8"/>
      <c r="B189" s="9"/>
      <c r="C189" s="9"/>
      <c r="D189" s="6" t="str">
        <f>IF(C189="","",IFERROR(VLOOKUP(C189,'Master Data'!$B$2:$C$527,2,FALSE),""))</f>
        <v/>
      </c>
      <c r="E189" s="10"/>
      <c r="H189" s="2" t="str">
        <f>IFERROR('Master Data'!E220,"")</f>
        <v/>
      </c>
      <c r="I189" s="2" t="str">
        <f>IFERROR(__xludf.DUMMYFUNCTION("IFERROR(TRANSPOSE(FILTER('Master Data'!$B$2:$B$527,'Master Data'!$A$2:$A$527=$B189)),"""")"),"")</f>
        <v/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</row>
    <row r="190" ht="15.75" customHeight="1">
      <c r="A190" s="8"/>
      <c r="B190" s="9"/>
      <c r="C190" s="9"/>
      <c r="D190" s="6" t="str">
        <f>IF(C190="","",IFERROR(VLOOKUP(C190,'Master Data'!$B$2:$C$527,2,FALSE),""))</f>
        <v/>
      </c>
      <c r="E190" s="10"/>
      <c r="H190" s="2" t="str">
        <f>IFERROR('Master Data'!E221,"")</f>
        <v/>
      </c>
      <c r="I190" s="2" t="str">
        <f>IFERROR(__xludf.DUMMYFUNCTION("IFERROR(TRANSPOSE(FILTER('Master Data'!$B$2:$B$527,'Master Data'!$A$2:$A$527=$B190)),"""")"),"")</f>
        <v/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</row>
    <row r="191" ht="15.75" customHeight="1">
      <c r="A191" s="8"/>
      <c r="B191" s="9"/>
      <c r="C191" s="9"/>
      <c r="D191" s="6" t="str">
        <f>IF(C191="","",IFERROR(VLOOKUP(C191,'Master Data'!$B$2:$C$527,2,FALSE),""))</f>
        <v/>
      </c>
      <c r="E191" s="10"/>
      <c r="H191" s="2" t="str">
        <f>IFERROR('Master Data'!E222,"")</f>
        <v/>
      </c>
      <c r="I191" s="2" t="str">
        <f>IFERROR(__xludf.DUMMYFUNCTION("IFERROR(TRANSPOSE(FILTER('Master Data'!$B$2:$B$527,'Master Data'!$A$2:$A$527=$B191)),"""")"),"")</f>
        <v/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</row>
    <row r="192" ht="15.75" customHeight="1">
      <c r="A192" s="8"/>
      <c r="B192" s="9"/>
      <c r="C192" s="9"/>
      <c r="D192" s="6" t="str">
        <f>IF(C192="","",IFERROR(VLOOKUP(C192,'Master Data'!$B$2:$C$527,2,FALSE),""))</f>
        <v/>
      </c>
      <c r="E192" s="10"/>
      <c r="H192" s="2" t="str">
        <f>IFERROR('Master Data'!E223,"")</f>
        <v/>
      </c>
      <c r="I192" s="2" t="str">
        <f>IFERROR(__xludf.DUMMYFUNCTION("IFERROR(TRANSPOSE(FILTER('Master Data'!$B$2:$B$527,'Master Data'!$A$2:$A$527=$B192)),"""")"),"")</f>
        <v/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</row>
    <row r="193" ht="15.75" customHeight="1">
      <c r="A193" s="8"/>
      <c r="B193" s="9"/>
      <c r="C193" s="9"/>
      <c r="D193" s="6" t="str">
        <f>IF(C193="","",IFERROR(VLOOKUP(C193,'Master Data'!$B$2:$C$527,2,FALSE),""))</f>
        <v/>
      </c>
      <c r="E193" s="10"/>
      <c r="H193" s="2" t="str">
        <f>IFERROR('Master Data'!E224,"")</f>
        <v/>
      </c>
      <c r="I193" s="2" t="str">
        <f>IFERROR(__xludf.DUMMYFUNCTION("IFERROR(TRANSPOSE(FILTER('Master Data'!$B$2:$B$527,'Master Data'!$A$2:$A$527=$B193)),"""")"),"")</f>
        <v/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</row>
    <row r="194" ht="15.75" customHeight="1">
      <c r="A194" s="8"/>
      <c r="B194" s="9"/>
      <c r="C194" s="9"/>
      <c r="D194" s="6" t="str">
        <f>IF(C194="","",IFERROR(VLOOKUP(C194,'Master Data'!$B$2:$C$527,2,FALSE),""))</f>
        <v/>
      </c>
      <c r="E194" s="10"/>
      <c r="H194" s="2" t="str">
        <f>IFERROR('Master Data'!E225,"")</f>
        <v/>
      </c>
      <c r="I194" s="2" t="str">
        <f>IFERROR(__xludf.DUMMYFUNCTION("IFERROR(TRANSPOSE(FILTER('Master Data'!$B$2:$B$527,'Master Data'!$A$2:$A$527=$B194)),"""")"),"")</f>
        <v/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</row>
    <row r="195" ht="15.75" customHeight="1">
      <c r="A195" s="8"/>
      <c r="B195" s="9"/>
      <c r="C195" s="9"/>
      <c r="D195" s="6" t="str">
        <f>IF(C195="","",IFERROR(VLOOKUP(C195,'Master Data'!$B$2:$C$527,2,FALSE),""))</f>
        <v/>
      </c>
      <c r="E195" s="10"/>
      <c r="H195" s="2" t="str">
        <f>IFERROR('Master Data'!E226,"")</f>
        <v/>
      </c>
      <c r="I195" s="2" t="str">
        <f>IFERROR(__xludf.DUMMYFUNCTION("IFERROR(TRANSPOSE(FILTER('Master Data'!$B$2:$B$527,'Master Data'!$A$2:$A$527=$B195)),"""")"),"")</f>
        <v/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</row>
    <row r="196" ht="15.75" customHeight="1">
      <c r="A196" s="8"/>
      <c r="B196" s="9"/>
      <c r="C196" s="9"/>
      <c r="D196" s="6" t="str">
        <f>IF(C196="","",IFERROR(VLOOKUP(C196,'Master Data'!$B$2:$C$527,2,FALSE),""))</f>
        <v/>
      </c>
      <c r="E196" s="10"/>
      <c r="H196" s="2" t="str">
        <f>IFERROR('Master Data'!E227,"")</f>
        <v/>
      </c>
      <c r="I196" s="2" t="str">
        <f>IFERROR(__xludf.DUMMYFUNCTION("IFERROR(TRANSPOSE(FILTER('Master Data'!$B$2:$B$527,'Master Data'!$A$2:$A$527=$B196)),"""")"),"")</f>
        <v/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</row>
    <row r="197" ht="15.75" customHeight="1">
      <c r="A197" s="8"/>
      <c r="B197" s="9"/>
      <c r="C197" s="9"/>
      <c r="D197" s="6" t="str">
        <f>IF(C197="","",IFERROR(VLOOKUP(C197,'Master Data'!$B$2:$C$527,2,FALSE),""))</f>
        <v/>
      </c>
      <c r="E197" s="10"/>
      <c r="H197" s="2" t="str">
        <f>IFERROR('Master Data'!E228,"")</f>
        <v/>
      </c>
      <c r="I197" s="2" t="str">
        <f>IFERROR(__xludf.DUMMYFUNCTION("IFERROR(TRANSPOSE(FILTER('Master Data'!$B$2:$B$527,'Master Data'!$A$2:$A$527=$B197)),"""")"),"")</f>
        <v/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</row>
    <row r="198" ht="15.75" customHeight="1">
      <c r="A198" s="8"/>
      <c r="B198" s="9"/>
      <c r="C198" s="9"/>
      <c r="D198" s="6" t="str">
        <f>IF(C198="","",IFERROR(VLOOKUP(C198,'Master Data'!$B$2:$C$527,2,FALSE),""))</f>
        <v/>
      </c>
      <c r="E198" s="10"/>
      <c r="I198" s="2" t="str">
        <f>IFERROR(__xludf.DUMMYFUNCTION("IFERROR(TRANSPOSE(FILTER('Master Data'!$B$2:$B$527,'Master Data'!$A$2:$A$527=$B198)),"""")"),"")</f>
        <v/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</row>
    <row r="199" ht="15.75" customHeight="1">
      <c r="A199" s="8"/>
      <c r="B199" s="9"/>
      <c r="C199" s="9"/>
      <c r="D199" s="6" t="str">
        <f>IF(C199="","",IFERROR(VLOOKUP(C199,'Master Data'!$B$2:$C$527,2,FALSE),""))</f>
        <v/>
      </c>
      <c r="E199" s="10"/>
      <c r="I199" s="2" t="str">
        <f>IFERROR(__xludf.DUMMYFUNCTION("IFERROR(TRANSPOSE(FILTER('Master Data'!$B$2:$B$527,'Master Data'!$A$2:$A$527=$B199)),"""")"),"")</f>
        <v/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</row>
    <row r="200" ht="15.75" customHeight="1">
      <c r="A200" s="8"/>
      <c r="B200" s="9"/>
      <c r="C200" s="9"/>
      <c r="D200" s="6" t="str">
        <f>IF(C200="","",IFERROR(VLOOKUP(C200,'Master Data'!$B$2:$C$527,2,FALSE),""))</f>
        <v/>
      </c>
      <c r="E200" s="10"/>
      <c r="I200" s="2" t="str">
        <f>IFERROR(__xludf.DUMMYFUNCTION("IFERROR(TRANSPOSE(FILTER('Master Data'!$B$2:$B$527,'Master Data'!$A$2:$A$527=$B200)),"""")"),"")</f>
        <v/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</row>
    <row r="201" ht="15.75" customHeight="1">
      <c r="A201" s="8"/>
      <c r="B201" s="9"/>
      <c r="C201" s="9"/>
      <c r="D201" s="6" t="str">
        <f>IF(C201="","",IFERROR(VLOOKUP(C201,'Master Data'!$B$2:$C$527,2,FALSE),""))</f>
        <v/>
      </c>
      <c r="E201" s="10"/>
      <c r="I201" s="2" t="str">
        <f>IFERROR(__xludf.DUMMYFUNCTION("IFERROR(TRANSPOSE(FILTER('Master Data'!$B$2:$B$527,'Master Data'!$A$2:$A$527=$B201)),"""")"),"")</f>
        <v/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</row>
    <row r="202" ht="15.75" customHeight="1">
      <c r="A202" s="8"/>
      <c r="B202" s="9"/>
      <c r="C202" s="9"/>
      <c r="D202" s="6" t="str">
        <f>IF(C202="","",IFERROR(VLOOKUP(C202,'Master Data'!$B$2:$C$527,2,FALSE),""))</f>
        <v/>
      </c>
      <c r="E202" s="10"/>
      <c r="I202" s="2" t="str">
        <f>IFERROR(__xludf.DUMMYFUNCTION("IFERROR(TRANSPOSE(FILTER('Master Data'!$B$2:$B$527,'Master Data'!$A$2:$A$527=$B202)),"""")"),"")</f>
        <v/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</row>
    <row r="203" ht="15.75" customHeight="1">
      <c r="A203" s="8"/>
      <c r="B203" s="9"/>
      <c r="C203" s="9"/>
      <c r="D203" s="6" t="str">
        <f>IF(C203="","",IFERROR(VLOOKUP(C203,'Master Data'!$B$2:$C$527,2,FALSE),""))</f>
        <v/>
      </c>
      <c r="E203" s="10"/>
      <c r="I203" s="2" t="str">
        <f>IFERROR(__xludf.DUMMYFUNCTION("IFERROR(TRANSPOSE(FILTER('Master Data'!$B$2:$B$527,'Master Data'!$A$2:$A$527=$B203)),"""")"),"")</f>
        <v/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</row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">
    <mergeCell ref="A2:E6"/>
  </mergeCells>
  <dataValidations>
    <dataValidation type="list" allowBlank="1" sqref="C8:C203">
      <formula1>$I8:$BX8</formula1>
    </dataValidation>
    <dataValidation type="list" allowBlank="1" sqref="B8:B203">
      <formula1>$H$2:$H$96</formula1>
    </dataValidation>
    <dataValidation type="custom" allowBlank="1" showDropDown="1" sqref="A8:A30">
      <formula1>OR(NOT(ISERROR(DATEVALUE(A8))), AND(ISNUMBER(A8), LEFT(CELL("format", A8))="D"))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4.0"/>
    <col customWidth="1" min="2" max="2" width="24.43"/>
    <col customWidth="1" min="3" max="3" width="24.0"/>
    <col customWidth="1" min="4" max="4" width="14.0"/>
    <col customWidth="1" min="5" max="5" width="16.71"/>
    <col customWidth="1" min="6" max="7" width="8.71"/>
    <col customWidth="1" hidden="1" min="8" max="8" width="18.0"/>
    <col customWidth="1" hidden="1" min="9" max="9" width="14.0"/>
    <col customWidth="1" min="10" max="10" width="12.71"/>
    <col customWidth="1" min="11" max="11" width="8.14"/>
    <col customWidth="1" min="12" max="12" width="11.86"/>
    <col customWidth="1" min="13" max="13" width="14.14"/>
    <col customWidth="1" min="14" max="14" width="9.86"/>
    <col customWidth="1" min="15" max="15" width="8.71"/>
    <col customWidth="1" min="16" max="16" width="12.71"/>
    <col customWidth="1" min="17" max="62" width="8.71"/>
  </cols>
  <sheetData>
    <row r="1">
      <c r="A1" s="1"/>
      <c r="B1" s="1"/>
      <c r="C1" s="1"/>
      <c r="D1" s="1"/>
      <c r="E1" s="1"/>
      <c r="H1" s="2" t="s">
        <v>0</v>
      </c>
      <c r="I1" s="2" t="s">
        <v>1</v>
      </c>
    </row>
    <row r="2">
      <c r="A2" s="1" t="s">
        <v>2</v>
      </c>
      <c r="H2" s="2" t="str">
        <f>IFERROR('Master Data'!E2,"")</f>
        <v>Karbohidrat</v>
      </c>
    </row>
    <row r="3">
      <c r="H3" s="2" t="str">
        <f>IFERROR('Master Data'!E3,"")</f>
        <v>Protein Hewani</v>
      </c>
    </row>
    <row r="4">
      <c r="H4" s="2" t="str">
        <f>IFERROR('Master Data'!E4,"")</f>
        <v>Protein Nabati</v>
      </c>
    </row>
    <row r="5">
      <c r="H5" s="2" t="str">
        <f>IFERROR('Master Data'!E5,"")</f>
        <v>Sayur</v>
      </c>
    </row>
    <row r="6">
      <c r="H6" s="2" t="str">
        <f>IFERROR('Master Data'!E6,"")</f>
        <v>Buah</v>
      </c>
    </row>
    <row r="7">
      <c r="A7" s="3" t="s">
        <v>3</v>
      </c>
      <c r="B7" s="3" t="s">
        <v>4</v>
      </c>
      <c r="C7" s="3" t="s">
        <v>5</v>
      </c>
      <c r="D7" s="3" t="s">
        <v>6</v>
      </c>
      <c r="E7" s="3" t="s">
        <v>7</v>
      </c>
      <c r="H7" s="2" t="str">
        <f>IFERROR('Master Data'!E7,"")</f>
        <v>Bumbu Masak Sayur</v>
      </c>
    </row>
    <row r="8">
      <c r="A8" s="4">
        <v>46115.0</v>
      </c>
      <c r="B8" s="5" t="s">
        <v>8</v>
      </c>
      <c r="C8" s="5" t="s">
        <v>9</v>
      </c>
      <c r="D8" s="6" t="str">
        <f>IF(C8="","",IFERROR(VLOOKUP(C8,'Master Data'!$B$2:$C$527,2,FALSE),""))</f>
        <v>Kg</v>
      </c>
      <c r="E8" s="7">
        <v>29.0</v>
      </c>
      <c r="H8" s="2" t="str">
        <f>IFERROR('Master Data'!E8,"")</f>
        <v>Bumbu Masak Sembako</v>
      </c>
      <c r="I8" s="2" t="str">
        <f>IFERROR(__xludf.DUMMYFUNCTION("IFERROR(TRANSPOSE(FILTER('Master Data'!$B$2:$B$527,'Master Data'!$A$2:$A$527=$B8)),"""")"),"Beras")</f>
        <v>Beras</v>
      </c>
      <c r="J8" s="2" t="str">
        <f>IFERROR(__xludf.DUMMYFUNCTION("""COMPUTED_VALUE"""),"Mie")</f>
        <v>Mie</v>
      </c>
      <c r="K8" s="2" t="str">
        <f>IFERROR(__xludf.DUMMYFUNCTION("""COMPUTED_VALUE"""),"Kentang")</f>
        <v>Kentang</v>
      </c>
      <c r="L8" s="2" t="str">
        <f>IFERROR(__xludf.DUMMYFUNCTION("""COMPUTED_VALUE"""),"Jagung")</f>
        <v>Jagung</v>
      </c>
      <c r="M8" s="2" t="str">
        <f>IFERROR(__xludf.DUMMYFUNCTION("""COMPUTED_VALUE"""),"Roti")</f>
        <v>Roti</v>
      </c>
      <c r="N8" s="2" t="str">
        <f>IFERROR(__xludf.DUMMYFUNCTION("""COMPUTED_VALUE"""),"Singkong")</f>
        <v>Singkong</v>
      </c>
      <c r="O8" s="2" t="str">
        <f>IFERROR(__xludf.DUMMYFUNCTION("""COMPUTED_VALUE"""),"Ubi")</f>
        <v>Ubi</v>
      </c>
      <c r="P8" s="2" t="str">
        <f>IFERROR(__xludf.DUMMYFUNCTION("""COMPUTED_VALUE"""),"Makaroni")</f>
        <v>Makaroni</v>
      </c>
    </row>
    <row r="9">
      <c r="A9" s="4">
        <v>46115.0</v>
      </c>
      <c r="B9" s="5" t="s">
        <v>10</v>
      </c>
      <c r="C9" s="5" t="s">
        <v>39</v>
      </c>
      <c r="D9" s="6" t="str">
        <f>IF(C9="","",IFERROR(VLOOKUP(C9,'Master Data'!$B$2:$C$527,2,FALSE),""))</f>
        <v>Kg</v>
      </c>
      <c r="E9" s="7">
        <v>29.0</v>
      </c>
      <c r="H9" s="2" t="str">
        <f>IFERROR('Master Data'!E9,"")</f>
        <v>Isi Ulang</v>
      </c>
      <c r="I9" s="2" t="str">
        <f>IFERROR(__xludf.DUMMYFUNCTION("IFERROR(TRANSPOSE(FILTER('Master Data'!$B$2:$B$527,'Master Data'!$A$2:$A$527=$B9)),"""")"),"Daging Ayam Fillet")</f>
        <v>Daging Ayam Fillet</v>
      </c>
      <c r="J9" s="2" t="str">
        <f>IFERROR(__xludf.DUMMYFUNCTION("""COMPUTED_VALUE"""),"Daging Ayam Tulang (Potong)")</f>
        <v>Daging Ayam Tulang (Potong)</v>
      </c>
      <c r="K9" s="2" t="str">
        <f>IFERROR(__xludf.DUMMYFUNCTION("""COMPUTED_VALUE"""),"Ikan Patin Fillet")</f>
        <v>Ikan Patin Fillet</v>
      </c>
      <c r="L9" s="2" t="str">
        <f>IFERROR(__xludf.DUMMYFUNCTION("""COMPUTED_VALUE"""),"Telur")</f>
        <v>Telur</v>
      </c>
      <c r="M9" s="2" t="str">
        <f>IFERROR(__xludf.DUMMYFUNCTION("""COMPUTED_VALUE"""),"Ikan giling")</f>
        <v>Ikan giling</v>
      </c>
      <c r="N9" s="2" t="str">
        <f>IFERROR(__xludf.DUMMYFUNCTION("""COMPUTED_VALUE"""),"Ayam Giling")</f>
        <v>Ayam Giling</v>
      </c>
      <c r="O9" s="2" t="str">
        <f>IFERROR(__xludf.DUMMYFUNCTION("""COMPUTED_VALUE"""),"Daging Sapi")</f>
        <v>Daging Sapi</v>
      </c>
      <c r="P9" s="2" t="str">
        <f>IFERROR(__xludf.DUMMYFUNCTION("""COMPUTED_VALUE"""),"Udang")</f>
        <v>Udang</v>
      </c>
      <c r="Q9" s="2" t="str">
        <f>IFERROR(__xludf.DUMMYFUNCTION("""COMPUTED_VALUE"""),"Susu UHT")</f>
        <v>Susu UHT</v>
      </c>
    </row>
    <row r="10">
      <c r="A10" s="4">
        <v>46115.0</v>
      </c>
      <c r="B10" s="5" t="s">
        <v>12</v>
      </c>
      <c r="C10" s="5" t="s">
        <v>40</v>
      </c>
      <c r="D10" s="6" t="str">
        <f>IF(C10="","",IFERROR(VLOOKUP(C10,'Master Data'!$B$2:$C$527,2,FALSE),""))</f>
        <v>Kg</v>
      </c>
      <c r="E10" s="7">
        <v>12.0</v>
      </c>
      <c r="H10" s="2" t="str">
        <f>IFERROR('Master Data'!E10,"")</f>
        <v>Packaging</v>
      </c>
      <c r="I10" s="2" t="str">
        <f>IFERROR(__xludf.DUMMYFUNCTION("IFERROR(TRANSPOSE(FILTER('Master Data'!$B$2:$B$527,'Master Data'!$A$2:$A$527=$B10)),"""")"),"Tempe")</f>
        <v>Tempe</v>
      </c>
      <c r="J10" s="2" t="str">
        <f>IFERROR(__xludf.DUMMYFUNCTION("""COMPUTED_VALUE"""),"Tahu")</f>
        <v>Tahu</v>
      </c>
      <c r="K10" s="2" t="str">
        <f>IFERROR(__xludf.DUMMYFUNCTION("""COMPUTED_VALUE"""),"Kacang Hijau")</f>
        <v>Kacang Hijau</v>
      </c>
      <c r="L10" s="2" t="str">
        <f>IFERROR(__xludf.DUMMYFUNCTION("""COMPUTED_VALUE"""),"Kacang Tanah")</f>
        <v>Kacang Tanah</v>
      </c>
      <c r="M10" s="2" t="str">
        <f>IFERROR(__xludf.DUMMYFUNCTION("""COMPUTED_VALUE"""),"Kedelai")</f>
        <v>Kedelai</v>
      </c>
      <c r="N10" s="2" t="str">
        <f>IFERROR(__xludf.DUMMYFUNCTION("""COMPUTED_VALUE"""),"Oncom")</f>
        <v>Oncom</v>
      </c>
    </row>
    <row r="11">
      <c r="A11" s="4">
        <v>46115.0</v>
      </c>
      <c r="B11" s="5" t="s">
        <v>14</v>
      </c>
      <c r="C11" s="5" t="s">
        <v>16</v>
      </c>
      <c r="D11" s="6" t="str">
        <f>IF(C11="","",IFERROR(VLOOKUP(C11,'Master Data'!$B$2:$C$527,2,FALSE),""))</f>
        <v>Kg</v>
      </c>
      <c r="E11" s="7">
        <v>12.0</v>
      </c>
      <c r="H11" s="2" t="str">
        <f>IFERROR('Master Data'!E12,"")</f>
        <v/>
      </c>
      <c r="I11" s="2" t="str">
        <f>IFERROR(__xludf.DUMMYFUNCTION("IFERROR(TRANSPOSE(FILTER('Master Data'!$B$2:$B$527,'Master Data'!$A$2:$A$527=$B11)),"""")"),"Wortel")</f>
        <v>Wortel</v>
      </c>
      <c r="J11" s="2" t="str">
        <f>IFERROR(__xludf.DUMMYFUNCTION("""COMPUTED_VALUE"""),"Kacang Panjang")</f>
        <v>Kacang Panjang</v>
      </c>
      <c r="K11" s="2" t="str">
        <f>IFERROR(__xludf.DUMMYFUNCTION("""COMPUTED_VALUE"""),"Tauge")</f>
        <v>Tauge</v>
      </c>
      <c r="L11" s="2" t="str">
        <f>IFERROR(__xludf.DUMMYFUNCTION("""COMPUTED_VALUE"""),"Kubis")</f>
        <v>Kubis</v>
      </c>
      <c r="M11" s="2" t="str">
        <f>IFERROR(__xludf.DUMMYFUNCTION("""COMPUTED_VALUE"""),"Buncis")</f>
        <v>Buncis</v>
      </c>
      <c r="N11" s="2" t="str">
        <f>IFERROR(__xludf.DUMMYFUNCTION("""COMPUTED_VALUE"""),"Kembang Kol")</f>
        <v>Kembang Kol</v>
      </c>
      <c r="O11" s="2" t="str">
        <f>IFERROR(__xludf.DUMMYFUNCTION("""COMPUTED_VALUE"""),"Sawi Putih")</f>
        <v>Sawi Putih</v>
      </c>
      <c r="P11" s="2" t="str">
        <f>IFERROR(__xludf.DUMMYFUNCTION("""COMPUTED_VALUE"""),"Caisin")</f>
        <v>Caisin</v>
      </c>
      <c r="Q11" s="2" t="str">
        <f>IFERROR(__xludf.DUMMYFUNCTION("""COMPUTED_VALUE"""),"Timun")</f>
        <v>Timun</v>
      </c>
      <c r="R11" s="2" t="str">
        <f>IFERROR(__xludf.DUMMYFUNCTION("""COMPUTED_VALUE"""),"Daun Bawang")</f>
        <v>Daun Bawang</v>
      </c>
      <c r="S11" s="2" t="str">
        <f>IFERROR(__xludf.DUMMYFUNCTION("""COMPUTED_VALUE"""),"Labu Siam")</f>
        <v>Labu Siam</v>
      </c>
      <c r="T11" s="2" t="str">
        <f>IFERROR(__xludf.DUMMYFUNCTION("""COMPUTED_VALUE"""),"Tomat")</f>
        <v>Tomat</v>
      </c>
      <c r="U11" s="2" t="str">
        <f>IFERROR(__xludf.DUMMYFUNCTION("""COMPUTED_VALUE"""),"Kemangi")</f>
        <v>Kemangi</v>
      </c>
      <c r="V11" s="2" t="str">
        <f>IFERROR(__xludf.DUMMYFUNCTION("""COMPUTED_VALUE"""),"Jagung ")</f>
        <v>Jagung </v>
      </c>
    </row>
    <row r="12">
      <c r="A12" s="4">
        <v>46115.0</v>
      </c>
      <c r="B12" s="5" t="s">
        <v>14</v>
      </c>
      <c r="C12" s="5" t="s">
        <v>64</v>
      </c>
      <c r="D12" s="6" t="str">
        <f>IF(C12="","",IFERROR(VLOOKUP(C12,'Master Data'!$B$2:$C$527,2,FALSE),""))</f>
        <v>Kg</v>
      </c>
      <c r="E12" s="7">
        <v>8.0</v>
      </c>
      <c r="H12" s="2" t="str">
        <f>IFERROR('Master Data'!E14,"")</f>
        <v/>
      </c>
      <c r="I12" s="2" t="str">
        <f>IFERROR(__xludf.DUMMYFUNCTION("IFERROR(TRANSPOSE(FILTER('Master Data'!$B$2:$B$527,'Master Data'!$A$2:$A$527=$B12)),"""")"),"Wortel")</f>
        <v>Wortel</v>
      </c>
      <c r="J12" s="2" t="str">
        <f>IFERROR(__xludf.DUMMYFUNCTION("""COMPUTED_VALUE"""),"Kacang Panjang")</f>
        <v>Kacang Panjang</v>
      </c>
      <c r="K12" s="2" t="str">
        <f>IFERROR(__xludf.DUMMYFUNCTION("""COMPUTED_VALUE"""),"Tauge")</f>
        <v>Tauge</v>
      </c>
      <c r="L12" s="2" t="str">
        <f>IFERROR(__xludf.DUMMYFUNCTION("""COMPUTED_VALUE"""),"Kubis")</f>
        <v>Kubis</v>
      </c>
      <c r="M12" s="2" t="str">
        <f>IFERROR(__xludf.DUMMYFUNCTION("""COMPUTED_VALUE"""),"Buncis")</f>
        <v>Buncis</v>
      </c>
      <c r="N12" s="2" t="str">
        <f>IFERROR(__xludf.DUMMYFUNCTION("""COMPUTED_VALUE"""),"Kembang Kol")</f>
        <v>Kembang Kol</v>
      </c>
      <c r="O12" s="2" t="str">
        <f>IFERROR(__xludf.DUMMYFUNCTION("""COMPUTED_VALUE"""),"Sawi Putih")</f>
        <v>Sawi Putih</v>
      </c>
      <c r="P12" s="2" t="str">
        <f>IFERROR(__xludf.DUMMYFUNCTION("""COMPUTED_VALUE"""),"Caisin")</f>
        <v>Caisin</v>
      </c>
      <c r="Q12" s="2" t="str">
        <f>IFERROR(__xludf.DUMMYFUNCTION("""COMPUTED_VALUE"""),"Timun")</f>
        <v>Timun</v>
      </c>
      <c r="R12" s="2" t="str">
        <f>IFERROR(__xludf.DUMMYFUNCTION("""COMPUTED_VALUE"""),"Daun Bawang")</f>
        <v>Daun Bawang</v>
      </c>
      <c r="S12" s="2" t="str">
        <f>IFERROR(__xludf.DUMMYFUNCTION("""COMPUTED_VALUE"""),"Labu Siam")</f>
        <v>Labu Siam</v>
      </c>
      <c r="T12" s="2" t="str">
        <f>IFERROR(__xludf.DUMMYFUNCTION("""COMPUTED_VALUE"""),"Tomat")</f>
        <v>Tomat</v>
      </c>
      <c r="U12" s="2" t="str">
        <f>IFERROR(__xludf.DUMMYFUNCTION("""COMPUTED_VALUE"""),"Kemangi")</f>
        <v>Kemangi</v>
      </c>
      <c r="V12" s="2" t="str">
        <f>IFERROR(__xludf.DUMMYFUNCTION("""COMPUTED_VALUE"""),"Jagung ")</f>
        <v>Jagung </v>
      </c>
    </row>
    <row r="13">
      <c r="A13" s="4">
        <v>46115.0</v>
      </c>
      <c r="B13" s="5" t="s">
        <v>14</v>
      </c>
      <c r="C13" s="5" t="s">
        <v>65</v>
      </c>
      <c r="D13" s="6" t="str">
        <f>IF(C13="","",IFERROR(VLOOKUP(C13,'Master Data'!$B$2:$C$527,2,FALSE),""))</f>
        <v>Kg</v>
      </c>
      <c r="E13" s="7">
        <v>7.0</v>
      </c>
      <c r="H13" s="2" t="str">
        <f>IFERROR('Master Data'!E17,"")</f>
        <v/>
      </c>
      <c r="I13" s="2" t="str">
        <f>IFERROR(__xludf.DUMMYFUNCTION("IFERROR(TRANSPOSE(FILTER('Master Data'!$B$2:$B$527,'Master Data'!$A$2:$A$527=$B13)),"""")"),"Wortel")</f>
        <v>Wortel</v>
      </c>
      <c r="J13" s="2" t="str">
        <f>IFERROR(__xludf.DUMMYFUNCTION("""COMPUTED_VALUE"""),"Kacang Panjang")</f>
        <v>Kacang Panjang</v>
      </c>
      <c r="K13" s="2" t="str">
        <f>IFERROR(__xludf.DUMMYFUNCTION("""COMPUTED_VALUE"""),"Tauge")</f>
        <v>Tauge</v>
      </c>
      <c r="L13" s="2" t="str">
        <f>IFERROR(__xludf.DUMMYFUNCTION("""COMPUTED_VALUE"""),"Kubis")</f>
        <v>Kubis</v>
      </c>
      <c r="M13" s="2" t="str">
        <f>IFERROR(__xludf.DUMMYFUNCTION("""COMPUTED_VALUE"""),"Buncis")</f>
        <v>Buncis</v>
      </c>
      <c r="N13" s="2" t="str">
        <f>IFERROR(__xludf.DUMMYFUNCTION("""COMPUTED_VALUE"""),"Kembang Kol")</f>
        <v>Kembang Kol</v>
      </c>
      <c r="O13" s="2" t="str">
        <f>IFERROR(__xludf.DUMMYFUNCTION("""COMPUTED_VALUE"""),"Sawi Putih")</f>
        <v>Sawi Putih</v>
      </c>
      <c r="P13" s="2" t="str">
        <f>IFERROR(__xludf.DUMMYFUNCTION("""COMPUTED_VALUE"""),"Caisin")</f>
        <v>Caisin</v>
      </c>
      <c r="Q13" s="2" t="str">
        <f>IFERROR(__xludf.DUMMYFUNCTION("""COMPUTED_VALUE"""),"Timun")</f>
        <v>Timun</v>
      </c>
      <c r="R13" s="2" t="str">
        <f>IFERROR(__xludf.DUMMYFUNCTION("""COMPUTED_VALUE"""),"Daun Bawang")</f>
        <v>Daun Bawang</v>
      </c>
      <c r="S13" s="2" t="str">
        <f>IFERROR(__xludf.DUMMYFUNCTION("""COMPUTED_VALUE"""),"Labu Siam")</f>
        <v>Labu Siam</v>
      </c>
      <c r="T13" s="2" t="str">
        <f>IFERROR(__xludf.DUMMYFUNCTION("""COMPUTED_VALUE"""),"Tomat")</f>
        <v>Tomat</v>
      </c>
      <c r="U13" s="2" t="str">
        <f>IFERROR(__xludf.DUMMYFUNCTION("""COMPUTED_VALUE"""),"Kemangi")</f>
        <v>Kemangi</v>
      </c>
      <c r="V13" s="2" t="str">
        <f>IFERROR(__xludf.DUMMYFUNCTION("""COMPUTED_VALUE"""),"Jagung ")</f>
        <v>Jagung </v>
      </c>
    </row>
    <row r="14">
      <c r="A14" s="4">
        <v>46115.0</v>
      </c>
      <c r="B14" s="5" t="s">
        <v>17</v>
      </c>
      <c r="C14" s="5" t="s">
        <v>66</v>
      </c>
      <c r="D14" s="6" t="str">
        <f>IF(C14="","",IFERROR(VLOOKUP(C14,'Master Data'!$B$2:$C$527,2,FALSE),""))</f>
        <v>Kg</v>
      </c>
      <c r="E14" s="7">
        <v>2.0</v>
      </c>
      <c r="H14" s="2" t="str">
        <f>IFERROR('Master Data'!E18,"")</f>
        <v/>
      </c>
      <c r="I14" s="2" t="str">
        <f>IFERROR(__xludf.DUMMYFUNCTION("IFERROR(TRANSPOSE(FILTER('Master Data'!$B$2:$B$527,'Master Data'!$A$2:$A$527=$B14)),"""")"),"Bawang Merah")</f>
        <v>Bawang Merah</v>
      </c>
      <c r="J14" s="2" t="str">
        <f>IFERROR(__xludf.DUMMYFUNCTION("""COMPUTED_VALUE"""),"Bawang Putih")</f>
        <v>Bawang Putih</v>
      </c>
      <c r="K14" s="2" t="str">
        <f>IFERROR(__xludf.DUMMYFUNCTION("""COMPUTED_VALUE"""),"Laos")</f>
        <v>Laos</v>
      </c>
      <c r="L14" s="2" t="str">
        <f>IFERROR(__xludf.DUMMYFUNCTION("""COMPUTED_VALUE"""),"Serai")</f>
        <v>Serai</v>
      </c>
      <c r="M14" s="2" t="str">
        <f>IFERROR(__xludf.DUMMYFUNCTION("""COMPUTED_VALUE"""),"Cabe Merah")</f>
        <v>Cabe Merah</v>
      </c>
      <c r="N14" s="2" t="str">
        <f>IFERROR(__xludf.DUMMYFUNCTION("""COMPUTED_VALUE"""),"Bawang Bombay")</f>
        <v>Bawang Bombay</v>
      </c>
      <c r="O14" s="2" t="str">
        <f>IFERROR(__xludf.DUMMYFUNCTION("""COMPUTED_VALUE"""),"Ketumbar")</f>
        <v>Ketumbar</v>
      </c>
      <c r="P14" s="2" t="str">
        <f>IFERROR(__xludf.DUMMYFUNCTION("""COMPUTED_VALUE"""),"Kencur")</f>
        <v>Kencur</v>
      </c>
      <c r="Q14" s="2" t="str">
        <f>IFERROR(__xludf.DUMMYFUNCTION("""COMPUTED_VALUE"""),"Kunyit")</f>
        <v>Kunyit</v>
      </c>
      <c r="R14" s="2" t="str">
        <f>IFERROR(__xludf.DUMMYFUNCTION("""COMPUTED_VALUE"""),"Jahe")</f>
        <v>Jahe</v>
      </c>
      <c r="S14" s="2" t="str">
        <f>IFERROR(__xludf.DUMMYFUNCTION("""COMPUTED_VALUE"""),"Kelapa Parut")</f>
        <v>Kelapa Parut</v>
      </c>
      <c r="T14" s="2" t="str">
        <f>IFERROR(__xludf.DUMMYFUNCTION("""COMPUTED_VALUE"""),"Cabe Ijo")</f>
        <v>Cabe Ijo</v>
      </c>
    </row>
    <row r="15">
      <c r="A15" s="4">
        <v>46115.0</v>
      </c>
      <c r="B15" s="5" t="s">
        <v>17</v>
      </c>
      <c r="C15" s="5" t="s">
        <v>21</v>
      </c>
      <c r="D15" s="6" t="str">
        <f>IF(C15="","",IFERROR(VLOOKUP(C15,'Master Data'!$B$2:$C$527,2,FALSE),""))</f>
        <v>Kg</v>
      </c>
      <c r="E15" s="7">
        <v>4.0</v>
      </c>
      <c r="H15" s="2" t="str">
        <f>IFERROR('Master Data'!E19,"")</f>
        <v/>
      </c>
      <c r="I15" s="2" t="str">
        <f>IFERROR(__xludf.DUMMYFUNCTION("IFERROR(TRANSPOSE(FILTER('Master Data'!$B$2:$B$527,'Master Data'!$A$2:$A$527=$B15)),"""")"),"Bawang Merah")</f>
        <v>Bawang Merah</v>
      </c>
      <c r="J15" s="2" t="str">
        <f>IFERROR(__xludf.DUMMYFUNCTION("""COMPUTED_VALUE"""),"Bawang Putih")</f>
        <v>Bawang Putih</v>
      </c>
      <c r="K15" s="2" t="str">
        <f>IFERROR(__xludf.DUMMYFUNCTION("""COMPUTED_VALUE"""),"Laos")</f>
        <v>Laos</v>
      </c>
      <c r="L15" s="2" t="str">
        <f>IFERROR(__xludf.DUMMYFUNCTION("""COMPUTED_VALUE"""),"Serai")</f>
        <v>Serai</v>
      </c>
      <c r="M15" s="2" t="str">
        <f>IFERROR(__xludf.DUMMYFUNCTION("""COMPUTED_VALUE"""),"Cabe Merah")</f>
        <v>Cabe Merah</v>
      </c>
      <c r="N15" s="2" t="str">
        <f>IFERROR(__xludf.DUMMYFUNCTION("""COMPUTED_VALUE"""),"Bawang Bombay")</f>
        <v>Bawang Bombay</v>
      </c>
      <c r="O15" s="2" t="str">
        <f>IFERROR(__xludf.DUMMYFUNCTION("""COMPUTED_VALUE"""),"Ketumbar")</f>
        <v>Ketumbar</v>
      </c>
      <c r="P15" s="2" t="str">
        <f>IFERROR(__xludf.DUMMYFUNCTION("""COMPUTED_VALUE"""),"Kencur")</f>
        <v>Kencur</v>
      </c>
      <c r="Q15" s="2" t="str">
        <f>IFERROR(__xludf.DUMMYFUNCTION("""COMPUTED_VALUE"""),"Kunyit")</f>
        <v>Kunyit</v>
      </c>
      <c r="R15" s="2" t="str">
        <f>IFERROR(__xludf.DUMMYFUNCTION("""COMPUTED_VALUE"""),"Jahe")</f>
        <v>Jahe</v>
      </c>
      <c r="S15" s="2" t="str">
        <f>IFERROR(__xludf.DUMMYFUNCTION("""COMPUTED_VALUE"""),"Kelapa Parut")</f>
        <v>Kelapa Parut</v>
      </c>
      <c r="T15" s="2" t="str">
        <f>IFERROR(__xludf.DUMMYFUNCTION("""COMPUTED_VALUE"""),"Cabe Ijo")</f>
        <v>Cabe Ijo</v>
      </c>
    </row>
    <row r="16">
      <c r="A16" s="4">
        <v>46115.0</v>
      </c>
      <c r="B16" s="5" t="s">
        <v>14</v>
      </c>
      <c r="C16" s="5" t="s">
        <v>23</v>
      </c>
      <c r="D16" s="6" t="str">
        <f>IF(C16="","",IFERROR(VLOOKUP(C16,'Master Data'!$B$2:$C$527,2,FALSE),""))</f>
        <v>Kg</v>
      </c>
      <c r="E16" s="7">
        <v>4.0</v>
      </c>
      <c r="H16" s="2" t="str">
        <f>IFERROR('Master Data'!E21,"")</f>
        <v/>
      </c>
      <c r="I16" s="2" t="str">
        <f>IFERROR(__xludf.DUMMYFUNCTION("IFERROR(TRANSPOSE(FILTER('Master Data'!$B$2:$B$527,'Master Data'!$A$2:$A$527=$B16)),"""")"),"Wortel")</f>
        <v>Wortel</v>
      </c>
      <c r="J16" s="2" t="str">
        <f>IFERROR(__xludf.DUMMYFUNCTION("""COMPUTED_VALUE"""),"Kacang Panjang")</f>
        <v>Kacang Panjang</v>
      </c>
      <c r="K16" s="2" t="str">
        <f>IFERROR(__xludf.DUMMYFUNCTION("""COMPUTED_VALUE"""),"Tauge")</f>
        <v>Tauge</v>
      </c>
      <c r="L16" s="2" t="str">
        <f>IFERROR(__xludf.DUMMYFUNCTION("""COMPUTED_VALUE"""),"Kubis")</f>
        <v>Kubis</v>
      </c>
      <c r="M16" s="2" t="str">
        <f>IFERROR(__xludf.DUMMYFUNCTION("""COMPUTED_VALUE"""),"Buncis")</f>
        <v>Buncis</v>
      </c>
      <c r="N16" s="2" t="str">
        <f>IFERROR(__xludf.DUMMYFUNCTION("""COMPUTED_VALUE"""),"Kembang Kol")</f>
        <v>Kembang Kol</v>
      </c>
      <c r="O16" s="2" t="str">
        <f>IFERROR(__xludf.DUMMYFUNCTION("""COMPUTED_VALUE"""),"Sawi Putih")</f>
        <v>Sawi Putih</v>
      </c>
      <c r="P16" s="2" t="str">
        <f>IFERROR(__xludf.DUMMYFUNCTION("""COMPUTED_VALUE"""),"Caisin")</f>
        <v>Caisin</v>
      </c>
      <c r="Q16" s="2" t="str">
        <f>IFERROR(__xludf.DUMMYFUNCTION("""COMPUTED_VALUE"""),"Timun")</f>
        <v>Timun</v>
      </c>
      <c r="R16" s="2" t="str">
        <f>IFERROR(__xludf.DUMMYFUNCTION("""COMPUTED_VALUE"""),"Daun Bawang")</f>
        <v>Daun Bawang</v>
      </c>
      <c r="S16" s="2" t="str">
        <f>IFERROR(__xludf.DUMMYFUNCTION("""COMPUTED_VALUE"""),"Labu Siam")</f>
        <v>Labu Siam</v>
      </c>
      <c r="T16" s="2" t="str">
        <f>IFERROR(__xludf.DUMMYFUNCTION("""COMPUTED_VALUE"""),"Tomat")</f>
        <v>Tomat</v>
      </c>
      <c r="U16" s="2" t="str">
        <f>IFERROR(__xludf.DUMMYFUNCTION("""COMPUTED_VALUE"""),"Kemangi")</f>
        <v>Kemangi</v>
      </c>
      <c r="V16" s="2" t="str">
        <f>IFERROR(__xludf.DUMMYFUNCTION("""COMPUTED_VALUE"""),"Jagung ")</f>
        <v>Jagung </v>
      </c>
    </row>
    <row r="17">
      <c r="A17" s="4">
        <v>46115.0</v>
      </c>
      <c r="B17" s="5" t="s">
        <v>24</v>
      </c>
      <c r="C17" s="5" t="s">
        <v>25</v>
      </c>
      <c r="D17" s="6" t="str">
        <f>IF(C17="","",IFERROR(VLOOKUP(C17,'Master Data'!$B$2:$C$527,2,FALSE),""))</f>
        <v>Kg</v>
      </c>
      <c r="E17" s="7">
        <v>57.0</v>
      </c>
      <c r="H17" s="2" t="str">
        <f>IFERROR('Master Data'!E22,"")</f>
        <v/>
      </c>
      <c r="I17" s="2" t="str">
        <f>IFERROR(__xludf.DUMMYFUNCTION("IFERROR(TRANSPOSE(FILTER('Master Data'!$B$2:$B$527,'Master Data'!$A$2:$A$527=$B17)),"""")"),"Melon")</f>
        <v>Melon</v>
      </c>
      <c r="J17" s="2" t="str">
        <f>IFERROR(__xludf.DUMMYFUNCTION("""COMPUTED_VALUE"""),"Semangka")</f>
        <v>Semangka</v>
      </c>
      <c r="K17" s="2" t="str">
        <f>IFERROR(__xludf.DUMMYFUNCTION("""COMPUTED_VALUE"""),"Jeruk")</f>
        <v>Jeruk</v>
      </c>
      <c r="L17" s="2" t="str">
        <f>IFERROR(__xludf.DUMMYFUNCTION("""COMPUTED_VALUE"""),"Pisang")</f>
        <v>Pisang</v>
      </c>
      <c r="M17" s="2" t="str">
        <f>IFERROR(__xludf.DUMMYFUNCTION("""COMPUTED_VALUE"""),"Buah Naga")</f>
        <v>Buah Naga</v>
      </c>
      <c r="N17" s="2" t="str">
        <f>IFERROR(__xludf.DUMMYFUNCTION("""COMPUTED_VALUE"""),"Salak")</f>
        <v>Salak</v>
      </c>
      <c r="O17" s="2" t="str">
        <f>IFERROR(__xludf.DUMMYFUNCTION("""COMPUTED_VALUE"""),"Apel")</f>
        <v>Apel</v>
      </c>
    </row>
    <row r="18">
      <c r="A18" s="4">
        <v>46115.0</v>
      </c>
      <c r="B18" s="5" t="s">
        <v>26</v>
      </c>
      <c r="C18" s="5" t="s">
        <v>27</v>
      </c>
      <c r="D18" s="6" t="str">
        <f>IF(C18="","",IFERROR(VLOOKUP(C18,'Master Data'!$B$2:$C$527,2,FALSE),""))</f>
        <v>Dus</v>
      </c>
      <c r="E18" s="7">
        <v>5.0</v>
      </c>
      <c r="H18" s="2" t="str">
        <f>IFERROR('Master Data'!E23,"")</f>
        <v/>
      </c>
      <c r="I18" s="2" t="str">
        <f>IFERROR(__xludf.DUMMYFUNCTION("IFERROR(TRANSPOSE(FILTER('Master Data'!$B$2:$B$527,'Master Data'!$A$2:$A$527=$B18)),"""")"),"Tepung Terigu")</f>
        <v>Tepung Terigu</v>
      </c>
      <c r="J18" s="2" t="str">
        <f>IFERROR(__xludf.DUMMYFUNCTION("""COMPUTED_VALUE"""),"Tepung Tapioka")</f>
        <v>Tepung Tapioka</v>
      </c>
      <c r="K18" s="2" t="str">
        <f>IFERROR(__xludf.DUMMYFUNCTION("""COMPUTED_VALUE"""),"Sajiku")</f>
        <v>Sajiku</v>
      </c>
      <c r="L18" s="2" t="str">
        <f>IFERROR(__xludf.DUMMYFUNCTION("""COMPUTED_VALUE"""),"Lada")</f>
        <v>Lada</v>
      </c>
      <c r="M18" s="2" t="str">
        <f>IFERROR(__xludf.DUMMYFUNCTION("""COMPUTED_VALUE"""),"Minyak Goreng")</f>
        <v>Minyak Goreng</v>
      </c>
      <c r="N18" s="2" t="str">
        <f>IFERROR(__xludf.DUMMYFUNCTION("""COMPUTED_VALUE"""),"Maizena")</f>
        <v>Maizena</v>
      </c>
      <c r="O18" s="2" t="str">
        <f>IFERROR(__xludf.DUMMYFUNCTION("""COMPUTED_VALUE"""),"Saori")</f>
        <v>Saori</v>
      </c>
      <c r="P18" s="2" t="str">
        <f>IFERROR(__xludf.DUMMYFUNCTION("""COMPUTED_VALUE"""),"Tepung Beras")</f>
        <v>Tepung Beras</v>
      </c>
      <c r="Q18" s="2" t="str">
        <f>IFERROR(__xludf.DUMMYFUNCTION("""COMPUTED_VALUE"""),"Garam Kasar")</f>
        <v>Garam Kasar</v>
      </c>
      <c r="R18" s="2" t="str">
        <f>IFERROR(__xludf.DUMMYFUNCTION("""COMPUTED_VALUE"""),"Garam Halus")</f>
        <v>Garam Halus</v>
      </c>
      <c r="S18" s="2" t="str">
        <f>IFERROR(__xludf.DUMMYFUNCTION("""COMPUTED_VALUE"""),"Gula Putih")</f>
        <v>Gula Putih</v>
      </c>
      <c r="T18" s="2" t="str">
        <f>IFERROR(__xludf.DUMMYFUNCTION("""COMPUTED_VALUE"""),"Gula Merah")</f>
        <v>Gula Merah</v>
      </c>
      <c r="U18" s="2" t="str">
        <f>IFERROR(__xludf.DUMMYFUNCTION("""COMPUTED_VALUE"""),"Kecap")</f>
        <v>Kecap</v>
      </c>
      <c r="V18" s="2" t="str">
        <f>IFERROR(__xludf.DUMMYFUNCTION("""COMPUTED_VALUE"""),"Keju")</f>
        <v>Keju</v>
      </c>
      <c r="W18" s="2" t="str">
        <f>IFERROR(__xludf.DUMMYFUNCTION("""COMPUTED_VALUE"""),"Bumbu Marinasi")</f>
        <v>Bumbu Marinasi</v>
      </c>
      <c r="X18" s="2" t="str">
        <f>IFERROR(__xludf.DUMMYFUNCTION("""COMPUTED_VALUE"""),"Saos Tomat")</f>
        <v>Saos Tomat</v>
      </c>
      <c r="Y18" s="2" t="str">
        <f>IFERROR(__xludf.DUMMYFUNCTION("""COMPUTED_VALUE"""),"Tepung Panir")</f>
        <v>Tepung Panir</v>
      </c>
      <c r="Z18" s="2" t="str">
        <f>IFERROR(__xludf.DUMMYFUNCTION("""COMPUTED_VALUE"""),"Asem Jawa")</f>
        <v>Asem Jawa</v>
      </c>
    </row>
    <row r="19">
      <c r="A19" s="4">
        <v>46115.0</v>
      </c>
      <c r="B19" s="5" t="s">
        <v>26</v>
      </c>
      <c r="C19" s="5" t="s">
        <v>67</v>
      </c>
      <c r="D19" s="6" t="str">
        <f>IF(C19="","",IFERROR(VLOOKUP(C19,'Master Data'!$B$2:$C$527,2,FALSE),""))</f>
        <v>Kg</v>
      </c>
      <c r="E19" s="7">
        <v>1.0</v>
      </c>
      <c r="H19" s="2" t="str">
        <f>IFERROR('Master Data'!E25,"")</f>
        <v/>
      </c>
      <c r="I19" s="2" t="str">
        <f>IFERROR(__xludf.DUMMYFUNCTION("IFERROR(TRANSPOSE(FILTER('Master Data'!$B$2:$B$527,'Master Data'!$A$2:$A$527=$B19)),"""")"),"Tepung Terigu")</f>
        <v>Tepung Terigu</v>
      </c>
      <c r="J19" s="2" t="str">
        <f>IFERROR(__xludf.DUMMYFUNCTION("""COMPUTED_VALUE"""),"Tepung Tapioka")</f>
        <v>Tepung Tapioka</v>
      </c>
      <c r="K19" s="2" t="str">
        <f>IFERROR(__xludf.DUMMYFUNCTION("""COMPUTED_VALUE"""),"Sajiku")</f>
        <v>Sajiku</v>
      </c>
      <c r="L19" s="2" t="str">
        <f>IFERROR(__xludf.DUMMYFUNCTION("""COMPUTED_VALUE"""),"Lada")</f>
        <v>Lada</v>
      </c>
      <c r="M19" s="2" t="str">
        <f>IFERROR(__xludf.DUMMYFUNCTION("""COMPUTED_VALUE"""),"Minyak Goreng")</f>
        <v>Minyak Goreng</v>
      </c>
      <c r="N19" s="2" t="str">
        <f>IFERROR(__xludf.DUMMYFUNCTION("""COMPUTED_VALUE"""),"Maizena")</f>
        <v>Maizena</v>
      </c>
      <c r="O19" s="2" t="str">
        <f>IFERROR(__xludf.DUMMYFUNCTION("""COMPUTED_VALUE"""),"Saori")</f>
        <v>Saori</v>
      </c>
      <c r="P19" s="2" t="str">
        <f>IFERROR(__xludf.DUMMYFUNCTION("""COMPUTED_VALUE"""),"Tepung Beras")</f>
        <v>Tepung Beras</v>
      </c>
      <c r="Q19" s="2" t="str">
        <f>IFERROR(__xludf.DUMMYFUNCTION("""COMPUTED_VALUE"""),"Garam Kasar")</f>
        <v>Garam Kasar</v>
      </c>
      <c r="R19" s="2" t="str">
        <f>IFERROR(__xludf.DUMMYFUNCTION("""COMPUTED_VALUE"""),"Garam Halus")</f>
        <v>Garam Halus</v>
      </c>
      <c r="S19" s="2" t="str">
        <f>IFERROR(__xludf.DUMMYFUNCTION("""COMPUTED_VALUE"""),"Gula Putih")</f>
        <v>Gula Putih</v>
      </c>
      <c r="T19" s="2" t="str">
        <f>IFERROR(__xludf.DUMMYFUNCTION("""COMPUTED_VALUE"""),"Gula Merah")</f>
        <v>Gula Merah</v>
      </c>
      <c r="U19" s="2" t="str">
        <f>IFERROR(__xludf.DUMMYFUNCTION("""COMPUTED_VALUE"""),"Kecap")</f>
        <v>Kecap</v>
      </c>
      <c r="V19" s="2" t="str">
        <f>IFERROR(__xludf.DUMMYFUNCTION("""COMPUTED_VALUE"""),"Keju")</f>
        <v>Keju</v>
      </c>
      <c r="W19" s="2" t="str">
        <f>IFERROR(__xludf.DUMMYFUNCTION("""COMPUTED_VALUE"""),"Bumbu Marinasi")</f>
        <v>Bumbu Marinasi</v>
      </c>
      <c r="X19" s="2" t="str">
        <f>IFERROR(__xludf.DUMMYFUNCTION("""COMPUTED_VALUE"""),"Saos Tomat")</f>
        <v>Saos Tomat</v>
      </c>
      <c r="Y19" s="2" t="str">
        <f>IFERROR(__xludf.DUMMYFUNCTION("""COMPUTED_VALUE"""),"Tepung Panir")</f>
        <v>Tepung Panir</v>
      </c>
      <c r="Z19" s="2" t="str">
        <f>IFERROR(__xludf.DUMMYFUNCTION("""COMPUTED_VALUE"""),"Asem Jawa")</f>
        <v>Asem Jawa</v>
      </c>
    </row>
    <row r="20" ht="15.75" customHeight="1">
      <c r="A20" s="4">
        <v>46115.0</v>
      </c>
      <c r="B20" s="11" t="s">
        <v>35</v>
      </c>
      <c r="C20" s="11" t="s">
        <v>36</v>
      </c>
      <c r="D20" s="6" t="str">
        <f>IF(C20="","",IFERROR(VLOOKUP(C20,'Master Data'!$B$2:$C$527,2,FALSE),""))</f>
        <v>Buah</v>
      </c>
      <c r="E20" s="12">
        <v>10.0</v>
      </c>
      <c r="H20" s="2" t="str">
        <f>IFERROR('Master Data'!E42,"")</f>
        <v/>
      </c>
      <c r="I20" s="2" t="str">
        <f>IFERROR(__xludf.DUMMYFUNCTION("IFERROR(TRANSPOSE(FILTER('Master Data'!$B$2:$B$527,'Master Data'!$A$2:$A$527=$B20)),"""")"),"Galon")</f>
        <v>Galon</v>
      </c>
      <c r="J20" s="2" t="str">
        <f>IFERROR(__xludf.DUMMYFUNCTION("""COMPUTED_VALUE"""),"Tedmon")</f>
        <v>Tedmon</v>
      </c>
      <c r="K20" s="2" t="str">
        <f>IFERROR(__xludf.DUMMYFUNCTION("""COMPUTED_VALUE"""),"Gas")</f>
        <v>Gas</v>
      </c>
    </row>
    <row r="21" ht="15.75" customHeight="1">
      <c r="A21" s="4">
        <v>46115.0</v>
      </c>
      <c r="B21" s="11" t="s">
        <v>35</v>
      </c>
      <c r="C21" s="11" t="s">
        <v>38</v>
      </c>
      <c r="D21" s="6" t="str">
        <f>IF(C21="","",IFERROR(VLOOKUP(C21,'Master Data'!$B$2:$C$527,2,FALSE),""))</f>
        <v>Tabung</v>
      </c>
      <c r="E21" s="12">
        <v>2.0</v>
      </c>
      <c r="H21" s="2" t="str">
        <f>IFERROR('Master Data'!E43,"")</f>
        <v/>
      </c>
      <c r="I21" s="2" t="str">
        <f>IFERROR(__xludf.DUMMYFUNCTION("IFERROR(TRANSPOSE(FILTER('Master Data'!$B$2:$B$527,'Master Data'!$A$2:$A$527=$B21)),"""")"),"Galon")</f>
        <v>Galon</v>
      </c>
      <c r="J21" s="2" t="str">
        <f>IFERROR(__xludf.DUMMYFUNCTION("""COMPUTED_VALUE"""),"Tedmon")</f>
        <v>Tedmon</v>
      </c>
      <c r="K21" s="2" t="str">
        <f>IFERROR(__xludf.DUMMYFUNCTION("""COMPUTED_VALUE"""),"Gas")</f>
        <v>Gas</v>
      </c>
    </row>
    <row r="22" ht="15.75" customHeight="1">
      <c r="A22" s="4">
        <v>46115.0</v>
      </c>
      <c r="B22" s="11" t="s">
        <v>35</v>
      </c>
      <c r="C22" s="11" t="s">
        <v>37</v>
      </c>
      <c r="D22" s="6" t="str">
        <f>IF(C22="","",IFERROR(VLOOKUP(C22,'Master Data'!$B$2:$C$527,2,FALSE),""))</f>
        <v>Buah</v>
      </c>
      <c r="E22" s="12">
        <v>3.0</v>
      </c>
      <c r="H22" s="2" t="str">
        <f>IFERROR('Master Data'!E44,"")</f>
        <v/>
      </c>
      <c r="I22" s="2" t="str">
        <f>IFERROR(__xludf.DUMMYFUNCTION("IFERROR(TRANSPOSE(FILTER('Master Data'!$B$2:$B$527,'Master Data'!$A$2:$A$527=$B22)),"""")"),"Galon")</f>
        <v>Galon</v>
      </c>
      <c r="J22" s="2" t="str">
        <f>IFERROR(__xludf.DUMMYFUNCTION("""COMPUTED_VALUE"""),"Tedmon")</f>
        <v>Tedmon</v>
      </c>
      <c r="K22" s="2" t="str">
        <f>IFERROR(__xludf.DUMMYFUNCTION("""COMPUTED_VALUE"""),"Gas")</f>
        <v>Gas</v>
      </c>
    </row>
    <row r="23" ht="15.75" customHeight="1">
      <c r="A23" s="4">
        <v>46115.0</v>
      </c>
      <c r="B23" s="11"/>
      <c r="C23" s="9"/>
      <c r="D23" s="6" t="str">
        <f>IF(C23="","",IFERROR(VLOOKUP(C23,'Master Data'!$B$2:$C$527,2,FALSE),""))</f>
        <v/>
      </c>
      <c r="E23" s="10"/>
      <c r="H23" s="2" t="str">
        <f>IFERROR('Master Data'!E45,"")</f>
        <v/>
      </c>
      <c r="I23" s="2" t="str">
        <f>IFERROR(__xludf.DUMMYFUNCTION("IFERROR(TRANSPOSE(FILTER('Master Data'!$B$2:$B$527,'Master Data'!$A$2:$A$527=$B23)),"""")"),"")</f>
        <v/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</row>
    <row r="24" ht="15.75" customHeight="1">
      <c r="A24" s="4">
        <v>46115.0</v>
      </c>
      <c r="B24" s="9"/>
      <c r="C24" s="9"/>
      <c r="D24" s="6" t="str">
        <f>IF(C24="","",IFERROR(VLOOKUP(C24,'Master Data'!$B$2:$C$527,2,FALSE),""))</f>
        <v/>
      </c>
      <c r="E24" s="10"/>
      <c r="H24" s="2" t="str">
        <f>IFERROR('Master Data'!E47,"")</f>
        <v/>
      </c>
      <c r="I24" s="2" t="str">
        <f>IFERROR(__xludf.DUMMYFUNCTION("IFERROR(TRANSPOSE(FILTER('Master Data'!$B$2:$B$527,'Master Data'!$A$2:$A$527=$B24)),"""")"),"")</f>
        <v/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</row>
    <row r="25" ht="15.75" customHeight="1">
      <c r="A25" s="4">
        <v>46115.0</v>
      </c>
      <c r="B25" s="9"/>
      <c r="C25" s="9"/>
      <c r="D25" s="6" t="str">
        <f>IF(C25="","",IFERROR(VLOOKUP(C25,'Master Data'!$B$2:$C$527,2,FALSE),""))</f>
        <v/>
      </c>
      <c r="E25" s="10"/>
      <c r="H25" s="2" t="str">
        <f>IFERROR('Master Data'!E48,"")</f>
        <v/>
      </c>
      <c r="I25" s="2" t="str">
        <f>IFERROR(__xludf.DUMMYFUNCTION("IFERROR(TRANSPOSE(FILTER('Master Data'!$B$2:$B$527,'Master Data'!$A$2:$A$527=$B25)),"""")"),"")</f>
        <v/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</row>
    <row r="26" ht="15.75" customHeight="1">
      <c r="A26" s="8"/>
      <c r="B26" s="9"/>
      <c r="C26" s="9"/>
      <c r="D26" s="6" t="str">
        <f>IF(C26="","",IFERROR(VLOOKUP(C26,'Master Data'!$B$2:$C$527,2,FALSE),""))</f>
        <v/>
      </c>
      <c r="E26" s="10"/>
      <c r="H26" s="2" t="str">
        <f>IFERROR('Master Data'!E49,"")</f>
        <v/>
      </c>
      <c r="I26" s="2" t="str">
        <f>IFERROR(__xludf.DUMMYFUNCTION("IFERROR(TRANSPOSE(FILTER('Master Data'!$B$2:$B$527,'Master Data'!$A$2:$A$527=$B26)),"""")"),"")</f>
        <v/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</row>
    <row r="27" ht="15.75" customHeight="1">
      <c r="A27" s="8"/>
      <c r="B27" s="9"/>
      <c r="C27" s="9"/>
      <c r="D27" s="6" t="str">
        <f>IF(C27="","",IFERROR(VLOOKUP(C27,'Master Data'!$B$2:$C$527,2,FALSE),""))</f>
        <v/>
      </c>
      <c r="E27" s="10"/>
      <c r="H27" s="2" t="str">
        <f>IFERROR('Master Data'!E50,"")</f>
        <v/>
      </c>
      <c r="I27" s="2" t="str">
        <f>IFERROR(__xludf.DUMMYFUNCTION("IFERROR(TRANSPOSE(FILTER('Master Data'!$B$2:$B$527,'Master Data'!$A$2:$A$527=$B27)),"""")"),"")</f>
        <v/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</row>
    <row r="28" ht="15.75" customHeight="1">
      <c r="A28" s="8"/>
      <c r="B28" s="9"/>
      <c r="C28" s="9"/>
      <c r="D28" s="6" t="str">
        <f>IF(C28="","",IFERROR(VLOOKUP(C28,'Master Data'!$B$2:$C$527,2,FALSE),""))</f>
        <v/>
      </c>
      <c r="E28" s="10"/>
      <c r="H28" s="2" t="str">
        <f>IFERROR('Master Data'!E51,"")</f>
        <v/>
      </c>
      <c r="I28" s="2" t="str">
        <f>IFERROR(__xludf.DUMMYFUNCTION("IFERROR(TRANSPOSE(FILTER('Master Data'!$B$2:$B$527,'Master Data'!$A$2:$A$527=$B28)),"""")"),"")</f>
        <v/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</row>
    <row r="29" ht="15.75" customHeight="1">
      <c r="A29" s="8"/>
      <c r="B29" s="9"/>
      <c r="C29" s="9"/>
      <c r="D29" s="6" t="str">
        <f>IF(C29="","",IFERROR(VLOOKUP(C29,'Master Data'!$B$2:$C$527,2,FALSE),""))</f>
        <v/>
      </c>
      <c r="E29" s="10"/>
      <c r="H29" s="2" t="str">
        <f>IFERROR('Master Data'!E52,"")</f>
        <v/>
      </c>
      <c r="I29" s="2" t="str">
        <f>IFERROR(__xludf.DUMMYFUNCTION("IFERROR(TRANSPOSE(FILTER('Master Data'!$B$2:$B$527,'Master Data'!$A$2:$A$527=$B29)),"""")"),"")</f>
        <v/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</row>
    <row r="30" ht="15.75" customHeight="1">
      <c r="A30" s="8"/>
      <c r="B30" s="9"/>
      <c r="C30" s="9"/>
      <c r="D30" s="6" t="str">
        <f>IF(C30="","",IFERROR(VLOOKUP(C30,'Master Data'!$B$2:$C$527,2,FALSE),""))</f>
        <v/>
      </c>
      <c r="E30" s="10"/>
      <c r="H30" s="2" t="str">
        <f>IFERROR('Master Data'!E53,"")</f>
        <v/>
      </c>
      <c r="I30" s="2" t="str">
        <f>IFERROR(__xludf.DUMMYFUNCTION("IFERROR(TRANSPOSE(FILTER('Master Data'!$B$2:$B$527,'Master Data'!$A$2:$A$527=$B30)),"""")"),"")</f>
        <v/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</row>
    <row r="31" ht="15.75" customHeight="1">
      <c r="A31" s="8"/>
      <c r="B31" s="9"/>
      <c r="C31" s="9"/>
      <c r="D31" s="6" t="str">
        <f>IF(C31="","",IFERROR(VLOOKUP(C31,'Master Data'!$B$2:$C$527,2,FALSE),""))</f>
        <v/>
      </c>
      <c r="E31" s="10"/>
      <c r="H31" s="2" t="str">
        <f>IFERROR('Master Data'!E55,"")</f>
        <v/>
      </c>
      <c r="I31" s="2" t="str">
        <f>IFERROR(__xludf.DUMMYFUNCTION("IFERROR(TRANSPOSE(FILTER('Master Data'!$B$2:$B$527,'Master Data'!$A$2:$A$527=$B31)),"""")"),"")</f>
        <v/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</row>
    <row r="32" ht="15.75" customHeight="1">
      <c r="A32" s="8"/>
      <c r="B32" s="9"/>
      <c r="C32" s="9"/>
      <c r="D32" s="6" t="str">
        <f>IF(C32="","",IFERROR(VLOOKUP(C32,'Master Data'!$B$2:$C$527,2,FALSE),""))</f>
        <v/>
      </c>
      <c r="E32" s="10"/>
      <c r="H32" s="2" t="str">
        <f>IFERROR('Master Data'!E58,"")</f>
        <v/>
      </c>
      <c r="I32" s="2" t="str">
        <f>IFERROR(__xludf.DUMMYFUNCTION("IFERROR(TRANSPOSE(FILTER('Master Data'!$B$2:$B$527,'Master Data'!$A$2:$A$527=$B32)),"""")"),"")</f>
        <v/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</row>
    <row r="33" ht="15.75" customHeight="1">
      <c r="A33" s="8"/>
      <c r="B33" s="9"/>
      <c r="C33" s="9"/>
      <c r="D33" s="6" t="str">
        <f>IF(C33="","",IFERROR(VLOOKUP(C33,'Master Data'!$B$2:$C$527,2,FALSE),""))</f>
        <v/>
      </c>
      <c r="E33" s="10"/>
      <c r="H33" s="2" t="str">
        <f>IFERROR('Master Data'!E59,"")</f>
        <v/>
      </c>
      <c r="I33" s="2" t="str">
        <f>IFERROR(__xludf.DUMMYFUNCTION("IFERROR(TRANSPOSE(FILTER('Master Data'!$B$2:$B$527,'Master Data'!$A$2:$A$527=$B33)),"""")"),"")</f>
        <v/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</row>
    <row r="34" ht="15.75" customHeight="1">
      <c r="A34" s="8"/>
      <c r="B34" s="9"/>
      <c r="C34" s="9"/>
      <c r="D34" s="6" t="str">
        <f>IF(C34="","",IFERROR(VLOOKUP(C34,'Master Data'!$B$2:$C$527,2,FALSE),""))</f>
        <v/>
      </c>
      <c r="E34" s="10"/>
      <c r="H34" s="2" t="str">
        <f>IFERROR('Master Data'!E61,"")</f>
        <v/>
      </c>
      <c r="I34" s="2" t="str">
        <f>IFERROR(__xludf.DUMMYFUNCTION("IFERROR(TRANSPOSE(FILTER('Master Data'!$B$2:$B$527,'Master Data'!$A$2:$A$527=$B34)),"""")"),"")</f>
        <v/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</row>
    <row r="35" ht="15.75" customHeight="1">
      <c r="A35" s="8"/>
      <c r="B35" s="9"/>
      <c r="C35" s="9"/>
      <c r="D35" s="6" t="str">
        <f>IF(C35="","",IFERROR(VLOOKUP(C35,'Master Data'!$B$2:$C$527,2,FALSE),""))</f>
        <v/>
      </c>
      <c r="E35" s="10"/>
      <c r="H35" s="2" t="str">
        <f>IFERROR('Master Data'!E62,"")</f>
        <v/>
      </c>
      <c r="I35" s="2" t="str">
        <f>IFERROR(__xludf.DUMMYFUNCTION("IFERROR(TRANSPOSE(FILTER('Master Data'!$B$2:$B$527,'Master Data'!$A$2:$A$527=$B35)),"""")"),"")</f>
        <v/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</row>
    <row r="36" ht="15.75" customHeight="1">
      <c r="A36" s="8"/>
      <c r="B36" s="9"/>
      <c r="C36" s="9"/>
      <c r="D36" s="6" t="str">
        <f>IF(C36="","",IFERROR(VLOOKUP(C36,'Master Data'!$B$2:$C$527,2,FALSE),""))</f>
        <v/>
      </c>
      <c r="E36" s="10"/>
      <c r="H36" s="2" t="str">
        <f>IFERROR('Master Data'!E63,"")</f>
        <v/>
      </c>
      <c r="I36" s="2" t="str">
        <f>IFERROR(__xludf.DUMMYFUNCTION("IFERROR(TRANSPOSE(FILTER('Master Data'!$B$2:$B$527,'Master Data'!$A$2:$A$527=$B36)),"""")"),"")</f>
        <v/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</row>
    <row r="37" ht="15.75" customHeight="1">
      <c r="A37" s="8"/>
      <c r="B37" s="9"/>
      <c r="C37" s="9"/>
      <c r="D37" s="6" t="str">
        <f>IF(C37="","",IFERROR(VLOOKUP(C37,'Master Data'!$B$2:$C$527,2,FALSE),""))</f>
        <v/>
      </c>
      <c r="E37" s="10"/>
      <c r="H37" s="2" t="str">
        <f>IFERROR('Master Data'!E64,"")</f>
        <v/>
      </c>
      <c r="I37" s="2" t="str">
        <f>IFERROR(__xludf.DUMMYFUNCTION("IFERROR(TRANSPOSE(FILTER('Master Data'!$B$2:$B$527,'Master Data'!$A$2:$A$527=$B37)),"""")"),"")</f>
        <v/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</row>
    <row r="38" ht="15.75" customHeight="1">
      <c r="A38" s="8"/>
      <c r="B38" s="9"/>
      <c r="C38" s="9"/>
      <c r="D38" s="6" t="str">
        <f>IF(C38="","",IFERROR(VLOOKUP(C38,'Master Data'!$B$2:$C$527,2,FALSE),""))</f>
        <v/>
      </c>
      <c r="E38" s="10"/>
      <c r="H38" s="2" t="str">
        <f>IFERROR('Master Data'!E65,"")</f>
        <v/>
      </c>
      <c r="I38" s="2" t="str">
        <f>IFERROR(__xludf.DUMMYFUNCTION("IFERROR(TRANSPOSE(FILTER('Master Data'!$B$2:$B$527,'Master Data'!$A$2:$A$527=$B38)),"""")"),"")</f>
        <v/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</row>
    <row r="39" ht="15.75" customHeight="1">
      <c r="A39" s="8"/>
      <c r="B39" s="9"/>
      <c r="C39" s="9"/>
      <c r="D39" s="6" t="str">
        <f>IF(C39="","",IFERROR(VLOOKUP(C39,'Master Data'!$B$2:$C$527,2,FALSE),""))</f>
        <v/>
      </c>
      <c r="E39" s="10"/>
      <c r="H39" s="2" t="str">
        <f>IFERROR('Master Data'!E66,"")</f>
        <v/>
      </c>
      <c r="I39" s="2" t="str">
        <f>IFERROR(__xludf.DUMMYFUNCTION("IFERROR(TRANSPOSE(FILTER('Master Data'!$B$2:$B$527,'Master Data'!$A$2:$A$527=$B39)),"""")"),"")</f>
        <v/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</row>
    <row r="40" ht="15.75" customHeight="1">
      <c r="A40" s="8"/>
      <c r="B40" s="9"/>
      <c r="C40" s="9"/>
      <c r="D40" s="6" t="str">
        <f>IF(C40="","",IFERROR(VLOOKUP(C40,'Master Data'!$B$2:$C$527,2,FALSE),""))</f>
        <v/>
      </c>
      <c r="E40" s="10"/>
      <c r="H40" s="2" t="str">
        <f>IFERROR('Master Data'!E67,"")</f>
        <v/>
      </c>
      <c r="I40" s="2" t="str">
        <f>IFERROR(__xludf.DUMMYFUNCTION("IFERROR(TRANSPOSE(FILTER('Master Data'!$B$2:$B$527,'Master Data'!$A$2:$A$527=$B40)),"""")"),"")</f>
        <v/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</row>
    <row r="41" ht="15.75" customHeight="1">
      <c r="A41" s="8"/>
      <c r="B41" s="9"/>
      <c r="C41" s="9"/>
      <c r="D41" s="6" t="str">
        <f>IF(C41="","",IFERROR(VLOOKUP(C41,'Master Data'!$B$2:$C$527,2,FALSE),""))</f>
        <v/>
      </c>
      <c r="E41" s="10"/>
      <c r="H41" s="2" t="str">
        <f>IFERROR('Master Data'!E69,"")</f>
        <v/>
      </c>
      <c r="I41" s="2" t="str">
        <f>IFERROR(__xludf.DUMMYFUNCTION("IFERROR(TRANSPOSE(FILTER('Master Data'!$B$2:$B$527,'Master Data'!$A$2:$A$527=$B41)),"""")"),"")</f>
        <v/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</row>
    <row r="42" ht="15.75" customHeight="1">
      <c r="A42" s="8"/>
      <c r="B42" s="9"/>
      <c r="C42" s="9"/>
      <c r="D42" s="6" t="str">
        <f>IF(C42="","",IFERROR(VLOOKUP(C42,'Master Data'!$B$2:$C$527,2,FALSE),""))</f>
        <v/>
      </c>
      <c r="E42" s="10"/>
      <c r="H42" s="2" t="str">
        <f>IFERROR('Master Data'!E72,"")</f>
        <v/>
      </c>
      <c r="I42" s="2" t="str">
        <f>IFERROR(__xludf.DUMMYFUNCTION("IFERROR(TRANSPOSE(FILTER('Master Data'!$B$2:$B$527,'Master Data'!$A$2:$A$527=$B42)),"""")"),"")</f>
        <v/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</row>
    <row r="43" ht="15.75" customHeight="1">
      <c r="A43" s="8"/>
      <c r="B43" s="9"/>
      <c r="C43" s="9"/>
      <c r="D43" s="6" t="str">
        <f>IF(C43="","",IFERROR(VLOOKUP(C43,'Master Data'!$B$2:$C$527,2,FALSE),""))</f>
        <v/>
      </c>
      <c r="E43" s="10"/>
      <c r="H43" s="2" t="str">
        <f>IFERROR('Master Data'!E79,"")</f>
        <v/>
      </c>
      <c r="I43" s="2" t="str">
        <f>IFERROR(__xludf.DUMMYFUNCTION("IFERROR(TRANSPOSE(FILTER('Master Data'!$B$2:$B$527,'Master Data'!$A$2:$A$527=$B43)),"""")"),"")</f>
        <v/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</row>
    <row r="44" ht="15.75" customHeight="1">
      <c r="A44" s="8"/>
      <c r="B44" s="9"/>
      <c r="C44" s="9"/>
      <c r="D44" s="6" t="str">
        <f>IF(C44="","",IFERROR(VLOOKUP(C44,'Master Data'!$B$2:$C$527,2,FALSE),""))</f>
        <v/>
      </c>
      <c r="E44" s="10"/>
      <c r="H44" s="2" t="str">
        <f>IFERROR('Master Data'!E80,"")</f>
        <v/>
      </c>
      <c r="I44" s="2" t="str">
        <f>IFERROR(__xludf.DUMMYFUNCTION("IFERROR(TRANSPOSE(FILTER('Master Data'!$B$2:$B$527,'Master Data'!$A$2:$A$527=$B44)),"""")"),"")</f>
        <v/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</row>
    <row r="45" ht="15.75" customHeight="1">
      <c r="A45" s="8"/>
      <c r="B45" s="9"/>
      <c r="C45" s="9"/>
      <c r="D45" s="6" t="str">
        <f>IF(C45="","",IFERROR(VLOOKUP(C45,'Master Data'!$B$2:$C$527,2,FALSE),""))</f>
        <v/>
      </c>
      <c r="E45" s="10"/>
      <c r="H45" s="2" t="str">
        <f>IFERROR('Master Data'!E81,"")</f>
        <v/>
      </c>
      <c r="I45" s="2" t="str">
        <f>IFERROR(__xludf.DUMMYFUNCTION("IFERROR(TRANSPOSE(FILTER('Master Data'!$B$2:$B$527,'Master Data'!$A$2:$A$527=$B45)),"""")"),"")</f>
        <v/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</row>
    <row r="46" ht="15.75" customHeight="1">
      <c r="A46" s="8"/>
      <c r="B46" s="9"/>
      <c r="C46" s="9"/>
      <c r="D46" s="6" t="str">
        <f>IF(C46="","",IFERROR(VLOOKUP(C46,'Master Data'!$B$2:$C$527,2,FALSE),""))</f>
        <v/>
      </c>
      <c r="E46" s="10"/>
      <c r="H46" s="2" t="str">
        <f>IFERROR('Master Data'!E82,"")</f>
        <v/>
      </c>
      <c r="I46" s="2" t="str">
        <f>IFERROR(__xludf.DUMMYFUNCTION("IFERROR(TRANSPOSE(FILTER('Master Data'!$B$2:$B$527,'Master Data'!$A$2:$A$527=$B46)),"""")"),"")</f>
        <v/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</row>
    <row r="47" ht="15.75" customHeight="1">
      <c r="A47" s="8"/>
      <c r="B47" s="9"/>
      <c r="C47" s="9"/>
      <c r="D47" s="6" t="str">
        <f>IF(C47="","",IFERROR(VLOOKUP(C47,'Master Data'!$B$2:$C$527,2,FALSE),""))</f>
        <v/>
      </c>
      <c r="E47" s="10"/>
      <c r="H47" s="2" t="str">
        <f>IFERROR('Master Data'!E83,"")</f>
        <v/>
      </c>
      <c r="I47" s="2" t="str">
        <f>IFERROR(__xludf.DUMMYFUNCTION("IFERROR(TRANSPOSE(FILTER('Master Data'!$B$2:$B$527,'Master Data'!$A$2:$A$527=$B47)),"""")"),"")</f>
        <v/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</row>
    <row r="48" ht="15.75" customHeight="1">
      <c r="A48" s="8"/>
      <c r="B48" s="9"/>
      <c r="C48" s="9"/>
      <c r="D48" s="6" t="str">
        <f>IF(C48="","",IFERROR(VLOOKUP(C48,'Master Data'!$B$2:$C$527,2,FALSE),""))</f>
        <v/>
      </c>
      <c r="E48" s="10"/>
      <c r="H48" s="2" t="str">
        <f>IFERROR('Master Data'!E84,"")</f>
        <v/>
      </c>
      <c r="I48" s="2" t="str">
        <f>IFERROR(__xludf.DUMMYFUNCTION("IFERROR(TRANSPOSE(FILTER('Master Data'!$B$2:$B$527,'Master Data'!$A$2:$A$527=$B48)),"""")"),"")</f>
        <v/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</row>
    <row r="49" ht="15.75" customHeight="1">
      <c r="A49" s="8"/>
      <c r="B49" s="9"/>
      <c r="C49" s="9"/>
      <c r="D49" s="6" t="str">
        <f>IF(C49="","",IFERROR(VLOOKUP(C49,'Master Data'!$B$2:$C$527,2,FALSE),""))</f>
        <v/>
      </c>
      <c r="E49" s="10"/>
      <c r="H49" s="2" t="str">
        <f>IFERROR('Master Data'!E85,"")</f>
        <v/>
      </c>
      <c r="I49" s="2" t="str">
        <f>IFERROR(__xludf.DUMMYFUNCTION("IFERROR(TRANSPOSE(FILTER('Master Data'!$B$2:$B$527,'Master Data'!$A$2:$A$527=$B49)),"""")"),"")</f>
        <v/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</row>
    <row r="50" ht="15.75" customHeight="1">
      <c r="A50" s="8"/>
      <c r="B50" s="9"/>
      <c r="C50" s="9"/>
      <c r="D50" s="6" t="str">
        <f>IF(C50="","",IFERROR(VLOOKUP(C50,'Master Data'!$B$2:$C$527,2,FALSE),""))</f>
        <v/>
      </c>
      <c r="E50" s="10"/>
      <c r="H50" s="2" t="str">
        <f>IFERROR('Master Data'!E86,"")</f>
        <v/>
      </c>
      <c r="I50" s="2" t="str">
        <f>IFERROR(__xludf.DUMMYFUNCTION("IFERROR(TRANSPOSE(FILTER('Master Data'!$B$2:$B$527,'Master Data'!$A$2:$A$527=$B50)),"""")"),"")</f>
        <v/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</row>
    <row r="51" ht="15.75" customHeight="1">
      <c r="A51" s="8"/>
      <c r="B51" s="9"/>
      <c r="C51" s="9"/>
      <c r="D51" s="6" t="str">
        <f>IF(C51="","",IFERROR(VLOOKUP(C51,'Master Data'!$B$2:$C$527,2,FALSE),""))</f>
        <v/>
      </c>
      <c r="E51" s="10"/>
      <c r="H51" s="2" t="str">
        <f>IFERROR('Master Data'!E87,"")</f>
        <v/>
      </c>
      <c r="I51" s="2" t="str">
        <f>IFERROR(__xludf.DUMMYFUNCTION("IFERROR(TRANSPOSE(FILTER('Master Data'!$B$2:$B$527,'Master Data'!$A$2:$A$527=$B51)),"""")"),"")</f>
        <v/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</row>
    <row r="52" ht="15.75" customHeight="1">
      <c r="A52" s="8"/>
      <c r="B52" s="9"/>
      <c r="C52" s="9"/>
      <c r="D52" s="6" t="str">
        <f>IF(C52="","",IFERROR(VLOOKUP(C52,'Master Data'!$B$2:$C$527,2,FALSE),""))</f>
        <v/>
      </c>
      <c r="E52" s="10"/>
      <c r="H52" s="2" t="str">
        <f>IFERROR('Master Data'!E88,"")</f>
        <v/>
      </c>
      <c r="I52" s="2" t="str">
        <f>IFERROR(__xludf.DUMMYFUNCTION("IFERROR(TRANSPOSE(FILTER('Master Data'!$B$2:$B$527,'Master Data'!$A$2:$A$527=$B52)),"""")"),"")</f>
        <v/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</row>
    <row r="53" ht="15.75" customHeight="1">
      <c r="A53" s="8"/>
      <c r="B53" s="9"/>
      <c r="C53" s="9"/>
      <c r="D53" s="6" t="str">
        <f>IF(C53="","",IFERROR(VLOOKUP(C53,'Master Data'!$B$2:$C$527,2,FALSE),""))</f>
        <v/>
      </c>
      <c r="E53" s="10"/>
      <c r="H53" s="2" t="str">
        <f>IFERROR('Master Data'!E89,"")</f>
        <v/>
      </c>
      <c r="I53" s="2" t="str">
        <f>IFERROR(__xludf.DUMMYFUNCTION("IFERROR(TRANSPOSE(FILTER('Master Data'!$B$2:$B$527,'Master Data'!$A$2:$A$527=$B53)),"""")"),"")</f>
        <v/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</row>
    <row r="54" ht="15.75" customHeight="1">
      <c r="A54" s="8"/>
      <c r="B54" s="9"/>
      <c r="C54" s="9"/>
      <c r="D54" s="6" t="str">
        <f>IF(C54="","",IFERROR(VLOOKUP(C54,'Master Data'!$B$2:$C$527,2,FALSE),""))</f>
        <v/>
      </c>
      <c r="E54" s="10"/>
      <c r="H54" s="2" t="str">
        <f>IFERROR('Master Data'!E90,"")</f>
        <v/>
      </c>
      <c r="I54" s="2" t="str">
        <f>IFERROR(__xludf.DUMMYFUNCTION("IFERROR(TRANSPOSE(FILTER('Master Data'!$B$2:$B$527,'Master Data'!$A$2:$A$527=$B54)),"""")"),"")</f>
        <v/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</row>
    <row r="55" ht="15.75" customHeight="1">
      <c r="A55" s="8"/>
      <c r="B55" s="9"/>
      <c r="C55" s="9"/>
      <c r="D55" s="6" t="str">
        <f>IF(C55="","",IFERROR(VLOOKUP(C55,'Master Data'!$B$2:$C$527,2,FALSE),""))</f>
        <v/>
      </c>
      <c r="E55" s="10"/>
      <c r="H55" s="2" t="str">
        <f>IFERROR('Master Data'!E91,"")</f>
        <v/>
      </c>
      <c r="I55" s="2" t="str">
        <f>IFERROR(__xludf.DUMMYFUNCTION("IFERROR(TRANSPOSE(FILTER('Master Data'!$B$2:$B$527,'Master Data'!$A$2:$A$527=$B55)),"""")"),"")</f>
        <v/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</row>
    <row r="56" ht="15.75" customHeight="1">
      <c r="A56" s="8"/>
      <c r="B56" s="9"/>
      <c r="C56" s="9"/>
      <c r="D56" s="6" t="str">
        <f>IF(C56="","",IFERROR(VLOOKUP(C56,'Master Data'!$B$2:$C$527,2,FALSE),""))</f>
        <v/>
      </c>
      <c r="E56" s="10"/>
      <c r="H56" s="2" t="str">
        <f>IFERROR('Master Data'!E92,"")</f>
        <v/>
      </c>
      <c r="I56" s="2" t="str">
        <f>IFERROR(__xludf.DUMMYFUNCTION("IFERROR(TRANSPOSE(FILTER('Master Data'!$B$2:$B$527,'Master Data'!$A$2:$A$527=$B56)),"""")"),"")</f>
        <v/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</row>
    <row r="57" ht="15.75" customHeight="1">
      <c r="A57" s="8"/>
      <c r="B57" s="9"/>
      <c r="C57" s="9"/>
      <c r="D57" s="6" t="str">
        <f>IF(C57="","",IFERROR(VLOOKUP(C57,'Master Data'!$B$2:$C$527,2,FALSE),""))</f>
        <v/>
      </c>
      <c r="E57" s="10"/>
      <c r="H57" s="2" t="str">
        <f>IFERROR('Master Data'!E93,"")</f>
        <v/>
      </c>
      <c r="I57" s="2" t="str">
        <f>IFERROR(__xludf.DUMMYFUNCTION("IFERROR(TRANSPOSE(FILTER('Master Data'!$B$2:$B$527,'Master Data'!$A$2:$A$527=$B57)),"""")"),"")</f>
        <v/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</row>
    <row r="58" ht="15.75" customHeight="1">
      <c r="A58" s="8"/>
      <c r="B58" s="9"/>
      <c r="C58" s="9"/>
      <c r="D58" s="6" t="str">
        <f>IF(C58="","",IFERROR(VLOOKUP(C58,'Master Data'!$B$2:$C$527,2,FALSE),""))</f>
        <v/>
      </c>
      <c r="E58" s="10"/>
      <c r="H58" s="2" t="str">
        <f>IFERROR('Master Data'!E94,"")</f>
        <v/>
      </c>
      <c r="I58" s="2" t="str">
        <f>IFERROR(__xludf.DUMMYFUNCTION("IFERROR(TRANSPOSE(FILTER('Master Data'!$B$2:$B$527,'Master Data'!$A$2:$A$527=$B58)),"""")"),"")</f>
        <v/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</row>
    <row r="59" ht="15.75" customHeight="1">
      <c r="A59" s="8"/>
      <c r="B59" s="9"/>
      <c r="C59" s="9"/>
      <c r="D59" s="6" t="str">
        <f>IF(C59="","",IFERROR(VLOOKUP(C59,'Master Data'!$B$2:$C$527,2,FALSE),""))</f>
        <v/>
      </c>
      <c r="E59" s="10"/>
      <c r="H59" s="2" t="str">
        <f>IFERROR('Master Data'!E95,"")</f>
        <v/>
      </c>
      <c r="I59" s="2" t="str">
        <f>IFERROR(__xludf.DUMMYFUNCTION("IFERROR(TRANSPOSE(FILTER('Master Data'!$B$2:$B$527,'Master Data'!$A$2:$A$527=$B59)),"""")"),"")</f>
        <v/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</row>
    <row r="60" ht="15.75" customHeight="1">
      <c r="A60" s="8"/>
      <c r="B60" s="9"/>
      <c r="C60" s="9"/>
      <c r="D60" s="6" t="str">
        <f>IF(C60="","",IFERROR(VLOOKUP(C60,'Master Data'!$B$2:$C$527,2,FALSE),""))</f>
        <v/>
      </c>
      <c r="E60" s="10"/>
      <c r="H60" s="2" t="str">
        <f>IFERROR('Master Data'!E96,"")</f>
        <v/>
      </c>
      <c r="I60" s="2" t="str">
        <f>IFERROR(__xludf.DUMMYFUNCTION("IFERROR(TRANSPOSE(FILTER('Master Data'!$B$2:$B$527,'Master Data'!$A$2:$A$527=$B60)),"""")"),"")</f>
        <v/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</row>
    <row r="61" ht="15.75" customHeight="1">
      <c r="A61" s="8"/>
      <c r="B61" s="9"/>
      <c r="C61" s="9"/>
      <c r="D61" s="6" t="str">
        <f>IF(C61="","",IFERROR(VLOOKUP(C61,'Master Data'!$B$2:$C$527,2,FALSE),""))</f>
        <v/>
      </c>
      <c r="E61" s="10"/>
      <c r="H61" s="2" t="str">
        <f>IFERROR('Master Data'!E97,"")</f>
        <v/>
      </c>
      <c r="I61" s="2" t="str">
        <f>IFERROR(__xludf.DUMMYFUNCTION("IFERROR(TRANSPOSE(FILTER('Master Data'!$B$2:$B$527,'Master Data'!$A$2:$A$527=$B61)),"""")"),"")</f>
        <v/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</row>
    <row r="62" ht="15.75" customHeight="1">
      <c r="A62" s="8"/>
      <c r="B62" s="9"/>
      <c r="C62" s="9"/>
      <c r="D62" s="6" t="str">
        <f>IF(C62="","",IFERROR(VLOOKUP(C62,'Master Data'!$B$2:$C$527,2,FALSE),""))</f>
        <v/>
      </c>
      <c r="E62" s="10"/>
      <c r="H62" s="2" t="str">
        <f>IFERROR('Master Data'!E98,"")</f>
        <v/>
      </c>
      <c r="I62" s="2" t="str">
        <f>IFERROR(__xludf.DUMMYFUNCTION("IFERROR(TRANSPOSE(FILTER('Master Data'!$B$2:$B$527,'Master Data'!$A$2:$A$527=$B62)),"""")"),"")</f>
        <v/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</row>
    <row r="63" ht="15.75" customHeight="1">
      <c r="A63" s="8"/>
      <c r="B63" s="9"/>
      <c r="C63" s="9"/>
      <c r="D63" s="6" t="str">
        <f>IF(C63="","",IFERROR(VLOOKUP(C63,'Master Data'!$B$2:$C$527,2,FALSE),""))</f>
        <v/>
      </c>
      <c r="E63" s="10"/>
      <c r="H63" s="2" t="str">
        <f>IFERROR('Master Data'!E99,"")</f>
        <v/>
      </c>
      <c r="I63" s="2" t="str">
        <f>IFERROR(__xludf.DUMMYFUNCTION("IFERROR(TRANSPOSE(FILTER('Master Data'!$B$2:$B$527,'Master Data'!$A$2:$A$527=$B63)),"""")"),"")</f>
        <v/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</row>
    <row r="64" ht="15.75" customHeight="1">
      <c r="A64" s="8"/>
      <c r="B64" s="9"/>
      <c r="C64" s="9"/>
      <c r="D64" s="6" t="str">
        <f>IF(C64="","",IFERROR(VLOOKUP(C64,'Master Data'!$B$2:$C$527,2,FALSE),""))</f>
        <v/>
      </c>
      <c r="E64" s="10"/>
      <c r="H64" s="2" t="str">
        <f>IFERROR('Master Data'!E100,"")</f>
        <v/>
      </c>
      <c r="I64" s="2" t="str">
        <f>IFERROR(__xludf.DUMMYFUNCTION("IFERROR(TRANSPOSE(FILTER('Master Data'!$B$2:$B$527,'Master Data'!$A$2:$A$527=$B64)),"""")"),"")</f>
        <v/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</row>
    <row r="65" ht="15.75" customHeight="1">
      <c r="A65" s="8"/>
      <c r="B65" s="9"/>
      <c r="C65" s="9"/>
      <c r="D65" s="6" t="str">
        <f>IF(C65="","",IFERROR(VLOOKUP(C65,'Master Data'!$B$2:$C$527,2,FALSE),""))</f>
        <v/>
      </c>
      <c r="E65" s="10"/>
      <c r="H65" s="2" t="str">
        <f>IFERROR('Master Data'!E101,"")</f>
        <v/>
      </c>
      <c r="I65" s="2" t="str">
        <f>IFERROR(__xludf.DUMMYFUNCTION("IFERROR(TRANSPOSE(FILTER('Master Data'!$B$2:$B$527,'Master Data'!$A$2:$A$527=$B65)),"""")"),"")</f>
        <v/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</row>
    <row r="66" ht="15.75" customHeight="1">
      <c r="A66" s="8"/>
      <c r="B66" s="9"/>
      <c r="C66" s="9"/>
      <c r="D66" s="6" t="str">
        <f>IF(C66="","",IFERROR(VLOOKUP(C66,'Master Data'!$B$2:$C$527,2,FALSE),""))</f>
        <v/>
      </c>
      <c r="E66" s="10"/>
      <c r="H66" s="2" t="str">
        <f>IFERROR('Master Data'!E102,"")</f>
        <v/>
      </c>
      <c r="I66" s="2" t="str">
        <f>IFERROR(__xludf.DUMMYFUNCTION("IFERROR(TRANSPOSE(FILTER('Master Data'!$B$2:$B$527,'Master Data'!$A$2:$A$527=$B66)),"""")"),"")</f>
        <v/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</row>
    <row r="67" ht="15.75" customHeight="1">
      <c r="A67" s="8"/>
      <c r="B67" s="9"/>
      <c r="C67" s="9"/>
      <c r="D67" s="6" t="str">
        <f>IF(C67="","",IFERROR(VLOOKUP(C67,'Master Data'!$B$2:$C$527,2,FALSE),""))</f>
        <v/>
      </c>
      <c r="E67" s="10"/>
      <c r="H67" s="2" t="str">
        <f>IFERROR('Master Data'!E103,"")</f>
        <v/>
      </c>
      <c r="I67" s="2" t="str">
        <f>IFERROR(__xludf.DUMMYFUNCTION("IFERROR(TRANSPOSE(FILTER('Master Data'!$B$2:$B$527,'Master Data'!$A$2:$A$527=$B67)),"""")"),"")</f>
        <v/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</row>
    <row r="68" ht="15.75" customHeight="1">
      <c r="A68" s="8"/>
      <c r="B68" s="9"/>
      <c r="C68" s="9"/>
      <c r="D68" s="6" t="str">
        <f>IF(C68="","",IFERROR(VLOOKUP(C68,'Master Data'!$B$2:$C$527,2,FALSE),""))</f>
        <v/>
      </c>
      <c r="E68" s="10"/>
      <c r="H68" s="2" t="str">
        <f>IFERROR('Master Data'!E104,"")</f>
        <v/>
      </c>
      <c r="I68" s="2" t="str">
        <f>IFERROR(__xludf.DUMMYFUNCTION("IFERROR(TRANSPOSE(FILTER('Master Data'!$B$2:$B$527,'Master Data'!$A$2:$A$527=$B68)),"""")"),"")</f>
        <v/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</row>
    <row r="69" ht="15.75" customHeight="1">
      <c r="A69" s="8"/>
      <c r="B69" s="9"/>
      <c r="C69" s="9"/>
      <c r="D69" s="6" t="str">
        <f>IF(C69="","",IFERROR(VLOOKUP(C69,'Master Data'!$B$2:$C$527,2,FALSE),""))</f>
        <v/>
      </c>
      <c r="E69" s="10"/>
      <c r="H69" s="2" t="str">
        <f>IFERROR('Master Data'!E105,"")</f>
        <v/>
      </c>
      <c r="I69" s="2" t="str">
        <f>IFERROR(__xludf.DUMMYFUNCTION("IFERROR(TRANSPOSE(FILTER('Master Data'!$B$2:$B$527,'Master Data'!$A$2:$A$527=$B69)),"""")"),"")</f>
        <v/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</row>
    <row r="70" ht="15.75" customHeight="1">
      <c r="A70" s="8"/>
      <c r="B70" s="9"/>
      <c r="C70" s="9"/>
      <c r="D70" s="6" t="str">
        <f>IF(C70="","",IFERROR(VLOOKUP(C70,'Master Data'!$B$2:$C$527,2,FALSE),""))</f>
        <v/>
      </c>
      <c r="E70" s="10"/>
      <c r="H70" s="2" t="str">
        <f>IFERROR('Master Data'!E106,"")</f>
        <v/>
      </c>
      <c r="I70" s="2" t="str">
        <f>IFERROR(__xludf.DUMMYFUNCTION("IFERROR(TRANSPOSE(FILTER('Master Data'!$B$2:$B$527,'Master Data'!$A$2:$A$527=$B70)),"""")"),"")</f>
        <v/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</row>
    <row r="71" ht="15.75" customHeight="1">
      <c r="A71" s="8"/>
      <c r="B71" s="9"/>
      <c r="C71" s="9"/>
      <c r="D71" s="6" t="str">
        <f>IF(C71="","",IFERROR(VLOOKUP(C71,'Master Data'!$B$2:$C$527,2,FALSE),""))</f>
        <v/>
      </c>
      <c r="E71" s="10"/>
      <c r="H71" s="2" t="str">
        <f>IFERROR('Master Data'!E107,"")</f>
        <v/>
      </c>
      <c r="I71" s="2" t="str">
        <f>IFERROR(__xludf.DUMMYFUNCTION("IFERROR(TRANSPOSE(FILTER('Master Data'!$B$2:$B$527,'Master Data'!$A$2:$A$527=$B71)),"""")"),"")</f>
        <v/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</row>
    <row r="72" ht="15.75" customHeight="1">
      <c r="A72" s="8"/>
      <c r="B72" s="9"/>
      <c r="C72" s="9"/>
      <c r="D72" s="6" t="str">
        <f>IF(C72="","",IFERROR(VLOOKUP(C72,'Master Data'!$B$2:$C$527,2,FALSE),""))</f>
        <v/>
      </c>
      <c r="E72" s="10"/>
      <c r="H72" s="2" t="str">
        <f>IFERROR('Master Data'!E108,"")</f>
        <v/>
      </c>
      <c r="I72" s="2" t="str">
        <f>IFERROR(__xludf.DUMMYFUNCTION("IFERROR(TRANSPOSE(FILTER('Master Data'!$B$2:$B$527,'Master Data'!$A$2:$A$527=$B72)),"""")"),"")</f>
        <v/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</row>
    <row r="73" ht="15.75" customHeight="1">
      <c r="A73" s="8"/>
      <c r="B73" s="9"/>
      <c r="C73" s="9"/>
      <c r="D73" s="6" t="str">
        <f>IF(C73="","",IFERROR(VLOOKUP(C73,'Master Data'!$B$2:$C$527,2,FALSE),""))</f>
        <v/>
      </c>
      <c r="E73" s="10"/>
      <c r="H73" s="2" t="str">
        <f>IFERROR('Master Data'!E109,"")</f>
        <v/>
      </c>
      <c r="I73" s="2" t="str">
        <f>IFERROR(__xludf.DUMMYFUNCTION("IFERROR(TRANSPOSE(FILTER('Master Data'!$B$2:$B$527,'Master Data'!$A$2:$A$527=$B73)),"""")"),"")</f>
        <v/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</row>
    <row r="74" ht="15.75" customHeight="1">
      <c r="A74" s="8"/>
      <c r="B74" s="9"/>
      <c r="C74" s="9"/>
      <c r="D74" s="6" t="str">
        <f>IF(C74="","",IFERROR(VLOOKUP(C74,'Master Data'!$B$2:$C$527,2,FALSE),""))</f>
        <v/>
      </c>
      <c r="E74" s="10"/>
      <c r="H74" s="2" t="str">
        <f>IFERROR('Master Data'!E110,"")</f>
        <v/>
      </c>
      <c r="I74" s="2" t="str">
        <f>IFERROR(__xludf.DUMMYFUNCTION("IFERROR(TRANSPOSE(FILTER('Master Data'!$B$2:$B$527,'Master Data'!$A$2:$A$527=$B74)),"""")"),"")</f>
        <v/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</row>
    <row r="75" ht="15.75" customHeight="1">
      <c r="A75" s="8"/>
      <c r="B75" s="9"/>
      <c r="C75" s="9"/>
      <c r="D75" s="6" t="str">
        <f>IF(C75="","",IFERROR(VLOOKUP(C75,'Master Data'!$B$2:$C$527,2,FALSE),""))</f>
        <v/>
      </c>
      <c r="E75" s="10"/>
      <c r="H75" s="2" t="str">
        <f>IFERROR('Master Data'!E111,"")</f>
        <v/>
      </c>
      <c r="I75" s="2" t="str">
        <f>IFERROR(__xludf.DUMMYFUNCTION("IFERROR(TRANSPOSE(FILTER('Master Data'!$B$2:$B$527,'Master Data'!$A$2:$A$527=$B75)),"""")"),"")</f>
        <v/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</row>
    <row r="76" ht="15.75" customHeight="1">
      <c r="A76" s="8"/>
      <c r="B76" s="9"/>
      <c r="C76" s="9"/>
      <c r="D76" s="6" t="str">
        <f>IF(C76="","",IFERROR(VLOOKUP(C76,'Master Data'!$B$2:$C$527,2,FALSE),""))</f>
        <v/>
      </c>
      <c r="E76" s="10"/>
      <c r="H76" s="2" t="str">
        <f>IFERROR('Master Data'!E112,"")</f>
        <v/>
      </c>
      <c r="I76" s="2" t="str">
        <f>IFERROR(__xludf.DUMMYFUNCTION("IFERROR(TRANSPOSE(FILTER('Master Data'!$B$2:$B$527,'Master Data'!$A$2:$A$527=$B76)),"""")"),"")</f>
        <v/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</row>
    <row r="77" ht="15.75" customHeight="1">
      <c r="A77" s="8"/>
      <c r="B77" s="9"/>
      <c r="C77" s="9"/>
      <c r="D77" s="6" t="str">
        <f>IF(C77="","",IFERROR(VLOOKUP(C77,'Master Data'!$B$2:$C$527,2,FALSE),""))</f>
        <v/>
      </c>
      <c r="E77" s="10"/>
      <c r="H77" s="2" t="str">
        <f>IFERROR('Master Data'!E113,"")</f>
        <v/>
      </c>
      <c r="I77" s="2" t="str">
        <f>IFERROR(__xludf.DUMMYFUNCTION("IFERROR(TRANSPOSE(FILTER('Master Data'!$B$2:$B$527,'Master Data'!$A$2:$A$527=$B77)),"""")"),"")</f>
        <v/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</row>
    <row r="78" ht="15.75" customHeight="1">
      <c r="A78" s="8"/>
      <c r="B78" s="9"/>
      <c r="C78" s="9"/>
      <c r="D78" s="6" t="str">
        <f>IF(C78="","",IFERROR(VLOOKUP(C78,'Master Data'!$B$2:$C$527,2,FALSE),""))</f>
        <v/>
      </c>
      <c r="E78" s="10"/>
      <c r="H78" s="2" t="str">
        <f>IFERROR('Master Data'!E114,"")</f>
        <v/>
      </c>
      <c r="I78" s="2" t="str">
        <f>IFERROR(__xludf.DUMMYFUNCTION("IFERROR(TRANSPOSE(FILTER('Master Data'!$B$2:$B$527,'Master Data'!$A$2:$A$527=$B78)),"""")"),"")</f>
        <v/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</row>
    <row r="79" ht="15.75" customHeight="1">
      <c r="A79" s="8"/>
      <c r="B79" s="9"/>
      <c r="C79" s="9"/>
      <c r="D79" s="6" t="str">
        <f>IF(C79="","",IFERROR(VLOOKUP(C79,'Master Data'!$B$2:$C$527,2,FALSE),""))</f>
        <v/>
      </c>
      <c r="E79" s="10"/>
      <c r="H79" s="2" t="str">
        <f>IFERROR('Master Data'!E115,"")</f>
        <v/>
      </c>
      <c r="I79" s="2" t="str">
        <f>IFERROR(__xludf.DUMMYFUNCTION("IFERROR(TRANSPOSE(FILTER('Master Data'!$B$2:$B$527,'Master Data'!$A$2:$A$527=$B79)),"""")"),"")</f>
        <v/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</row>
    <row r="80" ht="15.75" customHeight="1">
      <c r="A80" s="8"/>
      <c r="B80" s="9"/>
      <c r="C80" s="9"/>
      <c r="D80" s="6" t="str">
        <f>IF(C80="","",IFERROR(VLOOKUP(C80,'Master Data'!$B$2:$C$527,2,FALSE),""))</f>
        <v/>
      </c>
      <c r="E80" s="10"/>
      <c r="H80" s="2" t="str">
        <f>IFERROR('Master Data'!E116,"")</f>
        <v/>
      </c>
      <c r="I80" s="2" t="str">
        <f>IFERROR(__xludf.DUMMYFUNCTION("IFERROR(TRANSPOSE(FILTER('Master Data'!$B$2:$B$527,'Master Data'!$A$2:$A$527=$B80)),"""")"),"")</f>
        <v/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</row>
    <row r="81" ht="15.75" customHeight="1">
      <c r="A81" s="8"/>
      <c r="B81" s="9"/>
      <c r="C81" s="9"/>
      <c r="D81" s="6" t="str">
        <f>IF(C81="","",IFERROR(VLOOKUP(C81,'Master Data'!$B$2:$C$527,2,FALSE),""))</f>
        <v/>
      </c>
      <c r="E81" s="10"/>
      <c r="H81" s="2" t="str">
        <f>IFERROR('Master Data'!E117,"")</f>
        <v/>
      </c>
      <c r="I81" s="2" t="str">
        <f>IFERROR(__xludf.DUMMYFUNCTION("IFERROR(TRANSPOSE(FILTER('Master Data'!$B$2:$B$527,'Master Data'!$A$2:$A$527=$B81)),"""")"),"")</f>
        <v/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</row>
    <row r="82" ht="15.75" customHeight="1">
      <c r="A82" s="8"/>
      <c r="B82" s="9"/>
      <c r="C82" s="9"/>
      <c r="D82" s="6" t="str">
        <f>IF(C82="","",IFERROR(VLOOKUP(C82,'Master Data'!$B$2:$C$527,2,FALSE),""))</f>
        <v/>
      </c>
      <c r="E82" s="10"/>
      <c r="H82" s="2" t="str">
        <f>IFERROR('Master Data'!E118,"")</f>
        <v/>
      </c>
      <c r="I82" s="2" t="str">
        <f>IFERROR(__xludf.DUMMYFUNCTION("IFERROR(TRANSPOSE(FILTER('Master Data'!$B$2:$B$527,'Master Data'!$A$2:$A$527=$B82)),"""")"),"")</f>
        <v/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</row>
    <row r="83" ht="15.75" customHeight="1">
      <c r="A83" s="8"/>
      <c r="B83" s="9"/>
      <c r="C83" s="9"/>
      <c r="D83" s="6" t="str">
        <f>IF(C83="","",IFERROR(VLOOKUP(C83,'Master Data'!$B$2:$C$527,2,FALSE),""))</f>
        <v/>
      </c>
      <c r="E83" s="10"/>
      <c r="H83" s="2" t="str">
        <f>IFERROR('Master Data'!E119,"")</f>
        <v/>
      </c>
      <c r="I83" s="2" t="str">
        <f>IFERROR(__xludf.DUMMYFUNCTION("IFERROR(TRANSPOSE(FILTER('Master Data'!$B$2:$B$527,'Master Data'!$A$2:$A$527=$B83)),"""")"),"")</f>
        <v/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</row>
    <row r="84" ht="15.75" customHeight="1">
      <c r="A84" s="8"/>
      <c r="B84" s="9"/>
      <c r="C84" s="9"/>
      <c r="D84" s="6" t="str">
        <f>IF(C84="","",IFERROR(VLOOKUP(C84,'Master Data'!$B$2:$C$527,2,FALSE),""))</f>
        <v/>
      </c>
      <c r="E84" s="10"/>
      <c r="H84" s="2" t="str">
        <f>IFERROR('Master Data'!E120,"")</f>
        <v/>
      </c>
      <c r="I84" s="2" t="str">
        <f>IFERROR(__xludf.DUMMYFUNCTION("IFERROR(TRANSPOSE(FILTER('Master Data'!$B$2:$B$527,'Master Data'!$A$2:$A$527=$B84)),"""")"),"")</f>
        <v/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</row>
    <row r="85" ht="15.75" customHeight="1">
      <c r="A85" s="8"/>
      <c r="B85" s="9"/>
      <c r="C85" s="9"/>
      <c r="D85" s="6" t="str">
        <f>IF(C85="","",IFERROR(VLOOKUP(C85,'Master Data'!$B$2:$C$527,2,FALSE),""))</f>
        <v/>
      </c>
      <c r="E85" s="10"/>
      <c r="H85" s="2" t="str">
        <f>IFERROR('Master Data'!E121,"")</f>
        <v/>
      </c>
      <c r="I85" s="2" t="str">
        <f>IFERROR(__xludf.DUMMYFUNCTION("IFERROR(TRANSPOSE(FILTER('Master Data'!$B$2:$B$527,'Master Data'!$A$2:$A$527=$B85)),"""")"),"")</f>
        <v/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</row>
    <row r="86" ht="15.75" customHeight="1">
      <c r="A86" s="8"/>
      <c r="B86" s="9"/>
      <c r="C86" s="9"/>
      <c r="D86" s="6" t="str">
        <f>IF(C86="","",IFERROR(VLOOKUP(C86,'Master Data'!$B$2:$C$527,2,FALSE),""))</f>
        <v/>
      </c>
      <c r="E86" s="10"/>
      <c r="H86" s="2" t="str">
        <f>IFERROR('Master Data'!E122,"")</f>
        <v/>
      </c>
      <c r="I86" s="2" t="str">
        <f>IFERROR(__xludf.DUMMYFUNCTION("IFERROR(TRANSPOSE(FILTER('Master Data'!$B$2:$B$527,'Master Data'!$A$2:$A$527=$B86)),"""")"),"")</f>
        <v/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</row>
    <row r="87" ht="15.75" customHeight="1">
      <c r="A87" s="8"/>
      <c r="B87" s="9"/>
      <c r="C87" s="9"/>
      <c r="D87" s="6" t="str">
        <f>IF(C87="","",IFERROR(VLOOKUP(C87,'Master Data'!$B$2:$C$527,2,FALSE),""))</f>
        <v/>
      </c>
      <c r="E87" s="10"/>
      <c r="H87" s="2" t="str">
        <f>IFERROR('Master Data'!E123,"")</f>
        <v/>
      </c>
      <c r="I87" s="2" t="str">
        <f>IFERROR(__xludf.DUMMYFUNCTION("IFERROR(TRANSPOSE(FILTER('Master Data'!$B$2:$B$527,'Master Data'!$A$2:$A$527=$B87)),"""")"),"")</f>
        <v/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</row>
    <row r="88" ht="15.75" customHeight="1">
      <c r="A88" s="8"/>
      <c r="B88" s="9"/>
      <c r="C88" s="9"/>
      <c r="D88" s="6" t="str">
        <f>IF(C88="","",IFERROR(VLOOKUP(C88,'Master Data'!$B$2:$C$527,2,FALSE),""))</f>
        <v/>
      </c>
      <c r="E88" s="10"/>
      <c r="H88" s="2" t="str">
        <f>IFERROR('Master Data'!E124,"")</f>
        <v/>
      </c>
      <c r="I88" s="2" t="str">
        <f>IFERROR(__xludf.DUMMYFUNCTION("IFERROR(TRANSPOSE(FILTER('Master Data'!$B$2:$B$527,'Master Data'!$A$2:$A$527=$B88)),"""")"),"")</f>
        <v/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</row>
    <row r="89" ht="15.75" customHeight="1">
      <c r="A89" s="8"/>
      <c r="B89" s="9"/>
      <c r="C89" s="9"/>
      <c r="D89" s="6" t="str">
        <f>IF(C89="","",IFERROR(VLOOKUP(C89,'Master Data'!$B$2:$C$527,2,FALSE),""))</f>
        <v/>
      </c>
      <c r="E89" s="10"/>
      <c r="H89" s="2" t="str">
        <f>IFERROR('Master Data'!E125,"")</f>
        <v/>
      </c>
      <c r="I89" s="2" t="str">
        <f>IFERROR(__xludf.DUMMYFUNCTION("IFERROR(TRANSPOSE(FILTER('Master Data'!$B$2:$B$527,'Master Data'!$A$2:$A$527=$B89)),"""")"),"")</f>
        <v/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</row>
    <row r="90" ht="15.75" customHeight="1">
      <c r="A90" s="8"/>
      <c r="B90" s="9"/>
      <c r="C90" s="9"/>
      <c r="D90" s="6" t="str">
        <f>IF(C90="","",IFERROR(VLOOKUP(C90,'Master Data'!$B$2:$C$527,2,FALSE),""))</f>
        <v/>
      </c>
      <c r="E90" s="10"/>
      <c r="H90" s="2" t="str">
        <f>IFERROR('Master Data'!E126,"")</f>
        <v/>
      </c>
      <c r="I90" s="2" t="str">
        <f>IFERROR(__xludf.DUMMYFUNCTION("IFERROR(TRANSPOSE(FILTER('Master Data'!$B$2:$B$527,'Master Data'!$A$2:$A$527=$B90)),"""")"),"")</f>
        <v/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</row>
    <row r="91" ht="15.75" customHeight="1">
      <c r="A91" s="8"/>
      <c r="B91" s="9"/>
      <c r="C91" s="9"/>
      <c r="D91" s="6" t="str">
        <f>IF(C91="","",IFERROR(VLOOKUP(C91,'Master Data'!$B$2:$C$527,2,FALSE),""))</f>
        <v/>
      </c>
      <c r="E91" s="10"/>
      <c r="H91" s="2" t="str">
        <f>IFERROR('Master Data'!E127,"")</f>
        <v/>
      </c>
      <c r="I91" s="2" t="str">
        <f>IFERROR(__xludf.DUMMYFUNCTION("IFERROR(TRANSPOSE(FILTER('Master Data'!$B$2:$B$527,'Master Data'!$A$2:$A$527=$B91)),"""")"),"")</f>
        <v/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</row>
    <row r="92" ht="15.75" customHeight="1">
      <c r="A92" s="8"/>
      <c r="B92" s="9"/>
      <c r="C92" s="9"/>
      <c r="D92" s="6" t="str">
        <f>IF(C92="","",IFERROR(VLOOKUP(C92,'Master Data'!$B$2:$C$527,2,FALSE),""))</f>
        <v/>
      </c>
      <c r="E92" s="10"/>
      <c r="H92" s="2" t="str">
        <f>IFERROR('Master Data'!E128,"")</f>
        <v/>
      </c>
      <c r="I92" s="2" t="str">
        <f>IFERROR(__xludf.DUMMYFUNCTION("IFERROR(TRANSPOSE(FILTER('Master Data'!$B$2:$B$527,'Master Data'!$A$2:$A$527=$B92)),"""")"),"")</f>
        <v/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</row>
    <row r="93" ht="15.75" customHeight="1">
      <c r="A93" s="8"/>
      <c r="B93" s="9"/>
      <c r="C93" s="9"/>
      <c r="D93" s="6" t="str">
        <f>IF(C93="","",IFERROR(VLOOKUP(C93,'Master Data'!$B$2:$C$527,2,FALSE),""))</f>
        <v/>
      </c>
      <c r="E93" s="10"/>
      <c r="H93" s="2" t="str">
        <f>IFERROR('Master Data'!E129,"")</f>
        <v/>
      </c>
      <c r="I93" s="2" t="str">
        <f>IFERROR(__xludf.DUMMYFUNCTION("IFERROR(TRANSPOSE(FILTER('Master Data'!$B$2:$B$527,'Master Data'!$A$2:$A$527=$B93)),"""")"),"")</f>
        <v/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</row>
    <row r="94" ht="15.75" customHeight="1">
      <c r="A94" s="8"/>
      <c r="B94" s="9"/>
      <c r="C94" s="9"/>
      <c r="D94" s="6" t="str">
        <f>IF(C94="","",IFERROR(VLOOKUP(C94,'Master Data'!$B$2:$C$527,2,FALSE),""))</f>
        <v/>
      </c>
      <c r="E94" s="10"/>
      <c r="H94" s="2" t="str">
        <f>IFERROR('Master Data'!E130,"")</f>
        <v/>
      </c>
      <c r="I94" s="2" t="str">
        <f>IFERROR(__xludf.DUMMYFUNCTION("IFERROR(TRANSPOSE(FILTER('Master Data'!$B$2:$B$527,'Master Data'!$A$2:$A$527=$B94)),"""")"),"")</f>
        <v/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</row>
    <row r="95" ht="15.75" customHeight="1">
      <c r="A95" s="8"/>
      <c r="B95" s="9"/>
      <c r="C95" s="9"/>
      <c r="D95" s="6" t="str">
        <f>IF(C95="","",IFERROR(VLOOKUP(C95,'Master Data'!$B$2:$C$527,2,FALSE),""))</f>
        <v/>
      </c>
      <c r="E95" s="10"/>
      <c r="H95" s="2" t="str">
        <f>IFERROR('Master Data'!E131,"")</f>
        <v/>
      </c>
      <c r="I95" s="2" t="str">
        <f>IFERROR(__xludf.DUMMYFUNCTION("IFERROR(TRANSPOSE(FILTER('Master Data'!$B$2:$B$527,'Master Data'!$A$2:$A$527=$B95)),"""")"),"")</f>
        <v/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</row>
    <row r="96" ht="15.75" customHeight="1">
      <c r="A96" s="8"/>
      <c r="B96" s="9"/>
      <c r="C96" s="9"/>
      <c r="D96" s="6" t="str">
        <f>IF(C96="","",IFERROR(VLOOKUP(C96,'Master Data'!$B$2:$C$527,2,FALSE),""))</f>
        <v/>
      </c>
      <c r="E96" s="10"/>
      <c r="H96" s="2" t="str">
        <f>IFERROR('Master Data'!E132,"")</f>
        <v/>
      </c>
      <c r="I96" s="2" t="str">
        <f>IFERROR(__xludf.DUMMYFUNCTION("IFERROR(TRANSPOSE(FILTER('Master Data'!$B$2:$B$527,'Master Data'!$A$2:$A$527=$B96)),"""")"),"")</f>
        <v/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</row>
    <row r="97" ht="15.75" customHeight="1">
      <c r="A97" s="8"/>
      <c r="B97" s="9"/>
      <c r="C97" s="9"/>
      <c r="D97" s="6" t="str">
        <f>IF(C97="","",IFERROR(VLOOKUP(C97,'Master Data'!$B$2:$C$527,2,FALSE),""))</f>
        <v/>
      </c>
      <c r="E97" s="10"/>
      <c r="H97" s="2" t="str">
        <f>IFERROR('Master Data'!E133,"")</f>
        <v/>
      </c>
      <c r="I97" s="2" t="str">
        <f>IFERROR(__xludf.DUMMYFUNCTION("IFERROR(TRANSPOSE(FILTER('Master Data'!$B$2:$B$527,'Master Data'!$A$2:$A$527=$B97)),"""")"),"")</f>
        <v/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</row>
    <row r="98" ht="15.75" customHeight="1">
      <c r="A98" s="8"/>
      <c r="B98" s="9"/>
      <c r="C98" s="9"/>
      <c r="D98" s="6" t="str">
        <f>IF(C98="","",IFERROR(VLOOKUP(C98,'Master Data'!$B$2:$C$527,2,FALSE),""))</f>
        <v/>
      </c>
      <c r="E98" s="10"/>
      <c r="H98" s="2" t="str">
        <f>IFERROR('Master Data'!E134,"")</f>
        <v/>
      </c>
      <c r="I98" s="2" t="str">
        <f>IFERROR(__xludf.DUMMYFUNCTION("IFERROR(TRANSPOSE(FILTER('Master Data'!$B$2:$B$527,'Master Data'!$A$2:$A$527=$B98)),"""")"),"")</f>
        <v/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</row>
    <row r="99" ht="15.75" customHeight="1">
      <c r="A99" s="8"/>
      <c r="B99" s="9"/>
      <c r="C99" s="9"/>
      <c r="D99" s="6" t="str">
        <f>IF(C99="","",IFERROR(VLOOKUP(C99,'Master Data'!$B$2:$C$527,2,FALSE),""))</f>
        <v/>
      </c>
      <c r="E99" s="10"/>
      <c r="H99" s="2" t="str">
        <f>IFERROR('Master Data'!E135,"")</f>
        <v/>
      </c>
      <c r="I99" s="2" t="str">
        <f>IFERROR(__xludf.DUMMYFUNCTION("IFERROR(TRANSPOSE(FILTER('Master Data'!$B$2:$B$527,'Master Data'!$A$2:$A$527=$B99)),"""")"),"")</f>
        <v/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</row>
    <row r="100" ht="15.75" customHeight="1">
      <c r="A100" s="8"/>
      <c r="B100" s="9"/>
      <c r="C100" s="9"/>
      <c r="D100" s="6" t="str">
        <f>IF(C100="","",IFERROR(VLOOKUP(C100,'Master Data'!$B$2:$C$527,2,FALSE),""))</f>
        <v/>
      </c>
      <c r="E100" s="10"/>
      <c r="H100" s="2" t="str">
        <f>IFERROR('Master Data'!E136,"")</f>
        <v/>
      </c>
      <c r="I100" s="2" t="str">
        <f>IFERROR(__xludf.DUMMYFUNCTION("IFERROR(TRANSPOSE(FILTER('Master Data'!$B$2:$B$527,'Master Data'!$A$2:$A$527=$B100)),"""")"),"")</f>
        <v/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</row>
    <row r="101" ht="15.75" customHeight="1">
      <c r="A101" s="8"/>
      <c r="B101" s="9"/>
      <c r="C101" s="9"/>
      <c r="D101" s="6" t="str">
        <f>IF(C101="","",IFERROR(VLOOKUP(C101,'Master Data'!$B$2:$C$527,2,FALSE),""))</f>
        <v/>
      </c>
      <c r="E101" s="10"/>
      <c r="H101" s="2" t="str">
        <f>IFERROR('Master Data'!E137,"")</f>
        <v/>
      </c>
      <c r="I101" s="2" t="str">
        <f>IFERROR(__xludf.DUMMYFUNCTION("IFERROR(TRANSPOSE(FILTER('Master Data'!$B$2:$B$527,'Master Data'!$A$2:$A$527=$B101)),"""")"),"")</f>
        <v/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</row>
    <row r="102" ht="15.75" customHeight="1">
      <c r="A102" s="8"/>
      <c r="B102" s="9"/>
      <c r="C102" s="9"/>
      <c r="D102" s="6" t="str">
        <f>IF(C102="","",IFERROR(VLOOKUP(C102,'Master Data'!$B$2:$C$527,2,FALSE),""))</f>
        <v/>
      </c>
      <c r="E102" s="10"/>
      <c r="H102" s="2" t="str">
        <f>IFERROR('Master Data'!E138,"")</f>
        <v/>
      </c>
      <c r="I102" s="2" t="str">
        <f>IFERROR(__xludf.DUMMYFUNCTION("IFERROR(TRANSPOSE(FILTER('Master Data'!$B$2:$B$527,'Master Data'!$A$2:$A$527=$B102)),"""")"),"")</f>
        <v/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</row>
    <row r="103" ht="15.75" customHeight="1">
      <c r="A103" s="8"/>
      <c r="B103" s="9"/>
      <c r="C103" s="9"/>
      <c r="D103" s="6" t="str">
        <f>IF(C103="","",IFERROR(VLOOKUP(C103,'Master Data'!$B$2:$C$527,2,FALSE),""))</f>
        <v/>
      </c>
      <c r="E103" s="10"/>
      <c r="H103" s="2" t="str">
        <f>IFERROR('Master Data'!E139,"")</f>
        <v/>
      </c>
      <c r="I103" s="2" t="str">
        <f>IFERROR(__xludf.DUMMYFUNCTION("IFERROR(TRANSPOSE(FILTER('Master Data'!$B$2:$B$527,'Master Data'!$A$2:$A$527=$B103)),"""")"),"")</f>
        <v/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</row>
    <row r="104" ht="15.75" customHeight="1">
      <c r="A104" s="8"/>
      <c r="B104" s="9"/>
      <c r="C104" s="9"/>
      <c r="D104" s="6" t="str">
        <f>IF(C104="","",IFERROR(VLOOKUP(C104,'Master Data'!$B$2:$C$527,2,FALSE),""))</f>
        <v/>
      </c>
      <c r="E104" s="10"/>
      <c r="H104" s="2" t="str">
        <f>IFERROR('Master Data'!E140,"")</f>
        <v/>
      </c>
      <c r="I104" s="2" t="str">
        <f>IFERROR(__xludf.DUMMYFUNCTION("IFERROR(TRANSPOSE(FILTER('Master Data'!$B$2:$B$527,'Master Data'!$A$2:$A$527=$B104)),"""")"),"")</f>
        <v/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</row>
    <row r="105" ht="15.75" customHeight="1">
      <c r="A105" s="8"/>
      <c r="B105" s="9"/>
      <c r="C105" s="9"/>
      <c r="D105" s="6" t="str">
        <f>IF(C105="","",IFERROR(VLOOKUP(C105,'Master Data'!$B$2:$C$527,2,FALSE),""))</f>
        <v/>
      </c>
      <c r="E105" s="10"/>
      <c r="H105" s="2" t="str">
        <f>IFERROR('Master Data'!E141,"")</f>
        <v/>
      </c>
      <c r="I105" s="2" t="str">
        <f>IFERROR(__xludf.DUMMYFUNCTION("IFERROR(TRANSPOSE(FILTER('Master Data'!$B$2:$B$527,'Master Data'!$A$2:$A$527=$B105)),"""")"),"")</f>
        <v/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</row>
    <row r="106" ht="15.75" customHeight="1">
      <c r="A106" s="8"/>
      <c r="B106" s="9"/>
      <c r="C106" s="9"/>
      <c r="D106" s="6" t="str">
        <f>IF(C106="","",IFERROR(VLOOKUP(C106,'Master Data'!$B$2:$C$527,2,FALSE),""))</f>
        <v/>
      </c>
      <c r="E106" s="10"/>
      <c r="H106" s="2" t="str">
        <f>IFERROR('Master Data'!E142,"")</f>
        <v/>
      </c>
      <c r="I106" s="2" t="str">
        <f>IFERROR(__xludf.DUMMYFUNCTION("IFERROR(TRANSPOSE(FILTER('Master Data'!$B$2:$B$527,'Master Data'!$A$2:$A$527=$B106)),"""")"),"")</f>
        <v/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</row>
    <row r="107" ht="15.75" customHeight="1">
      <c r="A107" s="8"/>
      <c r="B107" s="9"/>
      <c r="C107" s="9"/>
      <c r="D107" s="6" t="str">
        <f>IF(C107="","",IFERROR(VLOOKUP(C107,'Master Data'!$B$2:$C$527,2,FALSE),""))</f>
        <v/>
      </c>
      <c r="E107" s="10"/>
      <c r="H107" s="2" t="str">
        <f>IFERROR('Master Data'!E143,"")</f>
        <v/>
      </c>
      <c r="I107" s="2" t="str">
        <f>IFERROR(__xludf.DUMMYFUNCTION("IFERROR(TRANSPOSE(FILTER('Master Data'!$B$2:$B$527,'Master Data'!$A$2:$A$527=$B107)),"""")"),"")</f>
        <v/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</row>
    <row r="108" ht="15.75" customHeight="1">
      <c r="A108" s="8"/>
      <c r="B108" s="9"/>
      <c r="C108" s="9"/>
      <c r="D108" s="6" t="str">
        <f>IF(C108="","",IFERROR(VLOOKUP(C108,'Master Data'!$B$2:$C$527,2,FALSE),""))</f>
        <v/>
      </c>
      <c r="E108" s="10"/>
      <c r="H108" s="2" t="str">
        <f>IFERROR('Master Data'!E144,"")</f>
        <v/>
      </c>
      <c r="I108" s="2" t="str">
        <f>IFERROR(__xludf.DUMMYFUNCTION("IFERROR(TRANSPOSE(FILTER('Master Data'!$B$2:$B$527,'Master Data'!$A$2:$A$527=$B108)),"""")"),"")</f>
        <v/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</row>
    <row r="109" ht="15.75" customHeight="1">
      <c r="A109" s="8"/>
      <c r="B109" s="9"/>
      <c r="C109" s="9"/>
      <c r="D109" s="6" t="str">
        <f>IF(C109="","",IFERROR(VLOOKUP(C109,'Master Data'!$B$2:$C$527,2,FALSE),""))</f>
        <v/>
      </c>
      <c r="E109" s="10"/>
      <c r="H109" s="2" t="str">
        <f>IFERROR('Master Data'!E145,"")</f>
        <v/>
      </c>
      <c r="I109" s="2" t="str">
        <f>IFERROR(__xludf.DUMMYFUNCTION("IFERROR(TRANSPOSE(FILTER('Master Data'!$B$2:$B$527,'Master Data'!$A$2:$A$527=$B109)),"""")"),"")</f>
        <v/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</row>
    <row r="110" ht="15.75" customHeight="1">
      <c r="A110" s="8"/>
      <c r="B110" s="9"/>
      <c r="C110" s="9"/>
      <c r="D110" s="6" t="str">
        <f>IF(C110="","",IFERROR(VLOOKUP(C110,'Master Data'!$B$2:$C$527,2,FALSE),""))</f>
        <v/>
      </c>
      <c r="E110" s="10"/>
      <c r="H110" s="2" t="str">
        <f>IFERROR('Master Data'!E146,"")</f>
        <v/>
      </c>
      <c r="I110" s="2" t="str">
        <f>IFERROR(__xludf.DUMMYFUNCTION("IFERROR(TRANSPOSE(FILTER('Master Data'!$B$2:$B$527,'Master Data'!$A$2:$A$527=$B110)),"""")"),"")</f>
        <v/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</row>
    <row r="111" ht="15.75" customHeight="1">
      <c r="A111" s="8"/>
      <c r="B111" s="9"/>
      <c r="C111" s="9"/>
      <c r="D111" s="6" t="str">
        <f>IF(C111="","",IFERROR(VLOOKUP(C111,'Master Data'!$B$2:$C$527,2,FALSE),""))</f>
        <v/>
      </c>
      <c r="E111" s="10"/>
      <c r="H111" s="2" t="str">
        <f>IFERROR('Master Data'!E147,"")</f>
        <v/>
      </c>
      <c r="I111" s="2" t="str">
        <f>IFERROR(__xludf.DUMMYFUNCTION("IFERROR(TRANSPOSE(FILTER('Master Data'!$B$2:$B$527,'Master Data'!$A$2:$A$527=$B111)),"""")"),"")</f>
        <v/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</row>
    <row r="112" ht="15.75" customHeight="1">
      <c r="A112" s="8"/>
      <c r="B112" s="9"/>
      <c r="C112" s="9"/>
      <c r="D112" s="6" t="str">
        <f>IF(C112="","",IFERROR(VLOOKUP(C112,'Master Data'!$B$2:$C$527,2,FALSE),""))</f>
        <v/>
      </c>
      <c r="E112" s="10"/>
      <c r="H112" s="2" t="str">
        <f>IFERROR('Master Data'!E148,"")</f>
        <v/>
      </c>
      <c r="I112" s="2" t="str">
        <f>IFERROR(__xludf.DUMMYFUNCTION("IFERROR(TRANSPOSE(FILTER('Master Data'!$B$2:$B$527,'Master Data'!$A$2:$A$527=$B112)),"""")"),"")</f>
        <v/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</row>
    <row r="113" ht="15.75" customHeight="1">
      <c r="A113" s="8"/>
      <c r="B113" s="9"/>
      <c r="C113" s="9"/>
      <c r="D113" s="6" t="str">
        <f>IF(C113="","",IFERROR(VLOOKUP(C113,'Master Data'!$B$2:$C$527,2,FALSE),""))</f>
        <v/>
      </c>
      <c r="E113" s="10"/>
      <c r="H113" s="2" t="str">
        <f>IFERROR('Master Data'!E149,"")</f>
        <v/>
      </c>
      <c r="I113" s="2" t="str">
        <f>IFERROR(__xludf.DUMMYFUNCTION("IFERROR(TRANSPOSE(FILTER('Master Data'!$B$2:$B$527,'Master Data'!$A$2:$A$527=$B113)),"""")"),"")</f>
        <v/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</row>
    <row r="114" ht="15.75" customHeight="1">
      <c r="A114" s="8"/>
      <c r="B114" s="9"/>
      <c r="C114" s="9"/>
      <c r="D114" s="6" t="str">
        <f>IF(C114="","",IFERROR(VLOOKUP(C114,'Master Data'!$B$2:$C$527,2,FALSE),""))</f>
        <v/>
      </c>
      <c r="E114" s="10"/>
      <c r="H114" s="2" t="str">
        <f>IFERROR('Master Data'!E150,"")</f>
        <v/>
      </c>
      <c r="I114" s="2" t="str">
        <f>IFERROR(__xludf.DUMMYFUNCTION("IFERROR(TRANSPOSE(FILTER('Master Data'!$B$2:$B$527,'Master Data'!$A$2:$A$527=$B114)),"""")"),"")</f>
        <v/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</row>
    <row r="115" ht="15.75" customHeight="1">
      <c r="A115" s="8"/>
      <c r="B115" s="9"/>
      <c r="C115" s="9"/>
      <c r="D115" s="6" t="str">
        <f>IF(C115="","",IFERROR(VLOOKUP(C115,'Master Data'!$B$2:$C$527,2,FALSE),""))</f>
        <v/>
      </c>
      <c r="E115" s="10"/>
      <c r="H115" s="2" t="str">
        <f>IFERROR('Master Data'!E151,"")</f>
        <v/>
      </c>
      <c r="I115" s="2" t="str">
        <f>IFERROR(__xludf.DUMMYFUNCTION("IFERROR(TRANSPOSE(FILTER('Master Data'!$B$2:$B$527,'Master Data'!$A$2:$A$527=$B115)),"""")"),"")</f>
        <v/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</row>
    <row r="116" ht="15.75" customHeight="1">
      <c r="A116" s="8"/>
      <c r="B116" s="9"/>
      <c r="C116" s="9"/>
      <c r="D116" s="6" t="str">
        <f>IF(C116="","",IFERROR(VLOOKUP(C116,'Master Data'!$B$2:$C$527,2,FALSE),""))</f>
        <v/>
      </c>
      <c r="E116" s="10"/>
      <c r="H116" s="2" t="str">
        <f>IFERROR('Master Data'!E152,"")</f>
        <v/>
      </c>
      <c r="I116" s="2" t="str">
        <f>IFERROR(__xludf.DUMMYFUNCTION("IFERROR(TRANSPOSE(FILTER('Master Data'!$B$2:$B$527,'Master Data'!$A$2:$A$527=$B116)),"""")"),"")</f>
        <v/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</row>
    <row r="117" ht="15.75" customHeight="1">
      <c r="A117" s="8"/>
      <c r="B117" s="9"/>
      <c r="C117" s="9"/>
      <c r="D117" s="6" t="str">
        <f>IF(C117="","",IFERROR(VLOOKUP(C117,'Master Data'!$B$2:$C$527,2,FALSE),""))</f>
        <v/>
      </c>
      <c r="E117" s="10"/>
      <c r="H117" s="2" t="str">
        <f>IFERROR('Master Data'!E153,"")</f>
        <v/>
      </c>
      <c r="I117" s="2" t="str">
        <f>IFERROR(__xludf.DUMMYFUNCTION("IFERROR(TRANSPOSE(FILTER('Master Data'!$B$2:$B$527,'Master Data'!$A$2:$A$527=$B117)),"""")"),"")</f>
        <v/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</row>
    <row r="118" ht="15.75" customHeight="1">
      <c r="A118" s="8"/>
      <c r="B118" s="9"/>
      <c r="C118" s="9"/>
      <c r="D118" s="6" t="str">
        <f>IF(C118="","",IFERROR(VLOOKUP(C118,'Master Data'!$B$2:$C$527,2,FALSE),""))</f>
        <v/>
      </c>
      <c r="E118" s="10"/>
      <c r="H118" s="2" t="str">
        <f>IFERROR('Master Data'!E154,"")</f>
        <v/>
      </c>
      <c r="I118" s="2" t="str">
        <f>IFERROR(__xludf.DUMMYFUNCTION("IFERROR(TRANSPOSE(FILTER('Master Data'!$B$2:$B$527,'Master Data'!$A$2:$A$527=$B118)),"""")"),"")</f>
        <v/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</row>
    <row r="119" ht="15.75" customHeight="1">
      <c r="A119" s="8"/>
      <c r="B119" s="9"/>
      <c r="C119" s="9"/>
      <c r="D119" s="6" t="str">
        <f>IF(C119="","",IFERROR(VLOOKUP(C119,'Master Data'!$B$2:$C$527,2,FALSE),""))</f>
        <v/>
      </c>
      <c r="E119" s="10"/>
      <c r="H119" s="2" t="str">
        <f>IFERROR('Master Data'!E155,"")</f>
        <v/>
      </c>
      <c r="I119" s="2" t="str">
        <f>IFERROR(__xludf.DUMMYFUNCTION("IFERROR(TRANSPOSE(FILTER('Master Data'!$B$2:$B$527,'Master Data'!$A$2:$A$527=$B119)),"""")"),"")</f>
        <v/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</row>
    <row r="120" ht="15.75" customHeight="1">
      <c r="A120" s="8"/>
      <c r="B120" s="9"/>
      <c r="C120" s="9"/>
      <c r="D120" s="6" t="str">
        <f>IF(C120="","",IFERROR(VLOOKUP(C120,'Master Data'!$B$2:$C$527,2,FALSE),""))</f>
        <v/>
      </c>
      <c r="E120" s="10"/>
      <c r="H120" s="2" t="str">
        <f>IFERROR('Master Data'!E156,"")</f>
        <v/>
      </c>
      <c r="I120" s="2" t="str">
        <f>IFERROR(__xludf.DUMMYFUNCTION("IFERROR(TRANSPOSE(FILTER('Master Data'!$B$2:$B$527,'Master Data'!$A$2:$A$527=$B120)),"""")"),"")</f>
        <v/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</row>
    <row r="121" ht="15.75" customHeight="1">
      <c r="A121" s="8"/>
      <c r="B121" s="9"/>
      <c r="C121" s="9"/>
      <c r="D121" s="6" t="str">
        <f>IF(C121="","",IFERROR(VLOOKUP(C121,'Master Data'!$B$2:$C$527,2,FALSE),""))</f>
        <v/>
      </c>
      <c r="E121" s="10"/>
      <c r="H121" s="2" t="str">
        <f>IFERROR('Master Data'!E157,"")</f>
        <v/>
      </c>
      <c r="I121" s="2" t="str">
        <f>IFERROR(__xludf.DUMMYFUNCTION("IFERROR(TRANSPOSE(FILTER('Master Data'!$B$2:$B$527,'Master Data'!$A$2:$A$527=$B121)),"""")"),"")</f>
        <v/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</row>
    <row r="122" ht="15.75" customHeight="1">
      <c r="A122" s="8"/>
      <c r="B122" s="9"/>
      <c r="C122" s="9"/>
      <c r="D122" s="6" t="str">
        <f>IF(C122="","",IFERROR(VLOOKUP(C122,'Master Data'!$B$2:$C$527,2,FALSE),""))</f>
        <v/>
      </c>
      <c r="E122" s="10"/>
      <c r="H122" s="2" t="str">
        <f>IFERROR('Master Data'!E158,"")</f>
        <v/>
      </c>
      <c r="I122" s="2" t="str">
        <f>IFERROR(__xludf.DUMMYFUNCTION("IFERROR(TRANSPOSE(FILTER('Master Data'!$B$2:$B$527,'Master Data'!$A$2:$A$527=$B122)),"""")"),"")</f>
        <v/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</row>
    <row r="123" ht="15.75" customHeight="1">
      <c r="A123" s="8"/>
      <c r="B123" s="9"/>
      <c r="C123" s="9"/>
      <c r="D123" s="6" t="str">
        <f>IF(C123="","",IFERROR(VLOOKUP(C123,'Master Data'!$B$2:$C$527,2,FALSE),""))</f>
        <v/>
      </c>
      <c r="E123" s="10"/>
      <c r="H123" s="2" t="str">
        <f>IFERROR('Master Data'!E159,"")</f>
        <v/>
      </c>
      <c r="I123" s="2" t="str">
        <f>IFERROR(__xludf.DUMMYFUNCTION("IFERROR(TRANSPOSE(FILTER('Master Data'!$B$2:$B$527,'Master Data'!$A$2:$A$527=$B123)),"""")"),"")</f>
        <v/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</row>
    <row r="124" ht="15.75" customHeight="1">
      <c r="A124" s="8"/>
      <c r="B124" s="9"/>
      <c r="C124" s="9"/>
      <c r="D124" s="6" t="str">
        <f>IF(C124="","",IFERROR(VLOOKUP(C124,'Master Data'!$B$2:$C$527,2,FALSE),""))</f>
        <v/>
      </c>
      <c r="E124" s="10"/>
      <c r="H124" s="2" t="str">
        <f>IFERROR('Master Data'!E160,"")</f>
        <v/>
      </c>
      <c r="I124" s="2" t="str">
        <f>IFERROR(__xludf.DUMMYFUNCTION("IFERROR(TRANSPOSE(FILTER('Master Data'!$B$2:$B$527,'Master Data'!$A$2:$A$527=$B124)),"""")"),"")</f>
        <v/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</row>
    <row r="125" ht="15.75" customHeight="1">
      <c r="A125" s="8"/>
      <c r="B125" s="9"/>
      <c r="C125" s="9"/>
      <c r="D125" s="6" t="str">
        <f>IF(C125="","",IFERROR(VLOOKUP(C125,'Master Data'!$B$2:$C$527,2,FALSE),""))</f>
        <v/>
      </c>
      <c r="E125" s="10"/>
      <c r="H125" s="2" t="str">
        <f>IFERROR('Master Data'!E161,"")</f>
        <v/>
      </c>
      <c r="I125" s="2" t="str">
        <f>IFERROR(__xludf.DUMMYFUNCTION("IFERROR(TRANSPOSE(FILTER('Master Data'!$B$2:$B$527,'Master Data'!$A$2:$A$527=$B125)),"""")"),"")</f>
        <v/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</row>
    <row r="126" ht="15.75" customHeight="1">
      <c r="A126" s="8"/>
      <c r="B126" s="9"/>
      <c r="C126" s="9"/>
      <c r="D126" s="6" t="str">
        <f>IF(C126="","",IFERROR(VLOOKUP(C126,'Master Data'!$B$2:$C$527,2,FALSE),""))</f>
        <v/>
      </c>
      <c r="E126" s="10"/>
      <c r="H126" s="2" t="str">
        <f>IFERROR('Master Data'!E162,"")</f>
        <v/>
      </c>
      <c r="I126" s="2" t="str">
        <f>IFERROR(__xludf.DUMMYFUNCTION("IFERROR(TRANSPOSE(FILTER('Master Data'!$B$2:$B$527,'Master Data'!$A$2:$A$527=$B126)),"""")"),"")</f>
        <v/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</row>
    <row r="127" ht="15.75" customHeight="1">
      <c r="A127" s="8"/>
      <c r="B127" s="9"/>
      <c r="C127" s="9"/>
      <c r="D127" s="6" t="str">
        <f>IF(C127="","",IFERROR(VLOOKUP(C127,'Master Data'!$B$2:$C$527,2,FALSE),""))</f>
        <v/>
      </c>
      <c r="E127" s="10"/>
      <c r="H127" s="2" t="str">
        <f>IFERROR('Master Data'!E163,"")</f>
        <v/>
      </c>
      <c r="I127" s="2" t="str">
        <f>IFERROR(__xludf.DUMMYFUNCTION("IFERROR(TRANSPOSE(FILTER('Master Data'!$B$2:$B$527,'Master Data'!$A$2:$A$527=$B127)),"""")"),"")</f>
        <v/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</row>
    <row r="128" ht="15.75" customHeight="1">
      <c r="A128" s="8"/>
      <c r="B128" s="9"/>
      <c r="C128" s="9"/>
      <c r="D128" s="6" t="str">
        <f>IF(C128="","",IFERROR(VLOOKUP(C128,'Master Data'!$B$2:$C$527,2,FALSE),""))</f>
        <v/>
      </c>
      <c r="E128" s="10"/>
      <c r="H128" s="2" t="str">
        <f>IFERROR('Master Data'!E164,"")</f>
        <v/>
      </c>
      <c r="I128" s="2" t="str">
        <f>IFERROR(__xludf.DUMMYFUNCTION("IFERROR(TRANSPOSE(FILTER('Master Data'!$B$2:$B$527,'Master Data'!$A$2:$A$527=$B128)),"""")"),"")</f>
        <v/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</row>
    <row r="129" ht="15.75" customHeight="1">
      <c r="A129" s="8"/>
      <c r="B129" s="9"/>
      <c r="C129" s="9"/>
      <c r="D129" s="6" t="str">
        <f>IF(C129="","",IFERROR(VLOOKUP(C129,'Master Data'!$B$2:$C$527,2,FALSE),""))</f>
        <v/>
      </c>
      <c r="E129" s="10"/>
      <c r="H129" s="2" t="str">
        <f>IFERROR('Master Data'!E165,"")</f>
        <v/>
      </c>
      <c r="I129" s="2" t="str">
        <f>IFERROR(__xludf.DUMMYFUNCTION("IFERROR(TRANSPOSE(FILTER('Master Data'!$B$2:$B$527,'Master Data'!$A$2:$A$527=$B129)),"""")"),"")</f>
        <v/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</row>
    <row r="130" ht="15.75" customHeight="1">
      <c r="A130" s="8"/>
      <c r="B130" s="9"/>
      <c r="C130" s="9"/>
      <c r="D130" s="6" t="str">
        <f>IF(C130="","",IFERROR(VLOOKUP(C130,'Master Data'!$B$2:$C$527,2,FALSE),""))</f>
        <v/>
      </c>
      <c r="E130" s="10"/>
      <c r="H130" s="2" t="str">
        <f>IFERROR('Master Data'!E166,"")</f>
        <v/>
      </c>
      <c r="I130" s="2" t="str">
        <f>IFERROR(__xludf.DUMMYFUNCTION("IFERROR(TRANSPOSE(FILTER('Master Data'!$B$2:$B$527,'Master Data'!$A$2:$A$527=$B130)),"""")"),"")</f>
        <v/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</row>
    <row r="131" ht="15.75" customHeight="1">
      <c r="A131" s="8"/>
      <c r="B131" s="9"/>
      <c r="C131" s="9"/>
      <c r="D131" s="6" t="str">
        <f>IF(C131="","",IFERROR(VLOOKUP(C131,'Master Data'!$B$2:$C$527,2,FALSE),""))</f>
        <v/>
      </c>
      <c r="E131" s="10"/>
      <c r="H131" s="2" t="str">
        <f>IFERROR('Master Data'!E167,"")</f>
        <v/>
      </c>
      <c r="I131" s="2" t="str">
        <f>IFERROR(__xludf.DUMMYFUNCTION("IFERROR(TRANSPOSE(FILTER('Master Data'!$B$2:$B$527,'Master Data'!$A$2:$A$527=$B131)),"""")"),"")</f>
        <v/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</row>
    <row r="132" ht="15.75" customHeight="1">
      <c r="A132" s="8"/>
      <c r="B132" s="9"/>
      <c r="C132" s="9"/>
      <c r="D132" s="6" t="str">
        <f>IF(C132="","",IFERROR(VLOOKUP(C132,'Master Data'!$B$2:$C$527,2,FALSE),""))</f>
        <v/>
      </c>
      <c r="E132" s="10"/>
      <c r="H132" s="2" t="str">
        <f>IFERROR('Master Data'!E168,"")</f>
        <v/>
      </c>
      <c r="I132" s="2" t="str">
        <f>IFERROR(__xludf.DUMMYFUNCTION("IFERROR(TRANSPOSE(FILTER('Master Data'!$B$2:$B$527,'Master Data'!$A$2:$A$527=$B132)),"""")"),"")</f>
        <v/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</row>
    <row r="133" ht="15.75" customHeight="1">
      <c r="A133" s="8"/>
      <c r="B133" s="9"/>
      <c r="C133" s="9"/>
      <c r="D133" s="6" t="str">
        <f>IF(C133="","",IFERROR(VLOOKUP(C133,'Master Data'!$B$2:$C$527,2,FALSE),""))</f>
        <v/>
      </c>
      <c r="E133" s="10"/>
      <c r="H133" s="2" t="str">
        <f>IFERROR('Master Data'!E169,"")</f>
        <v/>
      </c>
      <c r="I133" s="2" t="str">
        <f>IFERROR(__xludf.DUMMYFUNCTION("IFERROR(TRANSPOSE(FILTER('Master Data'!$B$2:$B$527,'Master Data'!$A$2:$A$527=$B133)),"""")"),"")</f>
        <v/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</row>
    <row r="134" ht="15.75" customHeight="1">
      <c r="A134" s="8"/>
      <c r="B134" s="9"/>
      <c r="C134" s="9"/>
      <c r="D134" s="6" t="str">
        <f>IF(C134="","",IFERROR(VLOOKUP(C134,'Master Data'!$B$2:$C$527,2,FALSE),""))</f>
        <v/>
      </c>
      <c r="E134" s="10"/>
      <c r="H134" s="2" t="str">
        <f>IFERROR('Master Data'!E170,"")</f>
        <v/>
      </c>
      <c r="I134" s="2" t="str">
        <f>IFERROR(__xludf.DUMMYFUNCTION("IFERROR(TRANSPOSE(FILTER('Master Data'!$B$2:$B$527,'Master Data'!$A$2:$A$527=$B134)),"""")"),"")</f>
        <v/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</row>
    <row r="135" ht="15.75" customHeight="1">
      <c r="A135" s="8"/>
      <c r="B135" s="9"/>
      <c r="C135" s="9"/>
      <c r="D135" s="6" t="str">
        <f>IF(C135="","",IFERROR(VLOOKUP(C135,'Master Data'!$B$2:$C$527,2,FALSE),""))</f>
        <v/>
      </c>
      <c r="E135" s="10"/>
      <c r="H135" s="2" t="str">
        <f>IFERROR('Master Data'!E171,"")</f>
        <v/>
      </c>
      <c r="I135" s="2" t="str">
        <f>IFERROR(__xludf.DUMMYFUNCTION("IFERROR(TRANSPOSE(FILTER('Master Data'!$B$2:$B$527,'Master Data'!$A$2:$A$527=$B135)),"""")"),"")</f>
        <v/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</row>
    <row r="136" ht="15.75" customHeight="1">
      <c r="A136" s="8"/>
      <c r="B136" s="9"/>
      <c r="C136" s="9"/>
      <c r="D136" s="6" t="str">
        <f>IF(C136="","",IFERROR(VLOOKUP(C136,'Master Data'!$B$2:$C$527,2,FALSE),""))</f>
        <v/>
      </c>
      <c r="E136" s="10"/>
      <c r="H136" s="2" t="str">
        <f>IFERROR('Master Data'!E172,"")</f>
        <v/>
      </c>
      <c r="I136" s="2" t="str">
        <f>IFERROR(__xludf.DUMMYFUNCTION("IFERROR(TRANSPOSE(FILTER('Master Data'!$B$2:$B$527,'Master Data'!$A$2:$A$527=$B136)),"""")"),"")</f>
        <v/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</row>
    <row r="137" ht="15.75" customHeight="1">
      <c r="A137" s="8"/>
      <c r="B137" s="9"/>
      <c r="C137" s="9"/>
      <c r="D137" s="6" t="str">
        <f>IF(C137="","",IFERROR(VLOOKUP(C137,'Master Data'!$B$2:$C$527,2,FALSE),""))</f>
        <v/>
      </c>
      <c r="E137" s="10"/>
      <c r="H137" s="2" t="str">
        <f>IFERROR('Master Data'!E173,"")</f>
        <v/>
      </c>
      <c r="I137" s="2" t="str">
        <f>IFERROR(__xludf.DUMMYFUNCTION("IFERROR(TRANSPOSE(FILTER('Master Data'!$B$2:$B$527,'Master Data'!$A$2:$A$527=$B137)),"""")"),"")</f>
        <v/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</row>
    <row r="138" ht="15.75" customHeight="1">
      <c r="A138" s="8"/>
      <c r="B138" s="9"/>
      <c r="C138" s="9"/>
      <c r="D138" s="6" t="str">
        <f>IF(C138="","",IFERROR(VLOOKUP(C138,'Master Data'!$B$2:$C$527,2,FALSE),""))</f>
        <v/>
      </c>
      <c r="E138" s="10"/>
      <c r="H138" s="2" t="str">
        <f>IFERROR('Master Data'!E174,"")</f>
        <v/>
      </c>
      <c r="I138" s="2" t="str">
        <f>IFERROR(__xludf.DUMMYFUNCTION("IFERROR(TRANSPOSE(FILTER('Master Data'!$B$2:$B$527,'Master Data'!$A$2:$A$527=$B138)),"""")"),"")</f>
        <v/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</row>
    <row r="139" ht="15.75" customHeight="1">
      <c r="A139" s="8"/>
      <c r="B139" s="9"/>
      <c r="C139" s="9"/>
      <c r="D139" s="6" t="str">
        <f>IF(C139="","",IFERROR(VLOOKUP(C139,'Master Data'!$B$2:$C$527,2,FALSE),""))</f>
        <v/>
      </c>
      <c r="E139" s="10"/>
      <c r="H139" s="2" t="str">
        <f>IFERROR('Master Data'!E175,"")</f>
        <v/>
      </c>
      <c r="I139" s="2" t="str">
        <f>IFERROR(__xludf.DUMMYFUNCTION("IFERROR(TRANSPOSE(FILTER('Master Data'!$B$2:$B$527,'Master Data'!$A$2:$A$527=$B139)),"""")"),"")</f>
        <v/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</row>
    <row r="140" ht="15.75" customHeight="1">
      <c r="A140" s="8"/>
      <c r="B140" s="9"/>
      <c r="C140" s="9"/>
      <c r="D140" s="6" t="str">
        <f>IF(C140="","",IFERROR(VLOOKUP(C140,'Master Data'!$B$2:$C$527,2,FALSE),""))</f>
        <v/>
      </c>
      <c r="E140" s="10"/>
      <c r="H140" s="2" t="str">
        <f>IFERROR('Master Data'!E176,"")</f>
        <v/>
      </c>
      <c r="I140" s="2" t="str">
        <f>IFERROR(__xludf.DUMMYFUNCTION("IFERROR(TRANSPOSE(FILTER('Master Data'!$B$2:$B$527,'Master Data'!$A$2:$A$527=$B140)),"""")"),"")</f>
        <v/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</row>
    <row r="141" ht="15.75" customHeight="1">
      <c r="A141" s="8"/>
      <c r="B141" s="9"/>
      <c r="C141" s="9"/>
      <c r="D141" s="6" t="str">
        <f>IF(C141="","",IFERROR(VLOOKUP(C141,'Master Data'!$B$2:$C$527,2,FALSE),""))</f>
        <v/>
      </c>
      <c r="E141" s="10"/>
      <c r="H141" s="2" t="str">
        <f>IFERROR('Master Data'!E177,"")</f>
        <v/>
      </c>
      <c r="I141" s="2" t="str">
        <f>IFERROR(__xludf.DUMMYFUNCTION("IFERROR(TRANSPOSE(FILTER('Master Data'!$B$2:$B$527,'Master Data'!$A$2:$A$527=$B141)),"""")"),"")</f>
        <v/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</row>
    <row r="142" ht="15.75" customHeight="1">
      <c r="A142" s="8"/>
      <c r="B142" s="9"/>
      <c r="C142" s="9"/>
      <c r="D142" s="6" t="str">
        <f>IF(C142="","",IFERROR(VLOOKUP(C142,'Master Data'!$B$2:$C$527,2,FALSE),""))</f>
        <v/>
      </c>
      <c r="E142" s="10"/>
      <c r="H142" s="2" t="str">
        <f>IFERROR('Master Data'!E178,"")</f>
        <v/>
      </c>
      <c r="I142" s="2" t="str">
        <f>IFERROR(__xludf.DUMMYFUNCTION("IFERROR(TRANSPOSE(FILTER('Master Data'!$B$2:$B$527,'Master Data'!$A$2:$A$527=$B142)),"""")"),"")</f>
        <v/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</row>
    <row r="143" ht="15.75" customHeight="1">
      <c r="A143" s="8"/>
      <c r="B143" s="9"/>
      <c r="C143" s="9"/>
      <c r="D143" s="6" t="str">
        <f>IF(C143="","",IFERROR(VLOOKUP(C143,'Master Data'!$B$2:$C$527,2,FALSE),""))</f>
        <v/>
      </c>
      <c r="E143" s="10"/>
      <c r="H143" s="2" t="str">
        <f>IFERROR('Master Data'!E179,"")</f>
        <v/>
      </c>
      <c r="I143" s="2" t="str">
        <f>IFERROR(__xludf.DUMMYFUNCTION("IFERROR(TRANSPOSE(FILTER('Master Data'!$B$2:$B$527,'Master Data'!$A$2:$A$527=$B143)),"""")"),"")</f>
        <v/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</row>
    <row r="144" ht="15.75" customHeight="1">
      <c r="A144" s="8"/>
      <c r="B144" s="9"/>
      <c r="C144" s="9"/>
      <c r="D144" s="6" t="str">
        <f>IF(C144="","",IFERROR(VLOOKUP(C144,'Master Data'!$B$2:$C$527,2,FALSE),""))</f>
        <v/>
      </c>
      <c r="E144" s="10"/>
      <c r="H144" s="2" t="str">
        <f>IFERROR('Master Data'!E180,"")</f>
        <v/>
      </c>
      <c r="I144" s="2" t="str">
        <f>IFERROR(__xludf.DUMMYFUNCTION("IFERROR(TRANSPOSE(FILTER('Master Data'!$B$2:$B$527,'Master Data'!$A$2:$A$527=$B144)),"""")"),"")</f>
        <v/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</row>
    <row r="145" ht="15.75" customHeight="1">
      <c r="A145" s="8"/>
      <c r="B145" s="9"/>
      <c r="C145" s="9"/>
      <c r="D145" s="6" t="str">
        <f>IF(C145="","",IFERROR(VLOOKUP(C145,'Master Data'!$B$2:$C$527,2,FALSE),""))</f>
        <v/>
      </c>
      <c r="E145" s="10"/>
      <c r="H145" s="2" t="str">
        <f>IFERROR('Master Data'!E181,"")</f>
        <v/>
      </c>
      <c r="I145" s="2" t="str">
        <f>IFERROR(__xludf.DUMMYFUNCTION("IFERROR(TRANSPOSE(FILTER('Master Data'!$B$2:$B$527,'Master Data'!$A$2:$A$527=$B145)),"""")"),"")</f>
        <v/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</row>
    <row r="146" ht="15.75" customHeight="1">
      <c r="A146" s="8"/>
      <c r="B146" s="9"/>
      <c r="C146" s="9"/>
      <c r="D146" s="6" t="str">
        <f>IF(C146="","",IFERROR(VLOOKUP(C146,'Master Data'!$B$2:$C$527,2,FALSE),""))</f>
        <v/>
      </c>
      <c r="E146" s="10"/>
      <c r="H146" s="2" t="str">
        <f>IFERROR('Master Data'!E182,"")</f>
        <v/>
      </c>
      <c r="I146" s="2" t="str">
        <f>IFERROR(__xludf.DUMMYFUNCTION("IFERROR(TRANSPOSE(FILTER('Master Data'!$B$2:$B$527,'Master Data'!$A$2:$A$527=$B146)),"""")"),"")</f>
        <v/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</row>
    <row r="147" ht="15.75" customHeight="1">
      <c r="A147" s="8"/>
      <c r="B147" s="9"/>
      <c r="C147" s="9"/>
      <c r="D147" s="6" t="str">
        <f>IF(C147="","",IFERROR(VLOOKUP(C147,'Master Data'!$B$2:$C$527,2,FALSE),""))</f>
        <v/>
      </c>
      <c r="E147" s="10"/>
      <c r="H147" s="2" t="str">
        <f>IFERROR('Master Data'!E183,"")</f>
        <v/>
      </c>
      <c r="I147" s="2" t="str">
        <f>IFERROR(__xludf.DUMMYFUNCTION("IFERROR(TRANSPOSE(FILTER('Master Data'!$B$2:$B$527,'Master Data'!$A$2:$A$527=$B147)),"""")"),"")</f>
        <v/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</row>
    <row r="148" ht="15.75" customHeight="1">
      <c r="A148" s="8"/>
      <c r="B148" s="9"/>
      <c r="C148" s="9"/>
      <c r="D148" s="6" t="str">
        <f>IF(C148="","",IFERROR(VLOOKUP(C148,'Master Data'!$B$2:$C$527,2,FALSE),""))</f>
        <v/>
      </c>
      <c r="E148" s="10"/>
      <c r="H148" s="2" t="str">
        <f>IFERROR('Master Data'!E184,"")</f>
        <v/>
      </c>
      <c r="I148" s="2" t="str">
        <f>IFERROR(__xludf.DUMMYFUNCTION("IFERROR(TRANSPOSE(FILTER('Master Data'!$B$2:$B$527,'Master Data'!$A$2:$A$527=$B148)),"""")"),"")</f>
        <v/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</row>
    <row r="149" ht="15.75" customHeight="1">
      <c r="A149" s="8"/>
      <c r="B149" s="9"/>
      <c r="C149" s="9"/>
      <c r="D149" s="6" t="str">
        <f>IF(C149="","",IFERROR(VLOOKUP(C149,'Master Data'!$B$2:$C$527,2,FALSE),""))</f>
        <v/>
      </c>
      <c r="E149" s="10"/>
      <c r="H149" s="2" t="str">
        <f>IFERROR('Master Data'!E185,"")</f>
        <v/>
      </c>
      <c r="I149" s="2" t="str">
        <f>IFERROR(__xludf.DUMMYFUNCTION("IFERROR(TRANSPOSE(FILTER('Master Data'!$B$2:$B$527,'Master Data'!$A$2:$A$527=$B149)),"""")"),"")</f>
        <v/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</row>
    <row r="150" ht="15.75" customHeight="1">
      <c r="A150" s="8"/>
      <c r="B150" s="9"/>
      <c r="C150" s="9"/>
      <c r="D150" s="6" t="str">
        <f>IF(C150="","",IFERROR(VLOOKUP(C150,'Master Data'!$B$2:$C$527,2,FALSE),""))</f>
        <v/>
      </c>
      <c r="E150" s="10"/>
      <c r="H150" s="2" t="str">
        <f>IFERROR('Master Data'!E186,"")</f>
        <v/>
      </c>
      <c r="I150" s="2" t="str">
        <f>IFERROR(__xludf.DUMMYFUNCTION("IFERROR(TRANSPOSE(FILTER('Master Data'!$B$2:$B$527,'Master Data'!$A$2:$A$527=$B150)),"""")"),"")</f>
        <v/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</row>
    <row r="151" ht="15.75" customHeight="1">
      <c r="A151" s="8"/>
      <c r="B151" s="9"/>
      <c r="C151" s="9"/>
      <c r="D151" s="6" t="str">
        <f>IF(C151="","",IFERROR(VLOOKUP(C151,'Master Data'!$B$2:$C$527,2,FALSE),""))</f>
        <v/>
      </c>
      <c r="E151" s="10"/>
      <c r="H151" s="2" t="str">
        <f>IFERROR('Master Data'!E187,"")</f>
        <v/>
      </c>
      <c r="I151" s="2" t="str">
        <f>IFERROR(__xludf.DUMMYFUNCTION("IFERROR(TRANSPOSE(FILTER('Master Data'!$B$2:$B$527,'Master Data'!$A$2:$A$527=$B151)),"""")"),"")</f>
        <v/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</row>
    <row r="152" ht="15.75" customHeight="1">
      <c r="A152" s="8"/>
      <c r="B152" s="9"/>
      <c r="C152" s="9"/>
      <c r="D152" s="6" t="str">
        <f>IF(C152="","",IFERROR(VLOOKUP(C152,'Master Data'!$B$2:$C$527,2,FALSE),""))</f>
        <v/>
      </c>
      <c r="E152" s="10"/>
      <c r="H152" s="2" t="str">
        <f>IFERROR('Master Data'!E188,"")</f>
        <v/>
      </c>
      <c r="I152" s="2" t="str">
        <f>IFERROR(__xludf.DUMMYFUNCTION("IFERROR(TRANSPOSE(FILTER('Master Data'!$B$2:$B$527,'Master Data'!$A$2:$A$527=$B152)),"""")"),"")</f>
        <v/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</row>
    <row r="153" ht="15.75" customHeight="1">
      <c r="A153" s="8"/>
      <c r="B153" s="9"/>
      <c r="C153" s="9"/>
      <c r="D153" s="6" t="str">
        <f>IF(C153="","",IFERROR(VLOOKUP(C153,'Master Data'!$B$2:$C$527,2,FALSE),""))</f>
        <v/>
      </c>
      <c r="E153" s="10"/>
      <c r="H153" s="2" t="str">
        <f>IFERROR('Master Data'!E189,"")</f>
        <v/>
      </c>
      <c r="I153" s="2" t="str">
        <f>IFERROR(__xludf.DUMMYFUNCTION("IFERROR(TRANSPOSE(FILTER('Master Data'!$B$2:$B$527,'Master Data'!$A$2:$A$527=$B153)),"""")"),"")</f>
        <v/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</row>
    <row r="154" ht="15.75" customHeight="1">
      <c r="A154" s="8"/>
      <c r="B154" s="9"/>
      <c r="C154" s="9"/>
      <c r="D154" s="6" t="str">
        <f>IF(C154="","",IFERROR(VLOOKUP(C154,'Master Data'!$B$2:$C$527,2,FALSE),""))</f>
        <v/>
      </c>
      <c r="E154" s="10"/>
      <c r="H154" s="2" t="str">
        <f>IFERROR('Master Data'!E190,"")</f>
        <v/>
      </c>
      <c r="I154" s="2" t="str">
        <f>IFERROR(__xludf.DUMMYFUNCTION("IFERROR(TRANSPOSE(FILTER('Master Data'!$B$2:$B$527,'Master Data'!$A$2:$A$527=$B154)),"""")"),"")</f>
        <v/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</row>
    <row r="155" ht="15.75" customHeight="1">
      <c r="A155" s="8"/>
      <c r="B155" s="9"/>
      <c r="C155" s="9"/>
      <c r="D155" s="6" t="str">
        <f>IF(C155="","",IFERROR(VLOOKUP(C155,'Master Data'!$B$2:$C$527,2,FALSE),""))</f>
        <v/>
      </c>
      <c r="E155" s="10"/>
      <c r="H155" s="2" t="str">
        <f>IFERROR('Master Data'!E191,"")</f>
        <v/>
      </c>
      <c r="I155" s="2" t="str">
        <f>IFERROR(__xludf.DUMMYFUNCTION("IFERROR(TRANSPOSE(FILTER('Master Data'!$B$2:$B$527,'Master Data'!$A$2:$A$527=$B155)),"""")"),"")</f>
        <v/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</row>
    <row r="156" ht="15.75" customHeight="1">
      <c r="A156" s="8"/>
      <c r="B156" s="9"/>
      <c r="C156" s="9"/>
      <c r="D156" s="6" t="str">
        <f>IF(C156="","",IFERROR(VLOOKUP(C156,'Master Data'!$B$2:$C$527,2,FALSE),""))</f>
        <v/>
      </c>
      <c r="E156" s="10"/>
      <c r="H156" s="2" t="str">
        <f>IFERROR('Master Data'!E192,"")</f>
        <v/>
      </c>
      <c r="I156" s="2" t="str">
        <f>IFERROR(__xludf.DUMMYFUNCTION("IFERROR(TRANSPOSE(FILTER('Master Data'!$B$2:$B$527,'Master Data'!$A$2:$A$527=$B156)),"""")"),"")</f>
        <v/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</row>
    <row r="157" ht="15.75" customHeight="1">
      <c r="A157" s="8"/>
      <c r="B157" s="9"/>
      <c r="C157" s="9"/>
      <c r="D157" s="6" t="str">
        <f>IF(C157="","",IFERROR(VLOOKUP(C157,'Master Data'!$B$2:$C$527,2,FALSE),""))</f>
        <v/>
      </c>
      <c r="E157" s="10"/>
      <c r="H157" s="2" t="str">
        <f>IFERROR('Master Data'!E193,"")</f>
        <v/>
      </c>
      <c r="I157" s="2" t="str">
        <f>IFERROR(__xludf.DUMMYFUNCTION("IFERROR(TRANSPOSE(FILTER('Master Data'!$B$2:$B$527,'Master Data'!$A$2:$A$527=$B157)),"""")"),"")</f>
        <v/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</row>
    <row r="158" ht="15.75" customHeight="1">
      <c r="A158" s="8"/>
      <c r="B158" s="9"/>
      <c r="C158" s="9"/>
      <c r="D158" s="6" t="str">
        <f>IF(C158="","",IFERROR(VLOOKUP(C158,'Master Data'!$B$2:$C$527,2,FALSE),""))</f>
        <v/>
      </c>
      <c r="E158" s="10"/>
      <c r="H158" s="2" t="str">
        <f>IFERROR('Master Data'!E194,"")</f>
        <v/>
      </c>
      <c r="I158" s="2" t="str">
        <f>IFERROR(__xludf.DUMMYFUNCTION("IFERROR(TRANSPOSE(FILTER('Master Data'!$B$2:$B$527,'Master Data'!$A$2:$A$527=$B158)),"""")"),"")</f>
        <v/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</row>
    <row r="159" ht="15.75" customHeight="1">
      <c r="A159" s="8"/>
      <c r="B159" s="9"/>
      <c r="C159" s="9"/>
      <c r="D159" s="6" t="str">
        <f>IF(C159="","",IFERROR(VLOOKUP(C159,'Master Data'!$B$2:$C$527,2,FALSE),""))</f>
        <v/>
      </c>
      <c r="E159" s="10"/>
      <c r="H159" s="2" t="str">
        <f>IFERROR('Master Data'!E195,"")</f>
        <v/>
      </c>
      <c r="I159" s="2" t="str">
        <f>IFERROR(__xludf.DUMMYFUNCTION("IFERROR(TRANSPOSE(FILTER('Master Data'!$B$2:$B$527,'Master Data'!$A$2:$A$527=$B159)),"""")"),"")</f>
        <v/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</row>
    <row r="160" ht="15.75" customHeight="1">
      <c r="A160" s="8"/>
      <c r="B160" s="9"/>
      <c r="C160" s="9"/>
      <c r="D160" s="6" t="str">
        <f>IF(C160="","",IFERROR(VLOOKUP(C160,'Master Data'!$B$2:$C$527,2,FALSE),""))</f>
        <v/>
      </c>
      <c r="E160" s="10"/>
      <c r="H160" s="2" t="str">
        <f>IFERROR('Master Data'!E196,"")</f>
        <v/>
      </c>
      <c r="I160" s="2" t="str">
        <f>IFERROR(__xludf.DUMMYFUNCTION("IFERROR(TRANSPOSE(FILTER('Master Data'!$B$2:$B$527,'Master Data'!$A$2:$A$527=$B160)),"""")"),"")</f>
        <v/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</row>
    <row r="161" ht="15.75" customHeight="1">
      <c r="A161" s="8"/>
      <c r="B161" s="9"/>
      <c r="C161" s="9"/>
      <c r="D161" s="6" t="str">
        <f>IF(C161="","",IFERROR(VLOOKUP(C161,'Master Data'!$B$2:$C$527,2,FALSE),""))</f>
        <v/>
      </c>
      <c r="E161" s="10"/>
      <c r="H161" s="2" t="str">
        <f>IFERROR('Master Data'!E197,"")</f>
        <v/>
      </c>
      <c r="I161" s="2" t="str">
        <f>IFERROR(__xludf.DUMMYFUNCTION("IFERROR(TRANSPOSE(FILTER('Master Data'!$B$2:$B$527,'Master Data'!$A$2:$A$527=$B161)),"""")"),"")</f>
        <v/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</row>
    <row r="162" ht="15.75" customHeight="1">
      <c r="A162" s="8"/>
      <c r="B162" s="9"/>
      <c r="C162" s="9"/>
      <c r="D162" s="6" t="str">
        <f>IF(C162="","",IFERROR(VLOOKUP(C162,'Master Data'!$B$2:$C$527,2,FALSE),""))</f>
        <v/>
      </c>
      <c r="E162" s="10"/>
      <c r="H162" s="2" t="str">
        <f>IFERROR('Master Data'!E198,"")</f>
        <v/>
      </c>
      <c r="I162" s="2" t="str">
        <f>IFERROR(__xludf.DUMMYFUNCTION("IFERROR(TRANSPOSE(FILTER('Master Data'!$B$2:$B$527,'Master Data'!$A$2:$A$527=$B162)),"""")"),"")</f>
        <v/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</row>
    <row r="163" ht="15.75" customHeight="1">
      <c r="A163" s="8"/>
      <c r="B163" s="9"/>
      <c r="C163" s="9"/>
      <c r="D163" s="6" t="str">
        <f>IF(C163="","",IFERROR(VLOOKUP(C163,'Master Data'!$B$2:$C$527,2,FALSE),""))</f>
        <v/>
      </c>
      <c r="E163" s="10"/>
      <c r="H163" s="2" t="str">
        <f>IFERROR('Master Data'!E199,"")</f>
        <v/>
      </c>
      <c r="I163" s="2" t="str">
        <f>IFERROR(__xludf.DUMMYFUNCTION("IFERROR(TRANSPOSE(FILTER('Master Data'!$B$2:$B$527,'Master Data'!$A$2:$A$527=$B163)),"""")"),"")</f>
        <v/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</row>
    <row r="164" ht="15.75" customHeight="1">
      <c r="A164" s="8"/>
      <c r="B164" s="9"/>
      <c r="C164" s="9"/>
      <c r="D164" s="6" t="str">
        <f>IF(C164="","",IFERROR(VLOOKUP(C164,'Master Data'!$B$2:$C$527,2,FALSE),""))</f>
        <v/>
      </c>
      <c r="E164" s="10"/>
      <c r="H164" s="2" t="str">
        <f>IFERROR('Master Data'!E200,"")</f>
        <v/>
      </c>
      <c r="I164" s="2" t="str">
        <f>IFERROR(__xludf.DUMMYFUNCTION("IFERROR(TRANSPOSE(FILTER('Master Data'!$B$2:$B$527,'Master Data'!$A$2:$A$527=$B164)),"""")"),"")</f>
        <v/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</row>
    <row r="165" ht="15.75" customHeight="1">
      <c r="A165" s="8"/>
      <c r="B165" s="9"/>
      <c r="C165" s="9"/>
      <c r="D165" s="6" t="str">
        <f>IF(C165="","",IFERROR(VLOOKUP(C165,'Master Data'!$B$2:$C$527,2,FALSE),""))</f>
        <v/>
      </c>
      <c r="E165" s="10"/>
      <c r="H165" s="2" t="str">
        <f>IFERROR('Master Data'!E201,"")</f>
        <v/>
      </c>
      <c r="I165" s="2" t="str">
        <f>IFERROR(__xludf.DUMMYFUNCTION("IFERROR(TRANSPOSE(FILTER('Master Data'!$B$2:$B$527,'Master Data'!$A$2:$A$527=$B165)),"""")"),"")</f>
        <v/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</row>
    <row r="166" ht="15.75" customHeight="1">
      <c r="A166" s="8"/>
      <c r="B166" s="9"/>
      <c r="C166" s="9"/>
      <c r="D166" s="6" t="str">
        <f>IF(C166="","",IFERROR(VLOOKUP(C166,'Master Data'!$B$2:$C$527,2,FALSE),""))</f>
        <v/>
      </c>
      <c r="E166" s="10"/>
      <c r="H166" s="2" t="str">
        <f>IFERROR('Master Data'!E202,"")</f>
        <v/>
      </c>
      <c r="I166" s="2" t="str">
        <f>IFERROR(__xludf.DUMMYFUNCTION("IFERROR(TRANSPOSE(FILTER('Master Data'!$B$2:$B$527,'Master Data'!$A$2:$A$527=$B166)),"""")"),"")</f>
        <v/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</row>
    <row r="167" ht="15.75" customHeight="1">
      <c r="A167" s="8"/>
      <c r="B167" s="9"/>
      <c r="C167" s="9"/>
      <c r="D167" s="6" t="str">
        <f>IF(C167="","",IFERROR(VLOOKUP(C167,'Master Data'!$B$2:$C$527,2,FALSE),""))</f>
        <v/>
      </c>
      <c r="E167" s="10"/>
      <c r="H167" s="2" t="str">
        <f>IFERROR('Master Data'!E203,"")</f>
        <v/>
      </c>
      <c r="I167" s="2" t="str">
        <f>IFERROR(__xludf.DUMMYFUNCTION("IFERROR(TRANSPOSE(FILTER('Master Data'!$B$2:$B$527,'Master Data'!$A$2:$A$527=$B167)),"""")"),"")</f>
        <v/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</row>
    <row r="168" ht="15.75" customHeight="1">
      <c r="A168" s="8"/>
      <c r="B168" s="9"/>
      <c r="C168" s="9"/>
      <c r="D168" s="6" t="str">
        <f>IF(C168="","",IFERROR(VLOOKUP(C168,'Master Data'!$B$2:$C$527,2,FALSE),""))</f>
        <v/>
      </c>
      <c r="E168" s="10"/>
      <c r="H168" s="2" t="str">
        <f>IFERROR('Master Data'!E204,"")</f>
        <v/>
      </c>
      <c r="I168" s="2" t="str">
        <f>IFERROR(__xludf.DUMMYFUNCTION("IFERROR(TRANSPOSE(FILTER('Master Data'!$B$2:$B$527,'Master Data'!$A$2:$A$527=$B168)),"""")"),"")</f>
        <v/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</row>
    <row r="169" ht="15.75" customHeight="1">
      <c r="A169" s="8"/>
      <c r="B169" s="9"/>
      <c r="C169" s="9"/>
      <c r="D169" s="6" t="str">
        <f>IF(C169="","",IFERROR(VLOOKUP(C169,'Master Data'!$B$2:$C$527,2,FALSE),""))</f>
        <v/>
      </c>
      <c r="E169" s="10"/>
      <c r="H169" s="2" t="str">
        <f>IFERROR('Master Data'!E205,"")</f>
        <v/>
      </c>
      <c r="I169" s="2" t="str">
        <f>IFERROR(__xludf.DUMMYFUNCTION("IFERROR(TRANSPOSE(FILTER('Master Data'!$B$2:$B$527,'Master Data'!$A$2:$A$527=$B169)),"""")"),"")</f>
        <v/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</row>
    <row r="170" ht="15.75" customHeight="1">
      <c r="A170" s="8"/>
      <c r="B170" s="9"/>
      <c r="C170" s="9"/>
      <c r="D170" s="6" t="str">
        <f>IF(C170="","",IFERROR(VLOOKUP(C170,'Master Data'!$B$2:$C$527,2,FALSE),""))</f>
        <v/>
      </c>
      <c r="E170" s="10"/>
      <c r="H170" s="2" t="str">
        <f>IFERROR('Master Data'!E206,"")</f>
        <v/>
      </c>
      <c r="I170" s="2" t="str">
        <f>IFERROR(__xludf.DUMMYFUNCTION("IFERROR(TRANSPOSE(FILTER('Master Data'!$B$2:$B$527,'Master Data'!$A$2:$A$527=$B170)),"""")"),"")</f>
        <v/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</row>
    <row r="171" ht="15.75" customHeight="1">
      <c r="A171" s="8"/>
      <c r="B171" s="9"/>
      <c r="C171" s="9"/>
      <c r="D171" s="6" t="str">
        <f>IF(C171="","",IFERROR(VLOOKUP(C171,'Master Data'!$B$2:$C$527,2,FALSE),""))</f>
        <v/>
      </c>
      <c r="E171" s="10"/>
      <c r="H171" s="2" t="str">
        <f>IFERROR('Master Data'!E207,"")</f>
        <v/>
      </c>
      <c r="I171" s="2" t="str">
        <f>IFERROR(__xludf.DUMMYFUNCTION("IFERROR(TRANSPOSE(FILTER('Master Data'!$B$2:$B$527,'Master Data'!$A$2:$A$527=$B171)),"""")"),"")</f>
        <v/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</row>
    <row r="172" ht="15.75" customHeight="1">
      <c r="A172" s="8"/>
      <c r="B172" s="9"/>
      <c r="C172" s="9"/>
      <c r="D172" s="6" t="str">
        <f>IF(C172="","",IFERROR(VLOOKUP(C172,'Master Data'!$B$2:$C$527,2,FALSE),""))</f>
        <v/>
      </c>
      <c r="E172" s="10"/>
      <c r="H172" s="2" t="str">
        <f>IFERROR('Master Data'!E208,"")</f>
        <v/>
      </c>
      <c r="I172" s="2" t="str">
        <f>IFERROR(__xludf.DUMMYFUNCTION("IFERROR(TRANSPOSE(FILTER('Master Data'!$B$2:$B$527,'Master Data'!$A$2:$A$527=$B172)),"""")"),"")</f>
        <v/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</row>
    <row r="173" ht="15.75" customHeight="1">
      <c r="A173" s="8"/>
      <c r="B173" s="9"/>
      <c r="C173" s="9"/>
      <c r="D173" s="6" t="str">
        <f>IF(C173="","",IFERROR(VLOOKUP(C173,'Master Data'!$B$2:$C$527,2,FALSE),""))</f>
        <v/>
      </c>
      <c r="E173" s="10"/>
      <c r="H173" s="2" t="str">
        <f>IFERROR('Master Data'!E209,"")</f>
        <v/>
      </c>
      <c r="I173" s="2" t="str">
        <f>IFERROR(__xludf.DUMMYFUNCTION("IFERROR(TRANSPOSE(FILTER('Master Data'!$B$2:$B$527,'Master Data'!$A$2:$A$527=$B173)),"""")"),"")</f>
        <v/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</row>
    <row r="174" ht="15.75" customHeight="1">
      <c r="A174" s="8"/>
      <c r="B174" s="9"/>
      <c r="C174" s="9"/>
      <c r="D174" s="6" t="str">
        <f>IF(C174="","",IFERROR(VLOOKUP(C174,'Master Data'!$B$2:$C$527,2,FALSE),""))</f>
        <v/>
      </c>
      <c r="E174" s="10"/>
      <c r="H174" s="2" t="str">
        <f>IFERROR('Master Data'!E210,"")</f>
        <v/>
      </c>
      <c r="I174" s="2" t="str">
        <f>IFERROR(__xludf.DUMMYFUNCTION("IFERROR(TRANSPOSE(FILTER('Master Data'!$B$2:$B$527,'Master Data'!$A$2:$A$527=$B174)),"""")"),"")</f>
        <v/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</row>
    <row r="175" ht="15.75" customHeight="1">
      <c r="A175" s="8"/>
      <c r="B175" s="9"/>
      <c r="C175" s="9"/>
      <c r="D175" s="6" t="str">
        <f>IF(C175="","",IFERROR(VLOOKUP(C175,'Master Data'!$B$2:$C$527,2,FALSE),""))</f>
        <v/>
      </c>
      <c r="E175" s="10"/>
      <c r="H175" s="2" t="str">
        <f>IFERROR('Master Data'!E211,"")</f>
        <v/>
      </c>
      <c r="I175" s="2" t="str">
        <f>IFERROR(__xludf.DUMMYFUNCTION("IFERROR(TRANSPOSE(FILTER('Master Data'!$B$2:$B$527,'Master Data'!$A$2:$A$527=$B175)),"""")"),"")</f>
        <v/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</row>
    <row r="176" ht="15.75" customHeight="1">
      <c r="A176" s="8"/>
      <c r="B176" s="9"/>
      <c r="C176" s="9"/>
      <c r="D176" s="6" t="str">
        <f>IF(C176="","",IFERROR(VLOOKUP(C176,'Master Data'!$B$2:$C$527,2,FALSE),""))</f>
        <v/>
      </c>
      <c r="E176" s="10"/>
      <c r="H176" s="2" t="str">
        <f>IFERROR('Master Data'!E212,"")</f>
        <v/>
      </c>
      <c r="I176" s="2" t="str">
        <f>IFERROR(__xludf.DUMMYFUNCTION("IFERROR(TRANSPOSE(FILTER('Master Data'!$B$2:$B$527,'Master Data'!$A$2:$A$527=$B176)),"""")"),"")</f>
        <v/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</row>
    <row r="177" ht="15.75" customHeight="1">
      <c r="A177" s="8"/>
      <c r="B177" s="9"/>
      <c r="C177" s="9"/>
      <c r="D177" s="6" t="str">
        <f>IF(C177="","",IFERROR(VLOOKUP(C177,'Master Data'!$B$2:$C$527,2,FALSE),""))</f>
        <v/>
      </c>
      <c r="E177" s="10"/>
      <c r="H177" s="2" t="str">
        <f>IFERROR('Master Data'!E213,"")</f>
        <v/>
      </c>
      <c r="I177" s="2" t="str">
        <f>IFERROR(__xludf.DUMMYFUNCTION("IFERROR(TRANSPOSE(FILTER('Master Data'!$B$2:$B$527,'Master Data'!$A$2:$A$527=$B177)),"""")"),"")</f>
        <v/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</row>
    <row r="178" ht="15.75" customHeight="1">
      <c r="A178" s="8"/>
      <c r="B178" s="9"/>
      <c r="C178" s="9"/>
      <c r="D178" s="6" t="str">
        <f>IF(C178="","",IFERROR(VLOOKUP(C178,'Master Data'!$B$2:$C$527,2,FALSE),""))</f>
        <v/>
      </c>
      <c r="E178" s="10"/>
      <c r="H178" s="2" t="str">
        <f>IFERROR('Master Data'!E214,"")</f>
        <v/>
      </c>
      <c r="I178" s="2" t="str">
        <f>IFERROR(__xludf.DUMMYFUNCTION("IFERROR(TRANSPOSE(FILTER('Master Data'!$B$2:$B$527,'Master Data'!$A$2:$A$527=$B178)),"""")"),"")</f>
        <v/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</row>
    <row r="179" ht="15.75" customHeight="1">
      <c r="A179" s="8"/>
      <c r="B179" s="9"/>
      <c r="C179" s="9"/>
      <c r="D179" s="6" t="str">
        <f>IF(C179="","",IFERROR(VLOOKUP(C179,'Master Data'!$B$2:$C$527,2,FALSE),""))</f>
        <v/>
      </c>
      <c r="E179" s="10"/>
      <c r="H179" s="2" t="str">
        <f>IFERROR('Master Data'!E215,"")</f>
        <v/>
      </c>
      <c r="I179" s="2" t="str">
        <f>IFERROR(__xludf.DUMMYFUNCTION("IFERROR(TRANSPOSE(FILTER('Master Data'!$B$2:$B$527,'Master Data'!$A$2:$A$527=$B179)),"""")"),"")</f>
        <v/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</row>
    <row r="180" ht="15.75" customHeight="1">
      <c r="A180" s="8"/>
      <c r="B180" s="9"/>
      <c r="C180" s="9"/>
      <c r="D180" s="6" t="str">
        <f>IF(C180="","",IFERROR(VLOOKUP(C180,'Master Data'!$B$2:$C$527,2,FALSE),""))</f>
        <v/>
      </c>
      <c r="E180" s="10"/>
      <c r="H180" s="2" t="str">
        <f>IFERROR('Master Data'!E216,"")</f>
        <v/>
      </c>
      <c r="I180" s="2" t="str">
        <f>IFERROR(__xludf.DUMMYFUNCTION("IFERROR(TRANSPOSE(FILTER('Master Data'!$B$2:$B$527,'Master Data'!$A$2:$A$527=$B180)),"""")"),"")</f>
        <v/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</row>
    <row r="181" ht="15.75" customHeight="1">
      <c r="A181" s="8"/>
      <c r="B181" s="9"/>
      <c r="C181" s="9"/>
      <c r="D181" s="6" t="str">
        <f>IF(C181="","",IFERROR(VLOOKUP(C181,'Master Data'!$B$2:$C$527,2,FALSE),""))</f>
        <v/>
      </c>
      <c r="E181" s="10"/>
      <c r="H181" s="2" t="str">
        <f>IFERROR('Master Data'!E217,"")</f>
        <v/>
      </c>
      <c r="I181" s="2" t="str">
        <f>IFERROR(__xludf.DUMMYFUNCTION("IFERROR(TRANSPOSE(FILTER('Master Data'!$B$2:$B$527,'Master Data'!$A$2:$A$527=$B181)),"""")"),"")</f>
        <v/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</row>
    <row r="182" ht="15.75" customHeight="1">
      <c r="A182" s="8"/>
      <c r="B182" s="9"/>
      <c r="C182" s="9"/>
      <c r="D182" s="6" t="str">
        <f>IF(C182="","",IFERROR(VLOOKUP(C182,'Master Data'!$B$2:$C$527,2,FALSE),""))</f>
        <v/>
      </c>
      <c r="E182" s="10"/>
      <c r="H182" s="2" t="str">
        <f>IFERROR('Master Data'!E218,"")</f>
        <v/>
      </c>
      <c r="I182" s="2" t="str">
        <f>IFERROR(__xludf.DUMMYFUNCTION("IFERROR(TRANSPOSE(FILTER('Master Data'!$B$2:$B$527,'Master Data'!$A$2:$A$527=$B182)),"""")"),"")</f>
        <v/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</row>
    <row r="183" ht="15.75" customHeight="1">
      <c r="A183" s="8"/>
      <c r="B183" s="9"/>
      <c r="C183" s="9"/>
      <c r="D183" s="6" t="str">
        <f>IF(C183="","",IFERROR(VLOOKUP(C183,'Master Data'!$B$2:$C$527,2,FALSE),""))</f>
        <v/>
      </c>
      <c r="E183" s="10"/>
      <c r="H183" s="2" t="str">
        <f>IFERROR('Master Data'!E219,"")</f>
        <v/>
      </c>
      <c r="I183" s="2" t="str">
        <f>IFERROR(__xludf.DUMMYFUNCTION("IFERROR(TRANSPOSE(FILTER('Master Data'!$B$2:$B$527,'Master Data'!$A$2:$A$527=$B183)),"""")"),"")</f>
        <v/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</row>
    <row r="184" ht="15.75" customHeight="1">
      <c r="A184" s="8"/>
      <c r="B184" s="9"/>
      <c r="C184" s="9"/>
      <c r="D184" s="6" t="str">
        <f>IF(C184="","",IFERROR(VLOOKUP(C184,'Master Data'!$B$2:$C$527,2,FALSE),""))</f>
        <v/>
      </c>
      <c r="E184" s="10"/>
      <c r="H184" s="2" t="str">
        <f>IFERROR('Master Data'!E220,"")</f>
        <v/>
      </c>
      <c r="I184" s="2" t="str">
        <f>IFERROR(__xludf.DUMMYFUNCTION("IFERROR(TRANSPOSE(FILTER('Master Data'!$B$2:$B$527,'Master Data'!$A$2:$A$527=$B184)),"""")"),"")</f>
        <v/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</row>
    <row r="185" ht="15.75" customHeight="1">
      <c r="A185" s="8"/>
      <c r="B185" s="9"/>
      <c r="C185" s="9"/>
      <c r="D185" s="6" t="str">
        <f>IF(C185="","",IFERROR(VLOOKUP(C185,'Master Data'!$B$2:$C$527,2,FALSE),""))</f>
        <v/>
      </c>
      <c r="E185" s="10"/>
      <c r="H185" s="2" t="str">
        <f>IFERROR('Master Data'!E221,"")</f>
        <v/>
      </c>
      <c r="I185" s="2" t="str">
        <f>IFERROR(__xludf.DUMMYFUNCTION("IFERROR(TRANSPOSE(FILTER('Master Data'!$B$2:$B$527,'Master Data'!$A$2:$A$527=$B185)),"""")"),"")</f>
        <v/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</row>
    <row r="186" ht="15.75" customHeight="1">
      <c r="A186" s="8"/>
      <c r="B186" s="9"/>
      <c r="C186" s="9"/>
      <c r="D186" s="6" t="str">
        <f>IF(C186="","",IFERROR(VLOOKUP(C186,'Master Data'!$B$2:$C$527,2,FALSE),""))</f>
        <v/>
      </c>
      <c r="E186" s="10"/>
      <c r="H186" s="2" t="str">
        <f>IFERROR('Master Data'!E222,"")</f>
        <v/>
      </c>
      <c r="I186" s="2" t="str">
        <f>IFERROR(__xludf.DUMMYFUNCTION("IFERROR(TRANSPOSE(FILTER('Master Data'!$B$2:$B$527,'Master Data'!$A$2:$A$527=$B186)),"""")"),"")</f>
        <v/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</row>
    <row r="187" ht="15.75" customHeight="1">
      <c r="A187" s="8"/>
      <c r="B187" s="9"/>
      <c r="C187" s="9"/>
      <c r="D187" s="6" t="str">
        <f>IF(C187="","",IFERROR(VLOOKUP(C187,'Master Data'!$B$2:$C$527,2,FALSE),""))</f>
        <v/>
      </c>
      <c r="E187" s="10"/>
      <c r="H187" s="2" t="str">
        <f>IFERROR('Master Data'!E223,"")</f>
        <v/>
      </c>
      <c r="I187" s="2" t="str">
        <f>IFERROR(__xludf.DUMMYFUNCTION("IFERROR(TRANSPOSE(FILTER('Master Data'!$B$2:$B$527,'Master Data'!$A$2:$A$527=$B187)),"""")"),"")</f>
        <v/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</row>
    <row r="188" ht="15.75" customHeight="1">
      <c r="A188" s="8"/>
      <c r="B188" s="9"/>
      <c r="C188" s="9"/>
      <c r="D188" s="6" t="str">
        <f>IF(C188="","",IFERROR(VLOOKUP(C188,'Master Data'!$B$2:$C$527,2,FALSE),""))</f>
        <v/>
      </c>
      <c r="E188" s="10"/>
      <c r="H188" s="2" t="str">
        <f>IFERROR('Master Data'!E224,"")</f>
        <v/>
      </c>
      <c r="I188" s="2" t="str">
        <f>IFERROR(__xludf.DUMMYFUNCTION("IFERROR(TRANSPOSE(FILTER('Master Data'!$B$2:$B$527,'Master Data'!$A$2:$A$527=$B188)),"""")"),"")</f>
        <v/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</row>
    <row r="189" ht="15.75" customHeight="1">
      <c r="A189" s="8"/>
      <c r="B189" s="9"/>
      <c r="C189" s="9"/>
      <c r="D189" s="6" t="str">
        <f>IF(C189="","",IFERROR(VLOOKUP(C189,'Master Data'!$B$2:$C$527,2,FALSE),""))</f>
        <v/>
      </c>
      <c r="E189" s="10"/>
      <c r="H189" s="2" t="str">
        <f>IFERROR('Master Data'!E225,"")</f>
        <v/>
      </c>
      <c r="I189" s="2" t="str">
        <f>IFERROR(__xludf.DUMMYFUNCTION("IFERROR(TRANSPOSE(FILTER('Master Data'!$B$2:$B$527,'Master Data'!$A$2:$A$527=$B189)),"""")"),"")</f>
        <v/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</row>
    <row r="190" ht="15.75" customHeight="1">
      <c r="A190" s="8"/>
      <c r="B190" s="9"/>
      <c r="C190" s="9"/>
      <c r="D190" s="6" t="str">
        <f>IF(C190="","",IFERROR(VLOOKUP(C190,'Master Data'!$B$2:$C$527,2,FALSE),""))</f>
        <v/>
      </c>
      <c r="E190" s="10"/>
      <c r="H190" s="2" t="str">
        <f>IFERROR('Master Data'!E226,"")</f>
        <v/>
      </c>
      <c r="I190" s="2" t="str">
        <f>IFERROR(__xludf.DUMMYFUNCTION("IFERROR(TRANSPOSE(FILTER('Master Data'!$B$2:$B$527,'Master Data'!$A$2:$A$527=$B190)),"""")"),"")</f>
        <v/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</row>
    <row r="191" ht="15.75" customHeight="1">
      <c r="A191" s="8"/>
      <c r="B191" s="9"/>
      <c r="C191" s="9"/>
      <c r="D191" s="6" t="str">
        <f>IF(C191="","",IFERROR(VLOOKUP(C191,'Master Data'!$B$2:$C$527,2,FALSE),""))</f>
        <v/>
      </c>
      <c r="E191" s="10"/>
      <c r="H191" s="2" t="str">
        <f>IFERROR('Master Data'!E227,"")</f>
        <v/>
      </c>
      <c r="I191" s="2" t="str">
        <f>IFERROR(__xludf.DUMMYFUNCTION("IFERROR(TRANSPOSE(FILTER('Master Data'!$B$2:$B$527,'Master Data'!$A$2:$A$527=$B191)),"""")"),"")</f>
        <v/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</row>
    <row r="192" ht="15.75" customHeight="1">
      <c r="A192" s="8"/>
      <c r="B192" s="9"/>
      <c r="C192" s="9"/>
      <c r="D192" s="6" t="str">
        <f>IF(C192="","",IFERROR(VLOOKUP(C192,'Master Data'!$B$2:$C$527,2,FALSE),""))</f>
        <v/>
      </c>
      <c r="E192" s="10"/>
      <c r="H192" s="2" t="str">
        <f>IFERROR('Master Data'!E228,"")</f>
        <v/>
      </c>
      <c r="I192" s="2" t="str">
        <f>IFERROR(__xludf.DUMMYFUNCTION("IFERROR(TRANSPOSE(FILTER('Master Data'!$B$2:$B$527,'Master Data'!$A$2:$A$527=$B192)),"""")"),"")</f>
        <v/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</row>
    <row r="193" ht="15.75" customHeight="1">
      <c r="A193" s="8"/>
      <c r="B193" s="9"/>
      <c r="C193" s="9"/>
      <c r="D193" s="6" t="str">
        <f>IF(C193="","",IFERROR(VLOOKUP(C193,'Master Data'!$B$2:$C$527,2,FALSE),""))</f>
        <v/>
      </c>
      <c r="E193" s="10"/>
      <c r="I193" s="2" t="str">
        <f>IFERROR(__xludf.DUMMYFUNCTION("IFERROR(TRANSPOSE(FILTER('Master Data'!$B$2:$B$527,'Master Data'!$A$2:$A$527=$B193)),"""")"),"")</f>
        <v/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</row>
    <row r="194" ht="15.75" customHeight="1">
      <c r="A194" s="8"/>
      <c r="B194" s="9"/>
      <c r="C194" s="9"/>
      <c r="D194" s="6" t="str">
        <f>IF(C194="","",IFERROR(VLOOKUP(C194,'Master Data'!$B$2:$C$527,2,FALSE),""))</f>
        <v/>
      </c>
      <c r="E194" s="10"/>
      <c r="I194" s="2" t="str">
        <f>IFERROR(__xludf.DUMMYFUNCTION("IFERROR(TRANSPOSE(FILTER('Master Data'!$B$2:$B$527,'Master Data'!$A$2:$A$527=$B194)),"""")"),"")</f>
        <v/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</row>
    <row r="195" ht="15.75" customHeight="1">
      <c r="A195" s="8"/>
      <c r="B195" s="9"/>
      <c r="C195" s="9"/>
      <c r="D195" s="6" t="str">
        <f>IF(C195="","",IFERROR(VLOOKUP(C195,'Master Data'!$B$2:$C$527,2,FALSE),""))</f>
        <v/>
      </c>
      <c r="E195" s="10"/>
      <c r="I195" s="2" t="str">
        <f>IFERROR(__xludf.DUMMYFUNCTION("IFERROR(TRANSPOSE(FILTER('Master Data'!$B$2:$B$527,'Master Data'!$A$2:$A$527=$B195)),"""")"),"")</f>
        <v/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</row>
    <row r="196" ht="15.75" customHeight="1">
      <c r="A196" s="8"/>
      <c r="B196" s="9"/>
      <c r="C196" s="9"/>
      <c r="D196" s="6" t="str">
        <f>IF(C196="","",IFERROR(VLOOKUP(C196,'Master Data'!$B$2:$C$527,2,FALSE),""))</f>
        <v/>
      </c>
      <c r="E196" s="10"/>
      <c r="I196" s="2" t="str">
        <f>IFERROR(__xludf.DUMMYFUNCTION("IFERROR(TRANSPOSE(FILTER('Master Data'!$B$2:$B$527,'Master Data'!$A$2:$A$527=$B196)),"""")"),"")</f>
        <v/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</row>
    <row r="197" ht="15.75" customHeight="1">
      <c r="A197" s="8"/>
      <c r="B197" s="9"/>
      <c r="C197" s="9"/>
      <c r="D197" s="6" t="str">
        <f>IF(C197="","",IFERROR(VLOOKUP(C197,'Master Data'!$B$2:$C$527,2,FALSE),""))</f>
        <v/>
      </c>
      <c r="E197" s="10"/>
      <c r="I197" s="2" t="str">
        <f>IFERROR(__xludf.DUMMYFUNCTION("IFERROR(TRANSPOSE(FILTER('Master Data'!$B$2:$B$527,'Master Data'!$A$2:$A$527=$B197)),"""")"),"")</f>
        <v/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</row>
    <row r="198" ht="15.75" customHeight="1">
      <c r="A198" s="8"/>
      <c r="B198" s="9"/>
      <c r="C198" s="9"/>
      <c r="D198" s="6" t="str">
        <f>IF(C198="","",IFERROR(VLOOKUP(C198,'Master Data'!$B$2:$C$527,2,FALSE),""))</f>
        <v/>
      </c>
      <c r="E198" s="10"/>
      <c r="I198" s="2" t="str">
        <f>IFERROR(__xludf.DUMMYFUNCTION("IFERROR(TRANSPOSE(FILTER('Master Data'!$B$2:$B$527,'Master Data'!$A$2:$A$527=$B198)),"""")"),"")</f>
        <v/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</row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1">
    <mergeCell ref="A2:E6"/>
  </mergeCells>
  <dataValidations>
    <dataValidation type="list" allowBlank="1" sqref="B8:B198">
      <formula1>$H$2:$H$91</formula1>
    </dataValidation>
    <dataValidation type="list" allowBlank="1" sqref="C8:C198">
      <formula1>$I8:$BX8</formula1>
    </dataValidation>
    <dataValidation type="custom" allowBlank="1" showDropDown="1" sqref="A8:A25">
      <formula1>OR(NOT(ISERROR(DATEVALUE(A8))), AND(ISNUMBER(A8), LEFT(CELL("format", A8))="D"))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4.0"/>
    <col customWidth="1" min="2" max="2" width="24.43"/>
    <col customWidth="1" min="3" max="3" width="24.0"/>
    <col customWidth="1" min="4" max="4" width="14.0"/>
    <col customWidth="1" min="5" max="5" width="16.71"/>
    <col customWidth="1" min="6" max="7" width="8.71"/>
    <col customWidth="1" hidden="1" min="8" max="8" width="18.0"/>
    <col customWidth="1" hidden="1" min="9" max="9" width="14.0"/>
    <col customWidth="1" min="10" max="10" width="12.71"/>
    <col customWidth="1" min="11" max="11" width="8.14"/>
    <col customWidth="1" min="12" max="12" width="11.86"/>
    <col customWidth="1" min="13" max="13" width="14.14"/>
    <col customWidth="1" min="14" max="14" width="9.86"/>
    <col customWidth="1" min="15" max="15" width="8.71"/>
    <col customWidth="1" min="16" max="16" width="12.71"/>
    <col customWidth="1" min="17" max="62" width="8.71"/>
  </cols>
  <sheetData>
    <row r="1">
      <c r="A1" s="1"/>
      <c r="B1" s="1"/>
      <c r="C1" s="1"/>
      <c r="D1" s="1"/>
      <c r="E1" s="1"/>
      <c r="H1" s="2" t="s">
        <v>0</v>
      </c>
      <c r="I1" s="2" t="s">
        <v>1</v>
      </c>
    </row>
    <row r="2">
      <c r="A2" s="1" t="s">
        <v>2</v>
      </c>
      <c r="H2" s="2" t="str">
        <f>IFERROR('Master Data'!E2,"")</f>
        <v>Karbohidrat</v>
      </c>
    </row>
    <row r="3">
      <c r="H3" s="2" t="str">
        <f>IFERROR('Master Data'!E3,"")</f>
        <v>Protein Hewani</v>
      </c>
    </row>
    <row r="4">
      <c r="H4" s="2" t="str">
        <f>IFERROR('Master Data'!E4,"")</f>
        <v>Protein Nabati</v>
      </c>
    </row>
    <row r="5">
      <c r="H5" s="2" t="str">
        <f>IFERROR('Master Data'!E5,"")</f>
        <v>Sayur</v>
      </c>
    </row>
    <row r="6">
      <c r="H6" s="2" t="str">
        <f>IFERROR('Master Data'!E6,"")</f>
        <v>Buah</v>
      </c>
    </row>
    <row r="7">
      <c r="A7" s="3" t="s">
        <v>3</v>
      </c>
      <c r="B7" s="3" t="s">
        <v>4</v>
      </c>
      <c r="C7" s="3" t="s">
        <v>5</v>
      </c>
      <c r="D7" s="3" t="s">
        <v>6</v>
      </c>
      <c r="E7" s="3" t="s">
        <v>7</v>
      </c>
      <c r="H7" s="2" t="str">
        <f>IFERROR('Master Data'!E7,"")</f>
        <v>Bumbu Masak Sayur</v>
      </c>
    </row>
    <row r="8">
      <c r="A8" s="4">
        <v>46116.0</v>
      </c>
      <c r="B8" s="5" t="s">
        <v>8</v>
      </c>
      <c r="C8" s="5" t="s">
        <v>9</v>
      </c>
      <c r="D8" s="6" t="str">
        <f>IF(C8="","",IFERROR(VLOOKUP(C8,'Master Data'!$B$2:$C$527,2,FALSE),""))</f>
        <v>Kg</v>
      </c>
      <c r="E8" s="7">
        <v>228.0</v>
      </c>
      <c r="H8" s="2" t="str">
        <f>IFERROR('Master Data'!E8,"")</f>
        <v>Bumbu Masak Sembako</v>
      </c>
      <c r="I8" s="2" t="str">
        <f>IFERROR(__xludf.DUMMYFUNCTION("IFERROR(TRANSPOSE(FILTER('Master Data'!$B$2:$B$527,'Master Data'!$A$2:$A$527=$B8)),"""")"),"Beras")</f>
        <v>Beras</v>
      </c>
      <c r="J8" s="2" t="str">
        <f>IFERROR(__xludf.DUMMYFUNCTION("""COMPUTED_VALUE"""),"Mie")</f>
        <v>Mie</v>
      </c>
      <c r="K8" s="2" t="str">
        <f>IFERROR(__xludf.DUMMYFUNCTION("""COMPUTED_VALUE"""),"Kentang")</f>
        <v>Kentang</v>
      </c>
      <c r="L8" s="2" t="str">
        <f>IFERROR(__xludf.DUMMYFUNCTION("""COMPUTED_VALUE"""),"Jagung")</f>
        <v>Jagung</v>
      </c>
      <c r="M8" s="2" t="str">
        <f>IFERROR(__xludf.DUMMYFUNCTION("""COMPUTED_VALUE"""),"Roti")</f>
        <v>Roti</v>
      </c>
      <c r="N8" s="2" t="str">
        <f>IFERROR(__xludf.DUMMYFUNCTION("""COMPUTED_VALUE"""),"Singkong")</f>
        <v>Singkong</v>
      </c>
      <c r="O8" s="2" t="str">
        <f>IFERROR(__xludf.DUMMYFUNCTION("""COMPUTED_VALUE"""),"Ubi")</f>
        <v>Ubi</v>
      </c>
      <c r="P8" s="2" t="str">
        <f>IFERROR(__xludf.DUMMYFUNCTION("""COMPUTED_VALUE"""),"Makaroni")</f>
        <v>Makaroni</v>
      </c>
    </row>
    <row r="9">
      <c r="A9" s="4">
        <v>46116.0</v>
      </c>
      <c r="B9" s="5" t="s">
        <v>10</v>
      </c>
      <c r="C9" s="5" t="s">
        <v>68</v>
      </c>
      <c r="D9" s="6" t="str">
        <f>IF(C9="","",IFERROR(VLOOKUP(C9,'Master Data'!$B$2:$C$527,2,FALSE),""))</f>
        <v>Kg</v>
      </c>
      <c r="E9" s="7">
        <v>137.0</v>
      </c>
      <c r="H9" s="2" t="str">
        <f>IFERROR('Master Data'!E9,"")</f>
        <v>Isi Ulang</v>
      </c>
      <c r="I9" s="2" t="str">
        <f>IFERROR(__xludf.DUMMYFUNCTION("IFERROR(TRANSPOSE(FILTER('Master Data'!$B$2:$B$527,'Master Data'!$A$2:$A$527=$B9)),"""")"),"Daging Ayam Fillet")</f>
        <v>Daging Ayam Fillet</v>
      </c>
      <c r="J9" s="2" t="str">
        <f>IFERROR(__xludf.DUMMYFUNCTION("""COMPUTED_VALUE"""),"Daging Ayam Tulang (Potong)")</f>
        <v>Daging Ayam Tulang (Potong)</v>
      </c>
      <c r="K9" s="2" t="str">
        <f>IFERROR(__xludf.DUMMYFUNCTION("""COMPUTED_VALUE"""),"Ikan Patin Fillet")</f>
        <v>Ikan Patin Fillet</v>
      </c>
      <c r="L9" s="2" t="str">
        <f>IFERROR(__xludf.DUMMYFUNCTION("""COMPUTED_VALUE"""),"Telur")</f>
        <v>Telur</v>
      </c>
      <c r="M9" s="2" t="str">
        <f>IFERROR(__xludf.DUMMYFUNCTION("""COMPUTED_VALUE"""),"Ikan giling")</f>
        <v>Ikan giling</v>
      </c>
      <c r="N9" s="2" t="str">
        <f>IFERROR(__xludf.DUMMYFUNCTION("""COMPUTED_VALUE"""),"Ayam Giling")</f>
        <v>Ayam Giling</v>
      </c>
      <c r="O9" s="2" t="str">
        <f>IFERROR(__xludf.DUMMYFUNCTION("""COMPUTED_VALUE"""),"Daging Sapi")</f>
        <v>Daging Sapi</v>
      </c>
      <c r="P9" s="2" t="str">
        <f>IFERROR(__xludf.DUMMYFUNCTION("""COMPUTED_VALUE"""),"Udang")</f>
        <v>Udang</v>
      </c>
      <c r="Q9" s="2" t="str">
        <f>IFERROR(__xludf.DUMMYFUNCTION("""COMPUTED_VALUE"""),"Susu UHT")</f>
        <v>Susu UHT</v>
      </c>
    </row>
    <row r="10">
      <c r="A10" s="4">
        <v>46116.0</v>
      </c>
      <c r="B10" s="5" t="s">
        <v>12</v>
      </c>
      <c r="C10" s="5" t="s">
        <v>13</v>
      </c>
      <c r="D10" s="6" t="str">
        <f>IF(C10="","",IFERROR(VLOOKUP(C10,'Master Data'!$B$2:$C$527,2,FALSE),""))</f>
        <v>Pcs</v>
      </c>
      <c r="E10" s="7">
        <v>2882.0</v>
      </c>
      <c r="H10" s="2" t="str">
        <f>IFERROR('Master Data'!E10,"")</f>
        <v>Packaging</v>
      </c>
      <c r="I10" s="2" t="str">
        <f>IFERROR(__xludf.DUMMYFUNCTION("IFERROR(TRANSPOSE(FILTER('Master Data'!$B$2:$B$527,'Master Data'!$A$2:$A$527=$B10)),"""")"),"Tempe")</f>
        <v>Tempe</v>
      </c>
      <c r="J10" s="2" t="str">
        <f>IFERROR(__xludf.DUMMYFUNCTION("""COMPUTED_VALUE"""),"Tahu")</f>
        <v>Tahu</v>
      </c>
      <c r="K10" s="2" t="str">
        <f>IFERROR(__xludf.DUMMYFUNCTION("""COMPUTED_VALUE"""),"Kacang Hijau")</f>
        <v>Kacang Hijau</v>
      </c>
      <c r="L10" s="2" t="str">
        <f>IFERROR(__xludf.DUMMYFUNCTION("""COMPUTED_VALUE"""),"Kacang Tanah")</f>
        <v>Kacang Tanah</v>
      </c>
      <c r="M10" s="2" t="str">
        <f>IFERROR(__xludf.DUMMYFUNCTION("""COMPUTED_VALUE"""),"Kedelai")</f>
        <v>Kedelai</v>
      </c>
      <c r="N10" s="2" t="str">
        <f>IFERROR(__xludf.DUMMYFUNCTION("""COMPUTED_VALUE"""),"Oncom")</f>
        <v>Oncom</v>
      </c>
    </row>
    <row r="11">
      <c r="A11" s="4">
        <v>46116.0</v>
      </c>
      <c r="B11" s="5" t="s">
        <v>14</v>
      </c>
      <c r="C11" s="5" t="s">
        <v>69</v>
      </c>
      <c r="D11" s="6" t="str">
        <f>IF(C11="","",IFERROR(VLOOKUP(C11,'Master Data'!$B$2:$C$527,2,FALSE),""))</f>
        <v>Kg</v>
      </c>
      <c r="E11" s="7">
        <v>32.0</v>
      </c>
      <c r="H11" s="2" t="str">
        <f>IFERROR('Master Data'!E12,"")</f>
        <v/>
      </c>
      <c r="I11" s="2" t="str">
        <f>IFERROR(__xludf.DUMMYFUNCTION("IFERROR(TRANSPOSE(FILTER('Master Data'!$B$2:$B$527,'Master Data'!$A$2:$A$527=$B11)),"""")"),"Wortel")</f>
        <v>Wortel</v>
      </c>
      <c r="J11" s="2" t="str">
        <f>IFERROR(__xludf.DUMMYFUNCTION("""COMPUTED_VALUE"""),"Kacang Panjang")</f>
        <v>Kacang Panjang</v>
      </c>
      <c r="K11" s="2" t="str">
        <f>IFERROR(__xludf.DUMMYFUNCTION("""COMPUTED_VALUE"""),"Tauge")</f>
        <v>Tauge</v>
      </c>
      <c r="L11" s="2" t="str">
        <f>IFERROR(__xludf.DUMMYFUNCTION("""COMPUTED_VALUE"""),"Kubis")</f>
        <v>Kubis</v>
      </c>
      <c r="M11" s="2" t="str">
        <f>IFERROR(__xludf.DUMMYFUNCTION("""COMPUTED_VALUE"""),"Buncis")</f>
        <v>Buncis</v>
      </c>
      <c r="N11" s="2" t="str">
        <f>IFERROR(__xludf.DUMMYFUNCTION("""COMPUTED_VALUE"""),"Kembang Kol")</f>
        <v>Kembang Kol</v>
      </c>
      <c r="O11" s="2" t="str">
        <f>IFERROR(__xludf.DUMMYFUNCTION("""COMPUTED_VALUE"""),"Sawi Putih")</f>
        <v>Sawi Putih</v>
      </c>
      <c r="P11" s="2" t="str">
        <f>IFERROR(__xludf.DUMMYFUNCTION("""COMPUTED_VALUE"""),"Caisin")</f>
        <v>Caisin</v>
      </c>
      <c r="Q11" s="2" t="str">
        <f>IFERROR(__xludf.DUMMYFUNCTION("""COMPUTED_VALUE"""),"Timun")</f>
        <v>Timun</v>
      </c>
      <c r="R11" s="2" t="str">
        <f>IFERROR(__xludf.DUMMYFUNCTION("""COMPUTED_VALUE"""),"Daun Bawang")</f>
        <v>Daun Bawang</v>
      </c>
      <c r="S11" s="2" t="str">
        <f>IFERROR(__xludf.DUMMYFUNCTION("""COMPUTED_VALUE"""),"Labu Siam")</f>
        <v>Labu Siam</v>
      </c>
      <c r="T11" s="2" t="str">
        <f>IFERROR(__xludf.DUMMYFUNCTION("""COMPUTED_VALUE"""),"Tomat")</f>
        <v>Tomat</v>
      </c>
      <c r="U11" s="2" t="str">
        <f>IFERROR(__xludf.DUMMYFUNCTION("""COMPUTED_VALUE"""),"Kemangi")</f>
        <v>Kemangi</v>
      </c>
      <c r="V11" s="2" t="str">
        <f>IFERROR(__xludf.DUMMYFUNCTION("""COMPUTED_VALUE"""),"Jagung ")</f>
        <v>Jagung </v>
      </c>
    </row>
    <row r="12">
      <c r="A12" s="4">
        <v>46116.0</v>
      </c>
      <c r="B12" s="5" t="s">
        <v>14</v>
      </c>
      <c r="C12" s="5" t="s">
        <v>16</v>
      </c>
      <c r="D12" s="6" t="str">
        <f>IF(C12="","",IFERROR(VLOOKUP(C12,'Master Data'!$B$2:$C$527,2,FALSE),""))</f>
        <v>Kg</v>
      </c>
      <c r="E12" s="7">
        <v>57.0</v>
      </c>
      <c r="H12" s="2" t="str">
        <f>IFERROR('Master Data'!E14,"")</f>
        <v/>
      </c>
      <c r="I12" s="2" t="str">
        <f>IFERROR(__xludf.DUMMYFUNCTION("IFERROR(TRANSPOSE(FILTER('Master Data'!$B$2:$B$527,'Master Data'!$A$2:$A$527=$B12)),"""")"),"Wortel")</f>
        <v>Wortel</v>
      </c>
      <c r="J12" s="2" t="str">
        <f>IFERROR(__xludf.DUMMYFUNCTION("""COMPUTED_VALUE"""),"Kacang Panjang")</f>
        <v>Kacang Panjang</v>
      </c>
      <c r="K12" s="2" t="str">
        <f>IFERROR(__xludf.DUMMYFUNCTION("""COMPUTED_VALUE"""),"Tauge")</f>
        <v>Tauge</v>
      </c>
      <c r="L12" s="2" t="str">
        <f>IFERROR(__xludf.DUMMYFUNCTION("""COMPUTED_VALUE"""),"Kubis")</f>
        <v>Kubis</v>
      </c>
      <c r="M12" s="2" t="str">
        <f>IFERROR(__xludf.DUMMYFUNCTION("""COMPUTED_VALUE"""),"Buncis")</f>
        <v>Buncis</v>
      </c>
      <c r="N12" s="2" t="str">
        <f>IFERROR(__xludf.DUMMYFUNCTION("""COMPUTED_VALUE"""),"Kembang Kol")</f>
        <v>Kembang Kol</v>
      </c>
      <c r="O12" s="2" t="str">
        <f>IFERROR(__xludf.DUMMYFUNCTION("""COMPUTED_VALUE"""),"Sawi Putih")</f>
        <v>Sawi Putih</v>
      </c>
      <c r="P12" s="2" t="str">
        <f>IFERROR(__xludf.DUMMYFUNCTION("""COMPUTED_VALUE"""),"Caisin")</f>
        <v>Caisin</v>
      </c>
      <c r="Q12" s="2" t="str">
        <f>IFERROR(__xludf.DUMMYFUNCTION("""COMPUTED_VALUE"""),"Timun")</f>
        <v>Timun</v>
      </c>
      <c r="R12" s="2" t="str">
        <f>IFERROR(__xludf.DUMMYFUNCTION("""COMPUTED_VALUE"""),"Daun Bawang")</f>
        <v>Daun Bawang</v>
      </c>
      <c r="S12" s="2" t="str">
        <f>IFERROR(__xludf.DUMMYFUNCTION("""COMPUTED_VALUE"""),"Labu Siam")</f>
        <v>Labu Siam</v>
      </c>
      <c r="T12" s="2" t="str">
        <f>IFERROR(__xludf.DUMMYFUNCTION("""COMPUTED_VALUE"""),"Tomat")</f>
        <v>Tomat</v>
      </c>
      <c r="U12" s="2" t="str">
        <f>IFERROR(__xludf.DUMMYFUNCTION("""COMPUTED_VALUE"""),"Kemangi")</f>
        <v>Kemangi</v>
      </c>
      <c r="V12" s="2" t="str">
        <f>IFERROR(__xludf.DUMMYFUNCTION("""COMPUTED_VALUE"""),"Jagung ")</f>
        <v>Jagung </v>
      </c>
    </row>
    <row r="13">
      <c r="A13" s="4">
        <v>46116.0</v>
      </c>
      <c r="B13" s="5" t="s">
        <v>14</v>
      </c>
      <c r="C13" s="5" t="s">
        <v>70</v>
      </c>
      <c r="D13" s="6" t="str">
        <f>IF(C13="","",IFERROR(VLOOKUP(C13,'Master Data'!$B$2:$C$527,2,FALSE),""))</f>
        <v>Kg</v>
      </c>
      <c r="E13" s="7">
        <v>90.0</v>
      </c>
      <c r="H13" s="2" t="str">
        <f>IFERROR('Master Data'!E17,"")</f>
        <v/>
      </c>
      <c r="I13" s="2" t="str">
        <f>IFERROR(__xludf.DUMMYFUNCTION("IFERROR(TRANSPOSE(FILTER('Master Data'!$B$2:$B$527,'Master Data'!$A$2:$A$527=$B13)),"""")"),"Wortel")</f>
        <v>Wortel</v>
      </c>
      <c r="J13" s="2" t="str">
        <f>IFERROR(__xludf.DUMMYFUNCTION("""COMPUTED_VALUE"""),"Kacang Panjang")</f>
        <v>Kacang Panjang</v>
      </c>
      <c r="K13" s="2" t="str">
        <f>IFERROR(__xludf.DUMMYFUNCTION("""COMPUTED_VALUE"""),"Tauge")</f>
        <v>Tauge</v>
      </c>
      <c r="L13" s="2" t="str">
        <f>IFERROR(__xludf.DUMMYFUNCTION("""COMPUTED_VALUE"""),"Kubis")</f>
        <v>Kubis</v>
      </c>
      <c r="M13" s="2" t="str">
        <f>IFERROR(__xludf.DUMMYFUNCTION("""COMPUTED_VALUE"""),"Buncis")</f>
        <v>Buncis</v>
      </c>
      <c r="N13" s="2" t="str">
        <f>IFERROR(__xludf.DUMMYFUNCTION("""COMPUTED_VALUE"""),"Kembang Kol")</f>
        <v>Kembang Kol</v>
      </c>
      <c r="O13" s="2" t="str">
        <f>IFERROR(__xludf.DUMMYFUNCTION("""COMPUTED_VALUE"""),"Sawi Putih")</f>
        <v>Sawi Putih</v>
      </c>
      <c r="P13" s="2" t="str">
        <f>IFERROR(__xludf.DUMMYFUNCTION("""COMPUTED_VALUE"""),"Caisin")</f>
        <v>Caisin</v>
      </c>
      <c r="Q13" s="2" t="str">
        <f>IFERROR(__xludf.DUMMYFUNCTION("""COMPUTED_VALUE"""),"Timun")</f>
        <v>Timun</v>
      </c>
      <c r="R13" s="2" t="str">
        <f>IFERROR(__xludf.DUMMYFUNCTION("""COMPUTED_VALUE"""),"Daun Bawang")</f>
        <v>Daun Bawang</v>
      </c>
      <c r="S13" s="2" t="str">
        <f>IFERROR(__xludf.DUMMYFUNCTION("""COMPUTED_VALUE"""),"Labu Siam")</f>
        <v>Labu Siam</v>
      </c>
      <c r="T13" s="2" t="str">
        <f>IFERROR(__xludf.DUMMYFUNCTION("""COMPUTED_VALUE"""),"Tomat")</f>
        <v>Tomat</v>
      </c>
      <c r="U13" s="2" t="str">
        <f>IFERROR(__xludf.DUMMYFUNCTION("""COMPUTED_VALUE"""),"Kemangi")</f>
        <v>Kemangi</v>
      </c>
      <c r="V13" s="2" t="str">
        <f>IFERROR(__xludf.DUMMYFUNCTION("""COMPUTED_VALUE"""),"Jagung ")</f>
        <v>Jagung </v>
      </c>
    </row>
    <row r="14">
      <c r="A14" s="4">
        <v>46116.0</v>
      </c>
      <c r="B14" s="5" t="s">
        <v>17</v>
      </c>
      <c r="C14" s="5" t="s">
        <v>18</v>
      </c>
      <c r="D14" s="6" t="str">
        <f>IF(C14="","",IFERROR(VLOOKUP(C14,'Master Data'!$B$2:$C$527,2,FALSE),""))</f>
        <v>Kg</v>
      </c>
      <c r="E14" s="7">
        <v>1.0</v>
      </c>
      <c r="H14" s="2" t="str">
        <f>IFERROR('Master Data'!E18,"")</f>
        <v/>
      </c>
      <c r="I14" s="2" t="str">
        <f>IFERROR(__xludf.DUMMYFUNCTION("IFERROR(TRANSPOSE(FILTER('Master Data'!$B$2:$B$527,'Master Data'!$A$2:$A$527=$B14)),"""")"),"Bawang Merah")</f>
        <v>Bawang Merah</v>
      </c>
      <c r="J14" s="2" t="str">
        <f>IFERROR(__xludf.DUMMYFUNCTION("""COMPUTED_VALUE"""),"Bawang Putih")</f>
        <v>Bawang Putih</v>
      </c>
      <c r="K14" s="2" t="str">
        <f>IFERROR(__xludf.DUMMYFUNCTION("""COMPUTED_VALUE"""),"Laos")</f>
        <v>Laos</v>
      </c>
      <c r="L14" s="2" t="str">
        <f>IFERROR(__xludf.DUMMYFUNCTION("""COMPUTED_VALUE"""),"Serai")</f>
        <v>Serai</v>
      </c>
      <c r="M14" s="2" t="str">
        <f>IFERROR(__xludf.DUMMYFUNCTION("""COMPUTED_VALUE"""),"Cabe Merah")</f>
        <v>Cabe Merah</v>
      </c>
      <c r="N14" s="2" t="str">
        <f>IFERROR(__xludf.DUMMYFUNCTION("""COMPUTED_VALUE"""),"Bawang Bombay")</f>
        <v>Bawang Bombay</v>
      </c>
      <c r="O14" s="2" t="str">
        <f>IFERROR(__xludf.DUMMYFUNCTION("""COMPUTED_VALUE"""),"Ketumbar")</f>
        <v>Ketumbar</v>
      </c>
      <c r="P14" s="2" t="str">
        <f>IFERROR(__xludf.DUMMYFUNCTION("""COMPUTED_VALUE"""),"Kencur")</f>
        <v>Kencur</v>
      </c>
      <c r="Q14" s="2" t="str">
        <f>IFERROR(__xludf.DUMMYFUNCTION("""COMPUTED_VALUE"""),"Kunyit")</f>
        <v>Kunyit</v>
      </c>
      <c r="R14" s="2" t="str">
        <f>IFERROR(__xludf.DUMMYFUNCTION("""COMPUTED_VALUE"""),"Jahe")</f>
        <v>Jahe</v>
      </c>
      <c r="S14" s="2" t="str">
        <f>IFERROR(__xludf.DUMMYFUNCTION("""COMPUTED_VALUE"""),"Kelapa Parut")</f>
        <v>Kelapa Parut</v>
      </c>
      <c r="T14" s="2" t="str">
        <f>IFERROR(__xludf.DUMMYFUNCTION("""COMPUTED_VALUE"""),"Cabe Ijo")</f>
        <v>Cabe Ijo</v>
      </c>
    </row>
    <row r="15">
      <c r="A15" s="4">
        <v>46116.0</v>
      </c>
      <c r="B15" s="5" t="s">
        <v>17</v>
      </c>
      <c r="C15" s="5" t="s">
        <v>21</v>
      </c>
      <c r="D15" s="6" t="str">
        <f>IF(C15="","",IFERROR(VLOOKUP(C15,'Master Data'!$B$2:$C$527,2,FALSE),""))</f>
        <v>Kg</v>
      </c>
      <c r="E15" s="7">
        <v>4.0</v>
      </c>
      <c r="H15" s="2" t="str">
        <f>IFERROR('Master Data'!E19,"")</f>
        <v/>
      </c>
      <c r="I15" s="2" t="str">
        <f>IFERROR(__xludf.DUMMYFUNCTION("IFERROR(TRANSPOSE(FILTER('Master Data'!$B$2:$B$527,'Master Data'!$A$2:$A$527=$B15)),"""")"),"Bawang Merah")</f>
        <v>Bawang Merah</v>
      </c>
      <c r="J15" s="2" t="str">
        <f>IFERROR(__xludf.DUMMYFUNCTION("""COMPUTED_VALUE"""),"Bawang Putih")</f>
        <v>Bawang Putih</v>
      </c>
      <c r="K15" s="2" t="str">
        <f>IFERROR(__xludf.DUMMYFUNCTION("""COMPUTED_VALUE"""),"Laos")</f>
        <v>Laos</v>
      </c>
      <c r="L15" s="2" t="str">
        <f>IFERROR(__xludf.DUMMYFUNCTION("""COMPUTED_VALUE"""),"Serai")</f>
        <v>Serai</v>
      </c>
      <c r="M15" s="2" t="str">
        <f>IFERROR(__xludf.DUMMYFUNCTION("""COMPUTED_VALUE"""),"Cabe Merah")</f>
        <v>Cabe Merah</v>
      </c>
      <c r="N15" s="2" t="str">
        <f>IFERROR(__xludf.DUMMYFUNCTION("""COMPUTED_VALUE"""),"Bawang Bombay")</f>
        <v>Bawang Bombay</v>
      </c>
      <c r="O15" s="2" t="str">
        <f>IFERROR(__xludf.DUMMYFUNCTION("""COMPUTED_VALUE"""),"Ketumbar")</f>
        <v>Ketumbar</v>
      </c>
      <c r="P15" s="2" t="str">
        <f>IFERROR(__xludf.DUMMYFUNCTION("""COMPUTED_VALUE"""),"Kencur")</f>
        <v>Kencur</v>
      </c>
      <c r="Q15" s="2" t="str">
        <f>IFERROR(__xludf.DUMMYFUNCTION("""COMPUTED_VALUE"""),"Kunyit")</f>
        <v>Kunyit</v>
      </c>
      <c r="R15" s="2" t="str">
        <f>IFERROR(__xludf.DUMMYFUNCTION("""COMPUTED_VALUE"""),"Jahe")</f>
        <v>Jahe</v>
      </c>
      <c r="S15" s="2" t="str">
        <f>IFERROR(__xludf.DUMMYFUNCTION("""COMPUTED_VALUE"""),"Kelapa Parut")</f>
        <v>Kelapa Parut</v>
      </c>
      <c r="T15" s="2" t="str">
        <f>IFERROR(__xludf.DUMMYFUNCTION("""COMPUTED_VALUE"""),"Cabe Ijo")</f>
        <v>Cabe Ijo</v>
      </c>
    </row>
    <row r="16">
      <c r="A16" s="4">
        <v>46116.0</v>
      </c>
      <c r="B16" s="5" t="s">
        <v>17</v>
      </c>
      <c r="C16" s="5" t="s">
        <v>20</v>
      </c>
      <c r="D16" s="6" t="str">
        <f>IF(C16="","",IFERROR(VLOOKUP(C16,'Master Data'!$B$2:$C$527,2,FALSE),""))</f>
        <v>Kg</v>
      </c>
      <c r="E16" s="7">
        <v>4.0</v>
      </c>
      <c r="H16" s="2" t="str">
        <f>IFERROR('Master Data'!E21,"")</f>
        <v/>
      </c>
      <c r="I16" s="2" t="str">
        <f>IFERROR(__xludf.DUMMYFUNCTION("IFERROR(TRANSPOSE(FILTER('Master Data'!$B$2:$B$527,'Master Data'!$A$2:$A$527=$B16)),"""")"),"Bawang Merah")</f>
        <v>Bawang Merah</v>
      </c>
      <c r="J16" s="2" t="str">
        <f>IFERROR(__xludf.DUMMYFUNCTION("""COMPUTED_VALUE"""),"Bawang Putih")</f>
        <v>Bawang Putih</v>
      </c>
      <c r="K16" s="2" t="str">
        <f>IFERROR(__xludf.DUMMYFUNCTION("""COMPUTED_VALUE"""),"Laos")</f>
        <v>Laos</v>
      </c>
      <c r="L16" s="2" t="str">
        <f>IFERROR(__xludf.DUMMYFUNCTION("""COMPUTED_VALUE"""),"Serai")</f>
        <v>Serai</v>
      </c>
      <c r="M16" s="2" t="str">
        <f>IFERROR(__xludf.DUMMYFUNCTION("""COMPUTED_VALUE"""),"Cabe Merah")</f>
        <v>Cabe Merah</v>
      </c>
      <c r="N16" s="2" t="str">
        <f>IFERROR(__xludf.DUMMYFUNCTION("""COMPUTED_VALUE"""),"Bawang Bombay")</f>
        <v>Bawang Bombay</v>
      </c>
      <c r="O16" s="2" t="str">
        <f>IFERROR(__xludf.DUMMYFUNCTION("""COMPUTED_VALUE"""),"Ketumbar")</f>
        <v>Ketumbar</v>
      </c>
      <c r="P16" s="2" t="str">
        <f>IFERROR(__xludf.DUMMYFUNCTION("""COMPUTED_VALUE"""),"Kencur")</f>
        <v>Kencur</v>
      </c>
      <c r="Q16" s="2" t="str">
        <f>IFERROR(__xludf.DUMMYFUNCTION("""COMPUTED_VALUE"""),"Kunyit")</f>
        <v>Kunyit</v>
      </c>
      <c r="R16" s="2" t="str">
        <f>IFERROR(__xludf.DUMMYFUNCTION("""COMPUTED_VALUE"""),"Jahe")</f>
        <v>Jahe</v>
      </c>
      <c r="S16" s="2" t="str">
        <f>IFERROR(__xludf.DUMMYFUNCTION("""COMPUTED_VALUE"""),"Kelapa Parut")</f>
        <v>Kelapa Parut</v>
      </c>
      <c r="T16" s="2" t="str">
        <f>IFERROR(__xludf.DUMMYFUNCTION("""COMPUTED_VALUE"""),"Cabe Ijo")</f>
        <v>Cabe Ijo</v>
      </c>
    </row>
    <row r="17">
      <c r="A17" s="4">
        <v>46116.0</v>
      </c>
      <c r="B17" s="5" t="s">
        <v>24</v>
      </c>
      <c r="C17" s="5" t="s">
        <v>71</v>
      </c>
      <c r="D17" s="6" t="str">
        <f>IF(C17="","",IFERROR(VLOOKUP(C17,'Master Data'!$B$2:$C$527,2,FALSE),""))</f>
        <v>Kg</v>
      </c>
      <c r="E17" s="7">
        <v>347.0</v>
      </c>
      <c r="H17" s="2" t="str">
        <f>IFERROR('Master Data'!E22,"")</f>
        <v/>
      </c>
      <c r="I17" s="2" t="str">
        <f>IFERROR(__xludf.DUMMYFUNCTION("IFERROR(TRANSPOSE(FILTER('Master Data'!$B$2:$B$527,'Master Data'!$A$2:$A$527=$B17)),"""")"),"Melon")</f>
        <v>Melon</v>
      </c>
      <c r="J17" s="2" t="str">
        <f>IFERROR(__xludf.DUMMYFUNCTION("""COMPUTED_VALUE"""),"Semangka")</f>
        <v>Semangka</v>
      </c>
      <c r="K17" s="2" t="str">
        <f>IFERROR(__xludf.DUMMYFUNCTION("""COMPUTED_VALUE"""),"Jeruk")</f>
        <v>Jeruk</v>
      </c>
      <c r="L17" s="2" t="str">
        <f>IFERROR(__xludf.DUMMYFUNCTION("""COMPUTED_VALUE"""),"Pisang")</f>
        <v>Pisang</v>
      </c>
      <c r="M17" s="2" t="str">
        <f>IFERROR(__xludf.DUMMYFUNCTION("""COMPUTED_VALUE"""),"Buah Naga")</f>
        <v>Buah Naga</v>
      </c>
      <c r="N17" s="2" t="str">
        <f>IFERROR(__xludf.DUMMYFUNCTION("""COMPUTED_VALUE"""),"Salak")</f>
        <v>Salak</v>
      </c>
      <c r="O17" s="2" t="str">
        <f>IFERROR(__xludf.DUMMYFUNCTION("""COMPUTED_VALUE"""),"Apel")</f>
        <v>Apel</v>
      </c>
    </row>
    <row r="18">
      <c r="A18" s="4">
        <v>46116.0</v>
      </c>
      <c r="B18" s="5" t="s">
        <v>26</v>
      </c>
      <c r="C18" s="5" t="s">
        <v>72</v>
      </c>
      <c r="D18" s="6" t="str">
        <f>IF(C18="","",IFERROR(VLOOKUP(C18,'Master Data'!$B$2:$C$527,2,FALSE),""))</f>
        <v>Dus</v>
      </c>
      <c r="E18" s="7">
        <v>4.0</v>
      </c>
      <c r="H18" s="2" t="str">
        <f>IFERROR('Master Data'!E23,"")</f>
        <v/>
      </c>
      <c r="I18" s="2" t="str">
        <f>IFERROR(__xludf.DUMMYFUNCTION("IFERROR(TRANSPOSE(FILTER('Master Data'!$B$2:$B$527,'Master Data'!$A$2:$A$527=$B18)),"""")"),"Tepung Terigu")</f>
        <v>Tepung Terigu</v>
      </c>
      <c r="J18" s="2" t="str">
        <f>IFERROR(__xludf.DUMMYFUNCTION("""COMPUTED_VALUE"""),"Tepung Tapioka")</f>
        <v>Tepung Tapioka</v>
      </c>
      <c r="K18" s="2" t="str">
        <f>IFERROR(__xludf.DUMMYFUNCTION("""COMPUTED_VALUE"""),"Sajiku")</f>
        <v>Sajiku</v>
      </c>
      <c r="L18" s="2" t="str">
        <f>IFERROR(__xludf.DUMMYFUNCTION("""COMPUTED_VALUE"""),"Lada")</f>
        <v>Lada</v>
      </c>
      <c r="M18" s="2" t="str">
        <f>IFERROR(__xludf.DUMMYFUNCTION("""COMPUTED_VALUE"""),"Minyak Goreng")</f>
        <v>Minyak Goreng</v>
      </c>
      <c r="N18" s="2" t="str">
        <f>IFERROR(__xludf.DUMMYFUNCTION("""COMPUTED_VALUE"""),"Maizena")</f>
        <v>Maizena</v>
      </c>
      <c r="O18" s="2" t="str">
        <f>IFERROR(__xludf.DUMMYFUNCTION("""COMPUTED_VALUE"""),"Saori")</f>
        <v>Saori</v>
      </c>
      <c r="P18" s="2" t="str">
        <f>IFERROR(__xludf.DUMMYFUNCTION("""COMPUTED_VALUE"""),"Tepung Beras")</f>
        <v>Tepung Beras</v>
      </c>
      <c r="Q18" s="2" t="str">
        <f>IFERROR(__xludf.DUMMYFUNCTION("""COMPUTED_VALUE"""),"Garam Kasar")</f>
        <v>Garam Kasar</v>
      </c>
      <c r="R18" s="2" t="str">
        <f>IFERROR(__xludf.DUMMYFUNCTION("""COMPUTED_VALUE"""),"Garam Halus")</f>
        <v>Garam Halus</v>
      </c>
      <c r="S18" s="2" t="str">
        <f>IFERROR(__xludf.DUMMYFUNCTION("""COMPUTED_VALUE"""),"Gula Putih")</f>
        <v>Gula Putih</v>
      </c>
      <c r="T18" s="2" t="str">
        <f>IFERROR(__xludf.DUMMYFUNCTION("""COMPUTED_VALUE"""),"Gula Merah")</f>
        <v>Gula Merah</v>
      </c>
      <c r="U18" s="2" t="str">
        <f>IFERROR(__xludf.DUMMYFUNCTION("""COMPUTED_VALUE"""),"Kecap")</f>
        <v>Kecap</v>
      </c>
      <c r="V18" s="2" t="str">
        <f>IFERROR(__xludf.DUMMYFUNCTION("""COMPUTED_VALUE"""),"Keju")</f>
        <v>Keju</v>
      </c>
      <c r="W18" s="2" t="str">
        <f>IFERROR(__xludf.DUMMYFUNCTION("""COMPUTED_VALUE"""),"Bumbu Marinasi")</f>
        <v>Bumbu Marinasi</v>
      </c>
      <c r="X18" s="2" t="str">
        <f>IFERROR(__xludf.DUMMYFUNCTION("""COMPUTED_VALUE"""),"Saos Tomat")</f>
        <v>Saos Tomat</v>
      </c>
      <c r="Y18" s="2" t="str">
        <f>IFERROR(__xludf.DUMMYFUNCTION("""COMPUTED_VALUE"""),"Tepung Panir")</f>
        <v>Tepung Panir</v>
      </c>
      <c r="Z18" s="2" t="str">
        <f>IFERROR(__xludf.DUMMYFUNCTION("""COMPUTED_VALUE"""),"Asem Jawa")</f>
        <v>Asem Jawa</v>
      </c>
    </row>
    <row r="19">
      <c r="A19" s="4">
        <v>46116.0</v>
      </c>
      <c r="B19" s="5" t="s">
        <v>26</v>
      </c>
      <c r="C19" s="5" t="s">
        <v>28</v>
      </c>
      <c r="D19" s="6" t="str">
        <f>IF(C19="","",IFERROR(VLOOKUP(C19,'Master Data'!$B$2:$C$527,2,FALSE),""))</f>
        <v>Pack</v>
      </c>
      <c r="E19" s="7">
        <v>5.0</v>
      </c>
      <c r="H19" s="2" t="str">
        <f>IFERROR('Master Data'!E25,"")</f>
        <v/>
      </c>
      <c r="I19" s="2" t="str">
        <f>IFERROR(__xludf.DUMMYFUNCTION("IFERROR(TRANSPOSE(FILTER('Master Data'!$B$2:$B$527,'Master Data'!$A$2:$A$527=$B19)),"""")"),"Tepung Terigu")</f>
        <v>Tepung Terigu</v>
      </c>
      <c r="J19" s="2" t="str">
        <f>IFERROR(__xludf.DUMMYFUNCTION("""COMPUTED_VALUE"""),"Tepung Tapioka")</f>
        <v>Tepung Tapioka</v>
      </c>
      <c r="K19" s="2" t="str">
        <f>IFERROR(__xludf.DUMMYFUNCTION("""COMPUTED_VALUE"""),"Sajiku")</f>
        <v>Sajiku</v>
      </c>
      <c r="L19" s="2" t="str">
        <f>IFERROR(__xludf.DUMMYFUNCTION("""COMPUTED_VALUE"""),"Lada")</f>
        <v>Lada</v>
      </c>
      <c r="M19" s="2" t="str">
        <f>IFERROR(__xludf.DUMMYFUNCTION("""COMPUTED_VALUE"""),"Minyak Goreng")</f>
        <v>Minyak Goreng</v>
      </c>
      <c r="N19" s="2" t="str">
        <f>IFERROR(__xludf.DUMMYFUNCTION("""COMPUTED_VALUE"""),"Maizena")</f>
        <v>Maizena</v>
      </c>
      <c r="O19" s="2" t="str">
        <f>IFERROR(__xludf.DUMMYFUNCTION("""COMPUTED_VALUE"""),"Saori")</f>
        <v>Saori</v>
      </c>
      <c r="P19" s="2" t="str">
        <f>IFERROR(__xludf.DUMMYFUNCTION("""COMPUTED_VALUE"""),"Tepung Beras")</f>
        <v>Tepung Beras</v>
      </c>
      <c r="Q19" s="2" t="str">
        <f>IFERROR(__xludf.DUMMYFUNCTION("""COMPUTED_VALUE"""),"Garam Kasar")</f>
        <v>Garam Kasar</v>
      </c>
      <c r="R19" s="2" t="str">
        <f>IFERROR(__xludf.DUMMYFUNCTION("""COMPUTED_VALUE"""),"Garam Halus")</f>
        <v>Garam Halus</v>
      </c>
      <c r="S19" s="2" t="str">
        <f>IFERROR(__xludf.DUMMYFUNCTION("""COMPUTED_VALUE"""),"Gula Putih")</f>
        <v>Gula Putih</v>
      </c>
      <c r="T19" s="2" t="str">
        <f>IFERROR(__xludf.DUMMYFUNCTION("""COMPUTED_VALUE"""),"Gula Merah")</f>
        <v>Gula Merah</v>
      </c>
      <c r="U19" s="2" t="str">
        <f>IFERROR(__xludf.DUMMYFUNCTION("""COMPUTED_VALUE"""),"Kecap")</f>
        <v>Kecap</v>
      </c>
      <c r="V19" s="2" t="str">
        <f>IFERROR(__xludf.DUMMYFUNCTION("""COMPUTED_VALUE"""),"Keju")</f>
        <v>Keju</v>
      </c>
      <c r="W19" s="2" t="str">
        <f>IFERROR(__xludf.DUMMYFUNCTION("""COMPUTED_VALUE"""),"Bumbu Marinasi")</f>
        <v>Bumbu Marinasi</v>
      </c>
      <c r="X19" s="2" t="str">
        <f>IFERROR(__xludf.DUMMYFUNCTION("""COMPUTED_VALUE"""),"Saos Tomat")</f>
        <v>Saos Tomat</v>
      </c>
      <c r="Y19" s="2" t="str">
        <f>IFERROR(__xludf.DUMMYFUNCTION("""COMPUTED_VALUE"""),"Tepung Panir")</f>
        <v>Tepung Panir</v>
      </c>
      <c r="Z19" s="2" t="str">
        <f>IFERROR(__xludf.DUMMYFUNCTION("""COMPUTED_VALUE"""),"Asem Jawa")</f>
        <v>Asem Jawa</v>
      </c>
    </row>
    <row r="20" ht="15.75" customHeight="1">
      <c r="A20" s="4">
        <v>46116.0</v>
      </c>
      <c r="B20" s="11" t="s">
        <v>35</v>
      </c>
      <c r="C20" s="11" t="s">
        <v>36</v>
      </c>
      <c r="D20" s="6" t="str">
        <f>IF(C20="","",IFERROR(VLOOKUP(C20,'Master Data'!$B$2:$C$527,2,FALSE),""))</f>
        <v>Buah</v>
      </c>
      <c r="E20" s="12">
        <v>25.0</v>
      </c>
      <c r="H20" s="2" t="str">
        <f>IFERROR('Master Data'!E42,"")</f>
        <v/>
      </c>
      <c r="I20" s="2" t="str">
        <f>IFERROR(__xludf.DUMMYFUNCTION("IFERROR(TRANSPOSE(FILTER('Master Data'!$B$2:$B$527,'Master Data'!$A$2:$A$527=$B20)),"""")"),"Galon")</f>
        <v>Galon</v>
      </c>
      <c r="J20" s="2" t="str">
        <f>IFERROR(__xludf.DUMMYFUNCTION("""COMPUTED_VALUE"""),"Tedmon")</f>
        <v>Tedmon</v>
      </c>
      <c r="K20" s="2" t="str">
        <f>IFERROR(__xludf.DUMMYFUNCTION("""COMPUTED_VALUE"""),"Gas")</f>
        <v>Gas</v>
      </c>
    </row>
    <row r="21" ht="15.75" customHeight="1">
      <c r="A21" s="4">
        <v>46116.0</v>
      </c>
      <c r="B21" s="11" t="s">
        <v>35</v>
      </c>
      <c r="C21" s="11" t="s">
        <v>38</v>
      </c>
      <c r="D21" s="6" t="str">
        <f>IF(C21="","",IFERROR(VLOOKUP(C21,'Master Data'!$B$2:$C$527,2,FALSE),""))</f>
        <v>Tabung</v>
      </c>
      <c r="E21" s="12">
        <v>5.0</v>
      </c>
      <c r="H21" s="2" t="str">
        <f>IFERROR('Master Data'!E43,"")</f>
        <v/>
      </c>
      <c r="I21" s="2" t="str">
        <f>IFERROR(__xludf.DUMMYFUNCTION("IFERROR(TRANSPOSE(FILTER('Master Data'!$B$2:$B$527,'Master Data'!$A$2:$A$527=$B21)),"""")"),"Galon")</f>
        <v>Galon</v>
      </c>
      <c r="J21" s="2" t="str">
        <f>IFERROR(__xludf.DUMMYFUNCTION("""COMPUTED_VALUE"""),"Tedmon")</f>
        <v>Tedmon</v>
      </c>
      <c r="K21" s="2" t="str">
        <f>IFERROR(__xludf.DUMMYFUNCTION("""COMPUTED_VALUE"""),"Gas")</f>
        <v>Gas</v>
      </c>
    </row>
    <row r="22" ht="15.75" customHeight="1">
      <c r="A22" s="4">
        <v>46116.0</v>
      </c>
      <c r="B22" s="11" t="s">
        <v>35</v>
      </c>
      <c r="C22" s="11" t="s">
        <v>37</v>
      </c>
      <c r="D22" s="6" t="str">
        <f>IF(C22="","",IFERROR(VLOOKUP(C22,'Master Data'!$B$2:$C$527,2,FALSE),""))</f>
        <v>Buah</v>
      </c>
      <c r="E22" s="12">
        <v>7.0</v>
      </c>
      <c r="H22" s="2" t="str">
        <f>IFERROR('Master Data'!E44,"")</f>
        <v/>
      </c>
      <c r="I22" s="2" t="str">
        <f>IFERROR(__xludf.DUMMYFUNCTION("IFERROR(TRANSPOSE(FILTER('Master Data'!$B$2:$B$527,'Master Data'!$A$2:$A$527=$B22)),"""")"),"Galon")</f>
        <v>Galon</v>
      </c>
      <c r="J22" s="2" t="str">
        <f>IFERROR(__xludf.DUMMYFUNCTION("""COMPUTED_VALUE"""),"Tedmon")</f>
        <v>Tedmon</v>
      </c>
      <c r="K22" s="2" t="str">
        <f>IFERROR(__xludf.DUMMYFUNCTION("""COMPUTED_VALUE"""),"Gas")</f>
        <v>Gas</v>
      </c>
    </row>
    <row r="23" ht="15.75" customHeight="1">
      <c r="A23" s="4">
        <v>46116.0</v>
      </c>
      <c r="B23" s="11" t="s">
        <v>26</v>
      </c>
      <c r="C23" s="11" t="s">
        <v>48</v>
      </c>
      <c r="D23" s="6" t="str">
        <f>IF(C23="","",IFERROR(VLOOKUP(C23,'Master Data'!$B$2:$C$527,2,FALSE),""))</f>
        <v>Kg</v>
      </c>
      <c r="E23" s="12">
        <v>5.0</v>
      </c>
      <c r="H23" s="2" t="str">
        <f>IFERROR('Master Data'!E45,"")</f>
        <v/>
      </c>
      <c r="I23" s="2" t="str">
        <f>IFERROR(__xludf.DUMMYFUNCTION("IFERROR(TRANSPOSE(FILTER('Master Data'!$B$2:$B$527,'Master Data'!$A$2:$A$527=$B23)),"""")"),"Tepung Terigu")</f>
        <v>Tepung Terigu</v>
      </c>
      <c r="J23" s="2" t="str">
        <f>IFERROR(__xludf.DUMMYFUNCTION("""COMPUTED_VALUE"""),"Tepung Tapioka")</f>
        <v>Tepung Tapioka</v>
      </c>
      <c r="K23" s="2" t="str">
        <f>IFERROR(__xludf.DUMMYFUNCTION("""COMPUTED_VALUE"""),"Sajiku")</f>
        <v>Sajiku</v>
      </c>
      <c r="L23" s="2" t="str">
        <f>IFERROR(__xludf.DUMMYFUNCTION("""COMPUTED_VALUE"""),"Lada")</f>
        <v>Lada</v>
      </c>
      <c r="M23" s="2" t="str">
        <f>IFERROR(__xludf.DUMMYFUNCTION("""COMPUTED_VALUE"""),"Minyak Goreng")</f>
        <v>Minyak Goreng</v>
      </c>
      <c r="N23" s="2" t="str">
        <f>IFERROR(__xludf.DUMMYFUNCTION("""COMPUTED_VALUE"""),"Maizena")</f>
        <v>Maizena</v>
      </c>
      <c r="O23" s="2" t="str">
        <f>IFERROR(__xludf.DUMMYFUNCTION("""COMPUTED_VALUE"""),"Saori")</f>
        <v>Saori</v>
      </c>
      <c r="P23" s="2" t="str">
        <f>IFERROR(__xludf.DUMMYFUNCTION("""COMPUTED_VALUE"""),"Tepung Beras")</f>
        <v>Tepung Beras</v>
      </c>
      <c r="Q23" s="2" t="str">
        <f>IFERROR(__xludf.DUMMYFUNCTION("""COMPUTED_VALUE"""),"Garam Kasar")</f>
        <v>Garam Kasar</v>
      </c>
      <c r="R23" s="2" t="str">
        <f>IFERROR(__xludf.DUMMYFUNCTION("""COMPUTED_VALUE"""),"Garam Halus")</f>
        <v>Garam Halus</v>
      </c>
      <c r="S23" s="2" t="str">
        <f>IFERROR(__xludf.DUMMYFUNCTION("""COMPUTED_VALUE"""),"Gula Putih")</f>
        <v>Gula Putih</v>
      </c>
      <c r="T23" s="2" t="str">
        <f>IFERROR(__xludf.DUMMYFUNCTION("""COMPUTED_VALUE"""),"Gula Merah")</f>
        <v>Gula Merah</v>
      </c>
      <c r="U23" s="2" t="str">
        <f>IFERROR(__xludf.DUMMYFUNCTION("""COMPUTED_VALUE"""),"Kecap")</f>
        <v>Kecap</v>
      </c>
      <c r="V23" s="2" t="str">
        <f>IFERROR(__xludf.DUMMYFUNCTION("""COMPUTED_VALUE"""),"Keju")</f>
        <v>Keju</v>
      </c>
      <c r="W23" s="2" t="str">
        <f>IFERROR(__xludf.DUMMYFUNCTION("""COMPUTED_VALUE"""),"Bumbu Marinasi")</f>
        <v>Bumbu Marinasi</v>
      </c>
      <c r="X23" s="2" t="str">
        <f>IFERROR(__xludf.DUMMYFUNCTION("""COMPUTED_VALUE"""),"Saos Tomat")</f>
        <v>Saos Tomat</v>
      </c>
      <c r="Y23" s="2" t="str">
        <f>IFERROR(__xludf.DUMMYFUNCTION("""COMPUTED_VALUE"""),"Tepung Panir")</f>
        <v>Tepung Panir</v>
      </c>
      <c r="Z23" s="2" t="str">
        <f>IFERROR(__xludf.DUMMYFUNCTION("""COMPUTED_VALUE"""),"Asem Jawa")</f>
        <v>Asem Jawa</v>
      </c>
    </row>
    <row r="24" ht="15.75" customHeight="1">
      <c r="A24" s="4">
        <v>46116.0</v>
      </c>
      <c r="B24" s="11" t="s">
        <v>26</v>
      </c>
      <c r="C24" s="11" t="s">
        <v>46</v>
      </c>
      <c r="D24" s="6" t="str">
        <f>IF(C24="","",IFERROR(VLOOKUP(C24,'Master Data'!$B$2:$C$527,2,FALSE),""))</f>
        <v>Kg</v>
      </c>
      <c r="E24" s="12">
        <v>5.0</v>
      </c>
      <c r="H24" s="2" t="str">
        <f>IFERROR('Master Data'!E47,"")</f>
        <v/>
      </c>
      <c r="I24" s="2" t="str">
        <f>IFERROR(__xludf.DUMMYFUNCTION("IFERROR(TRANSPOSE(FILTER('Master Data'!$B$2:$B$527,'Master Data'!$A$2:$A$527=$B24)),"""")"),"Tepung Terigu")</f>
        <v>Tepung Terigu</v>
      </c>
      <c r="J24" s="2" t="str">
        <f>IFERROR(__xludf.DUMMYFUNCTION("""COMPUTED_VALUE"""),"Tepung Tapioka")</f>
        <v>Tepung Tapioka</v>
      </c>
      <c r="K24" s="2" t="str">
        <f>IFERROR(__xludf.DUMMYFUNCTION("""COMPUTED_VALUE"""),"Sajiku")</f>
        <v>Sajiku</v>
      </c>
      <c r="L24" s="2" t="str">
        <f>IFERROR(__xludf.DUMMYFUNCTION("""COMPUTED_VALUE"""),"Lada")</f>
        <v>Lada</v>
      </c>
      <c r="M24" s="2" t="str">
        <f>IFERROR(__xludf.DUMMYFUNCTION("""COMPUTED_VALUE"""),"Minyak Goreng")</f>
        <v>Minyak Goreng</v>
      </c>
      <c r="N24" s="2" t="str">
        <f>IFERROR(__xludf.DUMMYFUNCTION("""COMPUTED_VALUE"""),"Maizena")</f>
        <v>Maizena</v>
      </c>
      <c r="O24" s="2" t="str">
        <f>IFERROR(__xludf.DUMMYFUNCTION("""COMPUTED_VALUE"""),"Saori")</f>
        <v>Saori</v>
      </c>
      <c r="P24" s="2" t="str">
        <f>IFERROR(__xludf.DUMMYFUNCTION("""COMPUTED_VALUE"""),"Tepung Beras")</f>
        <v>Tepung Beras</v>
      </c>
      <c r="Q24" s="2" t="str">
        <f>IFERROR(__xludf.DUMMYFUNCTION("""COMPUTED_VALUE"""),"Garam Kasar")</f>
        <v>Garam Kasar</v>
      </c>
      <c r="R24" s="2" t="str">
        <f>IFERROR(__xludf.DUMMYFUNCTION("""COMPUTED_VALUE"""),"Garam Halus")</f>
        <v>Garam Halus</v>
      </c>
      <c r="S24" s="2" t="str">
        <f>IFERROR(__xludf.DUMMYFUNCTION("""COMPUTED_VALUE"""),"Gula Putih")</f>
        <v>Gula Putih</v>
      </c>
      <c r="T24" s="2" t="str">
        <f>IFERROR(__xludf.DUMMYFUNCTION("""COMPUTED_VALUE"""),"Gula Merah")</f>
        <v>Gula Merah</v>
      </c>
      <c r="U24" s="2" t="str">
        <f>IFERROR(__xludf.DUMMYFUNCTION("""COMPUTED_VALUE"""),"Kecap")</f>
        <v>Kecap</v>
      </c>
      <c r="V24" s="2" t="str">
        <f>IFERROR(__xludf.DUMMYFUNCTION("""COMPUTED_VALUE"""),"Keju")</f>
        <v>Keju</v>
      </c>
      <c r="W24" s="2" t="str">
        <f>IFERROR(__xludf.DUMMYFUNCTION("""COMPUTED_VALUE"""),"Bumbu Marinasi")</f>
        <v>Bumbu Marinasi</v>
      </c>
      <c r="X24" s="2" t="str">
        <f>IFERROR(__xludf.DUMMYFUNCTION("""COMPUTED_VALUE"""),"Saos Tomat")</f>
        <v>Saos Tomat</v>
      </c>
      <c r="Y24" s="2" t="str">
        <f>IFERROR(__xludf.DUMMYFUNCTION("""COMPUTED_VALUE"""),"Tepung Panir")</f>
        <v>Tepung Panir</v>
      </c>
      <c r="Z24" s="2" t="str">
        <f>IFERROR(__xludf.DUMMYFUNCTION("""COMPUTED_VALUE"""),"Asem Jawa")</f>
        <v>Asem Jawa</v>
      </c>
    </row>
    <row r="25" ht="15.75" customHeight="1">
      <c r="A25" s="4">
        <v>46116.0</v>
      </c>
      <c r="B25" s="11" t="s">
        <v>26</v>
      </c>
      <c r="C25" s="11" t="s">
        <v>49</v>
      </c>
      <c r="D25" s="6" t="str">
        <f>IF(C25="","",IFERROR(VLOOKUP(C25,'Master Data'!$B$2:$C$527,2,FALSE),""))</f>
        <v>Pcs</v>
      </c>
      <c r="E25" s="12">
        <v>4.0</v>
      </c>
      <c r="H25" s="2" t="str">
        <f>IFERROR('Master Data'!E48,"")</f>
        <v/>
      </c>
      <c r="I25" s="2" t="str">
        <f>IFERROR(__xludf.DUMMYFUNCTION("IFERROR(TRANSPOSE(FILTER('Master Data'!$B$2:$B$527,'Master Data'!$A$2:$A$527=$B25)),"""")"),"Tepung Terigu")</f>
        <v>Tepung Terigu</v>
      </c>
      <c r="J25" s="2" t="str">
        <f>IFERROR(__xludf.DUMMYFUNCTION("""COMPUTED_VALUE"""),"Tepung Tapioka")</f>
        <v>Tepung Tapioka</v>
      </c>
      <c r="K25" s="2" t="str">
        <f>IFERROR(__xludf.DUMMYFUNCTION("""COMPUTED_VALUE"""),"Sajiku")</f>
        <v>Sajiku</v>
      </c>
      <c r="L25" s="2" t="str">
        <f>IFERROR(__xludf.DUMMYFUNCTION("""COMPUTED_VALUE"""),"Lada")</f>
        <v>Lada</v>
      </c>
      <c r="M25" s="2" t="str">
        <f>IFERROR(__xludf.DUMMYFUNCTION("""COMPUTED_VALUE"""),"Minyak Goreng")</f>
        <v>Minyak Goreng</v>
      </c>
      <c r="N25" s="2" t="str">
        <f>IFERROR(__xludf.DUMMYFUNCTION("""COMPUTED_VALUE"""),"Maizena")</f>
        <v>Maizena</v>
      </c>
      <c r="O25" s="2" t="str">
        <f>IFERROR(__xludf.DUMMYFUNCTION("""COMPUTED_VALUE"""),"Saori")</f>
        <v>Saori</v>
      </c>
      <c r="P25" s="2" t="str">
        <f>IFERROR(__xludf.DUMMYFUNCTION("""COMPUTED_VALUE"""),"Tepung Beras")</f>
        <v>Tepung Beras</v>
      </c>
      <c r="Q25" s="2" t="str">
        <f>IFERROR(__xludf.DUMMYFUNCTION("""COMPUTED_VALUE"""),"Garam Kasar")</f>
        <v>Garam Kasar</v>
      </c>
      <c r="R25" s="2" t="str">
        <f>IFERROR(__xludf.DUMMYFUNCTION("""COMPUTED_VALUE"""),"Garam Halus")</f>
        <v>Garam Halus</v>
      </c>
      <c r="S25" s="2" t="str">
        <f>IFERROR(__xludf.DUMMYFUNCTION("""COMPUTED_VALUE"""),"Gula Putih")</f>
        <v>Gula Putih</v>
      </c>
      <c r="T25" s="2" t="str">
        <f>IFERROR(__xludf.DUMMYFUNCTION("""COMPUTED_VALUE"""),"Gula Merah")</f>
        <v>Gula Merah</v>
      </c>
      <c r="U25" s="2" t="str">
        <f>IFERROR(__xludf.DUMMYFUNCTION("""COMPUTED_VALUE"""),"Kecap")</f>
        <v>Kecap</v>
      </c>
      <c r="V25" s="2" t="str">
        <f>IFERROR(__xludf.DUMMYFUNCTION("""COMPUTED_VALUE"""),"Keju")</f>
        <v>Keju</v>
      </c>
      <c r="W25" s="2" t="str">
        <f>IFERROR(__xludf.DUMMYFUNCTION("""COMPUTED_VALUE"""),"Bumbu Marinasi")</f>
        <v>Bumbu Marinasi</v>
      </c>
      <c r="X25" s="2" t="str">
        <f>IFERROR(__xludf.DUMMYFUNCTION("""COMPUTED_VALUE"""),"Saos Tomat")</f>
        <v>Saos Tomat</v>
      </c>
      <c r="Y25" s="2" t="str">
        <f>IFERROR(__xludf.DUMMYFUNCTION("""COMPUTED_VALUE"""),"Tepung Panir")</f>
        <v>Tepung Panir</v>
      </c>
      <c r="Z25" s="2" t="str">
        <f>IFERROR(__xludf.DUMMYFUNCTION("""COMPUTED_VALUE"""),"Asem Jawa")</f>
        <v>Asem Jawa</v>
      </c>
    </row>
    <row r="26" ht="15.75" customHeight="1">
      <c r="A26" s="8"/>
      <c r="B26" s="11" t="s">
        <v>26</v>
      </c>
      <c r="C26" s="11" t="s">
        <v>32</v>
      </c>
      <c r="D26" s="6" t="str">
        <f>IF(C26="","",IFERROR(VLOOKUP(C26,'Master Data'!$B$2:$C$527,2,FALSE),""))</f>
        <v>Pak</v>
      </c>
      <c r="E26" s="12">
        <v>1.0</v>
      </c>
      <c r="H26" s="2" t="str">
        <f>IFERROR('Master Data'!E49,"")</f>
        <v/>
      </c>
      <c r="I26" s="2" t="str">
        <f>IFERROR(__xludf.DUMMYFUNCTION("IFERROR(TRANSPOSE(FILTER('Master Data'!$B$2:$B$527,'Master Data'!$A$2:$A$527=$B26)),"""")"),"Tepung Terigu")</f>
        <v>Tepung Terigu</v>
      </c>
      <c r="J26" s="2" t="str">
        <f>IFERROR(__xludf.DUMMYFUNCTION("""COMPUTED_VALUE"""),"Tepung Tapioka")</f>
        <v>Tepung Tapioka</v>
      </c>
      <c r="K26" s="2" t="str">
        <f>IFERROR(__xludf.DUMMYFUNCTION("""COMPUTED_VALUE"""),"Sajiku")</f>
        <v>Sajiku</v>
      </c>
      <c r="L26" s="2" t="str">
        <f>IFERROR(__xludf.DUMMYFUNCTION("""COMPUTED_VALUE"""),"Lada")</f>
        <v>Lada</v>
      </c>
      <c r="M26" s="2" t="str">
        <f>IFERROR(__xludf.DUMMYFUNCTION("""COMPUTED_VALUE"""),"Minyak Goreng")</f>
        <v>Minyak Goreng</v>
      </c>
      <c r="N26" s="2" t="str">
        <f>IFERROR(__xludf.DUMMYFUNCTION("""COMPUTED_VALUE"""),"Maizena")</f>
        <v>Maizena</v>
      </c>
      <c r="O26" s="2" t="str">
        <f>IFERROR(__xludf.DUMMYFUNCTION("""COMPUTED_VALUE"""),"Saori")</f>
        <v>Saori</v>
      </c>
      <c r="P26" s="2" t="str">
        <f>IFERROR(__xludf.DUMMYFUNCTION("""COMPUTED_VALUE"""),"Tepung Beras")</f>
        <v>Tepung Beras</v>
      </c>
      <c r="Q26" s="2" t="str">
        <f>IFERROR(__xludf.DUMMYFUNCTION("""COMPUTED_VALUE"""),"Garam Kasar")</f>
        <v>Garam Kasar</v>
      </c>
      <c r="R26" s="2" t="str">
        <f>IFERROR(__xludf.DUMMYFUNCTION("""COMPUTED_VALUE"""),"Garam Halus")</f>
        <v>Garam Halus</v>
      </c>
      <c r="S26" s="2" t="str">
        <f>IFERROR(__xludf.DUMMYFUNCTION("""COMPUTED_VALUE"""),"Gula Putih")</f>
        <v>Gula Putih</v>
      </c>
      <c r="T26" s="2" t="str">
        <f>IFERROR(__xludf.DUMMYFUNCTION("""COMPUTED_VALUE"""),"Gula Merah")</f>
        <v>Gula Merah</v>
      </c>
      <c r="U26" s="2" t="str">
        <f>IFERROR(__xludf.DUMMYFUNCTION("""COMPUTED_VALUE"""),"Kecap")</f>
        <v>Kecap</v>
      </c>
      <c r="V26" s="2" t="str">
        <f>IFERROR(__xludf.DUMMYFUNCTION("""COMPUTED_VALUE"""),"Keju")</f>
        <v>Keju</v>
      </c>
      <c r="W26" s="2" t="str">
        <f>IFERROR(__xludf.DUMMYFUNCTION("""COMPUTED_VALUE"""),"Bumbu Marinasi")</f>
        <v>Bumbu Marinasi</v>
      </c>
      <c r="X26" s="2" t="str">
        <f>IFERROR(__xludf.DUMMYFUNCTION("""COMPUTED_VALUE"""),"Saos Tomat")</f>
        <v>Saos Tomat</v>
      </c>
      <c r="Y26" s="2" t="str">
        <f>IFERROR(__xludf.DUMMYFUNCTION("""COMPUTED_VALUE"""),"Tepung Panir")</f>
        <v>Tepung Panir</v>
      </c>
      <c r="Z26" s="2" t="str">
        <f>IFERROR(__xludf.DUMMYFUNCTION("""COMPUTED_VALUE"""),"Asem Jawa")</f>
        <v>Asem Jawa</v>
      </c>
    </row>
    <row r="27" ht="15.75" customHeight="1">
      <c r="A27" s="8"/>
      <c r="B27" s="11" t="s">
        <v>26</v>
      </c>
      <c r="C27" s="11" t="s">
        <v>50</v>
      </c>
      <c r="D27" s="6" t="str">
        <f>IF(C27="","",IFERROR(VLOOKUP(C27,'Master Data'!$B$2:$C$527,2,FALSE),""))</f>
        <v>Pak</v>
      </c>
      <c r="E27" s="12">
        <v>1.0</v>
      </c>
      <c r="H27" s="2" t="str">
        <f>IFERROR('Master Data'!E50,"")</f>
        <v/>
      </c>
      <c r="I27" s="2" t="str">
        <f>IFERROR(__xludf.DUMMYFUNCTION("IFERROR(TRANSPOSE(FILTER('Master Data'!$B$2:$B$527,'Master Data'!$A$2:$A$527=$B27)),"""")"),"Tepung Terigu")</f>
        <v>Tepung Terigu</v>
      </c>
      <c r="J27" s="2" t="str">
        <f>IFERROR(__xludf.DUMMYFUNCTION("""COMPUTED_VALUE"""),"Tepung Tapioka")</f>
        <v>Tepung Tapioka</v>
      </c>
      <c r="K27" s="2" t="str">
        <f>IFERROR(__xludf.DUMMYFUNCTION("""COMPUTED_VALUE"""),"Sajiku")</f>
        <v>Sajiku</v>
      </c>
      <c r="L27" s="2" t="str">
        <f>IFERROR(__xludf.DUMMYFUNCTION("""COMPUTED_VALUE"""),"Lada")</f>
        <v>Lada</v>
      </c>
      <c r="M27" s="2" t="str">
        <f>IFERROR(__xludf.DUMMYFUNCTION("""COMPUTED_VALUE"""),"Minyak Goreng")</f>
        <v>Minyak Goreng</v>
      </c>
      <c r="N27" s="2" t="str">
        <f>IFERROR(__xludf.DUMMYFUNCTION("""COMPUTED_VALUE"""),"Maizena")</f>
        <v>Maizena</v>
      </c>
      <c r="O27" s="2" t="str">
        <f>IFERROR(__xludf.DUMMYFUNCTION("""COMPUTED_VALUE"""),"Saori")</f>
        <v>Saori</v>
      </c>
      <c r="P27" s="2" t="str">
        <f>IFERROR(__xludf.DUMMYFUNCTION("""COMPUTED_VALUE"""),"Tepung Beras")</f>
        <v>Tepung Beras</v>
      </c>
      <c r="Q27" s="2" t="str">
        <f>IFERROR(__xludf.DUMMYFUNCTION("""COMPUTED_VALUE"""),"Garam Kasar")</f>
        <v>Garam Kasar</v>
      </c>
      <c r="R27" s="2" t="str">
        <f>IFERROR(__xludf.DUMMYFUNCTION("""COMPUTED_VALUE"""),"Garam Halus")</f>
        <v>Garam Halus</v>
      </c>
      <c r="S27" s="2" t="str">
        <f>IFERROR(__xludf.DUMMYFUNCTION("""COMPUTED_VALUE"""),"Gula Putih")</f>
        <v>Gula Putih</v>
      </c>
      <c r="T27" s="2" t="str">
        <f>IFERROR(__xludf.DUMMYFUNCTION("""COMPUTED_VALUE"""),"Gula Merah")</f>
        <v>Gula Merah</v>
      </c>
      <c r="U27" s="2" t="str">
        <f>IFERROR(__xludf.DUMMYFUNCTION("""COMPUTED_VALUE"""),"Kecap")</f>
        <v>Kecap</v>
      </c>
      <c r="V27" s="2" t="str">
        <f>IFERROR(__xludf.DUMMYFUNCTION("""COMPUTED_VALUE"""),"Keju")</f>
        <v>Keju</v>
      </c>
      <c r="W27" s="2" t="str">
        <f>IFERROR(__xludf.DUMMYFUNCTION("""COMPUTED_VALUE"""),"Bumbu Marinasi")</f>
        <v>Bumbu Marinasi</v>
      </c>
      <c r="X27" s="2" t="str">
        <f>IFERROR(__xludf.DUMMYFUNCTION("""COMPUTED_VALUE"""),"Saos Tomat")</f>
        <v>Saos Tomat</v>
      </c>
      <c r="Y27" s="2" t="str">
        <f>IFERROR(__xludf.DUMMYFUNCTION("""COMPUTED_VALUE"""),"Tepung Panir")</f>
        <v>Tepung Panir</v>
      </c>
      <c r="Z27" s="2" t="str">
        <f>IFERROR(__xludf.DUMMYFUNCTION("""COMPUTED_VALUE"""),"Asem Jawa")</f>
        <v>Asem Jawa</v>
      </c>
    </row>
    <row r="28" ht="15.75" customHeight="1">
      <c r="A28" s="8"/>
      <c r="B28" s="11" t="s">
        <v>26</v>
      </c>
      <c r="C28" s="11" t="s">
        <v>31</v>
      </c>
      <c r="D28" s="6" t="str">
        <f>IF(C28="","",IFERROR(VLOOKUP(C28,'Master Data'!$B$2:$C$527,2,FALSE),""))</f>
        <v>Dus</v>
      </c>
      <c r="E28" s="12" t="s">
        <v>73</v>
      </c>
      <c r="H28" s="2" t="str">
        <f>IFERROR('Master Data'!E51,"")</f>
        <v/>
      </c>
      <c r="I28" s="2" t="str">
        <f>IFERROR(__xludf.DUMMYFUNCTION("IFERROR(TRANSPOSE(FILTER('Master Data'!$B$2:$B$527,'Master Data'!$A$2:$A$527=$B28)),"""")"),"Tepung Terigu")</f>
        <v>Tepung Terigu</v>
      </c>
      <c r="J28" s="2" t="str">
        <f>IFERROR(__xludf.DUMMYFUNCTION("""COMPUTED_VALUE"""),"Tepung Tapioka")</f>
        <v>Tepung Tapioka</v>
      </c>
      <c r="K28" s="2" t="str">
        <f>IFERROR(__xludf.DUMMYFUNCTION("""COMPUTED_VALUE"""),"Sajiku")</f>
        <v>Sajiku</v>
      </c>
      <c r="L28" s="2" t="str">
        <f>IFERROR(__xludf.DUMMYFUNCTION("""COMPUTED_VALUE"""),"Lada")</f>
        <v>Lada</v>
      </c>
      <c r="M28" s="2" t="str">
        <f>IFERROR(__xludf.DUMMYFUNCTION("""COMPUTED_VALUE"""),"Minyak Goreng")</f>
        <v>Minyak Goreng</v>
      </c>
      <c r="N28" s="2" t="str">
        <f>IFERROR(__xludf.DUMMYFUNCTION("""COMPUTED_VALUE"""),"Maizena")</f>
        <v>Maizena</v>
      </c>
      <c r="O28" s="2" t="str">
        <f>IFERROR(__xludf.DUMMYFUNCTION("""COMPUTED_VALUE"""),"Saori")</f>
        <v>Saori</v>
      </c>
      <c r="P28" s="2" t="str">
        <f>IFERROR(__xludf.DUMMYFUNCTION("""COMPUTED_VALUE"""),"Tepung Beras")</f>
        <v>Tepung Beras</v>
      </c>
      <c r="Q28" s="2" t="str">
        <f>IFERROR(__xludf.DUMMYFUNCTION("""COMPUTED_VALUE"""),"Garam Kasar")</f>
        <v>Garam Kasar</v>
      </c>
      <c r="R28" s="2" t="str">
        <f>IFERROR(__xludf.DUMMYFUNCTION("""COMPUTED_VALUE"""),"Garam Halus")</f>
        <v>Garam Halus</v>
      </c>
      <c r="S28" s="2" t="str">
        <f>IFERROR(__xludf.DUMMYFUNCTION("""COMPUTED_VALUE"""),"Gula Putih")</f>
        <v>Gula Putih</v>
      </c>
      <c r="T28" s="2" t="str">
        <f>IFERROR(__xludf.DUMMYFUNCTION("""COMPUTED_VALUE"""),"Gula Merah")</f>
        <v>Gula Merah</v>
      </c>
      <c r="U28" s="2" t="str">
        <f>IFERROR(__xludf.DUMMYFUNCTION("""COMPUTED_VALUE"""),"Kecap")</f>
        <v>Kecap</v>
      </c>
      <c r="V28" s="2" t="str">
        <f>IFERROR(__xludf.DUMMYFUNCTION("""COMPUTED_VALUE"""),"Keju")</f>
        <v>Keju</v>
      </c>
      <c r="W28" s="2" t="str">
        <f>IFERROR(__xludf.DUMMYFUNCTION("""COMPUTED_VALUE"""),"Bumbu Marinasi")</f>
        <v>Bumbu Marinasi</v>
      </c>
      <c r="X28" s="2" t="str">
        <f>IFERROR(__xludf.DUMMYFUNCTION("""COMPUTED_VALUE"""),"Saos Tomat")</f>
        <v>Saos Tomat</v>
      </c>
      <c r="Y28" s="2" t="str">
        <f>IFERROR(__xludf.DUMMYFUNCTION("""COMPUTED_VALUE"""),"Tepung Panir")</f>
        <v>Tepung Panir</v>
      </c>
      <c r="Z28" s="2" t="str">
        <f>IFERROR(__xludf.DUMMYFUNCTION("""COMPUTED_VALUE"""),"Asem Jawa")</f>
        <v>Asem Jawa</v>
      </c>
    </row>
    <row r="29" ht="15.75" customHeight="1">
      <c r="A29" s="8"/>
      <c r="B29" s="9"/>
      <c r="C29" s="9"/>
      <c r="D29" s="6" t="str">
        <f>IF(C29="","",IFERROR(VLOOKUP(C29,'Master Data'!$B$2:$C$527,2,FALSE),""))</f>
        <v/>
      </c>
      <c r="E29" s="10"/>
      <c r="H29" s="2" t="str">
        <f>IFERROR('Master Data'!E52,"")</f>
        <v/>
      </c>
      <c r="I29" s="2" t="str">
        <f>IFERROR(__xludf.DUMMYFUNCTION("IFERROR(TRANSPOSE(FILTER('Master Data'!$B$2:$B$527,'Master Data'!$A$2:$A$527=$B29)),"""")"),"")</f>
        <v/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</row>
    <row r="30" ht="15.75" customHeight="1">
      <c r="A30" s="8"/>
      <c r="B30" s="9"/>
      <c r="C30" s="9"/>
      <c r="D30" s="6" t="str">
        <f>IF(C30="","",IFERROR(VLOOKUP(C30,'Master Data'!$B$2:$C$527,2,FALSE),""))</f>
        <v/>
      </c>
      <c r="E30" s="10"/>
      <c r="H30" s="2" t="str">
        <f>IFERROR('Master Data'!E53,"")</f>
        <v/>
      </c>
      <c r="I30" s="2" t="str">
        <f>IFERROR(__xludf.DUMMYFUNCTION("IFERROR(TRANSPOSE(FILTER('Master Data'!$B$2:$B$527,'Master Data'!$A$2:$A$527=$B30)),"""")"),"")</f>
        <v/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</row>
    <row r="31" ht="15.75" customHeight="1">
      <c r="A31" s="8"/>
      <c r="B31" s="9"/>
      <c r="C31" s="9"/>
      <c r="D31" s="6" t="str">
        <f>IF(C31="","",IFERROR(VLOOKUP(C31,'Master Data'!$B$2:$C$527,2,FALSE),""))</f>
        <v/>
      </c>
      <c r="E31" s="10"/>
      <c r="H31" s="2" t="str">
        <f>IFERROR('Master Data'!E55,"")</f>
        <v/>
      </c>
      <c r="I31" s="2" t="str">
        <f>IFERROR(__xludf.DUMMYFUNCTION("IFERROR(TRANSPOSE(FILTER('Master Data'!$B$2:$B$527,'Master Data'!$A$2:$A$527=$B31)),"""")"),"")</f>
        <v/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</row>
    <row r="32" ht="15.75" customHeight="1">
      <c r="A32" s="8"/>
      <c r="B32" s="9"/>
      <c r="C32" s="9"/>
      <c r="D32" s="6" t="str">
        <f>IF(C32="","",IFERROR(VLOOKUP(C32,'Master Data'!$B$2:$C$527,2,FALSE),""))</f>
        <v/>
      </c>
      <c r="E32" s="10"/>
      <c r="H32" s="2" t="str">
        <f>IFERROR('Master Data'!E58,"")</f>
        <v/>
      </c>
      <c r="I32" s="2" t="str">
        <f>IFERROR(__xludf.DUMMYFUNCTION("IFERROR(TRANSPOSE(FILTER('Master Data'!$B$2:$B$527,'Master Data'!$A$2:$A$527=$B32)),"""")"),"")</f>
        <v/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</row>
    <row r="33" ht="15.75" customHeight="1">
      <c r="A33" s="8"/>
      <c r="B33" s="9"/>
      <c r="C33" s="9"/>
      <c r="D33" s="6" t="str">
        <f>IF(C33="","",IFERROR(VLOOKUP(C33,'Master Data'!$B$2:$C$527,2,FALSE),""))</f>
        <v/>
      </c>
      <c r="E33" s="10"/>
      <c r="H33" s="2" t="str">
        <f>IFERROR('Master Data'!E59,"")</f>
        <v/>
      </c>
      <c r="I33" s="2" t="str">
        <f>IFERROR(__xludf.DUMMYFUNCTION("IFERROR(TRANSPOSE(FILTER('Master Data'!$B$2:$B$527,'Master Data'!$A$2:$A$527=$B33)),"""")"),"")</f>
        <v/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</row>
    <row r="34" ht="15.75" customHeight="1">
      <c r="A34" s="8"/>
      <c r="B34" s="9"/>
      <c r="C34" s="9"/>
      <c r="D34" s="6" t="str">
        <f>IF(C34="","",IFERROR(VLOOKUP(C34,'Master Data'!$B$2:$C$527,2,FALSE),""))</f>
        <v/>
      </c>
      <c r="E34" s="10"/>
      <c r="H34" s="2" t="str">
        <f>IFERROR('Master Data'!E61,"")</f>
        <v/>
      </c>
      <c r="I34" s="2" t="str">
        <f>IFERROR(__xludf.DUMMYFUNCTION("IFERROR(TRANSPOSE(FILTER('Master Data'!$B$2:$B$527,'Master Data'!$A$2:$A$527=$B34)),"""")"),"")</f>
        <v/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</row>
    <row r="35" ht="15.75" customHeight="1">
      <c r="A35" s="8"/>
      <c r="B35" s="9"/>
      <c r="C35" s="9"/>
      <c r="D35" s="6" t="str">
        <f>IF(C35="","",IFERROR(VLOOKUP(C35,'Master Data'!$B$2:$C$527,2,FALSE),""))</f>
        <v/>
      </c>
      <c r="E35" s="10"/>
      <c r="H35" s="2" t="str">
        <f>IFERROR('Master Data'!E62,"")</f>
        <v/>
      </c>
      <c r="I35" s="2" t="str">
        <f>IFERROR(__xludf.DUMMYFUNCTION("IFERROR(TRANSPOSE(FILTER('Master Data'!$B$2:$B$527,'Master Data'!$A$2:$A$527=$B35)),"""")"),"")</f>
        <v/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</row>
    <row r="36" ht="15.75" customHeight="1">
      <c r="A36" s="8"/>
      <c r="B36" s="9"/>
      <c r="C36" s="9"/>
      <c r="D36" s="6" t="str">
        <f>IF(C36="","",IFERROR(VLOOKUP(C36,'Master Data'!$B$2:$C$527,2,FALSE),""))</f>
        <v/>
      </c>
      <c r="E36" s="10"/>
      <c r="H36" s="2" t="str">
        <f>IFERROR('Master Data'!E63,"")</f>
        <v/>
      </c>
      <c r="I36" s="2" t="str">
        <f>IFERROR(__xludf.DUMMYFUNCTION("IFERROR(TRANSPOSE(FILTER('Master Data'!$B$2:$B$527,'Master Data'!$A$2:$A$527=$B36)),"""")"),"")</f>
        <v/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</row>
    <row r="37" ht="15.75" customHeight="1">
      <c r="A37" s="8"/>
      <c r="B37" s="9"/>
      <c r="C37" s="9"/>
      <c r="D37" s="6" t="str">
        <f>IF(C37="","",IFERROR(VLOOKUP(C37,'Master Data'!$B$2:$C$527,2,FALSE),""))</f>
        <v/>
      </c>
      <c r="E37" s="10"/>
      <c r="H37" s="2" t="str">
        <f>IFERROR('Master Data'!E64,"")</f>
        <v/>
      </c>
      <c r="I37" s="2" t="str">
        <f>IFERROR(__xludf.DUMMYFUNCTION("IFERROR(TRANSPOSE(FILTER('Master Data'!$B$2:$B$527,'Master Data'!$A$2:$A$527=$B37)),"""")"),"")</f>
        <v/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</row>
    <row r="38" ht="15.75" customHeight="1">
      <c r="A38" s="8"/>
      <c r="B38" s="9"/>
      <c r="C38" s="9"/>
      <c r="D38" s="6" t="str">
        <f>IF(C38="","",IFERROR(VLOOKUP(C38,'Master Data'!$B$2:$C$527,2,FALSE),""))</f>
        <v/>
      </c>
      <c r="E38" s="10"/>
      <c r="H38" s="2" t="str">
        <f>IFERROR('Master Data'!E65,"")</f>
        <v/>
      </c>
      <c r="I38" s="2" t="str">
        <f>IFERROR(__xludf.DUMMYFUNCTION("IFERROR(TRANSPOSE(FILTER('Master Data'!$B$2:$B$527,'Master Data'!$A$2:$A$527=$B38)),"""")"),"")</f>
        <v/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</row>
    <row r="39" ht="15.75" customHeight="1">
      <c r="A39" s="8"/>
      <c r="B39" s="9"/>
      <c r="C39" s="9"/>
      <c r="D39" s="6" t="str">
        <f>IF(C39="","",IFERROR(VLOOKUP(C39,'Master Data'!$B$2:$C$527,2,FALSE),""))</f>
        <v/>
      </c>
      <c r="E39" s="10"/>
      <c r="H39" s="2" t="str">
        <f>IFERROR('Master Data'!E66,"")</f>
        <v/>
      </c>
      <c r="I39" s="2" t="str">
        <f>IFERROR(__xludf.DUMMYFUNCTION("IFERROR(TRANSPOSE(FILTER('Master Data'!$B$2:$B$527,'Master Data'!$A$2:$A$527=$B39)),"""")"),"")</f>
        <v/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</row>
    <row r="40" ht="15.75" customHeight="1">
      <c r="A40" s="8"/>
      <c r="B40" s="9"/>
      <c r="C40" s="9"/>
      <c r="D40" s="6" t="str">
        <f>IF(C40="","",IFERROR(VLOOKUP(C40,'Master Data'!$B$2:$C$527,2,FALSE),""))</f>
        <v/>
      </c>
      <c r="E40" s="10"/>
      <c r="H40" s="2" t="str">
        <f>IFERROR('Master Data'!E67,"")</f>
        <v/>
      </c>
      <c r="I40" s="2" t="str">
        <f>IFERROR(__xludf.DUMMYFUNCTION("IFERROR(TRANSPOSE(FILTER('Master Data'!$B$2:$B$527,'Master Data'!$A$2:$A$527=$B40)),"""")"),"")</f>
        <v/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</row>
    <row r="41" ht="15.75" customHeight="1">
      <c r="A41" s="8"/>
      <c r="B41" s="9"/>
      <c r="C41" s="9"/>
      <c r="D41" s="6" t="str">
        <f>IF(C41="","",IFERROR(VLOOKUP(C41,'Master Data'!$B$2:$C$527,2,FALSE),""))</f>
        <v/>
      </c>
      <c r="E41" s="10"/>
      <c r="H41" s="2" t="str">
        <f>IFERROR('Master Data'!E69,"")</f>
        <v/>
      </c>
      <c r="I41" s="2" t="str">
        <f>IFERROR(__xludf.DUMMYFUNCTION("IFERROR(TRANSPOSE(FILTER('Master Data'!$B$2:$B$527,'Master Data'!$A$2:$A$527=$B41)),"""")"),"")</f>
        <v/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</row>
    <row r="42" ht="15.75" customHeight="1">
      <c r="A42" s="8"/>
      <c r="B42" s="9"/>
      <c r="C42" s="9"/>
      <c r="D42" s="6" t="str">
        <f>IF(C42="","",IFERROR(VLOOKUP(C42,'Master Data'!$B$2:$C$527,2,FALSE),""))</f>
        <v/>
      </c>
      <c r="E42" s="10"/>
      <c r="H42" s="2" t="str">
        <f>IFERROR('Master Data'!E72,"")</f>
        <v/>
      </c>
      <c r="I42" s="2" t="str">
        <f>IFERROR(__xludf.DUMMYFUNCTION("IFERROR(TRANSPOSE(FILTER('Master Data'!$B$2:$B$527,'Master Data'!$A$2:$A$527=$B42)),"""")"),"")</f>
        <v/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</row>
    <row r="43" ht="15.75" customHeight="1">
      <c r="A43" s="8"/>
      <c r="B43" s="9"/>
      <c r="C43" s="9"/>
      <c r="D43" s="6" t="str">
        <f>IF(C43="","",IFERROR(VLOOKUP(C43,'Master Data'!$B$2:$C$527,2,FALSE),""))</f>
        <v/>
      </c>
      <c r="E43" s="10"/>
      <c r="H43" s="2" t="str">
        <f>IFERROR('Master Data'!E79,"")</f>
        <v/>
      </c>
      <c r="I43" s="2" t="str">
        <f>IFERROR(__xludf.DUMMYFUNCTION("IFERROR(TRANSPOSE(FILTER('Master Data'!$B$2:$B$527,'Master Data'!$A$2:$A$527=$B43)),"""")"),"")</f>
        <v/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</row>
    <row r="44" ht="15.75" customHeight="1">
      <c r="A44" s="8"/>
      <c r="B44" s="9"/>
      <c r="C44" s="9"/>
      <c r="D44" s="6" t="str">
        <f>IF(C44="","",IFERROR(VLOOKUP(C44,'Master Data'!$B$2:$C$527,2,FALSE),""))</f>
        <v/>
      </c>
      <c r="E44" s="10"/>
      <c r="H44" s="2" t="str">
        <f>IFERROR('Master Data'!E80,"")</f>
        <v/>
      </c>
      <c r="I44" s="2" t="str">
        <f>IFERROR(__xludf.DUMMYFUNCTION("IFERROR(TRANSPOSE(FILTER('Master Data'!$B$2:$B$527,'Master Data'!$A$2:$A$527=$B44)),"""")"),"")</f>
        <v/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</row>
    <row r="45" ht="15.75" customHeight="1">
      <c r="A45" s="8"/>
      <c r="B45" s="9"/>
      <c r="C45" s="9"/>
      <c r="D45" s="6" t="str">
        <f>IF(C45="","",IFERROR(VLOOKUP(C45,'Master Data'!$B$2:$C$527,2,FALSE),""))</f>
        <v/>
      </c>
      <c r="E45" s="10"/>
      <c r="H45" s="2" t="str">
        <f>IFERROR('Master Data'!E81,"")</f>
        <v/>
      </c>
      <c r="I45" s="2" t="str">
        <f>IFERROR(__xludf.DUMMYFUNCTION("IFERROR(TRANSPOSE(FILTER('Master Data'!$B$2:$B$527,'Master Data'!$A$2:$A$527=$B45)),"""")"),"")</f>
        <v/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</row>
    <row r="46" ht="15.75" customHeight="1">
      <c r="A46" s="8"/>
      <c r="B46" s="9"/>
      <c r="C46" s="9"/>
      <c r="D46" s="6" t="str">
        <f>IF(C46="","",IFERROR(VLOOKUP(C46,'Master Data'!$B$2:$C$527,2,FALSE),""))</f>
        <v/>
      </c>
      <c r="E46" s="10"/>
      <c r="H46" s="2" t="str">
        <f>IFERROR('Master Data'!E82,"")</f>
        <v/>
      </c>
      <c r="I46" s="2" t="str">
        <f>IFERROR(__xludf.DUMMYFUNCTION("IFERROR(TRANSPOSE(FILTER('Master Data'!$B$2:$B$527,'Master Data'!$A$2:$A$527=$B46)),"""")"),"")</f>
        <v/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</row>
    <row r="47" ht="15.75" customHeight="1">
      <c r="A47" s="8"/>
      <c r="B47" s="9"/>
      <c r="C47" s="9"/>
      <c r="D47" s="6" t="str">
        <f>IF(C47="","",IFERROR(VLOOKUP(C47,'Master Data'!$B$2:$C$527,2,FALSE),""))</f>
        <v/>
      </c>
      <c r="E47" s="10"/>
      <c r="H47" s="2" t="str">
        <f>IFERROR('Master Data'!E83,"")</f>
        <v/>
      </c>
      <c r="I47" s="2" t="str">
        <f>IFERROR(__xludf.DUMMYFUNCTION("IFERROR(TRANSPOSE(FILTER('Master Data'!$B$2:$B$527,'Master Data'!$A$2:$A$527=$B47)),"""")"),"")</f>
        <v/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</row>
    <row r="48" ht="15.75" customHeight="1">
      <c r="A48" s="8"/>
      <c r="B48" s="9"/>
      <c r="C48" s="9"/>
      <c r="D48" s="6" t="str">
        <f>IF(C48="","",IFERROR(VLOOKUP(C48,'Master Data'!$B$2:$C$527,2,FALSE),""))</f>
        <v/>
      </c>
      <c r="E48" s="10"/>
      <c r="H48" s="2" t="str">
        <f>IFERROR('Master Data'!E84,"")</f>
        <v/>
      </c>
      <c r="I48" s="2" t="str">
        <f>IFERROR(__xludf.DUMMYFUNCTION("IFERROR(TRANSPOSE(FILTER('Master Data'!$B$2:$B$527,'Master Data'!$A$2:$A$527=$B48)),"""")"),"")</f>
        <v/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</row>
    <row r="49" ht="15.75" customHeight="1">
      <c r="A49" s="8"/>
      <c r="B49" s="9"/>
      <c r="C49" s="9"/>
      <c r="D49" s="6" t="str">
        <f>IF(C49="","",IFERROR(VLOOKUP(C49,'Master Data'!$B$2:$C$527,2,FALSE),""))</f>
        <v/>
      </c>
      <c r="E49" s="10"/>
      <c r="H49" s="2" t="str">
        <f>IFERROR('Master Data'!E85,"")</f>
        <v/>
      </c>
      <c r="I49" s="2" t="str">
        <f>IFERROR(__xludf.DUMMYFUNCTION("IFERROR(TRANSPOSE(FILTER('Master Data'!$B$2:$B$527,'Master Data'!$A$2:$A$527=$B49)),"""")"),"")</f>
        <v/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</row>
    <row r="50" ht="15.75" customHeight="1">
      <c r="A50" s="8"/>
      <c r="B50" s="9"/>
      <c r="C50" s="9"/>
      <c r="D50" s="6" t="str">
        <f>IF(C50="","",IFERROR(VLOOKUP(C50,'Master Data'!$B$2:$C$527,2,FALSE),""))</f>
        <v/>
      </c>
      <c r="E50" s="10"/>
      <c r="H50" s="2" t="str">
        <f>IFERROR('Master Data'!E86,"")</f>
        <v/>
      </c>
      <c r="I50" s="2" t="str">
        <f>IFERROR(__xludf.DUMMYFUNCTION("IFERROR(TRANSPOSE(FILTER('Master Data'!$B$2:$B$527,'Master Data'!$A$2:$A$527=$B50)),"""")"),"")</f>
        <v/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</row>
    <row r="51" ht="15.75" customHeight="1">
      <c r="A51" s="8"/>
      <c r="B51" s="9"/>
      <c r="C51" s="9"/>
      <c r="D51" s="6" t="str">
        <f>IF(C51="","",IFERROR(VLOOKUP(C51,'Master Data'!$B$2:$C$527,2,FALSE),""))</f>
        <v/>
      </c>
      <c r="E51" s="10"/>
      <c r="H51" s="2" t="str">
        <f>IFERROR('Master Data'!E87,"")</f>
        <v/>
      </c>
      <c r="I51" s="2" t="str">
        <f>IFERROR(__xludf.DUMMYFUNCTION("IFERROR(TRANSPOSE(FILTER('Master Data'!$B$2:$B$527,'Master Data'!$A$2:$A$527=$B51)),"""")"),"")</f>
        <v/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</row>
    <row r="52" ht="15.75" customHeight="1">
      <c r="A52" s="8"/>
      <c r="B52" s="9"/>
      <c r="C52" s="9"/>
      <c r="D52" s="6" t="str">
        <f>IF(C52="","",IFERROR(VLOOKUP(C52,'Master Data'!$B$2:$C$527,2,FALSE),""))</f>
        <v/>
      </c>
      <c r="E52" s="10"/>
      <c r="H52" s="2" t="str">
        <f>IFERROR('Master Data'!E88,"")</f>
        <v/>
      </c>
      <c r="I52" s="2" t="str">
        <f>IFERROR(__xludf.DUMMYFUNCTION("IFERROR(TRANSPOSE(FILTER('Master Data'!$B$2:$B$527,'Master Data'!$A$2:$A$527=$B52)),"""")"),"")</f>
        <v/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</row>
    <row r="53" ht="15.75" customHeight="1">
      <c r="A53" s="8"/>
      <c r="B53" s="9"/>
      <c r="C53" s="9"/>
      <c r="D53" s="6" t="str">
        <f>IF(C53="","",IFERROR(VLOOKUP(C53,'Master Data'!$B$2:$C$527,2,FALSE),""))</f>
        <v/>
      </c>
      <c r="E53" s="10"/>
      <c r="H53" s="2" t="str">
        <f>IFERROR('Master Data'!E89,"")</f>
        <v/>
      </c>
      <c r="I53" s="2" t="str">
        <f>IFERROR(__xludf.DUMMYFUNCTION("IFERROR(TRANSPOSE(FILTER('Master Data'!$B$2:$B$527,'Master Data'!$A$2:$A$527=$B53)),"""")"),"")</f>
        <v/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</row>
    <row r="54" ht="15.75" customHeight="1">
      <c r="A54" s="8"/>
      <c r="B54" s="9"/>
      <c r="C54" s="9"/>
      <c r="D54" s="6" t="str">
        <f>IF(C54="","",IFERROR(VLOOKUP(C54,'Master Data'!$B$2:$C$527,2,FALSE),""))</f>
        <v/>
      </c>
      <c r="E54" s="10"/>
      <c r="H54" s="2" t="str">
        <f>IFERROR('Master Data'!E90,"")</f>
        <v/>
      </c>
      <c r="I54" s="2" t="str">
        <f>IFERROR(__xludf.DUMMYFUNCTION("IFERROR(TRANSPOSE(FILTER('Master Data'!$B$2:$B$527,'Master Data'!$A$2:$A$527=$B54)),"""")"),"")</f>
        <v/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</row>
    <row r="55" ht="15.75" customHeight="1">
      <c r="A55" s="8"/>
      <c r="B55" s="9"/>
      <c r="C55" s="9"/>
      <c r="D55" s="6" t="str">
        <f>IF(C55="","",IFERROR(VLOOKUP(C55,'Master Data'!$B$2:$C$527,2,FALSE),""))</f>
        <v/>
      </c>
      <c r="E55" s="10"/>
      <c r="H55" s="2" t="str">
        <f>IFERROR('Master Data'!E91,"")</f>
        <v/>
      </c>
      <c r="I55" s="2" t="str">
        <f>IFERROR(__xludf.DUMMYFUNCTION("IFERROR(TRANSPOSE(FILTER('Master Data'!$B$2:$B$527,'Master Data'!$A$2:$A$527=$B55)),"""")"),"")</f>
        <v/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</row>
    <row r="56" ht="15.75" customHeight="1">
      <c r="A56" s="8"/>
      <c r="B56" s="9"/>
      <c r="C56" s="9"/>
      <c r="D56" s="6" t="str">
        <f>IF(C56="","",IFERROR(VLOOKUP(C56,'Master Data'!$B$2:$C$527,2,FALSE),""))</f>
        <v/>
      </c>
      <c r="E56" s="10"/>
      <c r="H56" s="2" t="str">
        <f>IFERROR('Master Data'!E92,"")</f>
        <v/>
      </c>
      <c r="I56" s="2" t="str">
        <f>IFERROR(__xludf.DUMMYFUNCTION("IFERROR(TRANSPOSE(FILTER('Master Data'!$B$2:$B$527,'Master Data'!$A$2:$A$527=$B56)),"""")"),"")</f>
        <v/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</row>
    <row r="57" ht="15.75" customHeight="1">
      <c r="A57" s="8"/>
      <c r="B57" s="9"/>
      <c r="C57" s="9"/>
      <c r="D57" s="6" t="str">
        <f>IF(C57="","",IFERROR(VLOOKUP(C57,'Master Data'!$B$2:$C$527,2,FALSE),""))</f>
        <v/>
      </c>
      <c r="E57" s="10"/>
      <c r="H57" s="2" t="str">
        <f>IFERROR('Master Data'!E93,"")</f>
        <v/>
      </c>
      <c r="I57" s="2" t="str">
        <f>IFERROR(__xludf.DUMMYFUNCTION("IFERROR(TRANSPOSE(FILTER('Master Data'!$B$2:$B$527,'Master Data'!$A$2:$A$527=$B57)),"""")"),"")</f>
        <v/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</row>
    <row r="58" ht="15.75" customHeight="1">
      <c r="A58" s="8"/>
      <c r="B58" s="9"/>
      <c r="C58" s="9"/>
      <c r="D58" s="6" t="str">
        <f>IF(C58="","",IFERROR(VLOOKUP(C58,'Master Data'!$B$2:$C$527,2,FALSE),""))</f>
        <v/>
      </c>
      <c r="E58" s="10"/>
      <c r="H58" s="2" t="str">
        <f>IFERROR('Master Data'!E94,"")</f>
        <v/>
      </c>
      <c r="I58" s="2" t="str">
        <f>IFERROR(__xludf.DUMMYFUNCTION("IFERROR(TRANSPOSE(FILTER('Master Data'!$B$2:$B$527,'Master Data'!$A$2:$A$527=$B58)),"""")"),"")</f>
        <v/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</row>
    <row r="59" ht="15.75" customHeight="1">
      <c r="A59" s="8"/>
      <c r="B59" s="9"/>
      <c r="C59" s="9"/>
      <c r="D59" s="6" t="str">
        <f>IF(C59="","",IFERROR(VLOOKUP(C59,'Master Data'!$B$2:$C$527,2,FALSE),""))</f>
        <v/>
      </c>
      <c r="E59" s="10"/>
      <c r="H59" s="2" t="str">
        <f>IFERROR('Master Data'!E95,"")</f>
        <v/>
      </c>
      <c r="I59" s="2" t="str">
        <f>IFERROR(__xludf.DUMMYFUNCTION("IFERROR(TRANSPOSE(FILTER('Master Data'!$B$2:$B$527,'Master Data'!$A$2:$A$527=$B59)),"""")"),"")</f>
        <v/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</row>
    <row r="60" ht="15.75" customHeight="1">
      <c r="A60" s="8"/>
      <c r="B60" s="9"/>
      <c r="C60" s="9"/>
      <c r="D60" s="6" t="str">
        <f>IF(C60="","",IFERROR(VLOOKUP(C60,'Master Data'!$B$2:$C$527,2,FALSE),""))</f>
        <v/>
      </c>
      <c r="E60" s="10"/>
      <c r="H60" s="2" t="str">
        <f>IFERROR('Master Data'!E96,"")</f>
        <v/>
      </c>
      <c r="I60" s="2" t="str">
        <f>IFERROR(__xludf.DUMMYFUNCTION("IFERROR(TRANSPOSE(FILTER('Master Data'!$B$2:$B$527,'Master Data'!$A$2:$A$527=$B60)),"""")"),"")</f>
        <v/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</row>
    <row r="61" ht="15.75" customHeight="1">
      <c r="A61" s="8"/>
      <c r="B61" s="9"/>
      <c r="C61" s="9"/>
      <c r="D61" s="6" t="str">
        <f>IF(C61="","",IFERROR(VLOOKUP(C61,'Master Data'!$B$2:$C$527,2,FALSE),""))</f>
        <v/>
      </c>
      <c r="E61" s="10"/>
      <c r="H61" s="2" t="str">
        <f>IFERROR('Master Data'!E97,"")</f>
        <v/>
      </c>
      <c r="I61" s="2" t="str">
        <f>IFERROR(__xludf.DUMMYFUNCTION("IFERROR(TRANSPOSE(FILTER('Master Data'!$B$2:$B$527,'Master Data'!$A$2:$A$527=$B61)),"""")"),"")</f>
        <v/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</row>
    <row r="62" ht="15.75" customHeight="1">
      <c r="A62" s="8"/>
      <c r="B62" s="9"/>
      <c r="C62" s="9"/>
      <c r="D62" s="6" t="str">
        <f>IF(C62="","",IFERROR(VLOOKUP(C62,'Master Data'!$B$2:$C$527,2,FALSE),""))</f>
        <v/>
      </c>
      <c r="E62" s="10"/>
      <c r="H62" s="2" t="str">
        <f>IFERROR('Master Data'!E98,"")</f>
        <v/>
      </c>
      <c r="I62" s="2" t="str">
        <f>IFERROR(__xludf.DUMMYFUNCTION("IFERROR(TRANSPOSE(FILTER('Master Data'!$B$2:$B$527,'Master Data'!$A$2:$A$527=$B62)),"""")"),"")</f>
        <v/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</row>
    <row r="63" ht="15.75" customHeight="1">
      <c r="A63" s="8"/>
      <c r="B63" s="9"/>
      <c r="C63" s="9"/>
      <c r="D63" s="6" t="str">
        <f>IF(C63="","",IFERROR(VLOOKUP(C63,'Master Data'!$B$2:$C$527,2,FALSE),""))</f>
        <v/>
      </c>
      <c r="E63" s="10"/>
      <c r="H63" s="2" t="str">
        <f>IFERROR('Master Data'!E99,"")</f>
        <v/>
      </c>
      <c r="I63" s="2" t="str">
        <f>IFERROR(__xludf.DUMMYFUNCTION("IFERROR(TRANSPOSE(FILTER('Master Data'!$B$2:$B$527,'Master Data'!$A$2:$A$527=$B63)),"""")"),"")</f>
        <v/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</row>
    <row r="64" ht="15.75" customHeight="1">
      <c r="A64" s="8"/>
      <c r="B64" s="9"/>
      <c r="C64" s="9"/>
      <c r="D64" s="6" t="str">
        <f>IF(C64="","",IFERROR(VLOOKUP(C64,'Master Data'!$B$2:$C$527,2,FALSE),""))</f>
        <v/>
      </c>
      <c r="E64" s="10"/>
      <c r="H64" s="2" t="str">
        <f>IFERROR('Master Data'!E100,"")</f>
        <v/>
      </c>
      <c r="I64" s="2" t="str">
        <f>IFERROR(__xludf.DUMMYFUNCTION("IFERROR(TRANSPOSE(FILTER('Master Data'!$B$2:$B$527,'Master Data'!$A$2:$A$527=$B64)),"""")"),"")</f>
        <v/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</row>
    <row r="65" ht="15.75" customHeight="1">
      <c r="A65" s="8"/>
      <c r="B65" s="9"/>
      <c r="C65" s="9"/>
      <c r="D65" s="6" t="str">
        <f>IF(C65="","",IFERROR(VLOOKUP(C65,'Master Data'!$B$2:$C$527,2,FALSE),""))</f>
        <v/>
      </c>
      <c r="E65" s="10"/>
      <c r="H65" s="2" t="str">
        <f>IFERROR('Master Data'!E101,"")</f>
        <v/>
      </c>
      <c r="I65" s="2" t="str">
        <f>IFERROR(__xludf.DUMMYFUNCTION("IFERROR(TRANSPOSE(FILTER('Master Data'!$B$2:$B$527,'Master Data'!$A$2:$A$527=$B65)),"""")"),"")</f>
        <v/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</row>
    <row r="66" ht="15.75" customHeight="1">
      <c r="A66" s="8"/>
      <c r="B66" s="9"/>
      <c r="C66" s="9"/>
      <c r="D66" s="6" t="str">
        <f>IF(C66="","",IFERROR(VLOOKUP(C66,'Master Data'!$B$2:$C$527,2,FALSE),""))</f>
        <v/>
      </c>
      <c r="E66" s="10"/>
      <c r="H66" s="2" t="str">
        <f>IFERROR('Master Data'!E102,"")</f>
        <v/>
      </c>
      <c r="I66" s="2" t="str">
        <f>IFERROR(__xludf.DUMMYFUNCTION("IFERROR(TRANSPOSE(FILTER('Master Data'!$B$2:$B$527,'Master Data'!$A$2:$A$527=$B66)),"""")"),"")</f>
        <v/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</row>
    <row r="67" ht="15.75" customHeight="1">
      <c r="A67" s="8"/>
      <c r="B67" s="9"/>
      <c r="C67" s="9"/>
      <c r="D67" s="6" t="str">
        <f>IF(C67="","",IFERROR(VLOOKUP(C67,'Master Data'!$B$2:$C$527,2,FALSE),""))</f>
        <v/>
      </c>
      <c r="E67" s="10"/>
      <c r="H67" s="2" t="str">
        <f>IFERROR('Master Data'!E103,"")</f>
        <v/>
      </c>
      <c r="I67" s="2" t="str">
        <f>IFERROR(__xludf.DUMMYFUNCTION("IFERROR(TRANSPOSE(FILTER('Master Data'!$B$2:$B$527,'Master Data'!$A$2:$A$527=$B67)),"""")"),"")</f>
        <v/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</row>
    <row r="68" ht="15.75" customHeight="1">
      <c r="A68" s="8"/>
      <c r="B68" s="9"/>
      <c r="C68" s="9"/>
      <c r="D68" s="6" t="str">
        <f>IF(C68="","",IFERROR(VLOOKUP(C68,'Master Data'!$B$2:$C$527,2,FALSE),""))</f>
        <v/>
      </c>
      <c r="E68" s="10"/>
      <c r="H68" s="2" t="str">
        <f>IFERROR('Master Data'!E104,"")</f>
        <v/>
      </c>
      <c r="I68" s="2" t="str">
        <f>IFERROR(__xludf.DUMMYFUNCTION("IFERROR(TRANSPOSE(FILTER('Master Data'!$B$2:$B$527,'Master Data'!$A$2:$A$527=$B68)),"""")"),"")</f>
        <v/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</row>
    <row r="69" ht="15.75" customHeight="1">
      <c r="A69" s="8"/>
      <c r="B69" s="9"/>
      <c r="C69" s="9"/>
      <c r="D69" s="6" t="str">
        <f>IF(C69="","",IFERROR(VLOOKUP(C69,'Master Data'!$B$2:$C$527,2,FALSE),""))</f>
        <v/>
      </c>
      <c r="E69" s="10"/>
      <c r="H69" s="2" t="str">
        <f>IFERROR('Master Data'!E105,"")</f>
        <v/>
      </c>
      <c r="I69" s="2" t="str">
        <f>IFERROR(__xludf.DUMMYFUNCTION("IFERROR(TRANSPOSE(FILTER('Master Data'!$B$2:$B$527,'Master Data'!$A$2:$A$527=$B69)),"""")"),"")</f>
        <v/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</row>
    <row r="70" ht="15.75" customHeight="1">
      <c r="A70" s="8"/>
      <c r="B70" s="9"/>
      <c r="C70" s="9"/>
      <c r="D70" s="6" t="str">
        <f>IF(C70="","",IFERROR(VLOOKUP(C70,'Master Data'!$B$2:$C$527,2,FALSE),""))</f>
        <v/>
      </c>
      <c r="E70" s="10"/>
      <c r="H70" s="2" t="str">
        <f>IFERROR('Master Data'!E106,"")</f>
        <v/>
      </c>
      <c r="I70" s="2" t="str">
        <f>IFERROR(__xludf.DUMMYFUNCTION("IFERROR(TRANSPOSE(FILTER('Master Data'!$B$2:$B$527,'Master Data'!$A$2:$A$527=$B70)),"""")"),"")</f>
        <v/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</row>
    <row r="71" ht="15.75" customHeight="1">
      <c r="A71" s="8"/>
      <c r="B71" s="9"/>
      <c r="C71" s="9"/>
      <c r="D71" s="6" t="str">
        <f>IF(C71="","",IFERROR(VLOOKUP(C71,'Master Data'!$B$2:$C$527,2,FALSE),""))</f>
        <v/>
      </c>
      <c r="E71" s="10"/>
      <c r="H71" s="2" t="str">
        <f>IFERROR('Master Data'!E107,"")</f>
        <v/>
      </c>
      <c r="I71" s="2" t="str">
        <f>IFERROR(__xludf.DUMMYFUNCTION("IFERROR(TRANSPOSE(FILTER('Master Data'!$B$2:$B$527,'Master Data'!$A$2:$A$527=$B71)),"""")"),"")</f>
        <v/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</row>
    <row r="72" ht="15.75" customHeight="1">
      <c r="A72" s="8"/>
      <c r="B72" s="9"/>
      <c r="C72" s="9"/>
      <c r="D72" s="6" t="str">
        <f>IF(C72="","",IFERROR(VLOOKUP(C72,'Master Data'!$B$2:$C$527,2,FALSE),""))</f>
        <v/>
      </c>
      <c r="E72" s="10"/>
      <c r="H72" s="2" t="str">
        <f>IFERROR('Master Data'!E108,"")</f>
        <v/>
      </c>
      <c r="I72" s="2" t="str">
        <f>IFERROR(__xludf.DUMMYFUNCTION("IFERROR(TRANSPOSE(FILTER('Master Data'!$B$2:$B$527,'Master Data'!$A$2:$A$527=$B72)),"""")"),"")</f>
        <v/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</row>
    <row r="73" ht="15.75" customHeight="1">
      <c r="A73" s="8"/>
      <c r="B73" s="9"/>
      <c r="C73" s="9"/>
      <c r="D73" s="6" t="str">
        <f>IF(C73="","",IFERROR(VLOOKUP(C73,'Master Data'!$B$2:$C$527,2,FALSE),""))</f>
        <v/>
      </c>
      <c r="E73" s="10"/>
      <c r="H73" s="2" t="str">
        <f>IFERROR('Master Data'!E109,"")</f>
        <v/>
      </c>
      <c r="I73" s="2" t="str">
        <f>IFERROR(__xludf.DUMMYFUNCTION("IFERROR(TRANSPOSE(FILTER('Master Data'!$B$2:$B$527,'Master Data'!$A$2:$A$527=$B73)),"""")"),"")</f>
        <v/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</row>
    <row r="74" ht="15.75" customHeight="1">
      <c r="A74" s="8"/>
      <c r="B74" s="9"/>
      <c r="C74" s="9"/>
      <c r="D74" s="6" t="str">
        <f>IF(C74="","",IFERROR(VLOOKUP(C74,'Master Data'!$B$2:$C$527,2,FALSE),""))</f>
        <v/>
      </c>
      <c r="E74" s="10"/>
      <c r="H74" s="2" t="str">
        <f>IFERROR('Master Data'!E110,"")</f>
        <v/>
      </c>
      <c r="I74" s="2" t="str">
        <f>IFERROR(__xludf.DUMMYFUNCTION("IFERROR(TRANSPOSE(FILTER('Master Data'!$B$2:$B$527,'Master Data'!$A$2:$A$527=$B74)),"""")"),"")</f>
        <v/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</row>
    <row r="75" ht="15.75" customHeight="1">
      <c r="A75" s="8"/>
      <c r="B75" s="9"/>
      <c r="C75" s="9"/>
      <c r="D75" s="6" t="str">
        <f>IF(C75="","",IFERROR(VLOOKUP(C75,'Master Data'!$B$2:$C$527,2,FALSE),""))</f>
        <v/>
      </c>
      <c r="E75" s="10"/>
      <c r="H75" s="2" t="str">
        <f>IFERROR('Master Data'!E111,"")</f>
        <v/>
      </c>
      <c r="I75" s="2" t="str">
        <f>IFERROR(__xludf.DUMMYFUNCTION("IFERROR(TRANSPOSE(FILTER('Master Data'!$B$2:$B$527,'Master Data'!$A$2:$A$527=$B75)),"""")"),"")</f>
        <v/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</row>
    <row r="76" ht="15.75" customHeight="1">
      <c r="A76" s="8"/>
      <c r="B76" s="9"/>
      <c r="C76" s="9"/>
      <c r="D76" s="6" t="str">
        <f>IF(C76="","",IFERROR(VLOOKUP(C76,'Master Data'!$B$2:$C$527,2,FALSE),""))</f>
        <v/>
      </c>
      <c r="E76" s="10"/>
      <c r="H76" s="2" t="str">
        <f>IFERROR('Master Data'!E112,"")</f>
        <v/>
      </c>
      <c r="I76" s="2" t="str">
        <f>IFERROR(__xludf.DUMMYFUNCTION("IFERROR(TRANSPOSE(FILTER('Master Data'!$B$2:$B$527,'Master Data'!$A$2:$A$527=$B76)),"""")"),"")</f>
        <v/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</row>
    <row r="77" ht="15.75" customHeight="1">
      <c r="A77" s="8"/>
      <c r="B77" s="9"/>
      <c r="C77" s="9"/>
      <c r="D77" s="6" t="str">
        <f>IF(C77="","",IFERROR(VLOOKUP(C77,'Master Data'!$B$2:$C$527,2,FALSE),""))</f>
        <v/>
      </c>
      <c r="E77" s="10"/>
      <c r="H77" s="2" t="str">
        <f>IFERROR('Master Data'!E113,"")</f>
        <v/>
      </c>
      <c r="I77" s="2" t="str">
        <f>IFERROR(__xludf.DUMMYFUNCTION("IFERROR(TRANSPOSE(FILTER('Master Data'!$B$2:$B$527,'Master Data'!$A$2:$A$527=$B77)),"""")"),"")</f>
        <v/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</row>
    <row r="78" ht="15.75" customHeight="1">
      <c r="A78" s="8"/>
      <c r="B78" s="9"/>
      <c r="C78" s="9"/>
      <c r="D78" s="6" t="str">
        <f>IF(C78="","",IFERROR(VLOOKUP(C78,'Master Data'!$B$2:$C$527,2,FALSE),""))</f>
        <v/>
      </c>
      <c r="E78" s="10"/>
      <c r="H78" s="2" t="str">
        <f>IFERROR('Master Data'!E114,"")</f>
        <v/>
      </c>
      <c r="I78" s="2" t="str">
        <f>IFERROR(__xludf.DUMMYFUNCTION("IFERROR(TRANSPOSE(FILTER('Master Data'!$B$2:$B$527,'Master Data'!$A$2:$A$527=$B78)),"""")"),"")</f>
        <v/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</row>
    <row r="79" ht="15.75" customHeight="1">
      <c r="A79" s="8"/>
      <c r="B79" s="9"/>
      <c r="C79" s="9"/>
      <c r="D79" s="6" t="str">
        <f>IF(C79="","",IFERROR(VLOOKUP(C79,'Master Data'!$B$2:$C$527,2,FALSE),""))</f>
        <v/>
      </c>
      <c r="E79" s="10"/>
      <c r="H79" s="2" t="str">
        <f>IFERROR('Master Data'!E115,"")</f>
        <v/>
      </c>
      <c r="I79" s="2" t="str">
        <f>IFERROR(__xludf.DUMMYFUNCTION("IFERROR(TRANSPOSE(FILTER('Master Data'!$B$2:$B$527,'Master Data'!$A$2:$A$527=$B79)),"""")"),"")</f>
        <v/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</row>
    <row r="80" ht="15.75" customHeight="1">
      <c r="A80" s="8"/>
      <c r="B80" s="9"/>
      <c r="C80" s="9"/>
      <c r="D80" s="6" t="str">
        <f>IF(C80="","",IFERROR(VLOOKUP(C80,'Master Data'!$B$2:$C$527,2,FALSE),""))</f>
        <v/>
      </c>
      <c r="E80" s="10"/>
      <c r="H80" s="2" t="str">
        <f>IFERROR('Master Data'!E116,"")</f>
        <v/>
      </c>
      <c r="I80" s="2" t="str">
        <f>IFERROR(__xludf.DUMMYFUNCTION("IFERROR(TRANSPOSE(FILTER('Master Data'!$B$2:$B$527,'Master Data'!$A$2:$A$527=$B80)),"""")"),"")</f>
        <v/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</row>
    <row r="81" ht="15.75" customHeight="1">
      <c r="A81" s="8"/>
      <c r="B81" s="9"/>
      <c r="C81" s="9"/>
      <c r="D81" s="6" t="str">
        <f>IF(C81="","",IFERROR(VLOOKUP(C81,'Master Data'!$B$2:$C$527,2,FALSE),""))</f>
        <v/>
      </c>
      <c r="E81" s="10"/>
      <c r="H81" s="2" t="str">
        <f>IFERROR('Master Data'!E117,"")</f>
        <v/>
      </c>
      <c r="I81" s="2" t="str">
        <f>IFERROR(__xludf.DUMMYFUNCTION("IFERROR(TRANSPOSE(FILTER('Master Data'!$B$2:$B$527,'Master Data'!$A$2:$A$527=$B81)),"""")"),"")</f>
        <v/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</row>
    <row r="82" ht="15.75" customHeight="1">
      <c r="A82" s="8"/>
      <c r="B82" s="9"/>
      <c r="C82" s="9"/>
      <c r="D82" s="6" t="str">
        <f>IF(C82="","",IFERROR(VLOOKUP(C82,'Master Data'!$B$2:$C$527,2,FALSE),""))</f>
        <v/>
      </c>
      <c r="E82" s="10"/>
      <c r="H82" s="2" t="str">
        <f>IFERROR('Master Data'!E118,"")</f>
        <v/>
      </c>
      <c r="I82" s="2" t="str">
        <f>IFERROR(__xludf.DUMMYFUNCTION("IFERROR(TRANSPOSE(FILTER('Master Data'!$B$2:$B$527,'Master Data'!$A$2:$A$527=$B82)),"""")"),"")</f>
        <v/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</row>
    <row r="83" ht="15.75" customHeight="1">
      <c r="A83" s="8"/>
      <c r="B83" s="9"/>
      <c r="C83" s="9"/>
      <c r="D83" s="6" t="str">
        <f>IF(C83="","",IFERROR(VLOOKUP(C83,'Master Data'!$B$2:$C$527,2,FALSE),""))</f>
        <v/>
      </c>
      <c r="E83" s="10"/>
      <c r="H83" s="2" t="str">
        <f>IFERROR('Master Data'!E119,"")</f>
        <v/>
      </c>
      <c r="I83" s="2" t="str">
        <f>IFERROR(__xludf.DUMMYFUNCTION("IFERROR(TRANSPOSE(FILTER('Master Data'!$B$2:$B$527,'Master Data'!$A$2:$A$527=$B83)),"""")"),"")</f>
        <v/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</row>
    <row r="84" ht="15.75" customHeight="1">
      <c r="A84" s="8"/>
      <c r="B84" s="9"/>
      <c r="C84" s="9"/>
      <c r="D84" s="6" t="str">
        <f>IF(C84="","",IFERROR(VLOOKUP(C84,'Master Data'!$B$2:$C$527,2,FALSE),""))</f>
        <v/>
      </c>
      <c r="E84" s="10"/>
      <c r="H84" s="2" t="str">
        <f>IFERROR('Master Data'!E120,"")</f>
        <v/>
      </c>
      <c r="I84" s="2" t="str">
        <f>IFERROR(__xludf.DUMMYFUNCTION("IFERROR(TRANSPOSE(FILTER('Master Data'!$B$2:$B$527,'Master Data'!$A$2:$A$527=$B84)),"""")"),"")</f>
        <v/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</row>
    <row r="85" ht="15.75" customHeight="1">
      <c r="A85" s="8"/>
      <c r="B85" s="9"/>
      <c r="C85" s="9"/>
      <c r="D85" s="6" t="str">
        <f>IF(C85="","",IFERROR(VLOOKUP(C85,'Master Data'!$B$2:$C$527,2,FALSE),""))</f>
        <v/>
      </c>
      <c r="E85" s="10"/>
      <c r="H85" s="2" t="str">
        <f>IFERROR('Master Data'!E121,"")</f>
        <v/>
      </c>
      <c r="I85" s="2" t="str">
        <f>IFERROR(__xludf.DUMMYFUNCTION("IFERROR(TRANSPOSE(FILTER('Master Data'!$B$2:$B$527,'Master Data'!$A$2:$A$527=$B85)),"""")"),"")</f>
        <v/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</row>
    <row r="86" ht="15.75" customHeight="1">
      <c r="A86" s="8"/>
      <c r="B86" s="9"/>
      <c r="C86" s="9"/>
      <c r="D86" s="6" t="str">
        <f>IF(C86="","",IFERROR(VLOOKUP(C86,'Master Data'!$B$2:$C$527,2,FALSE),""))</f>
        <v/>
      </c>
      <c r="E86" s="10"/>
      <c r="H86" s="2" t="str">
        <f>IFERROR('Master Data'!E122,"")</f>
        <v/>
      </c>
      <c r="I86" s="2" t="str">
        <f>IFERROR(__xludf.DUMMYFUNCTION("IFERROR(TRANSPOSE(FILTER('Master Data'!$B$2:$B$527,'Master Data'!$A$2:$A$527=$B86)),"""")"),"")</f>
        <v/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</row>
    <row r="87" ht="15.75" customHeight="1">
      <c r="A87" s="8"/>
      <c r="B87" s="9"/>
      <c r="C87" s="9"/>
      <c r="D87" s="6" t="str">
        <f>IF(C87="","",IFERROR(VLOOKUP(C87,'Master Data'!$B$2:$C$527,2,FALSE),""))</f>
        <v/>
      </c>
      <c r="E87" s="10"/>
      <c r="H87" s="2" t="str">
        <f>IFERROR('Master Data'!E123,"")</f>
        <v/>
      </c>
      <c r="I87" s="2" t="str">
        <f>IFERROR(__xludf.DUMMYFUNCTION("IFERROR(TRANSPOSE(FILTER('Master Data'!$B$2:$B$527,'Master Data'!$A$2:$A$527=$B87)),"""")"),"")</f>
        <v/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</row>
    <row r="88" ht="15.75" customHeight="1">
      <c r="A88" s="8"/>
      <c r="B88" s="9"/>
      <c r="C88" s="9"/>
      <c r="D88" s="6" t="str">
        <f>IF(C88="","",IFERROR(VLOOKUP(C88,'Master Data'!$B$2:$C$527,2,FALSE),""))</f>
        <v/>
      </c>
      <c r="E88" s="10"/>
      <c r="H88" s="2" t="str">
        <f>IFERROR('Master Data'!E124,"")</f>
        <v/>
      </c>
      <c r="I88" s="2" t="str">
        <f>IFERROR(__xludf.DUMMYFUNCTION("IFERROR(TRANSPOSE(FILTER('Master Data'!$B$2:$B$527,'Master Data'!$A$2:$A$527=$B88)),"""")"),"")</f>
        <v/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</row>
    <row r="89" ht="15.75" customHeight="1">
      <c r="A89" s="8"/>
      <c r="B89" s="9"/>
      <c r="C89" s="9"/>
      <c r="D89" s="6" t="str">
        <f>IF(C89="","",IFERROR(VLOOKUP(C89,'Master Data'!$B$2:$C$527,2,FALSE),""))</f>
        <v/>
      </c>
      <c r="E89" s="10"/>
      <c r="H89" s="2" t="str">
        <f>IFERROR('Master Data'!E125,"")</f>
        <v/>
      </c>
      <c r="I89" s="2" t="str">
        <f>IFERROR(__xludf.DUMMYFUNCTION("IFERROR(TRANSPOSE(FILTER('Master Data'!$B$2:$B$527,'Master Data'!$A$2:$A$527=$B89)),"""")"),"")</f>
        <v/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</row>
    <row r="90" ht="15.75" customHeight="1">
      <c r="A90" s="8"/>
      <c r="B90" s="9"/>
      <c r="C90" s="9"/>
      <c r="D90" s="6" t="str">
        <f>IF(C90="","",IFERROR(VLOOKUP(C90,'Master Data'!$B$2:$C$527,2,FALSE),""))</f>
        <v/>
      </c>
      <c r="E90" s="10"/>
      <c r="H90" s="2" t="str">
        <f>IFERROR('Master Data'!E126,"")</f>
        <v/>
      </c>
      <c r="I90" s="2" t="str">
        <f>IFERROR(__xludf.DUMMYFUNCTION("IFERROR(TRANSPOSE(FILTER('Master Data'!$B$2:$B$527,'Master Data'!$A$2:$A$527=$B90)),"""")"),"")</f>
        <v/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</row>
    <row r="91" ht="15.75" customHeight="1">
      <c r="A91" s="8"/>
      <c r="B91" s="9"/>
      <c r="C91" s="9"/>
      <c r="D91" s="6" t="str">
        <f>IF(C91="","",IFERROR(VLOOKUP(C91,'Master Data'!$B$2:$C$527,2,FALSE),""))</f>
        <v/>
      </c>
      <c r="E91" s="10"/>
      <c r="H91" s="2" t="str">
        <f>IFERROR('Master Data'!E127,"")</f>
        <v/>
      </c>
      <c r="I91" s="2" t="str">
        <f>IFERROR(__xludf.DUMMYFUNCTION("IFERROR(TRANSPOSE(FILTER('Master Data'!$B$2:$B$527,'Master Data'!$A$2:$A$527=$B91)),"""")"),"")</f>
        <v/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</row>
    <row r="92" ht="15.75" customHeight="1">
      <c r="A92" s="8"/>
      <c r="B92" s="9"/>
      <c r="C92" s="9"/>
      <c r="D92" s="6" t="str">
        <f>IF(C92="","",IFERROR(VLOOKUP(C92,'Master Data'!$B$2:$C$527,2,FALSE),""))</f>
        <v/>
      </c>
      <c r="E92" s="10"/>
      <c r="H92" s="2" t="str">
        <f>IFERROR('Master Data'!E128,"")</f>
        <v/>
      </c>
      <c r="I92" s="2" t="str">
        <f>IFERROR(__xludf.DUMMYFUNCTION("IFERROR(TRANSPOSE(FILTER('Master Data'!$B$2:$B$527,'Master Data'!$A$2:$A$527=$B92)),"""")"),"")</f>
        <v/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</row>
    <row r="93" ht="15.75" customHeight="1">
      <c r="A93" s="8"/>
      <c r="B93" s="9"/>
      <c r="C93" s="9"/>
      <c r="D93" s="6" t="str">
        <f>IF(C93="","",IFERROR(VLOOKUP(C93,'Master Data'!$B$2:$C$527,2,FALSE),""))</f>
        <v/>
      </c>
      <c r="E93" s="10"/>
      <c r="H93" s="2" t="str">
        <f>IFERROR('Master Data'!E129,"")</f>
        <v/>
      </c>
      <c r="I93" s="2" t="str">
        <f>IFERROR(__xludf.DUMMYFUNCTION("IFERROR(TRANSPOSE(FILTER('Master Data'!$B$2:$B$527,'Master Data'!$A$2:$A$527=$B93)),"""")"),"")</f>
        <v/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</row>
    <row r="94" ht="15.75" customHeight="1">
      <c r="A94" s="8"/>
      <c r="B94" s="9"/>
      <c r="C94" s="9"/>
      <c r="D94" s="6" t="str">
        <f>IF(C94="","",IFERROR(VLOOKUP(C94,'Master Data'!$B$2:$C$527,2,FALSE),""))</f>
        <v/>
      </c>
      <c r="E94" s="10"/>
      <c r="H94" s="2" t="str">
        <f>IFERROR('Master Data'!E130,"")</f>
        <v/>
      </c>
      <c r="I94" s="2" t="str">
        <f>IFERROR(__xludf.DUMMYFUNCTION("IFERROR(TRANSPOSE(FILTER('Master Data'!$B$2:$B$527,'Master Data'!$A$2:$A$527=$B94)),"""")"),"")</f>
        <v/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</row>
    <row r="95" ht="15.75" customHeight="1">
      <c r="A95" s="8"/>
      <c r="B95" s="9"/>
      <c r="C95" s="9"/>
      <c r="D95" s="6" t="str">
        <f>IF(C95="","",IFERROR(VLOOKUP(C95,'Master Data'!$B$2:$C$527,2,FALSE),""))</f>
        <v/>
      </c>
      <c r="E95" s="10"/>
      <c r="H95" s="2" t="str">
        <f>IFERROR('Master Data'!E131,"")</f>
        <v/>
      </c>
      <c r="I95" s="2" t="str">
        <f>IFERROR(__xludf.DUMMYFUNCTION("IFERROR(TRANSPOSE(FILTER('Master Data'!$B$2:$B$527,'Master Data'!$A$2:$A$527=$B95)),"""")"),"")</f>
        <v/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</row>
    <row r="96" ht="15.75" customHeight="1">
      <c r="A96" s="8"/>
      <c r="B96" s="9"/>
      <c r="C96" s="9"/>
      <c r="D96" s="6" t="str">
        <f>IF(C96="","",IFERROR(VLOOKUP(C96,'Master Data'!$B$2:$C$527,2,FALSE),""))</f>
        <v/>
      </c>
      <c r="E96" s="10"/>
      <c r="H96" s="2" t="str">
        <f>IFERROR('Master Data'!E132,"")</f>
        <v/>
      </c>
      <c r="I96" s="2" t="str">
        <f>IFERROR(__xludf.DUMMYFUNCTION("IFERROR(TRANSPOSE(FILTER('Master Data'!$B$2:$B$527,'Master Data'!$A$2:$A$527=$B96)),"""")"),"")</f>
        <v/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</row>
    <row r="97" ht="15.75" customHeight="1">
      <c r="A97" s="8"/>
      <c r="B97" s="9"/>
      <c r="C97" s="9"/>
      <c r="D97" s="6" t="str">
        <f>IF(C97="","",IFERROR(VLOOKUP(C97,'Master Data'!$B$2:$C$527,2,FALSE),""))</f>
        <v/>
      </c>
      <c r="E97" s="10"/>
      <c r="H97" s="2" t="str">
        <f>IFERROR('Master Data'!E133,"")</f>
        <v/>
      </c>
      <c r="I97" s="2" t="str">
        <f>IFERROR(__xludf.DUMMYFUNCTION("IFERROR(TRANSPOSE(FILTER('Master Data'!$B$2:$B$527,'Master Data'!$A$2:$A$527=$B97)),"""")"),"")</f>
        <v/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</row>
    <row r="98" ht="15.75" customHeight="1">
      <c r="A98" s="8"/>
      <c r="B98" s="9"/>
      <c r="C98" s="9"/>
      <c r="D98" s="6" t="str">
        <f>IF(C98="","",IFERROR(VLOOKUP(C98,'Master Data'!$B$2:$C$527,2,FALSE),""))</f>
        <v/>
      </c>
      <c r="E98" s="10"/>
      <c r="H98" s="2" t="str">
        <f>IFERROR('Master Data'!E134,"")</f>
        <v/>
      </c>
      <c r="I98" s="2" t="str">
        <f>IFERROR(__xludf.DUMMYFUNCTION("IFERROR(TRANSPOSE(FILTER('Master Data'!$B$2:$B$527,'Master Data'!$A$2:$A$527=$B98)),"""")"),"")</f>
        <v/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</row>
    <row r="99" ht="15.75" customHeight="1">
      <c r="A99" s="8"/>
      <c r="B99" s="9"/>
      <c r="C99" s="9"/>
      <c r="D99" s="6" t="str">
        <f>IF(C99="","",IFERROR(VLOOKUP(C99,'Master Data'!$B$2:$C$527,2,FALSE),""))</f>
        <v/>
      </c>
      <c r="E99" s="10"/>
      <c r="H99" s="2" t="str">
        <f>IFERROR('Master Data'!E135,"")</f>
        <v/>
      </c>
      <c r="I99" s="2" t="str">
        <f>IFERROR(__xludf.DUMMYFUNCTION("IFERROR(TRANSPOSE(FILTER('Master Data'!$B$2:$B$527,'Master Data'!$A$2:$A$527=$B99)),"""")"),"")</f>
        <v/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</row>
    <row r="100" ht="15.75" customHeight="1">
      <c r="A100" s="8"/>
      <c r="B100" s="9"/>
      <c r="C100" s="9"/>
      <c r="D100" s="6" t="str">
        <f>IF(C100="","",IFERROR(VLOOKUP(C100,'Master Data'!$B$2:$C$527,2,FALSE),""))</f>
        <v/>
      </c>
      <c r="E100" s="10"/>
      <c r="H100" s="2" t="str">
        <f>IFERROR('Master Data'!E136,"")</f>
        <v/>
      </c>
      <c r="I100" s="2" t="str">
        <f>IFERROR(__xludf.DUMMYFUNCTION("IFERROR(TRANSPOSE(FILTER('Master Data'!$B$2:$B$527,'Master Data'!$A$2:$A$527=$B100)),"""")"),"")</f>
        <v/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</row>
    <row r="101" ht="15.75" customHeight="1">
      <c r="A101" s="8"/>
      <c r="B101" s="9"/>
      <c r="C101" s="9"/>
      <c r="D101" s="6" t="str">
        <f>IF(C101="","",IFERROR(VLOOKUP(C101,'Master Data'!$B$2:$C$527,2,FALSE),""))</f>
        <v/>
      </c>
      <c r="E101" s="10"/>
      <c r="H101" s="2" t="str">
        <f>IFERROR('Master Data'!E137,"")</f>
        <v/>
      </c>
      <c r="I101" s="2" t="str">
        <f>IFERROR(__xludf.DUMMYFUNCTION("IFERROR(TRANSPOSE(FILTER('Master Data'!$B$2:$B$527,'Master Data'!$A$2:$A$527=$B101)),"""")"),"")</f>
        <v/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</row>
    <row r="102" ht="15.75" customHeight="1">
      <c r="A102" s="8"/>
      <c r="B102" s="9"/>
      <c r="C102" s="9"/>
      <c r="D102" s="6" t="str">
        <f>IF(C102="","",IFERROR(VLOOKUP(C102,'Master Data'!$B$2:$C$527,2,FALSE),""))</f>
        <v/>
      </c>
      <c r="E102" s="10"/>
      <c r="H102" s="2" t="str">
        <f>IFERROR('Master Data'!E138,"")</f>
        <v/>
      </c>
      <c r="I102" s="2" t="str">
        <f>IFERROR(__xludf.DUMMYFUNCTION("IFERROR(TRANSPOSE(FILTER('Master Data'!$B$2:$B$527,'Master Data'!$A$2:$A$527=$B102)),"""")"),"")</f>
        <v/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</row>
    <row r="103" ht="15.75" customHeight="1">
      <c r="A103" s="8"/>
      <c r="B103" s="9"/>
      <c r="C103" s="9"/>
      <c r="D103" s="6" t="str">
        <f>IF(C103="","",IFERROR(VLOOKUP(C103,'Master Data'!$B$2:$C$527,2,FALSE),""))</f>
        <v/>
      </c>
      <c r="E103" s="10"/>
      <c r="H103" s="2" t="str">
        <f>IFERROR('Master Data'!E139,"")</f>
        <v/>
      </c>
      <c r="I103" s="2" t="str">
        <f>IFERROR(__xludf.DUMMYFUNCTION("IFERROR(TRANSPOSE(FILTER('Master Data'!$B$2:$B$527,'Master Data'!$A$2:$A$527=$B103)),"""")"),"")</f>
        <v/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</row>
    <row r="104" ht="15.75" customHeight="1">
      <c r="A104" s="8"/>
      <c r="B104" s="9"/>
      <c r="C104" s="9"/>
      <c r="D104" s="6" t="str">
        <f>IF(C104="","",IFERROR(VLOOKUP(C104,'Master Data'!$B$2:$C$527,2,FALSE),""))</f>
        <v/>
      </c>
      <c r="E104" s="10"/>
      <c r="H104" s="2" t="str">
        <f>IFERROR('Master Data'!E140,"")</f>
        <v/>
      </c>
      <c r="I104" s="2" t="str">
        <f>IFERROR(__xludf.DUMMYFUNCTION("IFERROR(TRANSPOSE(FILTER('Master Data'!$B$2:$B$527,'Master Data'!$A$2:$A$527=$B104)),"""")"),"")</f>
        <v/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</row>
    <row r="105" ht="15.75" customHeight="1">
      <c r="A105" s="8"/>
      <c r="B105" s="9"/>
      <c r="C105" s="9"/>
      <c r="D105" s="6" t="str">
        <f>IF(C105="","",IFERROR(VLOOKUP(C105,'Master Data'!$B$2:$C$527,2,FALSE),""))</f>
        <v/>
      </c>
      <c r="E105" s="10"/>
      <c r="H105" s="2" t="str">
        <f>IFERROR('Master Data'!E141,"")</f>
        <v/>
      </c>
      <c r="I105" s="2" t="str">
        <f>IFERROR(__xludf.DUMMYFUNCTION("IFERROR(TRANSPOSE(FILTER('Master Data'!$B$2:$B$527,'Master Data'!$A$2:$A$527=$B105)),"""")"),"")</f>
        <v/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</row>
    <row r="106" ht="15.75" customHeight="1">
      <c r="A106" s="8"/>
      <c r="B106" s="9"/>
      <c r="C106" s="9"/>
      <c r="D106" s="6" t="str">
        <f>IF(C106="","",IFERROR(VLOOKUP(C106,'Master Data'!$B$2:$C$527,2,FALSE),""))</f>
        <v/>
      </c>
      <c r="E106" s="10"/>
      <c r="H106" s="2" t="str">
        <f>IFERROR('Master Data'!E142,"")</f>
        <v/>
      </c>
      <c r="I106" s="2" t="str">
        <f>IFERROR(__xludf.DUMMYFUNCTION("IFERROR(TRANSPOSE(FILTER('Master Data'!$B$2:$B$527,'Master Data'!$A$2:$A$527=$B106)),"""")"),"")</f>
        <v/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</row>
    <row r="107" ht="15.75" customHeight="1">
      <c r="A107" s="8"/>
      <c r="B107" s="9"/>
      <c r="C107" s="9"/>
      <c r="D107" s="6" t="str">
        <f>IF(C107="","",IFERROR(VLOOKUP(C107,'Master Data'!$B$2:$C$527,2,FALSE),""))</f>
        <v/>
      </c>
      <c r="E107" s="10"/>
      <c r="H107" s="2" t="str">
        <f>IFERROR('Master Data'!E143,"")</f>
        <v/>
      </c>
      <c r="I107" s="2" t="str">
        <f>IFERROR(__xludf.DUMMYFUNCTION("IFERROR(TRANSPOSE(FILTER('Master Data'!$B$2:$B$527,'Master Data'!$A$2:$A$527=$B107)),"""")"),"")</f>
        <v/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</row>
    <row r="108" ht="15.75" customHeight="1">
      <c r="A108" s="8"/>
      <c r="B108" s="9"/>
      <c r="C108" s="9"/>
      <c r="D108" s="6" t="str">
        <f>IF(C108="","",IFERROR(VLOOKUP(C108,'Master Data'!$B$2:$C$527,2,FALSE),""))</f>
        <v/>
      </c>
      <c r="E108" s="10"/>
      <c r="H108" s="2" t="str">
        <f>IFERROR('Master Data'!E144,"")</f>
        <v/>
      </c>
      <c r="I108" s="2" t="str">
        <f>IFERROR(__xludf.DUMMYFUNCTION("IFERROR(TRANSPOSE(FILTER('Master Data'!$B$2:$B$527,'Master Data'!$A$2:$A$527=$B108)),"""")"),"")</f>
        <v/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</row>
    <row r="109" ht="15.75" customHeight="1">
      <c r="A109" s="8"/>
      <c r="B109" s="9"/>
      <c r="C109" s="9"/>
      <c r="D109" s="6" t="str">
        <f>IF(C109="","",IFERROR(VLOOKUP(C109,'Master Data'!$B$2:$C$527,2,FALSE),""))</f>
        <v/>
      </c>
      <c r="E109" s="10"/>
      <c r="H109" s="2" t="str">
        <f>IFERROR('Master Data'!E145,"")</f>
        <v/>
      </c>
      <c r="I109" s="2" t="str">
        <f>IFERROR(__xludf.DUMMYFUNCTION("IFERROR(TRANSPOSE(FILTER('Master Data'!$B$2:$B$527,'Master Data'!$A$2:$A$527=$B109)),"""")"),"")</f>
        <v/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</row>
    <row r="110" ht="15.75" customHeight="1">
      <c r="A110" s="8"/>
      <c r="B110" s="9"/>
      <c r="C110" s="9"/>
      <c r="D110" s="6" t="str">
        <f>IF(C110="","",IFERROR(VLOOKUP(C110,'Master Data'!$B$2:$C$527,2,FALSE),""))</f>
        <v/>
      </c>
      <c r="E110" s="10"/>
      <c r="H110" s="2" t="str">
        <f>IFERROR('Master Data'!E146,"")</f>
        <v/>
      </c>
      <c r="I110" s="2" t="str">
        <f>IFERROR(__xludf.DUMMYFUNCTION("IFERROR(TRANSPOSE(FILTER('Master Data'!$B$2:$B$527,'Master Data'!$A$2:$A$527=$B110)),"""")"),"")</f>
        <v/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</row>
    <row r="111" ht="15.75" customHeight="1">
      <c r="A111" s="8"/>
      <c r="B111" s="9"/>
      <c r="C111" s="9"/>
      <c r="D111" s="6" t="str">
        <f>IF(C111="","",IFERROR(VLOOKUP(C111,'Master Data'!$B$2:$C$527,2,FALSE),""))</f>
        <v/>
      </c>
      <c r="E111" s="10"/>
      <c r="H111" s="2" t="str">
        <f>IFERROR('Master Data'!E147,"")</f>
        <v/>
      </c>
      <c r="I111" s="2" t="str">
        <f>IFERROR(__xludf.DUMMYFUNCTION("IFERROR(TRANSPOSE(FILTER('Master Data'!$B$2:$B$527,'Master Data'!$A$2:$A$527=$B111)),"""")"),"")</f>
        <v/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</row>
    <row r="112" ht="15.75" customHeight="1">
      <c r="A112" s="8"/>
      <c r="B112" s="9"/>
      <c r="C112" s="9"/>
      <c r="D112" s="6" t="str">
        <f>IF(C112="","",IFERROR(VLOOKUP(C112,'Master Data'!$B$2:$C$527,2,FALSE),""))</f>
        <v/>
      </c>
      <c r="E112" s="10"/>
      <c r="H112" s="2" t="str">
        <f>IFERROR('Master Data'!E148,"")</f>
        <v/>
      </c>
      <c r="I112" s="2" t="str">
        <f>IFERROR(__xludf.DUMMYFUNCTION("IFERROR(TRANSPOSE(FILTER('Master Data'!$B$2:$B$527,'Master Data'!$A$2:$A$527=$B112)),"""")"),"")</f>
        <v/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</row>
    <row r="113" ht="15.75" customHeight="1">
      <c r="A113" s="8"/>
      <c r="B113" s="9"/>
      <c r="C113" s="9"/>
      <c r="D113" s="6" t="str">
        <f>IF(C113="","",IFERROR(VLOOKUP(C113,'Master Data'!$B$2:$C$527,2,FALSE),""))</f>
        <v/>
      </c>
      <c r="E113" s="10"/>
      <c r="H113" s="2" t="str">
        <f>IFERROR('Master Data'!E149,"")</f>
        <v/>
      </c>
      <c r="I113" s="2" t="str">
        <f>IFERROR(__xludf.DUMMYFUNCTION("IFERROR(TRANSPOSE(FILTER('Master Data'!$B$2:$B$527,'Master Data'!$A$2:$A$527=$B113)),"""")"),"")</f>
        <v/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</row>
    <row r="114" ht="15.75" customHeight="1">
      <c r="A114" s="8"/>
      <c r="B114" s="9"/>
      <c r="C114" s="9"/>
      <c r="D114" s="6" t="str">
        <f>IF(C114="","",IFERROR(VLOOKUP(C114,'Master Data'!$B$2:$C$527,2,FALSE),""))</f>
        <v/>
      </c>
      <c r="E114" s="10"/>
      <c r="H114" s="2" t="str">
        <f>IFERROR('Master Data'!E150,"")</f>
        <v/>
      </c>
      <c r="I114" s="2" t="str">
        <f>IFERROR(__xludf.DUMMYFUNCTION("IFERROR(TRANSPOSE(FILTER('Master Data'!$B$2:$B$527,'Master Data'!$A$2:$A$527=$B114)),"""")"),"")</f>
        <v/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</row>
    <row r="115" ht="15.75" customHeight="1">
      <c r="A115" s="8"/>
      <c r="B115" s="9"/>
      <c r="C115" s="9"/>
      <c r="D115" s="6" t="str">
        <f>IF(C115="","",IFERROR(VLOOKUP(C115,'Master Data'!$B$2:$C$527,2,FALSE),""))</f>
        <v/>
      </c>
      <c r="E115" s="10"/>
      <c r="H115" s="2" t="str">
        <f>IFERROR('Master Data'!E151,"")</f>
        <v/>
      </c>
      <c r="I115" s="2" t="str">
        <f>IFERROR(__xludf.DUMMYFUNCTION("IFERROR(TRANSPOSE(FILTER('Master Data'!$B$2:$B$527,'Master Data'!$A$2:$A$527=$B115)),"""")"),"")</f>
        <v/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</row>
    <row r="116" ht="15.75" customHeight="1">
      <c r="A116" s="8"/>
      <c r="B116" s="9"/>
      <c r="C116" s="9"/>
      <c r="D116" s="6" t="str">
        <f>IF(C116="","",IFERROR(VLOOKUP(C116,'Master Data'!$B$2:$C$527,2,FALSE),""))</f>
        <v/>
      </c>
      <c r="E116" s="10"/>
      <c r="H116" s="2" t="str">
        <f>IFERROR('Master Data'!E152,"")</f>
        <v/>
      </c>
      <c r="I116" s="2" t="str">
        <f>IFERROR(__xludf.DUMMYFUNCTION("IFERROR(TRANSPOSE(FILTER('Master Data'!$B$2:$B$527,'Master Data'!$A$2:$A$527=$B116)),"""")"),"")</f>
        <v/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</row>
    <row r="117" ht="15.75" customHeight="1">
      <c r="A117" s="8"/>
      <c r="B117" s="9"/>
      <c r="C117" s="9"/>
      <c r="D117" s="6" t="str">
        <f>IF(C117="","",IFERROR(VLOOKUP(C117,'Master Data'!$B$2:$C$527,2,FALSE),""))</f>
        <v/>
      </c>
      <c r="E117" s="10"/>
      <c r="H117" s="2" t="str">
        <f>IFERROR('Master Data'!E153,"")</f>
        <v/>
      </c>
      <c r="I117" s="2" t="str">
        <f>IFERROR(__xludf.DUMMYFUNCTION("IFERROR(TRANSPOSE(FILTER('Master Data'!$B$2:$B$527,'Master Data'!$A$2:$A$527=$B117)),"""")"),"")</f>
        <v/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</row>
    <row r="118" ht="15.75" customHeight="1">
      <c r="A118" s="8"/>
      <c r="B118" s="9"/>
      <c r="C118" s="9"/>
      <c r="D118" s="6" t="str">
        <f>IF(C118="","",IFERROR(VLOOKUP(C118,'Master Data'!$B$2:$C$527,2,FALSE),""))</f>
        <v/>
      </c>
      <c r="E118" s="10"/>
      <c r="H118" s="2" t="str">
        <f>IFERROR('Master Data'!E154,"")</f>
        <v/>
      </c>
      <c r="I118" s="2" t="str">
        <f>IFERROR(__xludf.DUMMYFUNCTION("IFERROR(TRANSPOSE(FILTER('Master Data'!$B$2:$B$527,'Master Data'!$A$2:$A$527=$B118)),"""")"),"")</f>
        <v/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</row>
    <row r="119" ht="15.75" customHeight="1">
      <c r="A119" s="8"/>
      <c r="B119" s="9"/>
      <c r="C119" s="9"/>
      <c r="D119" s="6" t="str">
        <f>IF(C119="","",IFERROR(VLOOKUP(C119,'Master Data'!$B$2:$C$527,2,FALSE),""))</f>
        <v/>
      </c>
      <c r="E119" s="10"/>
      <c r="H119" s="2" t="str">
        <f>IFERROR('Master Data'!E155,"")</f>
        <v/>
      </c>
      <c r="I119" s="2" t="str">
        <f>IFERROR(__xludf.DUMMYFUNCTION("IFERROR(TRANSPOSE(FILTER('Master Data'!$B$2:$B$527,'Master Data'!$A$2:$A$527=$B119)),"""")"),"")</f>
        <v/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</row>
    <row r="120" ht="15.75" customHeight="1">
      <c r="A120" s="8"/>
      <c r="B120" s="9"/>
      <c r="C120" s="9"/>
      <c r="D120" s="6" t="str">
        <f>IF(C120="","",IFERROR(VLOOKUP(C120,'Master Data'!$B$2:$C$527,2,FALSE),""))</f>
        <v/>
      </c>
      <c r="E120" s="10"/>
      <c r="H120" s="2" t="str">
        <f>IFERROR('Master Data'!E156,"")</f>
        <v/>
      </c>
      <c r="I120" s="2" t="str">
        <f>IFERROR(__xludf.DUMMYFUNCTION("IFERROR(TRANSPOSE(FILTER('Master Data'!$B$2:$B$527,'Master Data'!$A$2:$A$527=$B120)),"""")"),"")</f>
        <v/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</row>
    <row r="121" ht="15.75" customHeight="1">
      <c r="A121" s="8"/>
      <c r="B121" s="9"/>
      <c r="C121" s="9"/>
      <c r="D121" s="6" t="str">
        <f>IF(C121="","",IFERROR(VLOOKUP(C121,'Master Data'!$B$2:$C$527,2,FALSE),""))</f>
        <v/>
      </c>
      <c r="E121" s="10"/>
      <c r="H121" s="2" t="str">
        <f>IFERROR('Master Data'!E157,"")</f>
        <v/>
      </c>
      <c r="I121" s="2" t="str">
        <f>IFERROR(__xludf.DUMMYFUNCTION("IFERROR(TRANSPOSE(FILTER('Master Data'!$B$2:$B$527,'Master Data'!$A$2:$A$527=$B121)),"""")"),"")</f>
        <v/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</row>
    <row r="122" ht="15.75" customHeight="1">
      <c r="A122" s="8"/>
      <c r="B122" s="9"/>
      <c r="C122" s="9"/>
      <c r="D122" s="6" t="str">
        <f>IF(C122="","",IFERROR(VLOOKUP(C122,'Master Data'!$B$2:$C$527,2,FALSE),""))</f>
        <v/>
      </c>
      <c r="E122" s="10"/>
      <c r="H122" s="2" t="str">
        <f>IFERROR('Master Data'!E158,"")</f>
        <v/>
      </c>
      <c r="I122" s="2" t="str">
        <f>IFERROR(__xludf.DUMMYFUNCTION("IFERROR(TRANSPOSE(FILTER('Master Data'!$B$2:$B$527,'Master Data'!$A$2:$A$527=$B122)),"""")"),"")</f>
        <v/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</row>
    <row r="123" ht="15.75" customHeight="1">
      <c r="A123" s="8"/>
      <c r="B123" s="9"/>
      <c r="C123" s="9"/>
      <c r="D123" s="6" t="str">
        <f>IF(C123="","",IFERROR(VLOOKUP(C123,'Master Data'!$B$2:$C$527,2,FALSE),""))</f>
        <v/>
      </c>
      <c r="E123" s="10"/>
      <c r="H123" s="2" t="str">
        <f>IFERROR('Master Data'!E159,"")</f>
        <v/>
      </c>
      <c r="I123" s="2" t="str">
        <f>IFERROR(__xludf.DUMMYFUNCTION("IFERROR(TRANSPOSE(FILTER('Master Data'!$B$2:$B$527,'Master Data'!$A$2:$A$527=$B123)),"""")"),"")</f>
        <v/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</row>
    <row r="124" ht="15.75" customHeight="1">
      <c r="A124" s="8"/>
      <c r="B124" s="9"/>
      <c r="C124" s="9"/>
      <c r="D124" s="6" t="str">
        <f>IF(C124="","",IFERROR(VLOOKUP(C124,'Master Data'!$B$2:$C$527,2,FALSE),""))</f>
        <v/>
      </c>
      <c r="E124" s="10"/>
      <c r="H124" s="2" t="str">
        <f>IFERROR('Master Data'!E160,"")</f>
        <v/>
      </c>
      <c r="I124" s="2" t="str">
        <f>IFERROR(__xludf.DUMMYFUNCTION("IFERROR(TRANSPOSE(FILTER('Master Data'!$B$2:$B$527,'Master Data'!$A$2:$A$527=$B124)),"""")"),"")</f>
        <v/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</row>
    <row r="125" ht="15.75" customHeight="1">
      <c r="A125" s="8"/>
      <c r="B125" s="9"/>
      <c r="C125" s="9"/>
      <c r="D125" s="6" t="str">
        <f>IF(C125="","",IFERROR(VLOOKUP(C125,'Master Data'!$B$2:$C$527,2,FALSE),""))</f>
        <v/>
      </c>
      <c r="E125" s="10"/>
      <c r="H125" s="2" t="str">
        <f>IFERROR('Master Data'!E161,"")</f>
        <v/>
      </c>
      <c r="I125" s="2" t="str">
        <f>IFERROR(__xludf.DUMMYFUNCTION("IFERROR(TRANSPOSE(FILTER('Master Data'!$B$2:$B$527,'Master Data'!$A$2:$A$527=$B125)),"""")"),"")</f>
        <v/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</row>
    <row r="126" ht="15.75" customHeight="1">
      <c r="A126" s="8"/>
      <c r="B126" s="9"/>
      <c r="C126" s="9"/>
      <c r="D126" s="6" t="str">
        <f>IF(C126="","",IFERROR(VLOOKUP(C126,'Master Data'!$B$2:$C$527,2,FALSE),""))</f>
        <v/>
      </c>
      <c r="E126" s="10"/>
      <c r="H126" s="2" t="str">
        <f>IFERROR('Master Data'!E162,"")</f>
        <v/>
      </c>
      <c r="I126" s="2" t="str">
        <f>IFERROR(__xludf.DUMMYFUNCTION("IFERROR(TRANSPOSE(FILTER('Master Data'!$B$2:$B$527,'Master Data'!$A$2:$A$527=$B126)),"""")"),"")</f>
        <v/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</row>
    <row r="127" ht="15.75" customHeight="1">
      <c r="A127" s="8"/>
      <c r="B127" s="9"/>
      <c r="C127" s="9"/>
      <c r="D127" s="6" t="str">
        <f>IF(C127="","",IFERROR(VLOOKUP(C127,'Master Data'!$B$2:$C$527,2,FALSE),""))</f>
        <v/>
      </c>
      <c r="E127" s="10"/>
      <c r="H127" s="2" t="str">
        <f>IFERROR('Master Data'!E163,"")</f>
        <v/>
      </c>
      <c r="I127" s="2" t="str">
        <f>IFERROR(__xludf.DUMMYFUNCTION("IFERROR(TRANSPOSE(FILTER('Master Data'!$B$2:$B$527,'Master Data'!$A$2:$A$527=$B127)),"""")"),"")</f>
        <v/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</row>
    <row r="128" ht="15.75" customHeight="1">
      <c r="A128" s="8"/>
      <c r="B128" s="9"/>
      <c r="C128" s="9"/>
      <c r="D128" s="6" t="str">
        <f>IF(C128="","",IFERROR(VLOOKUP(C128,'Master Data'!$B$2:$C$527,2,FALSE),""))</f>
        <v/>
      </c>
      <c r="E128" s="10"/>
      <c r="H128" s="2" t="str">
        <f>IFERROR('Master Data'!E164,"")</f>
        <v/>
      </c>
      <c r="I128" s="2" t="str">
        <f>IFERROR(__xludf.DUMMYFUNCTION("IFERROR(TRANSPOSE(FILTER('Master Data'!$B$2:$B$527,'Master Data'!$A$2:$A$527=$B128)),"""")"),"")</f>
        <v/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</row>
    <row r="129" ht="15.75" customHeight="1">
      <c r="A129" s="8"/>
      <c r="B129" s="9"/>
      <c r="C129" s="9"/>
      <c r="D129" s="6" t="str">
        <f>IF(C129="","",IFERROR(VLOOKUP(C129,'Master Data'!$B$2:$C$527,2,FALSE),""))</f>
        <v/>
      </c>
      <c r="E129" s="10"/>
      <c r="H129" s="2" t="str">
        <f>IFERROR('Master Data'!E165,"")</f>
        <v/>
      </c>
      <c r="I129" s="2" t="str">
        <f>IFERROR(__xludf.DUMMYFUNCTION("IFERROR(TRANSPOSE(FILTER('Master Data'!$B$2:$B$527,'Master Data'!$A$2:$A$527=$B129)),"""")"),"")</f>
        <v/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</row>
    <row r="130" ht="15.75" customHeight="1">
      <c r="A130" s="8"/>
      <c r="B130" s="9"/>
      <c r="C130" s="9"/>
      <c r="D130" s="6" t="str">
        <f>IF(C130="","",IFERROR(VLOOKUP(C130,'Master Data'!$B$2:$C$527,2,FALSE),""))</f>
        <v/>
      </c>
      <c r="E130" s="10"/>
      <c r="H130" s="2" t="str">
        <f>IFERROR('Master Data'!E166,"")</f>
        <v/>
      </c>
      <c r="I130" s="2" t="str">
        <f>IFERROR(__xludf.DUMMYFUNCTION("IFERROR(TRANSPOSE(FILTER('Master Data'!$B$2:$B$527,'Master Data'!$A$2:$A$527=$B130)),"""")"),"")</f>
        <v/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</row>
    <row r="131" ht="15.75" customHeight="1">
      <c r="A131" s="8"/>
      <c r="B131" s="9"/>
      <c r="C131" s="9"/>
      <c r="D131" s="6" t="str">
        <f>IF(C131="","",IFERROR(VLOOKUP(C131,'Master Data'!$B$2:$C$527,2,FALSE),""))</f>
        <v/>
      </c>
      <c r="E131" s="10"/>
      <c r="H131" s="2" t="str">
        <f>IFERROR('Master Data'!E167,"")</f>
        <v/>
      </c>
      <c r="I131" s="2" t="str">
        <f>IFERROR(__xludf.DUMMYFUNCTION("IFERROR(TRANSPOSE(FILTER('Master Data'!$B$2:$B$527,'Master Data'!$A$2:$A$527=$B131)),"""")"),"")</f>
        <v/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</row>
    <row r="132" ht="15.75" customHeight="1">
      <c r="A132" s="8"/>
      <c r="B132" s="9"/>
      <c r="C132" s="9"/>
      <c r="D132" s="6" t="str">
        <f>IF(C132="","",IFERROR(VLOOKUP(C132,'Master Data'!$B$2:$C$527,2,FALSE),""))</f>
        <v/>
      </c>
      <c r="E132" s="10"/>
      <c r="H132" s="2" t="str">
        <f>IFERROR('Master Data'!E168,"")</f>
        <v/>
      </c>
      <c r="I132" s="2" t="str">
        <f>IFERROR(__xludf.DUMMYFUNCTION("IFERROR(TRANSPOSE(FILTER('Master Data'!$B$2:$B$527,'Master Data'!$A$2:$A$527=$B132)),"""")"),"")</f>
        <v/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</row>
    <row r="133" ht="15.75" customHeight="1">
      <c r="A133" s="8"/>
      <c r="B133" s="9"/>
      <c r="C133" s="9"/>
      <c r="D133" s="6" t="str">
        <f>IF(C133="","",IFERROR(VLOOKUP(C133,'Master Data'!$B$2:$C$527,2,FALSE),""))</f>
        <v/>
      </c>
      <c r="E133" s="10"/>
      <c r="H133" s="2" t="str">
        <f>IFERROR('Master Data'!E169,"")</f>
        <v/>
      </c>
      <c r="I133" s="2" t="str">
        <f>IFERROR(__xludf.DUMMYFUNCTION("IFERROR(TRANSPOSE(FILTER('Master Data'!$B$2:$B$527,'Master Data'!$A$2:$A$527=$B133)),"""")"),"")</f>
        <v/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</row>
    <row r="134" ht="15.75" customHeight="1">
      <c r="A134" s="8"/>
      <c r="B134" s="9"/>
      <c r="C134" s="9"/>
      <c r="D134" s="6" t="str">
        <f>IF(C134="","",IFERROR(VLOOKUP(C134,'Master Data'!$B$2:$C$527,2,FALSE),""))</f>
        <v/>
      </c>
      <c r="E134" s="10"/>
      <c r="H134" s="2" t="str">
        <f>IFERROR('Master Data'!E170,"")</f>
        <v/>
      </c>
      <c r="I134" s="2" t="str">
        <f>IFERROR(__xludf.DUMMYFUNCTION("IFERROR(TRANSPOSE(FILTER('Master Data'!$B$2:$B$527,'Master Data'!$A$2:$A$527=$B134)),"""")"),"")</f>
        <v/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</row>
    <row r="135" ht="15.75" customHeight="1">
      <c r="A135" s="8"/>
      <c r="B135" s="9"/>
      <c r="C135" s="9"/>
      <c r="D135" s="6" t="str">
        <f>IF(C135="","",IFERROR(VLOOKUP(C135,'Master Data'!$B$2:$C$527,2,FALSE),""))</f>
        <v/>
      </c>
      <c r="E135" s="10"/>
      <c r="H135" s="2" t="str">
        <f>IFERROR('Master Data'!E171,"")</f>
        <v/>
      </c>
      <c r="I135" s="2" t="str">
        <f>IFERROR(__xludf.DUMMYFUNCTION("IFERROR(TRANSPOSE(FILTER('Master Data'!$B$2:$B$527,'Master Data'!$A$2:$A$527=$B135)),"""")"),"")</f>
        <v/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</row>
    <row r="136" ht="15.75" customHeight="1">
      <c r="A136" s="8"/>
      <c r="B136" s="9"/>
      <c r="C136" s="9"/>
      <c r="D136" s="6" t="str">
        <f>IF(C136="","",IFERROR(VLOOKUP(C136,'Master Data'!$B$2:$C$527,2,FALSE),""))</f>
        <v/>
      </c>
      <c r="E136" s="10"/>
      <c r="H136" s="2" t="str">
        <f>IFERROR('Master Data'!E172,"")</f>
        <v/>
      </c>
      <c r="I136" s="2" t="str">
        <f>IFERROR(__xludf.DUMMYFUNCTION("IFERROR(TRANSPOSE(FILTER('Master Data'!$B$2:$B$527,'Master Data'!$A$2:$A$527=$B136)),"""")"),"")</f>
        <v/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</row>
    <row r="137" ht="15.75" customHeight="1">
      <c r="A137" s="8"/>
      <c r="B137" s="9"/>
      <c r="C137" s="9"/>
      <c r="D137" s="6" t="str">
        <f>IF(C137="","",IFERROR(VLOOKUP(C137,'Master Data'!$B$2:$C$527,2,FALSE),""))</f>
        <v/>
      </c>
      <c r="E137" s="10"/>
      <c r="H137" s="2" t="str">
        <f>IFERROR('Master Data'!E173,"")</f>
        <v/>
      </c>
      <c r="I137" s="2" t="str">
        <f>IFERROR(__xludf.DUMMYFUNCTION("IFERROR(TRANSPOSE(FILTER('Master Data'!$B$2:$B$527,'Master Data'!$A$2:$A$527=$B137)),"""")"),"")</f>
        <v/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</row>
    <row r="138" ht="15.75" customHeight="1">
      <c r="A138" s="8"/>
      <c r="B138" s="9"/>
      <c r="C138" s="9"/>
      <c r="D138" s="6" t="str">
        <f>IF(C138="","",IFERROR(VLOOKUP(C138,'Master Data'!$B$2:$C$527,2,FALSE),""))</f>
        <v/>
      </c>
      <c r="E138" s="10"/>
      <c r="H138" s="2" t="str">
        <f>IFERROR('Master Data'!E174,"")</f>
        <v/>
      </c>
      <c r="I138" s="2" t="str">
        <f>IFERROR(__xludf.DUMMYFUNCTION("IFERROR(TRANSPOSE(FILTER('Master Data'!$B$2:$B$527,'Master Data'!$A$2:$A$527=$B138)),"""")"),"")</f>
        <v/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</row>
    <row r="139" ht="15.75" customHeight="1">
      <c r="A139" s="8"/>
      <c r="B139" s="9"/>
      <c r="C139" s="9"/>
      <c r="D139" s="6" t="str">
        <f>IF(C139="","",IFERROR(VLOOKUP(C139,'Master Data'!$B$2:$C$527,2,FALSE),""))</f>
        <v/>
      </c>
      <c r="E139" s="10"/>
      <c r="H139" s="2" t="str">
        <f>IFERROR('Master Data'!E175,"")</f>
        <v/>
      </c>
      <c r="I139" s="2" t="str">
        <f>IFERROR(__xludf.DUMMYFUNCTION("IFERROR(TRANSPOSE(FILTER('Master Data'!$B$2:$B$527,'Master Data'!$A$2:$A$527=$B139)),"""")"),"")</f>
        <v/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</row>
    <row r="140" ht="15.75" customHeight="1">
      <c r="A140" s="8"/>
      <c r="B140" s="9"/>
      <c r="C140" s="9"/>
      <c r="D140" s="6" t="str">
        <f>IF(C140="","",IFERROR(VLOOKUP(C140,'Master Data'!$B$2:$C$527,2,FALSE),""))</f>
        <v/>
      </c>
      <c r="E140" s="10"/>
      <c r="H140" s="2" t="str">
        <f>IFERROR('Master Data'!E176,"")</f>
        <v/>
      </c>
      <c r="I140" s="2" t="str">
        <f>IFERROR(__xludf.DUMMYFUNCTION("IFERROR(TRANSPOSE(FILTER('Master Data'!$B$2:$B$527,'Master Data'!$A$2:$A$527=$B140)),"""")"),"")</f>
        <v/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</row>
    <row r="141" ht="15.75" customHeight="1">
      <c r="A141" s="8"/>
      <c r="B141" s="9"/>
      <c r="C141" s="9"/>
      <c r="D141" s="6" t="str">
        <f>IF(C141="","",IFERROR(VLOOKUP(C141,'Master Data'!$B$2:$C$527,2,FALSE),""))</f>
        <v/>
      </c>
      <c r="E141" s="10"/>
      <c r="H141" s="2" t="str">
        <f>IFERROR('Master Data'!E177,"")</f>
        <v/>
      </c>
      <c r="I141" s="2" t="str">
        <f>IFERROR(__xludf.DUMMYFUNCTION("IFERROR(TRANSPOSE(FILTER('Master Data'!$B$2:$B$527,'Master Data'!$A$2:$A$527=$B141)),"""")"),"")</f>
        <v/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</row>
    <row r="142" ht="15.75" customHeight="1">
      <c r="A142" s="8"/>
      <c r="B142" s="9"/>
      <c r="C142" s="9"/>
      <c r="D142" s="6" t="str">
        <f>IF(C142="","",IFERROR(VLOOKUP(C142,'Master Data'!$B$2:$C$527,2,FALSE),""))</f>
        <v/>
      </c>
      <c r="E142" s="10"/>
      <c r="H142" s="2" t="str">
        <f>IFERROR('Master Data'!E178,"")</f>
        <v/>
      </c>
      <c r="I142" s="2" t="str">
        <f>IFERROR(__xludf.DUMMYFUNCTION("IFERROR(TRANSPOSE(FILTER('Master Data'!$B$2:$B$527,'Master Data'!$A$2:$A$527=$B142)),"""")"),"")</f>
        <v/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</row>
    <row r="143" ht="15.75" customHeight="1">
      <c r="A143" s="8"/>
      <c r="B143" s="9"/>
      <c r="C143" s="9"/>
      <c r="D143" s="6" t="str">
        <f>IF(C143="","",IFERROR(VLOOKUP(C143,'Master Data'!$B$2:$C$527,2,FALSE),""))</f>
        <v/>
      </c>
      <c r="E143" s="10"/>
      <c r="H143" s="2" t="str">
        <f>IFERROR('Master Data'!E179,"")</f>
        <v/>
      </c>
      <c r="I143" s="2" t="str">
        <f>IFERROR(__xludf.DUMMYFUNCTION("IFERROR(TRANSPOSE(FILTER('Master Data'!$B$2:$B$527,'Master Data'!$A$2:$A$527=$B143)),"""")"),"")</f>
        <v/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</row>
    <row r="144" ht="15.75" customHeight="1">
      <c r="A144" s="8"/>
      <c r="B144" s="9"/>
      <c r="C144" s="9"/>
      <c r="D144" s="6" t="str">
        <f>IF(C144="","",IFERROR(VLOOKUP(C144,'Master Data'!$B$2:$C$527,2,FALSE),""))</f>
        <v/>
      </c>
      <c r="E144" s="10"/>
      <c r="H144" s="2" t="str">
        <f>IFERROR('Master Data'!E180,"")</f>
        <v/>
      </c>
      <c r="I144" s="2" t="str">
        <f>IFERROR(__xludf.DUMMYFUNCTION("IFERROR(TRANSPOSE(FILTER('Master Data'!$B$2:$B$527,'Master Data'!$A$2:$A$527=$B144)),"""")"),"")</f>
        <v/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</row>
    <row r="145" ht="15.75" customHeight="1">
      <c r="A145" s="8"/>
      <c r="B145" s="9"/>
      <c r="C145" s="9"/>
      <c r="D145" s="6" t="str">
        <f>IF(C145="","",IFERROR(VLOOKUP(C145,'Master Data'!$B$2:$C$527,2,FALSE),""))</f>
        <v/>
      </c>
      <c r="E145" s="10"/>
      <c r="H145" s="2" t="str">
        <f>IFERROR('Master Data'!E181,"")</f>
        <v/>
      </c>
      <c r="I145" s="2" t="str">
        <f>IFERROR(__xludf.DUMMYFUNCTION("IFERROR(TRANSPOSE(FILTER('Master Data'!$B$2:$B$527,'Master Data'!$A$2:$A$527=$B145)),"""")"),"")</f>
        <v/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</row>
    <row r="146" ht="15.75" customHeight="1">
      <c r="A146" s="8"/>
      <c r="B146" s="9"/>
      <c r="C146" s="9"/>
      <c r="D146" s="6" t="str">
        <f>IF(C146="","",IFERROR(VLOOKUP(C146,'Master Data'!$B$2:$C$527,2,FALSE),""))</f>
        <v/>
      </c>
      <c r="E146" s="10"/>
      <c r="H146" s="2" t="str">
        <f>IFERROR('Master Data'!E182,"")</f>
        <v/>
      </c>
      <c r="I146" s="2" t="str">
        <f>IFERROR(__xludf.DUMMYFUNCTION("IFERROR(TRANSPOSE(FILTER('Master Data'!$B$2:$B$527,'Master Data'!$A$2:$A$527=$B146)),"""")"),"")</f>
        <v/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</row>
    <row r="147" ht="15.75" customHeight="1">
      <c r="A147" s="8"/>
      <c r="B147" s="9"/>
      <c r="C147" s="9"/>
      <c r="D147" s="6" t="str">
        <f>IF(C147="","",IFERROR(VLOOKUP(C147,'Master Data'!$B$2:$C$527,2,FALSE),""))</f>
        <v/>
      </c>
      <c r="E147" s="10"/>
      <c r="H147" s="2" t="str">
        <f>IFERROR('Master Data'!E183,"")</f>
        <v/>
      </c>
      <c r="I147" s="2" t="str">
        <f>IFERROR(__xludf.DUMMYFUNCTION("IFERROR(TRANSPOSE(FILTER('Master Data'!$B$2:$B$527,'Master Data'!$A$2:$A$527=$B147)),"""")"),"")</f>
        <v/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</row>
    <row r="148" ht="15.75" customHeight="1">
      <c r="A148" s="8"/>
      <c r="B148" s="9"/>
      <c r="C148" s="9"/>
      <c r="D148" s="6" t="str">
        <f>IF(C148="","",IFERROR(VLOOKUP(C148,'Master Data'!$B$2:$C$527,2,FALSE),""))</f>
        <v/>
      </c>
      <c r="E148" s="10"/>
      <c r="H148" s="2" t="str">
        <f>IFERROR('Master Data'!E184,"")</f>
        <v/>
      </c>
      <c r="I148" s="2" t="str">
        <f>IFERROR(__xludf.DUMMYFUNCTION("IFERROR(TRANSPOSE(FILTER('Master Data'!$B$2:$B$527,'Master Data'!$A$2:$A$527=$B148)),"""")"),"")</f>
        <v/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</row>
    <row r="149" ht="15.75" customHeight="1">
      <c r="A149" s="8"/>
      <c r="B149" s="9"/>
      <c r="C149" s="9"/>
      <c r="D149" s="6" t="str">
        <f>IF(C149="","",IFERROR(VLOOKUP(C149,'Master Data'!$B$2:$C$527,2,FALSE),""))</f>
        <v/>
      </c>
      <c r="E149" s="10"/>
      <c r="H149" s="2" t="str">
        <f>IFERROR('Master Data'!E185,"")</f>
        <v/>
      </c>
      <c r="I149" s="2" t="str">
        <f>IFERROR(__xludf.DUMMYFUNCTION("IFERROR(TRANSPOSE(FILTER('Master Data'!$B$2:$B$527,'Master Data'!$A$2:$A$527=$B149)),"""")"),"")</f>
        <v/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</row>
    <row r="150" ht="15.75" customHeight="1">
      <c r="A150" s="8"/>
      <c r="B150" s="9"/>
      <c r="C150" s="9"/>
      <c r="D150" s="6" t="str">
        <f>IF(C150="","",IFERROR(VLOOKUP(C150,'Master Data'!$B$2:$C$527,2,FALSE),""))</f>
        <v/>
      </c>
      <c r="E150" s="10"/>
      <c r="H150" s="2" t="str">
        <f>IFERROR('Master Data'!E186,"")</f>
        <v/>
      </c>
      <c r="I150" s="2" t="str">
        <f>IFERROR(__xludf.DUMMYFUNCTION("IFERROR(TRANSPOSE(FILTER('Master Data'!$B$2:$B$527,'Master Data'!$A$2:$A$527=$B150)),"""")"),"")</f>
        <v/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</row>
    <row r="151" ht="15.75" customHeight="1">
      <c r="A151" s="8"/>
      <c r="B151" s="9"/>
      <c r="C151" s="9"/>
      <c r="D151" s="6" t="str">
        <f>IF(C151="","",IFERROR(VLOOKUP(C151,'Master Data'!$B$2:$C$527,2,FALSE),""))</f>
        <v/>
      </c>
      <c r="E151" s="10"/>
      <c r="H151" s="2" t="str">
        <f>IFERROR('Master Data'!E187,"")</f>
        <v/>
      </c>
      <c r="I151" s="2" t="str">
        <f>IFERROR(__xludf.DUMMYFUNCTION("IFERROR(TRANSPOSE(FILTER('Master Data'!$B$2:$B$527,'Master Data'!$A$2:$A$527=$B151)),"""")"),"")</f>
        <v/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</row>
    <row r="152" ht="15.75" customHeight="1">
      <c r="A152" s="8"/>
      <c r="B152" s="9"/>
      <c r="C152" s="9"/>
      <c r="D152" s="6" t="str">
        <f>IF(C152="","",IFERROR(VLOOKUP(C152,'Master Data'!$B$2:$C$527,2,FALSE),""))</f>
        <v/>
      </c>
      <c r="E152" s="10"/>
      <c r="H152" s="2" t="str">
        <f>IFERROR('Master Data'!E188,"")</f>
        <v/>
      </c>
      <c r="I152" s="2" t="str">
        <f>IFERROR(__xludf.DUMMYFUNCTION("IFERROR(TRANSPOSE(FILTER('Master Data'!$B$2:$B$527,'Master Data'!$A$2:$A$527=$B152)),"""")"),"")</f>
        <v/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</row>
    <row r="153" ht="15.75" customHeight="1">
      <c r="A153" s="8"/>
      <c r="B153" s="9"/>
      <c r="C153" s="9"/>
      <c r="D153" s="6" t="str">
        <f>IF(C153="","",IFERROR(VLOOKUP(C153,'Master Data'!$B$2:$C$527,2,FALSE),""))</f>
        <v/>
      </c>
      <c r="E153" s="10"/>
      <c r="H153" s="2" t="str">
        <f>IFERROR('Master Data'!E189,"")</f>
        <v/>
      </c>
      <c r="I153" s="2" t="str">
        <f>IFERROR(__xludf.DUMMYFUNCTION("IFERROR(TRANSPOSE(FILTER('Master Data'!$B$2:$B$527,'Master Data'!$A$2:$A$527=$B153)),"""")"),"")</f>
        <v/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</row>
    <row r="154" ht="15.75" customHeight="1">
      <c r="A154" s="8"/>
      <c r="B154" s="9"/>
      <c r="C154" s="9"/>
      <c r="D154" s="6" t="str">
        <f>IF(C154="","",IFERROR(VLOOKUP(C154,'Master Data'!$B$2:$C$527,2,FALSE),""))</f>
        <v/>
      </c>
      <c r="E154" s="10"/>
      <c r="H154" s="2" t="str">
        <f>IFERROR('Master Data'!E190,"")</f>
        <v/>
      </c>
      <c r="I154" s="2" t="str">
        <f>IFERROR(__xludf.DUMMYFUNCTION("IFERROR(TRANSPOSE(FILTER('Master Data'!$B$2:$B$527,'Master Data'!$A$2:$A$527=$B154)),"""")"),"")</f>
        <v/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</row>
    <row r="155" ht="15.75" customHeight="1">
      <c r="A155" s="8"/>
      <c r="B155" s="9"/>
      <c r="C155" s="9"/>
      <c r="D155" s="6" t="str">
        <f>IF(C155="","",IFERROR(VLOOKUP(C155,'Master Data'!$B$2:$C$527,2,FALSE),""))</f>
        <v/>
      </c>
      <c r="E155" s="10"/>
      <c r="H155" s="2" t="str">
        <f>IFERROR('Master Data'!E191,"")</f>
        <v/>
      </c>
      <c r="I155" s="2" t="str">
        <f>IFERROR(__xludf.DUMMYFUNCTION("IFERROR(TRANSPOSE(FILTER('Master Data'!$B$2:$B$527,'Master Data'!$A$2:$A$527=$B155)),"""")"),"")</f>
        <v/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</row>
    <row r="156" ht="15.75" customHeight="1">
      <c r="A156" s="8"/>
      <c r="B156" s="9"/>
      <c r="C156" s="9"/>
      <c r="D156" s="6" t="str">
        <f>IF(C156="","",IFERROR(VLOOKUP(C156,'Master Data'!$B$2:$C$527,2,FALSE),""))</f>
        <v/>
      </c>
      <c r="E156" s="10"/>
      <c r="H156" s="2" t="str">
        <f>IFERROR('Master Data'!E192,"")</f>
        <v/>
      </c>
      <c r="I156" s="2" t="str">
        <f>IFERROR(__xludf.DUMMYFUNCTION("IFERROR(TRANSPOSE(FILTER('Master Data'!$B$2:$B$527,'Master Data'!$A$2:$A$527=$B156)),"""")"),"")</f>
        <v/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</row>
    <row r="157" ht="15.75" customHeight="1">
      <c r="A157" s="8"/>
      <c r="B157" s="9"/>
      <c r="C157" s="9"/>
      <c r="D157" s="6" t="str">
        <f>IF(C157="","",IFERROR(VLOOKUP(C157,'Master Data'!$B$2:$C$527,2,FALSE),""))</f>
        <v/>
      </c>
      <c r="E157" s="10"/>
      <c r="H157" s="2" t="str">
        <f>IFERROR('Master Data'!E193,"")</f>
        <v/>
      </c>
      <c r="I157" s="2" t="str">
        <f>IFERROR(__xludf.DUMMYFUNCTION("IFERROR(TRANSPOSE(FILTER('Master Data'!$B$2:$B$527,'Master Data'!$A$2:$A$527=$B157)),"""")"),"")</f>
        <v/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</row>
    <row r="158" ht="15.75" customHeight="1">
      <c r="A158" s="8"/>
      <c r="B158" s="9"/>
      <c r="C158" s="9"/>
      <c r="D158" s="6" t="str">
        <f>IF(C158="","",IFERROR(VLOOKUP(C158,'Master Data'!$B$2:$C$527,2,FALSE),""))</f>
        <v/>
      </c>
      <c r="E158" s="10"/>
      <c r="H158" s="2" t="str">
        <f>IFERROR('Master Data'!E194,"")</f>
        <v/>
      </c>
      <c r="I158" s="2" t="str">
        <f>IFERROR(__xludf.DUMMYFUNCTION("IFERROR(TRANSPOSE(FILTER('Master Data'!$B$2:$B$527,'Master Data'!$A$2:$A$527=$B158)),"""")"),"")</f>
        <v/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</row>
    <row r="159" ht="15.75" customHeight="1">
      <c r="A159" s="8"/>
      <c r="B159" s="9"/>
      <c r="C159" s="9"/>
      <c r="D159" s="6" t="str">
        <f>IF(C159="","",IFERROR(VLOOKUP(C159,'Master Data'!$B$2:$C$527,2,FALSE),""))</f>
        <v/>
      </c>
      <c r="E159" s="10"/>
      <c r="H159" s="2" t="str">
        <f>IFERROR('Master Data'!E195,"")</f>
        <v/>
      </c>
      <c r="I159" s="2" t="str">
        <f>IFERROR(__xludf.DUMMYFUNCTION("IFERROR(TRANSPOSE(FILTER('Master Data'!$B$2:$B$527,'Master Data'!$A$2:$A$527=$B159)),"""")"),"")</f>
        <v/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</row>
    <row r="160" ht="15.75" customHeight="1">
      <c r="A160" s="8"/>
      <c r="B160" s="9"/>
      <c r="C160" s="9"/>
      <c r="D160" s="6" t="str">
        <f>IF(C160="","",IFERROR(VLOOKUP(C160,'Master Data'!$B$2:$C$527,2,FALSE),""))</f>
        <v/>
      </c>
      <c r="E160" s="10"/>
      <c r="H160" s="2" t="str">
        <f>IFERROR('Master Data'!E196,"")</f>
        <v/>
      </c>
      <c r="I160" s="2" t="str">
        <f>IFERROR(__xludf.DUMMYFUNCTION("IFERROR(TRANSPOSE(FILTER('Master Data'!$B$2:$B$527,'Master Data'!$A$2:$A$527=$B160)),"""")"),"")</f>
        <v/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</row>
    <row r="161" ht="15.75" customHeight="1">
      <c r="A161" s="8"/>
      <c r="B161" s="9"/>
      <c r="C161" s="9"/>
      <c r="D161" s="6" t="str">
        <f>IF(C161="","",IFERROR(VLOOKUP(C161,'Master Data'!$B$2:$C$527,2,FALSE),""))</f>
        <v/>
      </c>
      <c r="E161" s="10"/>
      <c r="H161" s="2" t="str">
        <f>IFERROR('Master Data'!E197,"")</f>
        <v/>
      </c>
      <c r="I161" s="2" t="str">
        <f>IFERROR(__xludf.DUMMYFUNCTION("IFERROR(TRANSPOSE(FILTER('Master Data'!$B$2:$B$527,'Master Data'!$A$2:$A$527=$B161)),"""")"),"")</f>
        <v/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</row>
    <row r="162" ht="15.75" customHeight="1">
      <c r="A162" s="8"/>
      <c r="B162" s="9"/>
      <c r="C162" s="9"/>
      <c r="D162" s="6" t="str">
        <f>IF(C162="","",IFERROR(VLOOKUP(C162,'Master Data'!$B$2:$C$527,2,FALSE),""))</f>
        <v/>
      </c>
      <c r="E162" s="10"/>
      <c r="H162" s="2" t="str">
        <f>IFERROR('Master Data'!E198,"")</f>
        <v/>
      </c>
      <c r="I162" s="2" t="str">
        <f>IFERROR(__xludf.DUMMYFUNCTION("IFERROR(TRANSPOSE(FILTER('Master Data'!$B$2:$B$527,'Master Data'!$A$2:$A$527=$B162)),"""")"),"")</f>
        <v/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</row>
    <row r="163" ht="15.75" customHeight="1">
      <c r="A163" s="8"/>
      <c r="B163" s="9"/>
      <c r="C163" s="9"/>
      <c r="D163" s="6" t="str">
        <f>IF(C163="","",IFERROR(VLOOKUP(C163,'Master Data'!$B$2:$C$527,2,FALSE),""))</f>
        <v/>
      </c>
      <c r="E163" s="10"/>
      <c r="H163" s="2" t="str">
        <f>IFERROR('Master Data'!E199,"")</f>
        <v/>
      </c>
      <c r="I163" s="2" t="str">
        <f>IFERROR(__xludf.DUMMYFUNCTION("IFERROR(TRANSPOSE(FILTER('Master Data'!$B$2:$B$527,'Master Data'!$A$2:$A$527=$B163)),"""")"),"")</f>
        <v/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</row>
    <row r="164" ht="15.75" customHeight="1">
      <c r="A164" s="8"/>
      <c r="B164" s="9"/>
      <c r="C164" s="9"/>
      <c r="D164" s="6" t="str">
        <f>IF(C164="","",IFERROR(VLOOKUP(C164,'Master Data'!$B$2:$C$527,2,FALSE),""))</f>
        <v/>
      </c>
      <c r="E164" s="10"/>
      <c r="H164" s="2" t="str">
        <f>IFERROR('Master Data'!E200,"")</f>
        <v/>
      </c>
      <c r="I164" s="2" t="str">
        <f>IFERROR(__xludf.DUMMYFUNCTION("IFERROR(TRANSPOSE(FILTER('Master Data'!$B$2:$B$527,'Master Data'!$A$2:$A$527=$B164)),"""")"),"")</f>
        <v/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</row>
    <row r="165" ht="15.75" customHeight="1">
      <c r="A165" s="8"/>
      <c r="B165" s="9"/>
      <c r="C165" s="9"/>
      <c r="D165" s="6" t="str">
        <f>IF(C165="","",IFERROR(VLOOKUP(C165,'Master Data'!$B$2:$C$527,2,FALSE),""))</f>
        <v/>
      </c>
      <c r="E165" s="10"/>
      <c r="H165" s="2" t="str">
        <f>IFERROR('Master Data'!E201,"")</f>
        <v/>
      </c>
      <c r="I165" s="2" t="str">
        <f>IFERROR(__xludf.DUMMYFUNCTION("IFERROR(TRANSPOSE(FILTER('Master Data'!$B$2:$B$527,'Master Data'!$A$2:$A$527=$B165)),"""")"),"")</f>
        <v/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</row>
    <row r="166" ht="15.75" customHeight="1">
      <c r="A166" s="8"/>
      <c r="B166" s="9"/>
      <c r="C166" s="9"/>
      <c r="D166" s="6" t="str">
        <f>IF(C166="","",IFERROR(VLOOKUP(C166,'Master Data'!$B$2:$C$527,2,FALSE),""))</f>
        <v/>
      </c>
      <c r="E166" s="10"/>
      <c r="H166" s="2" t="str">
        <f>IFERROR('Master Data'!E202,"")</f>
        <v/>
      </c>
      <c r="I166" s="2" t="str">
        <f>IFERROR(__xludf.DUMMYFUNCTION("IFERROR(TRANSPOSE(FILTER('Master Data'!$B$2:$B$527,'Master Data'!$A$2:$A$527=$B166)),"""")"),"")</f>
        <v/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</row>
    <row r="167" ht="15.75" customHeight="1">
      <c r="A167" s="8"/>
      <c r="B167" s="9"/>
      <c r="C167" s="9"/>
      <c r="D167" s="6" t="str">
        <f>IF(C167="","",IFERROR(VLOOKUP(C167,'Master Data'!$B$2:$C$527,2,FALSE),""))</f>
        <v/>
      </c>
      <c r="E167" s="10"/>
      <c r="H167" s="2" t="str">
        <f>IFERROR('Master Data'!E203,"")</f>
        <v/>
      </c>
      <c r="I167" s="2" t="str">
        <f>IFERROR(__xludf.DUMMYFUNCTION("IFERROR(TRANSPOSE(FILTER('Master Data'!$B$2:$B$527,'Master Data'!$A$2:$A$527=$B167)),"""")"),"")</f>
        <v/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</row>
    <row r="168" ht="15.75" customHeight="1">
      <c r="A168" s="8"/>
      <c r="B168" s="9"/>
      <c r="C168" s="9"/>
      <c r="D168" s="6" t="str">
        <f>IF(C168="","",IFERROR(VLOOKUP(C168,'Master Data'!$B$2:$C$527,2,FALSE),""))</f>
        <v/>
      </c>
      <c r="E168" s="10"/>
      <c r="H168" s="2" t="str">
        <f>IFERROR('Master Data'!E204,"")</f>
        <v/>
      </c>
      <c r="I168" s="2" t="str">
        <f>IFERROR(__xludf.DUMMYFUNCTION("IFERROR(TRANSPOSE(FILTER('Master Data'!$B$2:$B$527,'Master Data'!$A$2:$A$527=$B168)),"""")"),"")</f>
        <v/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</row>
    <row r="169" ht="15.75" customHeight="1">
      <c r="A169" s="8"/>
      <c r="B169" s="9"/>
      <c r="C169" s="9"/>
      <c r="D169" s="6" t="str">
        <f>IF(C169="","",IFERROR(VLOOKUP(C169,'Master Data'!$B$2:$C$527,2,FALSE),""))</f>
        <v/>
      </c>
      <c r="E169" s="10"/>
      <c r="H169" s="2" t="str">
        <f>IFERROR('Master Data'!E205,"")</f>
        <v/>
      </c>
      <c r="I169" s="2" t="str">
        <f>IFERROR(__xludf.DUMMYFUNCTION("IFERROR(TRANSPOSE(FILTER('Master Data'!$B$2:$B$527,'Master Data'!$A$2:$A$527=$B169)),"""")"),"")</f>
        <v/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</row>
    <row r="170" ht="15.75" customHeight="1">
      <c r="A170" s="8"/>
      <c r="B170" s="9"/>
      <c r="C170" s="9"/>
      <c r="D170" s="6" t="str">
        <f>IF(C170="","",IFERROR(VLOOKUP(C170,'Master Data'!$B$2:$C$527,2,FALSE),""))</f>
        <v/>
      </c>
      <c r="E170" s="10"/>
      <c r="H170" s="2" t="str">
        <f>IFERROR('Master Data'!E206,"")</f>
        <v/>
      </c>
      <c r="I170" s="2" t="str">
        <f>IFERROR(__xludf.DUMMYFUNCTION("IFERROR(TRANSPOSE(FILTER('Master Data'!$B$2:$B$527,'Master Data'!$A$2:$A$527=$B170)),"""")"),"")</f>
        <v/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</row>
    <row r="171" ht="15.75" customHeight="1">
      <c r="A171" s="8"/>
      <c r="B171" s="9"/>
      <c r="C171" s="9"/>
      <c r="D171" s="6" t="str">
        <f>IF(C171="","",IFERROR(VLOOKUP(C171,'Master Data'!$B$2:$C$527,2,FALSE),""))</f>
        <v/>
      </c>
      <c r="E171" s="10"/>
      <c r="H171" s="2" t="str">
        <f>IFERROR('Master Data'!E207,"")</f>
        <v/>
      </c>
      <c r="I171" s="2" t="str">
        <f>IFERROR(__xludf.DUMMYFUNCTION("IFERROR(TRANSPOSE(FILTER('Master Data'!$B$2:$B$527,'Master Data'!$A$2:$A$527=$B171)),"""")"),"")</f>
        <v/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</row>
    <row r="172" ht="15.75" customHeight="1">
      <c r="A172" s="8"/>
      <c r="B172" s="9"/>
      <c r="C172" s="9"/>
      <c r="D172" s="6" t="str">
        <f>IF(C172="","",IFERROR(VLOOKUP(C172,'Master Data'!$B$2:$C$527,2,FALSE),""))</f>
        <v/>
      </c>
      <c r="E172" s="10"/>
      <c r="H172" s="2" t="str">
        <f>IFERROR('Master Data'!E208,"")</f>
        <v/>
      </c>
      <c r="I172" s="2" t="str">
        <f>IFERROR(__xludf.DUMMYFUNCTION("IFERROR(TRANSPOSE(FILTER('Master Data'!$B$2:$B$527,'Master Data'!$A$2:$A$527=$B172)),"""")"),"")</f>
        <v/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</row>
    <row r="173" ht="15.75" customHeight="1">
      <c r="A173" s="8"/>
      <c r="B173" s="9"/>
      <c r="C173" s="9"/>
      <c r="D173" s="6" t="str">
        <f>IF(C173="","",IFERROR(VLOOKUP(C173,'Master Data'!$B$2:$C$527,2,FALSE),""))</f>
        <v/>
      </c>
      <c r="E173" s="10"/>
      <c r="H173" s="2" t="str">
        <f>IFERROR('Master Data'!E209,"")</f>
        <v/>
      </c>
      <c r="I173" s="2" t="str">
        <f>IFERROR(__xludf.DUMMYFUNCTION("IFERROR(TRANSPOSE(FILTER('Master Data'!$B$2:$B$527,'Master Data'!$A$2:$A$527=$B173)),"""")"),"")</f>
        <v/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</row>
    <row r="174" ht="15.75" customHeight="1">
      <c r="A174" s="8"/>
      <c r="B174" s="9"/>
      <c r="C174" s="9"/>
      <c r="D174" s="6" t="str">
        <f>IF(C174="","",IFERROR(VLOOKUP(C174,'Master Data'!$B$2:$C$527,2,FALSE),""))</f>
        <v/>
      </c>
      <c r="E174" s="10"/>
      <c r="H174" s="2" t="str">
        <f>IFERROR('Master Data'!E210,"")</f>
        <v/>
      </c>
      <c r="I174" s="2" t="str">
        <f>IFERROR(__xludf.DUMMYFUNCTION("IFERROR(TRANSPOSE(FILTER('Master Data'!$B$2:$B$527,'Master Data'!$A$2:$A$527=$B174)),"""")"),"")</f>
        <v/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</row>
    <row r="175" ht="15.75" customHeight="1">
      <c r="A175" s="8"/>
      <c r="B175" s="9"/>
      <c r="C175" s="9"/>
      <c r="D175" s="6" t="str">
        <f>IF(C175="","",IFERROR(VLOOKUP(C175,'Master Data'!$B$2:$C$527,2,FALSE),""))</f>
        <v/>
      </c>
      <c r="E175" s="10"/>
      <c r="H175" s="2" t="str">
        <f>IFERROR('Master Data'!E211,"")</f>
        <v/>
      </c>
      <c r="I175" s="2" t="str">
        <f>IFERROR(__xludf.DUMMYFUNCTION("IFERROR(TRANSPOSE(FILTER('Master Data'!$B$2:$B$527,'Master Data'!$A$2:$A$527=$B175)),"""")"),"")</f>
        <v/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</row>
    <row r="176" ht="15.75" customHeight="1">
      <c r="A176" s="8"/>
      <c r="B176" s="9"/>
      <c r="C176" s="9"/>
      <c r="D176" s="6" t="str">
        <f>IF(C176="","",IFERROR(VLOOKUP(C176,'Master Data'!$B$2:$C$527,2,FALSE),""))</f>
        <v/>
      </c>
      <c r="E176" s="10"/>
      <c r="H176" s="2" t="str">
        <f>IFERROR('Master Data'!E212,"")</f>
        <v/>
      </c>
      <c r="I176" s="2" t="str">
        <f>IFERROR(__xludf.DUMMYFUNCTION("IFERROR(TRANSPOSE(FILTER('Master Data'!$B$2:$B$527,'Master Data'!$A$2:$A$527=$B176)),"""")"),"")</f>
        <v/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</row>
    <row r="177" ht="15.75" customHeight="1">
      <c r="A177" s="8"/>
      <c r="B177" s="9"/>
      <c r="C177" s="9"/>
      <c r="D177" s="6" t="str">
        <f>IF(C177="","",IFERROR(VLOOKUP(C177,'Master Data'!$B$2:$C$527,2,FALSE),""))</f>
        <v/>
      </c>
      <c r="E177" s="10"/>
      <c r="H177" s="2" t="str">
        <f>IFERROR('Master Data'!E213,"")</f>
        <v/>
      </c>
      <c r="I177" s="2" t="str">
        <f>IFERROR(__xludf.DUMMYFUNCTION("IFERROR(TRANSPOSE(FILTER('Master Data'!$B$2:$B$527,'Master Data'!$A$2:$A$527=$B177)),"""")"),"")</f>
        <v/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</row>
    <row r="178" ht="15.75" customHeight="1">
      <c r="A178" s="8"/>
      <c r="B178" s="9"/>
      <c r="C178" s="9"/>
      <c r="D178" s="6" t="str">
        <f>IF(C178="","",IFERROR(VLOOKUP(C178,'Master Data'!$B$2:$C$527,2,FALSE),""))</f>
        <v/>
      </c>
      <c r="E178" s="10"/>
      <c r="H178" s="2" t="str">
        <f>IFERROR('Master Data'!E214,"")</f>
        <v/>
      </c>
      <c r="I178" s="2" t="str">
        <f>IFERROR(__xludf.DUMMYFUNCTION("IFERROR(TRANSPOSE(FILTER('Master Data'!$B$2:$B$527,'Master Data'!$A$2:$A$527=$B178)),"""")"),"")</f>
        <v/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</row>
    <row r="179" ht="15.75" customHeight="1">
      <c r="A179" s="8"/>
      <c r="B179" s="9"/>
      <c r="C179" s="9"/>
      <c r="D179" s="6" t="str">
        <f>IF(C179="","",IFERROR(VLOOKUP(C179,'Master Data'!$B$2:$C$527,2,FALSE),""))</f>
        <v/>
      </c>
      <c r="E179" s="10"/>
      <c r="H179" s="2" t="str">
        <f>IFERROR('Master Data'!E215,"")</f>
        <v/>
      </c>
      <c r="I179" s="2" t="str">
        <f>IFERROR(__xludf.DUMMYFUNCTION("IFERROR(TRANSPOSE(FILTER('Master Data'!$B$2:$B$527,'Master Data'!$A$2:$A$527=$B179)),"""")"),"")</f>
        <v/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</row>
    <row r="180" ht="15.75" customHeight="1">
      <c r="A180" s="8"/>
      <c r="B180" s="9"/>
      <c r="C180" s="9"/>
      <c r="D180" s="6" t="str">
        <f>IF(C180="","",IFERROR(VLOOKUP(C180,'Master Data'!$B$2:$C$527,2,FALSE),""))</f>
        <v/>
      </c>
      <c r="E180" s="10"/>
      <c r="H180" s="2" t="str">
        <f>IFERROR('Master Data'!E216,"")</f>
        <v/>
      </c>
      <c r="I180" s="2" t="str">
        <f>IFERROR(__xludf.DUMMYFUNCTION("IFERROR(TRANSPOSE(FILTER('Master Data'!$B$2:$B$527,'Master Data'!$A$2:$A$527=$B180)),"""")"),"")</f>
        <v/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</row>
    <row r="181" ht="15.75" customHeight="1">
      <c r="A181" s="8"/>
      <c r="B181" s="9"/>
      <c r="C181" s="9"/>
      <c r="D181" s="6" t="str">
        <f>IF(C181="","",IFERROR(VLOOKUP(C181,'Master Data'!$B$2:$C$527,2,FALSE),""))</f>
        <v/>
      </c>
      <c r="E181" s="10"/>
      <c r="H181" s="2" t="str">
        <f>IFERROR('Master Data'!E217,"")</f>
        <v/>
      </c>
      <c r="I181" s="2" t="str">
        <f>IFERROR(__xludf.DUMMYFUNCTION("IFERROR(TRANSPOSE(FILTER('Master Data'!$B$2:$B$527,'Master Data'!$A$2:$A$527=$B181)),"""")"),"")</f>
        <v/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</row>
    <row r="182" ht="15.75" customHeight="1">
      <c r="A182" s="8"/>
      <c r="B182" s="9"/>
      <c r="C182" s="9"/>
      <c r="D182" s="6" t="str">
        <f>IF(C182="","",IFERROR(VLOOKUP(C182,'Master Data'!$B$2:$C$527,2,FALSE),""))</f>
        <v/>
      </c>
      <c r="E182" s="10"/>
      <c r="H182" s="2" t="str">
        <f>IFERROR('Master Data'!E218,"")</f>
        <v/>
      </c>
      <c r="I182" s="2" t="str">
        <f>IFERROR(__xludf.DUMMYFUNCTION("IFERROR(TRANSPOSE(FILTER('Master Data'!$B$2:$B$527,'Master Data'!$A$2:$A$527=$B182)),"""")"),"")</f>
        <v/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</row>
    <row r="183" ht="15.75" customHeight="1">
      <c r="A183" s="8"/>
      <c r="B183" s="9"/>
      <c r="C183" s="9"/>
      <c r="D183" s="6" t="str">
        <f>IF(C183="","",IFERROR(VLOOKUP(C183,'Master Data'!$B$2:$C$527,2,FALSE),""))</f>
        <v/>
      </c>
      <c r="E183" s="10"/>
      <c r="H183" s="2" t="str">
        <f>IFERROR('Master Data'!E219,"")</f>
        <v/>
      </c>
      <c r="I183" s="2" t="str">
        <f>IFERROR(__xludf.DUMMYFUNCTION("IFERROR(TRANSPOSE(FILTER('Master Data'!$B$2:$B$527,'Master Data'!$A$2:$A$527=$B183)),"""")"),"")</f>
        <v/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</row>
    <row r="184" ht="15.75" customHeight="1">
      <c r="A184" s="8"/>
      <c r="B184" s="9"/>
      <c r="C184" s="9"/>
      <c r="D184" s="6" t="str">
        <f>IF(C184="","",IFERROR(VLOOKUP(C184,'Master Data'!$B$2:$C$527,2,FALSE),""))</f>
        <v/>
      </c>
      <c r="E184" s="10"/>
      <c r="H184" s="2" t="str">
        <f>IFERROR('Master Data'!E220,"")</f>
        <v/>
      </c>
      <c r="I184" s="2" t="str">
        <f>IFERROR(__xludf.DUMMYFUNCTION("IFERROR(TRANSPOSE(FILTER('Master Data'!$B$2:$B$527,'Master Data'!$A$2:$A$527=$B184)),"""")"),"")</f>
        <v/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</row>
    <row r="185" ht="15.75" customHeight="1">
      <c r="A185" s="8"/>
      <c r="B185" s="9"/>
      <c r="C185" s="9"/>
      <c r="D185" s="6" t="str">
        <f>IF(C185="","",IFERROR(VLOOKUP(C185,'Master Data'!$B$2:$C$527,2,FALSE),""))</f>
        <v/>
      </c>
      <c r="E185" s="10"/>
      <c r="H185" s="2" t="str">
        <f>IFERROR('Master Data'!E221,"")</f>
        <v/>
      </c>
      <c r="I185" s="2" t="str">
        <f>IFERROR(__xludf.DUMMYFUNCTION("IFERROR(TRANSPOSE(FILTER('Master Data'!$B$2:$B$527,'Master Data'!$A$2:$A$527=$B185)),"""")"),"")</f>
        <v/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</row>
    <row r="186" ht="15.75" customHeight="1">
      <c r="A186" s="8"/>
      <c r="B186" s="9"/>
      <c r="C186" s="9"/>
      <c r="D186" s="6" t="str">
        <f>IF(C186="","",IFERROR(VLOOKUP(C186,'Master Data'!$B$2:$C$527,2,FALSE),""))</f>
        <v/>
      </c>
      <c r="E186" s="10"/>
      <c r="H186" s="2" t="str">
        <f>IFERROR('Master Data'!E222,"")</f>
        <v/>
      </c>
      <c r="I186" s="2" t="str">
        <f>IFERROR(__xludf.DUMMYFUNCTION("IFERROR(TRANSPOSE(FILTER('Master Data'!$B$2:$B$527,'Master Data'!$A$2:$A$527=$B186)),"""")"),"")</f>
        <v/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</row>
    <row r="187" ht="15.75" customHeight="1">
      <c r="A187" s="8"/>
      <c r="B187" s="9"/>
      <c r="C187" s="9"/>
      <c r="D187" s="6" t="str">
        <f>IF(C187="","",IFERROR(VLOOKUP(C187,'Master Data'!$B$2:$C$527,2,FALSE),""))</f>
        <v/>
      </c>
      <c r="E187" s="10"/>
      <c r="H187" s="2" t="str">
        <f>IFERROR('Master Data'!E223,"")</f>
        <v/>
      </c>
      <c r="I187" s="2" t="str">
        <f>IFERROR(__xludf.DUMMYFUNCTION("IFERROR(TRANSPOSE(FILTER('Master Data'!$B$2:$B$527,'Master Data'!$A$2:$A$527=$B187)),"""")"),"")</f>
        <v/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</row>
    <row r="188" ht="15.75" customHeight="1">
      <c r="A188" s="8"/>
      <c r="B188" s="9"/>
      <c r="C188" s="9"/>
      <c r="D188" s="6" t="str">
        <f>IF(C188="","",IFERROR(VLOOKUP(C188,'Master Data'!$B$2:$C$527,2,FALSE),""))</f>
        <v/>
      </c>
      <c r="E188" s="10"/>
      <c r="H188" s="2" t="str">
        <f>IFERROR('Master Data'!E224,"")</f>
        <v/>
      </c>
      <c r="I188" s="2" t="str">
        <f>IFERROR(__xludf.DUMMYFUNCTION("IFERROR(TRANSPOSE(FILTER('Master Data'!$B$2:$B$527,'Master Data'!$A$2:$A$527=$B188)),"""")"),"")</f>
        <v/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</row>
    <row r="189" ht="15.75" customHeight="1">
      <c r="A189" s="8"/>
      <c r="B189" s="9"/>
      <c r="C189" s="9"/>
      <c r="D189" s="6" t="str">
        <f>IF(C189="","",IFERROR(VLOOKUP(C189,'Master Data'!$B$2:$C$527,2,FALSE),""))</f>
        <v/>
      </c>
      <c r="E189" s="10"/>
      <c r="H189" s="2" t="str">
        <f>IFERROR('Master Data'!E225,"")</f>
        <v/>
      </c>
      <c r="I189" s="2" t="str">
        <f>IFERROR(__xludf.DUMMYFUNCTION("IFERROR(TRANSPOSE(FILTER('Master Data'!$B$2:$B$527,'Master Data'!$A$2:$A$527=$B189)),"""")"),"")</f>
        <v/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</row>
    <row r="190" ht="15.75" customHeight="1">
      <c r="A190" s="8"/>
      <c r="B190" s="9"/>
      <c r="C190" s="9"/>
      <c r="D190" s="6" t="str">
        <f>IF(C190="","",IFERROR(VLOOKUP(C190,'Master Data'!$B$2:$C$527,2,FALSE),""))</f>
        <v/>
      </c>
      <c r="E190" s="10"/>
      <c r="H190" s="2" t="str">
        <f>IFERROR('Master Data'!E226,"")</f>
        <v/>
      </c>
      <c r="I190" s="2" t="str">
        <f>IFERROR(__xludf.DUMMYFUNCTION("IFERROR(TRANSPOSE(FILTER('Master Data'!$B$2:$B$527,'Master Data'!$A$2:$A$527=$B190)),"""")"),"")</f>
        <v/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</row>
    <row r="191" ht="15.75" customHeight="1">
      <c r="A191" s="8"/>
      <c r="B191" s="9"/>
      <c r="C191" s="9"/>
      <c r="D191" s="6" t="str">
        <f>IF(C191="","",IFERROR(VLOOKUP(C191,'Master Data'!$B$2:$C$527,2,FALSE),""))</f>
        <v/>
      </c>
      <c r="E191" s="10"/>
      <c r="H191" s="2" t="str">
        <f>IFERROR('Master Data'!E227,"")</f>
        <v/>
      </c>
      <c r="I191" s="2" t="str">
        <f>IFERROR(__xludf.DUMMYFUNCTION("IFERROR(TRANSPOSE(FILTER('Master Data'!$B$2:$B$527,'Master Data'!$A$2:$A$527=$B191)),"""")"),"")</f>
        <v/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</row>
    <row r="192" ht="15.75" customHeight="1">
      <c r="A192" s="8"/>
      <c r="B192" s="9"/>
      <c r="C192" s="9"/>
      <c r="D192" s="6" t="str">
        <f>IF(C192="","",IFERROR(VLOOKUP(C192,'Master Data'!$B$2:$C$527,2,FALSE),""))</f>
        <v/>
      </c>
      <c r="E192" s="10"/>
      <c r="H192" s="2" t="str">
        <f>IFERROR('Master Data'!E228,"")</f>
        <v/>
      </c>
      <c r="I192" s="2" t="str">
        <f>IFERROR(__xludf.DUMMYFUNCTION("IFERROR(TRANSPOSE(FILTER('Master Data'!$B$2:$B$527,'Master Data'!$A$2:$A$527=$B192)),"""")"),"")</f>
        <v/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</row>
    <row r="193" ht="15.75" customHeight="1">
      <c r="A193" s="8"/>
      <c r="B193" s="9"/>
      <c r="C193" s="9"/>
      <c r="D193" s="6" t="str">
        <f>IF(C193="","",IFERROR(VLOOKUP(C193,'Master Data'!$B$2:$C$527,2,FALSE),""))</f>
        <v/>
      </c>
      <c r="E193" s="10"/>
      <c r="I193" s="2" t="str">
        <f>IFERROR(__xludf.DUMMYFUNCTION("IFERROR(TRANSPOSE(FILTER('Master Data'!$B$2:$B$527,'Master Data'!$A$2:$A$527=$B193)),"""")"),"")</f>
        <v/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</row>
    <row r="194" ht="15.75" customHeight="1">
      <c r="A194" s="8"/>
      <c r="B194" s="9"/>
      <c r="C194" s="9"/>
      <c r="D194" s="6" t="str">
        <f>IF(C194="","",IFERROR(VLOOKUP(C194,'Master Data'!$B$2:$C$527,2,FALSE),""))</f>
        <v/>
      </c>
      <c r="E194" s="10"/>
      <c r="I194" s="2" t="str">
        <f>IFERROR(__xludf.DUMMYFUNCTION("IFERROR(TRANSPOSE(FILTER('Master Data'!$B$2:$B$527,'Master Data'!$A$2:$A$527=$B194)),"""")"),"")</f>
        <v/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</row>
    <row r="195" ht="15.75" customHeight="1">
      <c r="A195" s="8"/>
      <c r="B195" s="9"/>
      <c r="C195" s="9"/>
      <c r="D195" s="6" t="str">
        <f>IF(C195="","",IFERROR(VLOOKUP(C195,'Master Data'!$B$2:$C$527,2,FALSE),""))</f>
        <v/>
      </c>
      <c r="E195" s="10"/>
      <c r="I195" s="2" t="str">
        <f>IFERROR(__xludf.DUMMYFUNCTION("IFERROR(TRANSPOSE(FILTER('Master Data'!$B$2:$B$527,'Master Data'!$A$2:$A$527=$B195)),"""")"),"")</f>
        <v/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</row>
    <row r="196" ht="15.75" customHeight="1">
      <c r="A196" s="8"/>
      <c r="B196" s="9"/>
      <c r="C196" s="9"/>
      <c r="D196" s="6" t="str">
        <f>IF(C196="","",IFERROR(VLOOKUP(C196,'Master Data'!$B$2:$C$527,2,FALSE),""))</f>
        <v/>
      </c>
      <c r="E196" s="10"/>
      <c r="I196" s="2" t="str">
        <f>IFERROR(__xludf.DUMMYFUNCTION("IFERROR(TRANSPOSE(FILTER('Master Data'!$B$2:$B$527,'Master Data'!$A$2:$A$527=$B196)),"""")"),"")</f>
        <v/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</row>
    <row r="197" ht="15.75" customHeight="1">
      <c r="A197" s="8"/>
      <c r="B197" s="9"/>
      <c r="C197" s="9"/>
      <c r="D197" s="6" t="str">
        <f>IF(C197="","",IFERROR(VLOOKUP(C197,'Master Data'!$B$2:$C$527,2,FALSE),""))</f>
        <v/>
      </c>
      <c r="E197" s="10"/>
      <c r="I197" s="2" t="str">
        <f>IFERROR(__xludf.DUMMYFUNCTION("IFERROR(TRANSPOSE(FILTER('Master Data'!$B$2:$B$527,'Master Data'!$A$2:$A$527=$B197)),"""")"),"")</f>
        <v/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</row>
    <row r="198" ht="15.75" customHeight="1">
      <c r="A198" s="8"/>
      <c r="B198" s="9"/>
      <c r="C198" s="9"/>
      <c r="D198" s="6" t="str">
        <f>IF(C198="","",IFERROR(VLOOKUP(C198,'Master Data'!$B$2:$C$527,2,FALSE),""))</f>
        <v/>
      </c>
      <c r="E198" s="10"/>
      <c r="I198" s="2" t="str">
        <f>IFERROR(__xludf.DUMMYFUNCTION("IFERROR(TRANSPOSE(FILTER('Master Data'!$B$2:$B$527,'Master Data'!$A$2:$A$527=$B198)),"""")"),"")</f>
        <v/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</row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1">
    <mergeCell ref="A2:E6"/>
  </mergeCells>
  <dataValidations>
    <dataValidation type="list" allowBlank="1" sqref="B8:B198">
      <formula1>$H$2:$H$91</formula1>
    </dataValidation>
    <dataValidation type="list" allowBlank="1" sqref="C8:C198">
      <formula1>$I8:$BX8</formula1>
    </dataValidation>
    <dataValidation type="custom" allowBlank="1" showDropDown="1" sqref="A8:A25">
      <formula1>OR(NOT(ISERROR(DATEVALUE(A8))), AND(ISNUMBER(A8), LEFT(CELL("format", A8))="D"))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4.0"/>
    <col customWidth="1" min="2" max="2" width="24.43"/>
    <col customWidth="1" min="3" max="3" width="24.0"/>
    <col customWidth="1" min="4" max="4" width="14.0"/>
    <col customWidth="1" min="5" max="5" width="16.71"/>
    <col customWidth="1" min="6" max="7" width="8.71"/>
    <col customWidth="1" hidden="1" min="8" max="8" width="18.0"/>
    <col customWidth="1" hidden="1" min="9" max="9" width="14.0"/>
    <col customWidth="1" min="10" max="10" width="12.71"/>
    <col customWidth="1" min="11" max="11" width="8.14"/>
    <col customWidth="1" min="12" max="12" width="11.86"/>
    <col customWidth="1" min="13" max="13" width="14.14"/>
    <col customWidth="1" min="14" max="14" width="9.86"/>
    <col customWidth="1" min="15" max="15" width="8.71"/>
    <col customWidth="1" min="16" max="16" width="12.71"/>
    <col customWidth="1" min="17" max="62" width="8.71"/>
  </cols>
  <sheetData>
    <row r="1">
      <c r="A1" s="1"/>
      <c r="B1" s="1"/>
      <c r="C1" s="1"/>
      <c r="D1" s="1"/>
      <c r="E1" s="1"/>
      <c r="H1" s="2" t="s">
        <v>0</v>
      </c>
      <c r="I1" s="2" t="s">
        <v>1</v>
      </c>
    </row>
    <row r="2">
      <c r="A2" s="1" t="s">
        <v>2</v>
      </c>
      <c r="H2" s="2" t="str">
        <f>IFERROR('Master Data'!E2,"")</f>
        <v>Karbohidrat</v>
      </c>
    </row>
    <row r="3">
      <c r="H3" s="2" t="str">
        <f>IFERROR('Master Data'!E3,"")</f>
        <v>Protein Hewani</v>
      </c>
    </row>
    <row r="4">
      <c r="H4" s="2" t="str">
        <f>IFERROR('Master Data'!E4,"")</f>
        <v>Protein Nabati</v>
      </c>
    </row>
    <row r="5">
      <c r="H5" s="2" t="str">
        <f>IFERROR('Master Data'!E5,"")</f>
        <v>Sayur</v>
      </c>
    </row>
    <row r="6">
      <c r="H6" s="2" t="str">
        <f>IFERROR('Master Data'!E6,"")</f>
        <v>Buah</v>
      </c>
    </row>
    <row r="7">
      <c r="A7" s="3" t="s">
        <v>3</v>
      </c>
      <c r="B7" s="3" t="s">
        <v>4</v>
      </c>
      <c r="C7" s="3" t="s">
        <v>5</v>
      </c>
      <c r="D7" s="3" t="s">
        <v>6</v>
      </c>
      <c r="E7" s="3" t="s">
        <v>7</v>
      </c>
      <c r="H7" s="2" t="str">
        <f>IFERROR('Master Data'!E7,"")</f>
        <v>Bumbu Masak Sayur</v>
      </c>
    </row>
    <row r="8">
      <c r="A8" s="4">
        <v>46118.0</v>
      </c>
      <c r="B8" s="5" t="s">
        <v>8</v>
      </c>
      <c r="C8" s="5" t="s">
        <v>9</v>
      </c>
      <c r="D8" s="6" t="str">
        <f>IF(C8="","",IFERROR(VLOOKUP(C8,'Master Data'!$B$2:$C$527,2,FALSE),""))</f>
        <v>Kg</v>
      </c>
      <c r="E8" s="7">
        <v>264.0</v>
      </c>
      <c r="H8" s="2" t="str">
        <f>IFERROR('Master Data'!E8,"")</f>
        <v>Bumbu Masak Sembako</v>
      </c>
      <c r="I8" s="2" t="str">
        <f>IFERROR(__xludf.DUMMYFUNCTION("IFERROR(TRANSPOSE(FILTER('Master Data'!$B$2:$B$527,'Master Data'!$A$2:$A$527=$B8)),"""")"),"Beras")</f>
        <v>Beras</v>
      </c>
      <c r="J8" s="2" t="str">
        <f>IFERROR(__xludf.DUMMYFUNCTION("""COMPUTED_VALUE"""),"Mie")</f>
        <v>Mie</v>
      </c>
      <c r="K8" s="2" t="str">
        <f>IFERROR(__xludf.DUMMYFUNCTION("""COMPUTED_VALUE"""),"Kentang")</f>
        <v>Kentang</v>
      </c>
      <c r="L8" s="2" t="str">
        <f>IFERROR(__xludf.DUMMYFUNCTION("""COMPUTED_VALUE"""),"Jagung")</f>
        <v>Jagung</v>
      </c>
      <c r="M8" s="2" t="str">
        <f>IFERROR(__xludf.DUMMYFUNCTION("""COMPUTED_VALUE"""),"Roti")</f>
        <v>Roti</v>
      </c>
      <c r="N8" s="2" t="str">
        <f>IFERROR(__xludf.DUMMYFUNCTION("""COMPUTED_VALUE"""),"Singkong")</f>
        <v>Singkong</v>
      </c>
      <c r="O8" s="2" t="str">
        <f>IFERROR(__xludf.DUMMYFUNCTION("""COMPUTED_VALUE"""),"Ubi")</f>
        <v>Ubi</v>
      </c>
      <c r="P8" s="2" t="str">
        <f>IFERROR(__xludf.DUMMYFUNCTION("""COMPUTED_VALUE"""),"Makaroni")</f>
        <v>Makaroni</v>
      </c>
    </row>
    <row r="9">
      <c r="A9" s="4">
        <v>46118.0</v>
      </c>
      <c r="B9" s="5" t="s">
        <v>10</v>
      </c>
      <c r="C9" s="5" t="s">
        <v>11</v>
      </c>
      <c r="D9" s="6" t="str">
        <f>IF(C9="","",IFERROR(VLOOKUP(C9,'Master Data'!$B$2:$C$527,2,FALSE),""))</f>
        <v>Kg</v>
      </c>
      <c r="E9" s="7">
        <v>144.0</v>
      </c>
      <c r="H9" s="2" t="str">
        <f>IFERROR('Master Data'!E9,"")</f>
        <v>Isi Ulang</v>
      </c>
      <c r="I9" s="2" t="str">
        <f>IFERROR(__xludf.DUMMYFUNCTION("IFERROR(TRANSPOSE(FILTER('Master Data'!$B$2:$B$527,'Master Data'!$A$2:$A$527=$B9)),"""")"),"Daging Ayam Fillet")</f>
        <v>Daging Ayam Fillet</v>
      </c>
      <c r="J9" s="2" t="str">
        <f>IFERROR(__xludf.DUMMYFUNCTION("""COMPUTED_VALUE"""),"Daging Ayam Tulang (Potong)")</f>
        <v>Daging Ayam Tulang (Potong)</v>
      </c>
      <c r="K9" s="2" t="str">
        <f>IFERROR(__xludf.DUMMYFUNCTION("""COMPUTED_VALUE"""),"Ikan Patin Fillet")</f>
        <v>Ikan Patin Fillet</v>
      </c>
      <c r="L9" s="2" t="str">
        <f>IFERROR(__xludf.DUMMYFUNCTION("""COMPUTED_VALUE"""),"Telur")</f>
        <v>Telur</v>
      </c>
      <c r="M9" s="2" t="str">
        <f>IFERROR(__xludf.DUMMYFUNCTION("""COMPUTED_VALUE"""),"Ikan giling")</f>
        <v>Ikan giling</v>
      </c>
      <c r="N9" s="2" t="str">
        <f>IFERROR(__xludf.DUMMYFUNCTION("""COMPUTED_VALUE"""),"Ayam Giling")</f>
        <v>Ayam Giling</v>
      </c>
      <c r="O9" s="2" t="str">
        <f>IFERROR(__xludf.DUMMYFUNCTION("""COMPUTED_VALUE"""),"Daging Sapi")</f>
        <v>Daging Sapi</v>
      </c>
      <c r="P9" s="2" t="str">
        <f>IFERROR(__xludf.DUMMYFUNCTION("""COMPUTED_VALUE"""),"Udang")</f>
        <v>Udang</v>
      </c>
      <c r="Q9" s="2" t="str">
        <f>IFERROR(__xludf.DUMMYFUNCTION("""COMPUTED_VALUE"""),"Susu UHT")</f>
        <v>Susu UHT</v>
      </c>
    </row>
    <row r="10">
      <c r="A10" s="4">
        <v>46118.0</v>
      </c>
      <c r="B10" s="5" t="s">
        <v>12</v>
      </c>
      <c r="C10" s="5" t="s">
        <v>13</v>
      </c>
      <c r="D10" s="6" t="str">
        <f>IF(C10="","",IFERROR(VLOOKUP(C10,'Master Data'!$B$2:$C$527,2,FALSE),""))</f>
        <v>Pcs</v>
      </c>
      <c r="E10" s="7">
        <v>3322.0</v>
      </c>
      <c r="H10" s="2" t="str">
        <f>IFERROR('Master Data'!E10,"")</f>
        <v>Packaging</v>
      </c>
      <c r="I10" s="2" t="str">
        <f>IFERROR(__xludf.DUMMYFUNCTION("IFERROR(TRANSPOSE(FILTER('Master Data'!$B$2:$B$527,'Master Data'!$A$2:$A$527=$B10)),"""")"),"Tempe")</f>
        <v>Tempe</v>
      </c>
      <c r="J10" s="2" t="str">
        <f>IFERROR(__xludf.DUMMYFUNCTION("""COMPUTED_VALUE"""),"Tahu")</f>
        <v>Tahu</v>
      </c>
      <c r="K10" s="2" t="str">
        <f>IFERROR(__xludf.DUMMYFUNCTION("""COMPUTED_VALUE"""),"Kacang Hijau")</f>
        <v>Kacang Hijau</v>
      </c>
      <c r="L10" s="2" t="str">
        <f>IFERROR(__xludf.DUMMYFUNCTION("""COMPUTED_VALUE"""),"Kacang Tanah")</f>
        <v>Kacang Tanah</v>
      </c>
      <c r="M10" s="2" t="str">
        <f>IFERROR(__xludf.DUMMYFUNCTION("""COMPUTED_VALUE"""),"Kedelai")</f>
        <v>Kedelai</v>
      </c>
      <c r="N10" s="2" t="str">
        <f>IFERROR(__xludf.DUMMYFUNCTION("""COMPUTED_VALUE"""),"Oncom")</f>
        <v>Oncom</v>
      </c>
    </row>
    <row r="11">
      <c r="A11" s="4">
        <v>46118.0</v>
      </c>
      <c r="B11" s="5" t="s">
        <v>14</v>
      </c>
      <c r="C11" s="5" t="s">
        <v>64</v>
      </c>
      <c r="D11" s="6" t="str">
        <f>IF(C11="","",IFERROR(VLOOKUP(C11,'Master Data'!$B$2:$C$527,2,FALSE),""))</f>
        <v>Kg</v>
      </c>
      <c r="E11" s="7">
        <v>46.0</v>
      </c>
      <c r="H11" s="2" t="str">
        <f>IFERROR('Master Data'!E12,"")</f>
        <v/>
      </c>
      <c r="I11" s="2" t="str">
        <f>IFERROR(__xludf.DUMMYFUNCTION("IFERROR(TRANSPOSE(FILTER('Master Data'!$B$2:$B$527,'Master Data'!$A$2:$A$527=$B11)),"""")"),"Wortel")</f>
        <v>Wortel</v>
      </c>
      <c r="J11" s="2" t="str">
        <f>IFERROR(__xludf.DUMMYFUNCTION("""COMPUTED_VALUE"""),"Kacang Panjang")</f>
        <v>Kacang Panjang</v>
      </c>
      <c r="K11" s="2" t="str">
        <f>IFERROR(__xludf.DUMMYFUNCTION("""COMPUTED_VALUE"""),"Tauge")</f>
        <v>Tauge</v>
      </c>
      <c r="L11" s="2" t="str">
        <f>IFERROR(__xludf.DUMMYFUNCTION("""COMPUTED_VALUE"""),"Kubis")</f>
        <v>Kubis</v>
      </c>
      <c r="M11" s="2" t="str">
        <f>IFERROR(__xludf.DUMMYFUNCTION("""COMPUTED_VALUE"""),"Buncis")</f>
        <v>Buncis</v>
      </c>
      <c r="N11" s="2" t="str">
        <f>IFERROR(__xludf.DUMMYFUNCTION("""COMPUTED_VALUE"""),"Kembang Kol")</f>
        <v>Kembang Kol</v>
      </c>
      <c r="O11" s="2" t="str">
        <f>IFERROR(__xludf.DUMMYFUNCTION("""COMPUTED_VALUE"""),"Sawi Putih")</f>
        <v>Sawi Putih</v>
      </c>
      <c r="P11" s="2" t="str">
        <f>IFERROR(__xludf.DUMMYFUNCTION("""COMPUTED_VALUE"""),"Caisin")</f>
        <v>Caisin</v>
      </c>
      <c r="Q11" s="2" t="str">
        <f>IFERROR(__xludf.DUMMYFUNCTION("""COMPUTED_VALUE"""),"Timun")</f>
        <v>Timun</v>
      </c>
      <c r="R11" s="2" t="str">
        <f>IFERROR(__xludf.DUMMYFUNCTION("""COMPUTED_VALUE"""),"Daun Bawang")</f>
        <v>Daun Bawang</v>
      </c>
      <c r="S11" s="2" t="str">
        <f>IFERROR(__xludf.DUMMYFUNCTION("""COMPUTED_VALUE"""),"Labu Siam")</f>
        <v>Labu Siam</v>
      </c>
      <c r="T11" s="2" t="str">
        <f>IFERROR(__xludf.DUMMYFUNCTION("""COMPUTED_VALUE"""),"Tomat")</f>
        <v>Tomat</v>
      </c>
      <c r="U11" s="2" t="str">
        <f>IFERROR(__xludf.DUMMYFUNCTION("""COMPUTED_VALUE"""),"Kemangi")</f>
        <v>Kemangi</v>
      </c>
      <c r="V11" s="2" t="str">
        <f>IFERROR(__xludf.DUMMYFUNCTION("""COMPUTED_VALUE"""),"Jagung ")</f>
        <v>Jagung </v>
      </c>
    </row>
    <row r="12">
      <c r="A12" s="4">
        <v>46118.0</v>
      </c>
      <c r="B12" s="5" t="s">
        <v>14</v>
      </c>
      <c r="C12" s="5" t="s">
        <v>16</v>
      </c>
      <c r="D12" s="6" t="str">
        <f>IF(C12="","",IFERROR(VLOOKUP(C12,'Master Data'!$B$2:$C$527,2,FALSE),""))</f>
        <v>Kg</v>
      </c>
      <c r="E12" s="7">
        <v>96.0</v>
      </c>
      <c r="H12" s="2" t="str">
        <f>IFERROR('Master Data'!E14,"")</f>
        <v/>
      </c>
      <c r="I12" s="2" t="str">
        <f>IFERROR(__xludf.DUMMYFUNCTION("IFERROR(TRANSPOSE(FILTER('Master Data'!$B$2:$B$527,'Master Data'!$A$2:$A$527=$B12)),"""")"),"Wortel")</f>
        <v>Wortel</v>
      </c>
      <c r="J12" s="2" t="str">
        <f>IFERROR(__xludf.DUMMYFUNCTION("""COMPUTED_VALUE"""),"Kacang Panjang")</f>
        <v>Kacang Panjang</v>
      </c>
      <c r="K12" s="2" t="str">
        <f>IFERROR(__xludf.DUMMYFUNCTION("""COMPUTED_VALUE"""),"Tauge")</f>
        <v>Tauge</v>
      </c>
      <c r="L12" s="2" t="str">
        <f>IFERROR(__xludf.DUMMYFUNCTION("""COMPUTED_VALUE"""),"Kubis")</f>
        <v>Kubis</v>
      </c>
      <c r="M12" s="2" t="str">
        <f>IFERROR(__xludf.DUMMYFUNCTION("""COMPUTED_VALUE"""),"Buncis")</f>
        <v>Buncis</v>
      </c>
      <c r="N12" s="2" t="str">
        <f>IFERROR(__xludf.DUMMYFUNCTION("""COMPUTED_VALUE"""),"Kembang Kol")</f>
        <v>Kembang Kol</v>
      </c>
      <c r="O12" s="2" t="str">
        <f>IFERROR(__xludf.DUMMYFUNCTION("""COMPUTED_VALUE"""),"Sawi Putih")</f>
        <v>Sawi Putih</v>
      </c>
      <c r="P12" s="2" t="str">
        <f>IFERROR(__xludf.DUMMYFUNCTION("""COMPUTED_VALUE"""),"Caisin")</f>
        <v>Caisin</v>
      </c>
      <c r="Q12" s="2" t="str">
        <f>IFERROR(__xludf.DUMMYFUNCTION("""COMPUTED_VALUE"""),"Timun")</f>
        <v>Timun</v>
      </c>
      <c r="R12" s="2" t="str">
        <f>IFERROR(__xludf.DUMMYFUNCTION("""COMPUTED_VALUE"""),"Daun Bawang")</f>
        <v>Daun Bawang</v>
      </c>
      <c r="S12" s="2" t="str">
        <f>IFERROR(__xludf.DUMMYFUNCTION("""COMPUTED_VALUE"""),"Labu Siam")</f>
        <v>Labu Siam</v>
      </c>
      <c r="T12" s="2" t="str">
        <f>IFERROR(__xludf.DUMMYFUNCTION("""COMPUTED_VALUE"""),"Tomat")</f>
        <v>Tomat</v>
      </c>
      <c r="U12" s="2" t="str">
        <f>IFERROR(__xludf.DUMMYFUNCTION("""COMPUTED_VALUE"""),"Kemangi")</f>
        <v>Kemangi</v>
      </c>
      <c r="V12" s="2" t="str">
        <f>IFERROR(__xludf.DUMMYFUNCTION("""COMPUTED_VALUE"""),"Jagung ")</f>
        <v>Jagung </v>
      </c>
    </row>
    <row r="13">
      <c r="A13" s="4">
        <v>46118.0</v>
      </c>
      <c r="B13" s="5" t="s">
        <v>14</v>
      </c>
      <c r="C13" s="5" t="s">
        <v>58</v>
      </c>
      <c r="D13" s="6" t="str">
        <f>IF(C13="","",IFERROR(VLOOKUP(C13,'Master Data'!$B$2:$C$527,2,FALSE),""))</f>
        <v>Kg</v>
      </c>
      <c r="E13" s="7">
        <v>103.0</v>
      </c>
      <c r="H13" s="2" t="str">
        <f>IFERROR('Master Data'!E17,"")</f>
        <v/>
      </c>
      <c r="I13" s="2" t="str">
        <f>IFERROR(__xludf.DUMMYFUNCTION("IFERROR(TRANSPOSE(FILTER('Master Data'!$B$2:$B$527,'Master Data'!$A$2:$A$527=$B13)),"""")"),"Wortel")</f>
        <v>Wortel</v>
      </c>
      <c r="J13" s="2" t="str">
        <f>IFERROR(__xludf.DUMMYFUNCTION("""COMPUTED_VALUE"""),"Kacang Panjang")</f>
        <v>Kacang Panjang</v>
      </c>
      <c r="K13" s="2" t="str">
        <f>IFERROR(__xludf.DUMMYFUNCTION("""COMPUTED_VALUE"""),"Tauge")</f>
        <v>Tauge</v>
      </c>
      <c r="L13" s="2" t="str">
        <f>IFERROR(__xludf.DUMMYFUNCTION("""COMPUTED_VALUE"""),"Kubis")</f>
        <v>Kubis</v>
      </c>
      <c r="M13" s="2" t="str">
        <f>IFERROR(__xludf.DUMMYFUNCTION("""COMPUTED_VALUE"""),"Buncis")</f>
        <v>Buncis</v>
      </c>
      <c r="N13" s="2" t="str">
        <f>IFERROR(__xludf.DUMMYFUNCTION("""COMPUTED_VALUE"""),"Kembang Kol")</f>
        <v>Kembang Kol</v>
      </c>
      <c r="O13" s="2" t="str">
        <f>IFERROR(__xludf.DUMMYFUNCTION("""COMPUTED_VALUE"""),"Sawi Putih")</f>
        <v>Sawi Putih</v>
      </c>
      <c r="P13" s="2" t="str">
        <f>IFERROR(__xludf.DUMMYFUNCTION("""COMPUTED_VALUE"""),"Caisin")</f>
        <v>Caisin</v>
      </c>
      <c r="Q13" s="2" t="str">
        <f>IFERROR(__xludf.DUMMYFUNCTION("""COMPUTED_VALUE"""),"Timun")</f>
        <v>Timun</v>
      </c>
      <c r="R13" s="2" t="str">
        <f>IFERROR(__xludf.DUMMYFUNCTION("""COMPUTED_VALUE"""),"Daun Bawang")</f>
        <v>Daun Bawang</v>
      </c>
      <c r="S13" s="2" t="str">
        <f>IFERROR(__xludf.DUMMYFUNCTION("""COMPUTED_VALUE"""),"Labu Siam")</f>
        <v>Labu Siam</v>
      </c>
      <c r="T13" s="2" t="str">
        <f>IFERROR(__xludf.DUMMYFUNCTION("""COMPUTED_VALUE"""),"Tomat")</f>
        <v>Tomat</v>
      </c>
      <c r="U13" s="2" t="str">
        <f>IFERROR(__xludf.DUMMYFUNCTION("""COMPUTED_VALUE"""),"Kemangi")</f>
        <v>Kemangi</v>
      </c>
      <c r="V13" s="2" t="str">
        <f>IFERROR(__xludf.DUMMYFUNCTION("""COMPUTED_VALUE"""),"Jagung ")</f>
        <v>Jagung </v>
      </c>
    </row>
    <row r="14">
      <c r="A14" s="4">
        <v>46118.0</v>
      </c>
      <c r="B14" s="5" t="s">
        <v>17</v>
      </c>
      <c r="C14" s="5" t="s">
        <v>18</v>
      </c>
      <c r="D14" s="6" t="str">
        <f>IF(C14="","",IFERROR(VLOOKUP(C14,'Master Data'!$B$2:$C$527,2,FALSE),""))</f>
        <v>Kg</v>
      </c>
      <c r="E14" s="7">
        <v>2.0</v>
      </c>
      <c r="H14" s="2" t="str">
        <f>IFERROR('Master Data'!E18,"")</f>
        <v/>
      </c>
      <c r="I14" s="2" t="str">
        <f>IFERROR(__xludf.DUMMYFUNCTION("IFERROR(TRANSPOSE(FILTER('Master Data'!$B$2:$B$527,'Master Data'!$A$2:$A$527=$B14)),"""")"),"Bawang Merah")</f>
        <v>Bawang Merah</v>
      </c>
      <c r="J14" s="2" t="str">
        <f>IFERROR(__xludf.DUMMYFUNCTION("""COMPUTED_VALUE"""),"Bawang Putih")</f>
        <v>Bawang Putih</v>
      </c>
      <c r="K14" s="2" t="str">
        <f>IFERROR(__xludf.DUMMYFUNCTION("""COMPUTED_VALUE"""),"Laos")</f>
        <v>Laos</v>
      </c>
      <c r="L14" s="2" t="str">
        <f>IFERROR(__xludf.DUMMYFUNCTION("""COMPUTED_VALUE"""),"Serai")</f>
        <v>Serai</v>
      </c>
      <c r="M14" s="2" t="str">
        <f>IFERROR(__xludf.DUMMYFUNCTION("""COMPUTED_VALUE"""),"Cabe Merah")</f>
        <v>Cabe Merah</v>
      </c>
      <c r="N14" s="2" t="str">
        <f>IFERROR(__xludf.DUMMYFUNCTION("""COMPUTED_VALUE"""),"Bawang Bombay")</f>
        <v>Bawang Bombay</v>
      </c>
      <c r="O14" s="2" t="str">
        <f>IFERROR(__xludf.DUMMYFUNCTION("""COMPUTED_VALUE"""),"Ketumbar")</f>
        <v>Ketumbar</v>
      </c>
      <c r="P14" s="2" t="str">
        <f>IFERROR(__xludf.DUMMYFUNCTION("""COMPUTED_VALUE"""),"Kencur")</f>
        <v>Kencur</v>
      </c>
      <c r="Q14" s="2" t="str">
        <f>IFERROR(__xludf.DUMMYFUNCTION("""COMPUTED_VALUE"""),"Kunyit")</f>
        <v>Kunyit</v>
      </c>
      <c r="R14" s="2" t="str">
        <f>IFERROR(__xludf.DUMMYFUNCTION("""COMPUTED_VALUE"""),"Jahe")</f>
        <v>Jahe</v>
      </c>
      <c r="S14" s="2" t="str">
        <f>IFERROR(__xludf.DUMMYFUNCTION("""COMPUTED_VALUE"""),"Kelapa Parut")</f>
        <v>Kelapa Parut</v>
      </c>
      <c r="T14" s="2" t="str">
        <f>IFERROR(__xludf.DUMMYFUNCTION("""COMPUTED_VALUE"""),"Cabe Ijo")</f>
        <v>Cabe Ijo</v>
      </c>
    </row>
    <row r="15">
      <c r="A15" s="4">
        <v>46118.0</v>
      </c>
      <c r="B15" s="5" t="s">
        <v>17</v>
      </c>
      <c r="C15" s="5" t="s">
        <v>21</v>
      </c>
      <c r="D15" s="6" t="str">
        <f>IF(C15="","",IFERROR(VLOOKUP(C15,'Master Data'!$B$2:$C$527,2,FALSE),""))</f>
        <v>Kg</v>
      </c>
      <c r="E15" s="7">
        <v>7.0</v>
      </c>
      <c r="H15" s="2" t="str">
        <f>IFERROR('Master Data'!E19,"")</f>
        <v/>
      </c>
      <c r="I15" s="2" t="str">
        <f>IFERROR(__xludf.DUMMYFUNCTION("IFERROR(TRANSPOSE(FILTER('Master Data'!$B$2:$B$527,'Master Data'!$A$2:$A$527=$B15)),"""")"),"Bawang Merah")</f>
        <v>Bawang Merah</v>
      </c>
      <c r="J15" s="2" t="str">
        <f>IFERROR(__xludf.DUMMYFUNCTION("""COMPUTED_VALUE"""),"Bawang Putih")</f>
        <v>Bawang Putih</v>
      </c>
      <c r="K15" s="2" t="str">
        <f>IFERROR(__xludf.DUMMYFUNCTION("""COMPUTED_VALUE"""),"Laos")</f>
        <v>Laos</v>
      </c>
      <c r="L15" s="2" t="str">
        <f>IFERROR(__xludf.DUMMYFUNCTION("""COMPUTED_VALUE"""),"Serai")</f>
        <v>Serai</v>
      </c>
      <c r="M15" s="2" t="str">
        <f>IFERROR(__xludf.DUMMYFUNCTION("""COMPUTED_VALUE"""),"Cabe Merah")</f>
        <v>Cabe Merah</v>
      </c>
      <c r="N15" s="2" t="str">
        <f>IFERROR(__xludf.DUMMYFUNCTION("""COMPUTED_VALUE"""),"Bawang Bombay")</f>
        <v>Bawang Bombay</v>
      </c>
      <c r="O15" s="2" t="str">
        <f>IFERROR(__xludf.DUMMYFUNCTION("""COMPUTED_VALUE"""),"Ketumbar")</f>
        <v>Ketumbar</v>
      </c>
      <c r="P15" s="2" t="str">
        <f>IFERROR(__xludf.DUMMYFUNCTION("""COMPUTED_VALUE"""),"Kencur")</f>
        <v>Kencur</v>
      </c>
      <c r="Q15" s="2" t="str">
        <f>IFERROR(__xludf.DUMMYFUNCTION("""COMPUTED_VALUE"""),"Kunyit")</f>
        <v>Kunyit</v>
      </c>
      <c r="R15" s="2" t="str">
        <f>IFERROR(__xludf.DUMMYFUNCTION("""COMPUTED_VALUE"""),"Jahe")</f>
        <v>Jahe</v>
      </c>
      <c r="S15" s="2" t="str">
        <f>IFERROR(__xludf.DUMMYFUNCTION("""COMPUTED_VALUE"""),"Kelapa Parut")</f>
        <v>Kelapa Parut</v>
      </c>
      <c r="T15" s="2" t="str">
        <f>IFERROR(__xludf.DUMMYFUNCTION("""COMPUTED_VALUE"""),"Cabe Ijo")</f>
        <v>Cabe Ijo</v>
      </c>
    </row>
    <row r="16">
      <c r="A16" s="4">
        <v>46118.0</v>
      </c>
      <c r="B16" s="5" t="s">
        <v>17</v>
      </c>
      <c r="C16" s="5" t="s">
        <v>20</v>
      </c>
      <c r="D16" s="6" t="str">
        <f>IF(C16="","",IFERROR(VLOOKUP(C16,'Master Data'!$B$2:$C$527,2,FALSE),""))</f>
        <v>Kg</v>
      </c>
      <c r="E16" s="7">
        <v>7.0</v>
      </c>
      <c r="H16" s="2" t="str">
        <f>IFERROR('Master Data'!E21,"")</f>
        <v/>
      </c>
      <c r="I16" s="2" t="str">
        <f>IFERROR(__xludf.DUMMYFUNCTION("IFERROR(TRANSPOSE(FILTER('Master Data'!$B$2:$B$527,'Master Data'!$A$2:$A$527=$B16)),"""")"),"Bawang Merah")</f>
        <v>Bawang Merah</v>
      </c>
      <c r="J16" s="2" t="str">
        <f>IFERROR(__xludf.DUMMYFUNCTION("""COMPUTED_VALUE"""),"Bawang Putih")</f>
        <v>Bawang Putih</v>
      </c>
      <c r="K16" s="2" t="str">
        <f>IFERROR(__xludf.DUMMYFUNCTION("""COMPUTED_VALUE"""),"Laos")</f>
        <v>Laos</v>
      </c>
      <c r="L16" s="2" t="str">
        <f>IFERROR(__xludf.DUMMYFUNCTION("""COMPUTED_VALUE"""),"Serai")</f>
        <v>Serai</v>
      </c>
      <c r="M16" s="2" t="str">
        <f>IFERROR(__xludf.DUMMYFUNCTION("""COMPUTED_VALUE"""),"Cabe Merah")</f>
        <v>Cabe Merah</v>
      </c>
      <c r="N16" s="2" t="str">
        <f>IFERROR(__xludf.DUMMYFUNCTION("""COMPUTED_VALUE"""),"Bawang Bombay")</f>
        <v>Bawang Bombay</v>
      </c>
      <c r="O16" s="2" t="str">
        <f>IFERROR(__xludf.DUMMYFUNCTION("""COMPUTED_VALUE"""),"Ketumbar")</f>
        <v>Ketumbar</v>
      </c>
      <c r="P16" s="2" t="str">
        <f>IFERROR(__xludf.DUMMYFUNCTION("""COMPUTED_VALUE"""),"Kencur")</f>
        <v>Kencur</v>
      </c>
      <c r="Q16" s="2" t="str">
        <f>IFERROR(__xludf.DUMMYFUNCTION("""COMPUTED_VALUE"""),"Kunyit")</f>
        <v>Kunyit</v>
      </c>
      <c r="R16" s="2" t="str">
        <f>IFERROR(__xludf.DUMMYFUNCTION("""COMPUTED_VALUE"""),"Jahe")</f>
        <v>Jahe</v>
      </c>
      <c r="S16" s="2" t="str">
        <f>IFERROR(__xludf.DUMMYFUNCTION("""COMPUTED_VALUE"""),"Kelapa Parut")</f>
        <v>Kelapa Parut</v>
      </c>
      <c r="T16" s="2" t="str">
        <f>IFERROR(__xludf.DUMMYFUNCTION("""COMPUTED_VALUE"""),"Cabe Ijo")</f>
        <v>Cabe Ijo</v>
      </c>
    </row>
    <row r="17">
      <c r="A17" s="4">
        <v>46118.0</v>
      </c>
      <c r="B17" s="5" t="s">
        <v>24</v>
      </c>
      <c r="C17" s="5" t="s">
        <v>25</v>
      </c>
      <c r="D17" s="6" t="str">
        <f>IF(C17="","",IFERROR(VLOOKUP(C17,'Master Data'!$B$2:$C$527,2,FALSE),""))</f>
        <v>Kg</v>
      </c>
      <c r="E17" s="7">
        <v>583.0</v>
      </c>
      <c r="H17" s="2" t="str">
        <f>IFERROR('Master Data'!E22,"")</f>
        <v/>
      </c>
      <c r="I17" s="2" t="str">
        <f>IFERROR(__xludf.DUMMYFUNCTION("IFERROR(TRANSPOSE(FILTER('Master Data'!$B$2:$B$527,'Master Data'!$A$2:$A$527=$B17)),"""")"),"Melon")</f>
        <v>Melon</v>
      </c>
      <c r="J17" s="2" t="str">
        <f>IFERROR(__xludf.DUMMYFUNCTION("""COMPUTED_VALUE"""),"Semangka")</f>
        <v>Semangka</v>
      </c>
      <c r="K17" s="2" t="str">
        <f>IFERROR(__xludf.DUMMYFUNCTION("""COMPUTED_VALUE"""),"Jeruk")</f>
        <v>Jeruk</v>
      </c>
      <c r="L17" s="2" t="str">
        <f>IFERROR(__xludf.DUMMYFUNCTION("""COMPUTED_VALUE"""),"Pisang")</f>
        <v>Pisang</v>
      </c>
      <c r="M17" s="2" t="str">
        <f>IFERROR(__xludf.DUMMYFUNCTION("""COMPUTED_VALUE"""),"Buah Naga")</f>
        <v>Buah Naga</v>
      </c>
      <c r="N17" s="2" t="str">
        <f>IFERROR(__xludf.DUMMYFUNCTION("""COMPUTED_VALUE"""),"Salak")</f>
        <v>Salak</v>
      </c>
      <c r="O17" s="2" t="str">
        <f>IFERROR(__xludf.DUMMYFUNCTION("""COMPUTED_VALUE"""),"Apel")</f>
        <v>Apel</v>
      </c>
    </row>
    <row r="18">
      <c r="A18" s="4">
        <v>46118.0</v>
      </c>
      <c r="B18" s="5" t="s">
        <v>17</v>
      </c>
      <c r="C18" s="5" t="s">
        <v>74</v>
      </c>
      <c r="D18" s="6" t="str">
        <f>IF(C18="","",IFERROR(VLOOKUP(C18,'Master Data'!$B$2:$C$527,2,FALSE),""))</f>
        <v>Pak</v>
      </c>
      <c r="E18" s="7">
        <v>1.0</v>
      </c>
      <c r="H18" s="2" t="str">
        <f>IFERROR('Master Data'!E23,"")</f>
        <v/>
      </c>
      <c r="I18" s="2" t="str">
        <f>IFERROR(__xludf.DUMMYFUNCTION("IFERROR(TRANSPOSE(FILTER('Master Data'!$B$2:$B$527,'Master Data'!$A$2:$A$527=$B18)),"""")"),"Bawang Merah")</f>
        <v>Bawang Merah</v>
      </c>
      <c r="J18" s="2" t="str">
        <f>IFERROR(__xludf.DUMMYFUNCTION("""COMPUTED_VALUE"""),"Bawang Putih")</f>
        <v>Bawang Putih</v>
      </c>
      <c r="K18" s="2" t="str">
        <f>IFERROR(__xludf.DUMMYFUNCTION("""COMPUTED_VALUE"""),"Laos")</f>
        <v>Laos</v>
      </c>
      <c r="L18" s="2" t="str">
        <f>IFERROR(__xludf.DUMMYFUNCTION("""COMPUTED_VALUE"""),"Serai")</f>
        <v>Serai</v>
      </c>
      <c r="M18" s="2" t="str">
        <f>IFERROR(__xludf.DUMMYFUNCTION("""COMPUTED_VALUE"""),"Cabe Merah")</f>
        <v>Cabe Merah</v>
      </c>
      <c r="N18" s="2" t="str">
        <f>IFERROR(__xludf.DUMMYFUNCTION("""COMPUTED_VALUE"""),"Bawang Bombay")</f>
        <v>Bawang Bombay</v>
      </c>
      <c r="O18" s="2" t="str">
        <f>IFERROR(__xludf.DUMMYFUNCTION("""COMPUTED_VALUE"""),"Ketumbar")</f>
        <v>Ketumbar</v>
      </c>
      <c r="P18" s="2" t="str">
        <f>IFERROR(__xludf.DUMMYFUNCTION("""COMPUTED_VALUE"""),"Kencur")</f>
        <v>Kencur</v>
      </c>
      <c r="Q18" s="2" t="str">
        <f>IFERROR(__xludf.DUMMYFUNCTION("""COMPUTED_VALUE"""),"Kunyit")</f>
        <v>Kunyit</v>
      </c>
      <c r="R18" s="2" t="str">
        <f>IFERROR(__xludf.DUMMYFUNCTION("""COMPUTED_VALUE"""),"Jahe")</f>
        <v>Jahe</v>
      </c>
      <c r="S18" s="2" t="str">
        <f>IFERROR(__xludf.DUMMYFUNCTION("""COMPUTED_VALUE"""),"Kelapa Parut")</f>
        <v>Kelapa Parut</v>
      </c>
      <c r="T18" s="2" t="str">
        <f>IFERROR(__xludf.DUMMYFUNCTION("""COMPUTED_VALUE"""),"Cabe Ijo")</f>
        <v>Cabe Ijo</v>
      </c>
    </row>
    <row r="19">
      <c r="A19" s="4">
        <v>46118.0</v>
      </c>
      <c r="B19" s="5" t="s">
        <v>17</v>
      </c>
      <c r="C19" s="5" t="s">
        <v>45</v>
      </c>
      <c r="D19" s="6" t="str">
        <f>IF(C19="","",IFERROR(VLOOKUP(C19,'Master Data'!$B$2:$C$527,2,FALSE),""))</f>
        <v>Kg</v>
      </c>
      <c r="E19" s="7">
        <v>2.0</v>
      </c>
      <c r="H19" s="2" t="str">
        <f>IFERROR('Master Data'!E25,"")</f>
        <v/>
      </c>
      <c r="I19" s="2" t="str">
        <f>IFERROR(__xludf.DUMMYFUNCTION("IFERROR(TRANSPOSE(FILTER('Master Data'!$B$2:$B$527,'Master Data'!$A$2:$A$527=$B19)),"""")"),"Bawang Merah")</f>
        <v>Bawang Merah</v>
      </c>
      <c r="J19" s="2" t="str">
        <f>IFERROR(__xludf.DUMMYFUNCTION("""COMPUTED_VALUE"""),"Bawang Putih")</f>
        <v>Bawang Putih</v>
      </c>
      <c r="K19" s="2" t="str">
        <f>IFERROR(__xludf.DUMMYFUNCTION("""COMPUTED_VALUE"""),"Laos")</f>
        <v>Laos</v>
      </c>
      <c r="L19" s="2" t="str">
        <f>IFERROR(__xludf.DUMMYFUNCTION("""COMPUTED_VALUE"""),"Serai")</f>
        <v>Serai</v>
      </c>
      <c r="M19" s="2" t="str">
        <f>IFERROR(__xludf.DUMMYFUNCTION("""COMPUTED_VALUE"""),"Cabe Merah")</f>
        <v>Cabe Merah</v>
      </c>
      <c r="N19" s="2" t="str">
        <f>IFERROR(__xludf.DUMMYFUNCTION("""COMPUTED_VALUE"""),"Bawang Bombay")</f>
        <v>Bawang Bombay</v>
      </c>
      <c r="O19" s="2" t="str">
        <f>IFERROR(__xludf.DUMMYFUNCTION("""COMPUTED_VALUE"""),"Ketumbar")</f>
        <v>Ketumbar</v>
      </c>
      <c r="P19" s="2" t="str">
        <f>IFERROR(__xludf.DUMMYFUNCTION("""COMPUTED_VALUE"""),"Kencur")</f>
        <v>Kencur</v>
      </c>
      <c r="Q19" s="2" t="str">
        <f>IFERROR(__xludf.DUMMYFUNCTION("""COMPUTED_VALUE"""),"Kunyit")</f>
        <v>Kunyit</v>
      </c>
      <c r="R19" s="2" t="str">
        <f>IFERROR(__xludf.DUMMYFUNCTION("""COMPUTED_VALUE"""),"Jahe")</f>
        <v>Jahe</v>
      </c>
      <c r="S19" s="2" t="str">
        <f>IFERROR(__xludf.DUMMYFUNCTION("""COMPUTED_VALUE"""),"Kelapa Parut")</f>
        <v>Kelapa Parut</v>
      </c>
      <c r="T19" s="2" t="str">
        <f>IFERROR(__xludf.DUMMYFUNCTION("""COMPUTED_VALUE"""),"Cabe Ijo")</f>
        <v>Cabe Ijo</v>
      </c>
    </row>
    <row r="20" ht="15.75" customHeight="1">
      <c r="A20" s="4">
        <v>46118.0</v>
      </c>
      <c r="B20" s="11" t="s">
        <v>35</v>
      </c>
      <c r="C20" s="11" t="s">
        <v>36</v>
      </c>
      <c r="D20" s="6" t="str">
        <f>IF(C20="","",IFERROR(VLOOKUP(C20,'Master Data'!$B$2:$C$527,2,FALSE),""))</f>
        <v>Buah</v>
      </c>
      <c r="E20" s="12">
        <v>28.0</v>
      </c>
      <c r="H20" s="2" t="str">
        <f>IFERROR('Master Data'!E42,"")</f>
        <v/>
      </c>
      <c r="I20" s="2" t="str">
        <f>IFERROR(__xludf.DUMMYFUNCTION("IFERROR(TRANSPOSE(FILTER('Master Data'!$B$2:$B$527,'Master Data'!$A$2:$A$527=$B20)),"""")"),"Galon")</f>
        <v>Galon</v>
      </c>
      <c r="J20" s="2" t="str">
        <f>IFERROR(__xludf.DUMMYFUNCTION("""COMPUTED_VALUE"""),"Tedmon")</f>
        <v>Tedmon</v>
      </c>
      <c r="K20" s="2" t="str">
        <f>IFERROR(__xludf.DUMMYFUNCTION("""COMPUTED_VALUE"""),"Gas")</f>
        <v>Gas</v>
      </c>
    </row>
    <row r="21" ht="15.75" customHeight="1">
      <c r="A21" s="4">
        <v>46118.0</v>
      </c>
      <c r="B21" s="11" t="s">
        <v>35</v>
      </c>
      <c r="C21" s="11" t="s">
        <v>38</v>
      </c>
      <c r="D21" s="6" t="str">
        <f>IF(C21="","",IFERROR(VLOOKUP(C21,'Master Data'!$B$2:$C$527,2,FALSE),""))</f>
        <v>Tabung</v>
      </c>
      <c r="E21" s="12">
        <v>6.0</v>
      </c>
      <c r="H21" s="2" t="str">
        <f>IFERROR('Master Data'!E43,"")</f>
        <v/>
      </c>
      <c r="I21" s="2" t="str">
        <f>IFERROR(__xludf.DUMMYFUNCTION("IFERROR(TRANSPOSE(FILTER('Master Data'!$B$2:$B$527,'Master Data'!$A$2:$A$527=$B21)),"""")"),"Galon")</f>
        <v>Galon</v>
      </c>
      <c r="J21" s="2" t="str">
        <f>IFERROR(__xludf.DUMMYFUNCTION("""COMPUTED_VALUE"""),"Tedmon")</f>
        <v>Tedmon</v>
      </c>
      <c r="K21" s="2" t="str">
        <f>IFERROR(__xludf.DUMMYFUNCTION("""COMPUTED_VALUE"""),"Gas")</f>
        <v>Gas</v>
      </c>
    </row>
    <row r="22" ht="15.75" customHeight="1">
      <c r="A22" s="4">
        <v>46118.0</v>
      </c>
      <c r="B22" s="11" t="s">
        <v>35</v>
      </c>
      <c r="C22" s="11" t="s">
        <v>37</v>
      </c>
      <c r="D22" s="6" t="str">
        <f>IF(C22="","",IFERROR(VLOOKUP(C22,'Master Data'!$B$2:$C$527,2,FALSE),""))</f>
        <v>Buah</v>
      </c>
      <c r="E22" s="12">
        <v>4.0</v>
      </c>
      <c r="H22" s="2" t="str">
        <f>IFERROR('Master Data'!E44,"")</f>
        <v/>
      </c>
      <c r="I22" s="2" t="str">
        <f>IFERROR(__xludf.DUMMYFUNCTION("IFERROR(TRANSPOSE(FILTER('Master Data'!$B$2:$B$527,'Master Data'!$A$2:$A$527=$B22)),"""")"),"Galon")</f>
        <v>Galon</v>
      </c>
      <c r="J22" s="2" t="str">
        <f>IFERROR(__xludf.DUMMYFUNCTION("""COMPUTED_VALUE"""),"Tedmon")</f>
        <v>Tedmon</v>
      </c>
      <c r="K22" s="2" t="str">
        <f>IFERROR(__xludf.DUMMYFUNCTION("""COMPUTED_VALUE"""),"Gas")</f>
        <v>Gas</v>
      </c>
    </row>
    <row r="23" ht="15.75" customHeight="1">
      <c r="A23" s="4">
        <v>46118.0</v>
      </c>
      <c r="B23" s="11" t="s">
        <v>17</v>
      </c>
      <c r="C23" s="11" t="s">
        <v>22</v>
      </c>
      <c r="D23" s="6" t="str">
        <f>IF(C23="","",IFERROR(VLOOKUP(C23,'Master Data'!$B$2:$C$527,2,FALSE),""))</f>
        <v>Kg</v>
      </c>
      <c r="E23" s="12">
        <v>3.0</v>
      </c>
      <c r="H23" s="2" t="str">
        <f>IFERROR('Master Data'!E45,"")</f>
        <v/>
      </c>
      <c r="I23" s="2" t="str">
        <f>IFERROR(__xludf.DUMMYFUNCTION("IFERROR(TRANSPOSE(FILTER('Master Data'!$B$2:$B$527,'Master Data'!$A$2:$A$527=$B23)),"""")"),"Bawang Merah")</f>
        <v>Bawang Merah</v>
      </c>
      <c r="J23" s="2" t="str">
        <f>IFERROR(__xludf.DUMMYFUNCTION("""COMPUTED_VALUE"""),"Bawang Putih")</f>
        <v>Bawang Putih</v>
      </c>
      <c r="K23" s="2" t="str">
        <f>IFERROR(__xludf.DUMMYFUNCTION("""COMPUTED_VALUE"""),"Laos")</f>
        <v>Laos</v>
      </c>
      <c r="L23" s="2" t="str">
        <f>IFERROR(__xludf.DUMMYFUNCTION("""COMPUTED_VALUE"""),"Serai")</f>
        <v>Serai</v>
      </c>
      <c r="M23" s="2" t="str">
        <f>IFERROR(__xludf.DUMMYFUNCTION("""COMPUTED_VALUE"""),"Cabe Merah")</f>
        <v>Cabe Merah</v>
      </c>
      <c r="N23" s="2" t="str">
        <f>IFERROR(__xludf.DUMMYFUNCTION("""COMPUTED_VALUE"""),"Bawang Bombay")</f>
        <v>Bawang Bombay</v>
      </c>
      <c r="O23" s="2" t="str">
        <f>IFERROR(__xludf.DUMMYFUNCTION("""COMPUTED_VALUE"""),"Ketumbar")</f>
        <v>Ketumbar</v>
      </c>
      <c r="P23" s="2" t="str">
        <f>IFERROR(__xludf.DUMMYFUNCTION("""COMPUTED_VALUE"""),"Kencur")</f>
        <v>Kencur</v>
      </c>
      <c r="Q23" s="2" t="str">
        <f>IFERROR(__xludf.DUMMYFUNCTION("""COMPUTED_VALUE"""),"Kunyit")</f>
        <v>Kunyit</v>
      </c>
      <c r="R23" s="2" t="str">
        <f>IFERROR(__xludf.DUMMYFUNCTION("""COMPUTED_VALUE"""),"Jahe")</f>
        <v>Jahe</v>
      </c>
      <c r="S23" s="2" t="str">
        <f>IFERROR(__xludf.DUMMYFUNCTION("""COMPUTED_VALUE"""),"Kelapa Parut")</f>
        <v>Kelapa Parut</v>
      </c>
      <c r="T23" s="2" t="str">
        <f>IFERROR(__xludf.DUMMYFUNCTION("""COMPUTED_VALUE"""),"Cabe Ijo")</f>
        <v>Cabe Ijo</v>
      </c>
    </row>
    <row r="24" ht="15.75" customHeight="1">
      <c r="A24" s="4">
        <v>46118.0</v>
      </c>
      <c r="B24" s="11" t="s">
        <v>26</v>
      </c>
      <c r="C24" s="11" t="s">
        <v>31</v>
      </c>
      <c r="D24" s="6" t="str">
        <f>IF(C24="","",IFERROR(VLOOKUP(C24,'Master Data'!$B$2:$C$527,2,FALSE),""))</f>
        <v>Dus</v>
      </c>
      <c r="E24" s="12">
        <v>2.0</v>
      </c>
      <c r="H24" s="2" t="str">
        <f>IFERROR('Master Data'!E47,"")</f>
        <v/>
      </c>
      <c r="I24" s="2" t="str">
        <f>IFERROR(__xludf.DUMMYFUNCTION("IFERROR(TRANSPOSE(FILTER('Master Data'!$B$2:$B$527,'Master Data'!$A$2:$A$527=$B24)),"""")"),"Tepung Terigu")</f>
        <v>Tepung Terigu</v>
      </c>
      <c r="J24" s="2" t="str">
        <f>IFERROR(__xludf.DUMMYFUNCTION("""COMPUTED_VALUE"""),"Tepung Tapioka")</f>
        <v>Tepung Tapioka</v>
      </c>
      <c r="K24" s="2" t="str">
        <f>IFERROR(__xludf.DUMMYFUNCTION("""COMPUTED_VALUE"""),"Sajiku")</f>
        <v>Sajiku</v>
      </c>
      <c r="L24" s="2" t="str">
        <f>IFERROR(__xludf.DUMMYFUNCTION("""COMPUTED_VALUE"""),"Lada")</f>
        <v>Lada</v>
      </c>
      <c r="M24" s="2" t="str">
        <f>IFERROR(__xludf.DUMMYFUNCTION("""COMPUTED_VALUE"""),"Minyak Goreng")</f>
        <v>Minyak Goreng</v>
      </c>
      <c r="N24" s="2" t="str">
        <f>IFERROR(__xludf.DUMMYFUNCTION("""COMPUTED_VALUE"""),"Maizena")</f>
        <v>Maizena</v>
      </c>
      <c r="O24" s="2" t="str">
        <f>IFERROR(__xludf.DUMMYFUNCTION("""COMPUTED_VALUE"""),"Saori")</f>
        <v>Saori</v>
      </c>
      <c r="P24" s="2" t="str">
        <f>IFERROR(__xludf.DUMMYFUNCTION("""COMPUTED_VALUE"""),"Tepung Beras")</f>
        <v>Tepung Beras</v>
      </c>
      <c r="Q24" s="2" t="str">
        <f>IFERROR(__xludf.DUMMYFUNCTION("""COMPUTED_VALUE"""),"Garam Kasar")</f>
        <v>Garam Kasar</v>
      </c>
      <c r="R24" s="2" t="str">
        <f>IFERROR(__xludf.DUMMYFUNCTION("""COMPUTED_VALUE"""),"Garam Halus")</f>
        <v>Garam Halus</v>
      </c>
      <c r="S24" s="2" t="str">
        <f>IFERROR(__xludf.DUMMYFUNCTION("""COMPUTED_VALUE"""),"Gula Putih")</f>
        <v>Gula Putih</v>
      </c>
      <c r="T24" s="2" t="str">
        <f>IFERROR(__xludf.DUMMYFUNCTION("""COMPUTED_VALUE"""),"Gula Merah")</f>
        <v>Gula Merah</v>
      </c>
      <c r="U24" s="2" t="str">
        <f>IFERROR(__xludf.DUMMYFUNCTION("""COMPUTED_VALUE"""),"Kecap")</f>
        <v>Kecap</v>
      </c>
      <c r="V24" s="2" t="str">
        <f>IFERROR(__xludf.DUMMYFUNCTION("""COMPUTED_VALUE"""),"Keju")</f>
        <v>Keju</v>
      </c>
      <c r="W24" s="2" t="str">
        <f>IFERROR(__xludf.DUMMYFUNCTION("""COMPUTED_VALUE"""),"Bumbu Marinasi")</f>
        <v>Bumbu Marinasi</v>
      </c>
      <c r="X24" s="2" t="str">
        <f>IFERROR(__xludf.DUMMYFUNCTION("""COMPUTED_VALUE"""),"Saos Tomat")</f>
        <v>Saos Tomat</v>
      </c>
      <c r="Y24" s="2" t="str">
        <f>IFERROR(__xludf.DUMMYFUNCTION("""COMPUTED_VALUE"""),"Tepung Panir")</f>
        <v>Tepung Panir</v>
      </c>
      <c r="Z24" s="2" t="str">
        <f>IFERROR(__xludf.DUMMYFUNCTION("""COMPUTED_VALUE"""),"Asem Jawa")</f>
        <v>Asem Jawa</v>
      </c>
    </row>
    <row r="25" ht="15.75" customHeight="1">
      <c r="A25" s="4">
        <v>46118.0</v>
      </c>
      <c r="B25" s="11" t="s">
        <v>26</v>
      </c>
      <c r="C25" s="11" t="s">
        <v>27</v>
      </c>
      <c r="D25" s="6" t="str">
        <f>IF(C25="","",IFERROR(VLOOKUP(C25,'Master Data'!$B$2:$C$527,2,FALSE),""))</f>
        <v>Dus</v>
      </c>
      <c r="E25" s="12">
        <v>4.0</v>
      </c>
      <c r="H25" s="2" t="str">
        <f>IFERROR('Master Data'!E48,"")</f>
        <v/>
      </c>
      <c r="I25" s="2" t="str">
        <f>IFERROR(__xludf.DUMMYFUNCTION("IFERROR(TRANSPOSE(FILTER('Master Data'!$B$2:$B$527,'Master Data'!$A$2:$A$527=$B25)),"""")"),"Tepung Terigu")</f>
        <v>Tepung Terigu</v>
      </c>
      <c r="J25" s="2" t="str">
        <f>IFERROR(__xludf.DUMMYFUNCTION("""COMPUTED_VALUE"""),"Tepung Tapioka")</f>
        <v>Tepung Tapioka</v>
      </c>
      <c r="K25" s="2" t="str">
        <f>IFERROR(__xludf.DUMMYFUNCTION("""COMPUTED_VALUE"""),"Sajiku")</f>
        <v>Sajiku</v>
      </c>
      <c r="L25" s="2" t="str">
        <f>IFERROR(__xludf.DUMMYFUNCTION("""COMPUTED_VALUE"""),"Lada")</f>
        <v>Lada</v>
      </c>
      <c r="M25" s="2" t="str">
        <f>IFERROR(__xludf.DUMMYFUNCTION("""COMPUTED_VALUE"""),"Minyak Goreng")</f>
        <v>Minyak Goreng</v>
      </c>
      <c r="N25" s="2" t="str">
        <f>IFERROR(__xludf.DUMMYFUNCTION("""COMPUTED_VALUE"""),"Maizena")</f>
        <v>Maizena</v>
      </c>
      <c r="O25" s="2" t="str">
        <f>IFERROR(__xludf.DUMMYFUNCTION("""COMPUTED_VALUE"""),"Saori")</f>
        <v>Saori</v>
      </c>
      <c r="P25" s="2" t="str">
        <f>IFERROR(__xludf.DUMMYFUNCTION("""COMPUTED_VALUE"""),"Tepung Beras")</f>
        <v>Tepung Beras</v>
      </c>
      <c r="Q25" s="2" t="str">
        <f>IFERROR(__xludf.DUMMYFUNCTION("""COMPUTED_VALUE"""),"Garam Kasar")</f>
        <v>Garam Kasar</v>
      </c>
      <c r="R25" s="2" t="str">
        <f>IFERROR(__xludf.DUMMYFUNCTION("""COMPUTED_VALUE"""),"Garam Halus")</f>
        <v>Garam Halus</v>
      </c>
      <c r="S25" s="2" t="str">
        <f>IFERROR(__xludf.DUMMYFUNCTION("""COMPUTED_VALUE"""),"Gula Putih")</f>
        <v>Gula Putih</v>
      </c>
      <c r="T25" s="2" t="str">
        <f>IFERROR(__xludf.DUMMYFUNCTION("""COMPUTED_VALUE"""),"Gula Merah")</f>
        <v>Gula Merah</v>
      </c>
      <c r="U25" s="2" t="str">
        <f>IFERROR(__xludf.DUMMYFUNCTION("""COMPUTED_VALUE"""),"Kecap")</f>
        <v>Kecap</v>
      </c>
      <c r="V25" s="2" t="str">
        <f>IFERROR(__xludf.DUMMYFUNCTION("""COMPUTED_VALUE"""),"Keju")</f>
        <v>Keju</v>
      </c>
      <c r="W25" s="2" t="str">
        <f>IFERROR(__xludf.DUMMYFUNCTION("""COMPUTED_VALUE"""),"Bumbu Marinasi")</f>
        <v>Bumbu Marinasi</v>
      </c>
      <c r="X25" s="2" t="str">
        <f>IFERROR(__xludf.DUMMYFUNCTION("""COMPUTED_VALUE"""),"Saos Tomat")</f>
        <v>Saos Tomat</v>
      </c>
      <c r="Y25" s="2" t="str">
        <f>IFERROR(__xludf.DUMMYFUNCTION("""COMPUTED_VALUE"""),"Tepung Panir")</f>
        <v>Tepung Panir</v>
      </c>
      <c r="Z25" s="2" t="str">
        <f>IFERROR(__xludf.DUMMYFUNCTION("""COMPUTED_VALUE"""),"Asem Jawa")</f>
        <v>Asem Jawa</v>
      </c>
    </row>
    <row r="26" ht="15.75" customHeight="1">
      <c r="A26" s="4">
        <v>46118.0</v>
      </c>
      <c r="B26" s="11" t="s">
        <v>26</v>
      </c>
      <c r="C26" s="11" t="s">
        <v>33</v>
      </c>
      <c r="D26" s="6" t="str">
        <f>IF(C26="","",IFERROR(VLOOKUP(C26,'Master Data'!$B$2:$C$527,2,FALSE),""))</f>
        <v>Pack</v>
      </c>
      <c r="E26" s="12">
        <v>1.0</v>
      </c>
      <c r="H26" s="2" t="str">
        <f>IFERROR('Master Data'!E49,"")</f>
        <v/>
      </c>
      <c r="I26" s="2" t="str">
        <f>IFERROR(__xludf.DUMMYFUNCTION("IFERROR(TRANSPOSE(FILTER('Master Data'!$B$2:$B$527,'Master Data'!$A$2:$A$527=$B26)),"""")"),"Tepung Terigu")</f>
        <v>Tepung Terigu</v>
      </c>
      <c r="J26" s="2" t="str">
        <f>IFERROR(__xludf.DUMMYFUNCTION("""COMPUTED_VALUE"""),"Tepung Tapioka")</f>
        <v>Tepung Tapioka</v>
      </c>
      <c r="K26" s="2" t="str">
        <f>IFERROR(__xludf.DUMMYFUNCTION("""COMPUTED_VALUE"""),"Sajiku")</f>
        <v>Sajiku</v>
      </c>
      <c r="L26" s="2" t="str">
        <f>IFERROR(__xludf.DUMMYFUNCTION("""COMPUTED_VALUE"""),"Lada")</f>
        <v>Lada</v>
      </c>
      <c r="M26" s="2" t="str">
        <f>IFERROR(__xludf.DUMMYFUNCTION("""COMPUTED_VALUE"""),"Minyak Goreng")</f>
        <v>Minyak Goreng</v>
      </c>
      <c r="N26" s="2" t="str">
        <f>IFERROR(__xludf.DUMMYFUNCTION("""COMPUTED_VALUE"""),"Maizena")</f>
        <v>Maizena</v>
      </c>
      <c r="O26" s="2" t="str">
        <f>IFERROR(__xludf.DUMMYFUNCTION("""COMPUTED_VALUE"""),"Saori")</f>
        <v>Saori</v>
      </c>
      <c r="P26" s="2" t="str">
        <f>IFERROR(__xludf.DUMMYFUNCTION("""COMPUTED_VALUE"""),"Tepung Beras")</f>
        <v>Tepung Beras</v>
      </c>
      <c r="Q26" s="2" t="str">
        <f>IFERROR(__xludf.DUMMYFUNCTION("""COMPUTED_VALUE"""),"Garam Kasar")</f>
        <v>Garam Kasar</v>
      </c>
      <c r="R26" s="2" t="str">
        <f>IFERROR(__xludf.DUMMYFUNCTION("""COMPUTED_VALUE"""),"Garam Halus")</f>
        <v>Garam Halus</v>
      </c>
      <c r="S26" s="2" t="str">
        <f>IFERROR(__xludf.DUMMYFUNCTION("""COMPUTED_VALUE"""),"Gula Putih")</f>
        <v>Gula Putih</v>
      </c>
      <c r="T26" s="2" t="str">
        <f>IFERROR(__xludf.DUMMYFUNCTION("""COMPUTED_VALUE"""),"Gula Merah")</f>
        <v>Gula Merah</v>
      </c>
      <c r="U26" s="2" t="str">
        <f>IFERROR(__xludf.DUMMYFUNCTION("""COMPUTED_VALUE"""),"Kecap")</f>
        <v>Kecap</v>
      </c>
      <c r="V26" s="2" t="str">
        <f>IFERROR(__xludf.DUMMYFUNCTION("""COMPUTED_VALUE"""),"Keju")</f>
        <v>Keju</v>
      </c>
      <c r="W26" s="2" t="str">
        <f>IFERROR(__xludf.DUMMYFUNCTION("""COMPUTED_VALUE"""),"Bumbu Marinasi")</f>
        <v>Bumbu Marinasi</v>
      </c>
      <c r="X26" s="2" t="str">
        <f>IFERROR(__xludf.DUMMYFUNCTION("""COMPUTED_VALUE"""),"Saos Tomat")</f>
        <v>Saos Tomat</v>
      </c>
      <c r="Y26" s="2" t="str">
        <f>IFERROR(__xludf.DUMMYFUNCTION("""COMPUTED_VALUE"""),"Tepung Panir")</f>
        <v>Tepung Panir</v>
      </c>
      <c r="Z26" s="2" t="str">
        <f>IFERROR(__xludf.DUMMYFUNCTION("""COMPUTED_VALUE"""),"Asem Jawa")</f>
        <v>Asem Jawa</v>
      </c>
    </row>
    <row r="27" ht="15.75" customHeight="1">
      <c r="A27" s="4">
        <v>46118.0</v>
      </c>
      <c r="B27" s="11" t="s">
        <v>26</v>
      </c>
      <c r="C27" s="11" t="s">
        <v>48</v>
      </c>
      <c r="D27" s="6" t="str">
        <f>IF(C27="","",IFERROR(VLOOKUP(C27,'Master Data'!$B$2:$C$527,2,FALSE),""))</f>
        <v>Kg</v>
      </c>
      <c r="E27" s="12">
        <v>5.0</v>
      </c>
      <c r="H27" s="2" t="str">
        <f>IFERROR('Master Data'!E50,"")</f>
        <v/>
      </c>
      <c r="I27" s="2" t="str">
        <f>IFERROR(__xludf.DUMMYFUNCTION("IFERROR(TRANSPOSE(FILTER('Master Data'!$B$2:$B$527,'Master Data'!$A$2:$A$527=$B27)),"""")"),"Tepung Terigu")</f>
        <v>Tepung Terigu</v>
      </c>
      <c r="J27" s="2" t="str">
        <f>IFERROR(__xludf.DUMMYFUNCTION("""COMPUTED_VALUE"""),"Tepung Tapioka")</f>
        <v>Tepung Tapioka</v>
      </c>
      <c r="K27" s="2" t="str">
        <f>IFERROR(__xludf.DUMMYFUNCTION("""COMPUTED_VALUE"""),"Sajiku")</f>
        <v>Sajiku</v>
      </c>
      <c r="L27" s="2" t="str">
        <f>IFERROR(__xludf.DUMMYFUNCTION("""COMPUTED_VALUE"""),"Lada")</f>
        <v>Lada</v>
      </c>
      <c r="M27" s="2" t="str">
        <f>IFERROR(__xludf.DUMMYFUNCTION("""COMPUTED_VALUE"""),"Minyak Goreng")</f>
        <v>Minyak Goreng</v>
      </c>
      <c r="N27" s="2" t="str">
        <f>IFERROR(__xludf.DUMMYFUNCTION("""COMPUTED_VALUE"""),"Maizena")</f>
        <v>Maizena</v>
      </c>
      <c r="O27" s="2" t="str">
        <f>IFERROR(__xludf.DUMMYFUNCTION("""COMPUTED_VALUE"""),"Saori")</f>
        <v>Saori</v>
      </c>
      <c r="P27" s="2" t="str">
        <f>IFERROR(__xludf.DUMMYFUNCTION("""COMPUTED_VALUE"""),"Tepung Beras")</f>
        <v>Tepung Beras</v>
      </c>
      <c r="Q27" s="2" t="str">
        <f>IFERROR(__xludf.DUMMYFUNCTION("""COMPUTED_VALUE"""),"Garam Kasar")</f>
        <v>Garam Kasar</v>
      </c>
      <c r="R27" s="2" t="str">
        <f>IFERROR(__xludf.DUMMYFUNCTION("""COMPUTED_VALUE"""),"Garam Halus")</f>
        <v>Garam Halus</v>
      </c>
      <c r="S27" s="2" t="str">
        <f>IFERROR(__xludf.DUMMYFUNCTION("""COMPUTED_VALUE"""),"Gula Putih")</f>
        <v>Gula Putih</v>
      </c>
      <c r="T27" s="2" t="str">
        <f>IFERROR(__xludf.DUMMYFUNCTION("""COMPUTED_VALUE"""),"Gula Merah")</f>
        <v>Gula Merah</v>
      </c>
      <c r="U27" s="2" t="str">
        <f>IFERROR(__xludf.DUMMYFUNCTION("""COMPUTED_VALUE"""),"Kecap")</f>
        <v>Kecap</v>
      </c>
      <c r="V27" s="2" t="str">
        <f>IFERROR(__xludf.DUMMYFUNCTION("""COMPUTED_VALUE"""),"Keju")</f>
        <v>Keju</v>
      </c>
      <c r="W27" s="2" t="str">
        <f>IFERROR(__xludf.DUMMYFUNCTION("""COMPUTED_VALUE"""),"Bumbu Marinasi")</f>
        <v>Bumbu Marinasi</v>
      </c>
      <c r="X27" s="2" t="str">
        <f>IFERROR(__xludf.DUMMYFUNCTION("""COMPUTED_VALUE"""),"Saos Tomat")</f>
        <v>Saos Tomat</v>
      </c>
      <c r="Y27" s="2" t="str">
        <f>IFERROR(__xludf.DUMMYFUNCTION("""COMPUTED_VALUE"""),"Tepung Panir")</f>
        <v>Tepung Panir</v>
      </c>
      <c r="Z27" s="2" t="str">
        <f>IFERROR(__xludf.DUMMYFUNCTION("""COMPUTED_VALUE"""),"Asem Jawa")</f>
        <v>Asem Jawa</v>
      </c>
    </row>
    <row r="28" ht="15.75" customHeight="1">
      <c r="A28" s="4">
        <v>46118.0</v>
      </c>
      <c r="B28" s="11" t="s">
        <v>26</v>
      </c>
      <c r="C28" s="11" t="s">
        <v>67</v>
      </c>
      <c r="D28" s="6" t="str">
        <f>IF(C28="","",IFERROR(VLOOKUP(C28,'Master Data'!$B$2:$C$527,2,FALSE),""))</f>
        <v>Kg</v>
      </c>
      <c r="E28" s="12">
        <v>3.0</v>
      </c>
      <c r="H28" s="2" t="str">
        <f>IFERROR('Master Data'!E51,"")</f>
        <v/>
      </c>
      <c r="I28" s="2" t="str">
        <f>IFERROR(__xludf.DUMMYFUNCTION("IFERROR(TRANSPOSE(FILTER('Master Data'!$B$2:$B$527,'Master Data'!$A$2:$A$527=$B28)),"""")"),"Tepung Terigu")</f>
        <v>Tepung Terigu</v>
      </c>
      <c r="J28" s="2" t="str">
        <f>IFERROR(__xludf.DUMMYFUNCTION("""COMPUTED_VALUE"""),"Tepung Tapioka")</f>
        <v>Tepung Tapioka</v>
      </c>
      <c r="K28" s="2" t="str">
        <f>IFERROR(__xludf.DUMMYFUNCTION("""COMPUTED_VALUE"""),"Sajiku")</f>
        <v>Sajiku</v>
      </c>
      <c r="L28" s="2" t="str">
        <f>IFERROR(__xludf.DUMMYFUNCTION("""COMPUTED_VALUE"""),"Lada")</f>
        <v>Lada</v>
      </c>
      <c r="M28" s="2" t="str">
        <f>IFERROR(__xludf.DUMMYFUNCTION("""COMPUTED_VALUE"""),"Minyak Goreng")</f>
        <v>Minyak Goreng</v>
      </c>
      <c r="N28" s="2" t="str">
        <f>IFERROR(__xludf.DUMMYFUNCTION("""COMPUTED_VALUE"""),"Maizena")</f>
        <v>Maizena</v>
      </c>
      <c r="O28" s="2" t="str">
        <f>IFERROR(__xludf.DUMMYFUNCTION("""COMPUTED_VALUE"""),"Saori")</f>
        <v>Saori</v>
      </c>
      <c r="P28" s="2" t="str">
        <f>IFERROR(__xludf.DUMMYFUNCTION("""COMPUTED_VALUE"""),"Tepung Beras")</f>
        <v>Tepung Beras</v>
      </c>
      <c r="Q28" s="2" t="str">
        <f>IFERROR(__xludf.DUMMYFUNCTION("""COMPUTED_VALUE"""),"Garam Kasar")</f>
        <v>Garam Kasar</v>
      </c>
      <c r="R28" s="2" t="str">
        <f>IFERROR(__xludf.DUMMYFUNCTION("""COMPUTED_VALUE"""),"Garam Halus")</f>
        <v>Garam Halus</v>
      </c>
      <c r="S28" s="2" t="str">
        <f>IFERROR(__xludf.DUMMYFUNCTION("""COMPUTED_VALUE"""),"Gula Putih")</f>
        <v>Gula Putih</v>
      </c>
      <c r="T28" s="2" t="str">
        <f>IFERROR(__xludf.DUMMYFUNCTION("""COMPUTED_VALUE"""),"Gula Merah")</f>
        <v>Gula Merah</v>
      </c>
      <c r="U28" s="2" t="str">
        <f>IFERROR(__xludf.DUMMYFUNCTION("""COMPUTED_VALUE"""),"Kecap")</f>
        <v>Kecap</v>
      </c>
      <c r="V28" s="2" t="str">
        <f>IFERROR(__xludf.DUMMYFUNCTION("""COMPUTED_VALUE"""),"Keju")</f>
        <v>Keju</v>
      </c>
      <c r="W28" s="2" t="str">
        <f>IFERROR(__xludf.DUMMYFUNCTION("""COMPUTED_VALUE"""),"Bumbu Marinasi")</f>
        <v>Bumbu Marinasi</v>
      </c>
      <c r="X28" s="2" t="str">
        <f>IFERROR(__xludf.DUMMYFUNCTION("""COMPUTED_VALUE"""),"Saos Tomat")</f>
        <v>Saos Tomat</v>
      </c>
      <c r="Y28" s="2" t="str">
        <f>IFERROR(__xludf.DUMMYFUNCTION("""COMPUTED_VALUE"""),"Tepung Panir")</f>
        <v>Tepung Panir</v>
      </c>
      <c r="Z28" s="2" t="str">
        <f>IFERROR(__xludf.DUMMYFUNCTION("""COMPUTED_VALUE"""),"Asem Jawa")</f>
        <v>Asem Jawa</v>
      </c>
    </row>
    <row r="29" ht="15.75" customHeight="1">
      <c r="A29" s="4">
        <v>46118.0</v>
      </c>
      <c r="B29" s="11" t="s">
        <v>26</v>
      </c>
      <c r="C29" s="11" t="s">
        <v>29</v>
      </c>
      <c r="D29" s="6" t="str">
        <f>IF(C29="","",IFERROR(VLOOKUP(C29,'Master Data'!$B$2:$C$527,2,FALSE),""))</f>
        <v>Pcs</v>
      </c>
      <c r="E29" s="12">
        <v>22.0</v>
      </c>
      <c r="H29" s="2" t="str">
        <f>IFERROR('Master Data'!E52,"")</f>
        <v/>
      </c>
      <c r="I29" s="2" t="str">
        <f>IFERROR(__xludf.DUMMYFUNCTION("IFERROR(TRANSPOSE(FILTER('Master Data'!$B$2:$B$527,'Master Data'!$A$2:$A$527=$B29)),"""")"),"Tepung Terigu")</f>
        <v>Tepung Terigu</v>
      </c>
      <c r="J29" s="2" t="str">
        <f>IFERROR(__xludf.DUMMYFUNCTION("""COMPUTED_VALUE"""),"Tepung Tapioka")</f>
        <v>Tepung Tapioka</v>
      </c>
      <c r="K29" s="2" t="str">
        <f>IFERROR(__xludf.DUMMYFUNCTION("""COMPUTED_VALUE"""),"Sajiku")</f>
        <v>Sajiku</v>
      </c>
      <c r="L29" s="2" t="str">
        <f>IFERROR(__xludf.DUMMYFUNCTION("""COMPUTED_VALUE"""),"Lada")</f>
        <v>Lada</v>
      </c>
      <c r="M29" s="2" t="str">
        <f>IFERROR(__xludf.DUMMYFUNCTION("""COMPUTED_VALUE"""),"Minyak Goreng")</f>
        <v>Minyak Goreng</v>
      </c>
      <c r="N29" s="2" t="str">
        <f>IFERROR(__xludf.DUMMYFUNCTION("""COMPUTED_VALUE"""),"Maizena")</f>
        <v>Maizena</v>
      </c>
      <c r="O29" s="2" t="str">
        <f>IFERROR(__xludf.DUMMYFUNCTION("""COMPUTED_VALUE"""),"Saori")</f>
        <v>Saori</v>
      </c>
      <c r="P29" s="2" t="str">
        <f>IFERROR(__xludf.DUMMYFUNCTION("""COMPUTED_VALUE"""),"Tepung Beras")</f>
        <v>Tepung Beras</v>
      </c>
      <c r="Q29" s="2" t="str">
        <f>IFERROR(__xludf.DUMMYFUNCTION("""COMPUTED_VALUE"""),"Garam Kasar")</f>
        <v>Garam Kasar</v>
      </c>
      <c r="R29" s="2" t="str">
        <f>IFERROR(__xludf.DUMMYFUNCTION("""COMPUTED_VALUE"""),"Garam Halus")</f>
        <v>Garam Halus</v>
      </c>
      <c r="S29" s="2" t="str">
        <f>IFERROR(__xludf.DUMMYFUNCTION("""COMPUTED_VALUE"""),"Gula Putih")</f>
        <v>Gula Putih</v>
      </c>
      <c r="T29" s="2" t="str">
        <f>IFERROR(__xludf.DUMMYFUNCTION("""COMPUTED_VALUE"""),"Gula Merah")</f>
        <v>Gula Merah</v>
      </c>
      <c r="U29" s="2" t="str">
        <f>IFERROR(__xludf.DUMMYFUNCTION("""COMPUTED_VALUE"""),"Kecap")</f>
        <v>Kecap</v>
      </c>
      <c r="V29" s="2" t="str">
        <f>IFERROR(__xludf.DUMMYFUNCTION("""COMPUTED_VALUE"""),"Keju")</f>
        <v>Keju</v>
      </c>
      <c r="W29" s="2" t="str">
        <f>IFERROR(__xludf.DUMMYFUNCTION("""COMPUTED_VALUE"""),"Bumbu Marinasi")</f>
        <v>Bumbu Marinasi</v>
      </c>
      <c r="X29" s="2" t="str">
        <f>IFERROR(__xludf.DUMMYFUNCTION("""COMPUTED_VALUE"""),"Saos Tomat")</f>
        <v>Saos Tomat</v>
      </c>
      <c r="Y29" s="2" t="str">
        <f>IFERROR(__xludf.DUMMYFUNCTION("""COMPUTED_VALUE"""),"Tepung Panir")</f>
        <v>Tepung Panir</v>
      </c>
      <c r="Z29" s="2" t="str">
        <f>IFERROR(__xludf.DUMMYFUNCTION("""COMPUTED_VALUE"""),"Asem Jawa")</f>
        <v>Asem Jawa</v>
      </c>
    </row>
    <row r="30" ht="15.75" customHeight="1">
      <c r="A30" s="4">
        <v>46118.0</v>
      </c>
      <c r="B30" s="11" t="s">
        <v>10</v>
      </c>
      <c r="C30" s="11" t="s">
        <v>56</v>
      </c>
      <c r="D30" s="6" t="str">
        <f>IF(C30="","",IFERROR(VLOOKUP(C30,'Master Data'!$B$2:$C$527,2,FALSE),""))</f>
        <v>Kg</v>
      </c>
      <c r="E30" s="12">
        <v>15.0</v>
      </c>
      <c r="H30" s="2" t="str">
        <f>IFERROR('Master Data'!E53,"")</f>
        <v/>
      </c>
      <c r="I30" s="2" t="str">
        <f>IFERROR(__xludf.DUMMYFUNCTION("IFERROR(TRANSPOSE(FILTER('Master Data'!$B$2:$B$527,'Master Data'!$A$2:$A$527=$B30)),"""")"),"Daging Ayam Fillet")</f>
        <v>Daging Ayam Fillet</v>
      </c>
      <c r="J30" s="2" t="str">
        <f>IFERROR(__xludf.DUMMYFUNCTION("""COMPUTED_VALUE"""),"Daging Ayam Tulang (Potong)")</f>
        <v>Daging Ayam Tulang (Potong)</v>
      </c>
      <c r="K30" s="2" t="str">
        <f>IFERROR(__xludf.DUMMYFUNCTION("""COMPUTED_VALUE"""),"Ikan Patin Fillet")</f>
        <v>Ikan Patin Fillet</v>
      </c>
      <c r="L30" s="2" t="str">
        <f>IFERROR(__xludf.DUMMYFUNCTION("""COMPUTED_VALUE"""),"Telur")</f>
        <v>Telur</v>
      </c>
      <c r="M30" s="2" t="str">
        <f>IFERROR(__xludf.DUMMYFUNCTION("""COMPUTED_VALUE"""),"Ikan giling")</f>
        <v>Ikan giling</v>
      </c>
      <c r="N30" s="2" t="str">
        <f>IFERROR(__xludf.DUMMYFUNCTION("""COMPUTED_VALUE"""),"Ayam Giling")</f>
        <v>Ayam Giling</v>
      </c>
      <c r="O30" s="2" t="str">
        <f>IFERROR(__xludf.DUMMYFUNCTION("""COMPUTED_VALUE"""),"Daging Sapi")</f>
        <v>Daging Sapi</v>
      </c>
      <c r="P30" s="2" t="str">
        <f>IFERROR(__xludf.DUMMYFUNCTION("""COMPUTED_VALUE"""),"Udang")</f>
        <v>Udang</v>
      </c>
      <c r="Q30" s="2" t="str">
        <f>IFERROR(__xludf.DUMMYFUNCTION("""COMPUTED_VALUE"""),"Susu UHT")</f>
        <v>Susu UHT</v>
      </c>
    </row>
    <row r="31" ht="15.75" customHeight="1">
      <c r="A31" s="4">
        <v>46118.0</v>
      </c>
      <c r="B31" s="11" t="s">
        <v>26</v>
      </c>
      <c r="C31" s="11" t="s">
        <v>32</v>
      </c>
      <c r="D31" s="6" t="str">
        <f>IF(C31="","",IFERROR(VLOOKUP(C31,'Master Data'!$B$2:$C$527,2,FALSE),""))</f>
        <v>Pak</v>
      </c>
      <c r="E31" s="12">
        <v>1.0</v>
      </c>
      <c r="H31" s="2" t="str">
        <f>IFERROR('Master Data'!E55,"")</f>
        <v/>
      </c>
      <c r="I31" s="2" t="str">
        <f>IFERROR(__xludf.DUMMYFUNCTION("IFERROR(TRANSPOSE(FILTER('Master Data'!$B$2:$B$527,'Master Data'!$A$2:$A$527=$B31)),"""")"),"Tepung Terigu")</f>
        <v>Tepung Terigu</v>
      </c>
      <c r="J31" s="2" t="str">
        <f>IFERROR(__xludf.DUMMYFUNCTION("""COMPUTED_VALUE"""),"Tepung Tapioka")</f>
        <v>Tepung Tapioka</v>
      </c>
      <c r="K31" s="2" t="str">
        <f>IFERROR(__xludf.DUMMYFUNCTION("""COMPUTED_VALUE"""),"Sajiku")</f>
        <v>Sajiku</v>
      </c>
      <c r="L31" s="2" t="str">
        <f>IFERROR(__xludf.DUMMYFUNCTION("""COMPUTED_VALUE"""),"Lada")</f>
        <v>Lada</v>
      </c>
      <c r="M31" s="2" t="str">
        <f>IFERROR(__xludf.DUMMYFUNCTION("""COMPUTED_VALUE"""),"Minyak Goreng")</f>
        <v>Minyak Goreng</v>
      </c>
      <c r="N31" s="2" t="str">
        <f>IFERROR(__xludf.DUMMYFUNCTION("""COMPUTED_VALUE"""),"Maizena")</f>
        <v>Maizena</v>
      </c>
      <c r="O31" s="2" t="str">
        <f>IFERROR(__xludf.DUMMYFUNCTION("""COMPUTED_VALUE"""),"Saori")</f>
        <v>Saori</v>
      </c>
      <c r="P31" s="2" t="str">
        <f>IFERROR(__xludf.DUMMYFUNCTION("""COMPUTED_VALUE"""),"Tepung Beras")</f>
        <v>Tepung Beras</v>
      </c>
      <c r="Q31" s="2" t="str">
        <f>IFERROR(__xludf.DUMMYFUNCTION("""COMPUTED_VALUE"""),"Garam Kasar")</f>
        <v>Garam Kasar</v>
      </c>
      <c r="R31" s="2" t="str">
        <f>IFERROR(__xludf.DUMMYFUNCTION("""COMPUTED_VALUE"""),"Garam Halus")</f>
        <v>Garam Halus</v>
      </c>
      <c r="S31" s="2" t="str">
        <f>IFERROR(__xludf.DUMMYFUNCTION("""COMPUTED_VALUE"""),"Gula Putih")</f>
        <v>Gula Putih</v>
      </c>
      <c r="T31" s="2" t="str">
        <f>IFERROR(__xludf.DUMMYFUNCTION("""COMPUTED_VALUE"""),"Gula Merah")</f>
        <v>Gula Merah</v>
      </c>
      <c r="U31" s="2" t="str">
        <f>IFERROR(__xludf.DUMMYFUNCTION("""COMPUTED_VALUE"""),"Kecap")</f>
        <v>Kecap</v>
      </c>
      <c r="V31" s="2" t="str">
        <f>IFERROR(__xludf.DUMMYFUNCTION("""COMPUTED_VALUE"""),"Keju")</f>
        <v>Keju</v>
      </c>
      <c r="W31" s="2" t="str">
        <f>IFERROR(__xludf.DUMMYFUNCTION("""COMPUTED_VALUE"""),"Bumbu Marinasi")</f>
        <v>Bumbu Marinasi</v>
      </c>
      <c r="X31" s="2" t="str">
        <f>IFERROR(__xludf.DUMMYFUNCTION("""COMPUTED_VALUE"""),"Saos Tomat")</f>
        <v>Saos Tomat</v>
      </c>
      <c r="Y31" s="2" t="str">
        <f>IFERROR(__xludf.DUMMYFUNCTION("""COMPUTED_VALUE"""),"Tepung Panir")</f>
        <v>Tepung Panir</v>
      </c>
      <c r="Z31" s="2" t="str">
        <f>IFERROR(__xludf.DUMMYFUNCTION("""COMPUTED_VALUE"""),"Asem Jawa")</f>
        <v>Asem Jawa</v>
      </c>
    </row>
    <row r="32" ht="15.75" customHeight="1">
      <c r="A32" s="8"/>
      <c r="B32" s="9"/>
      <c r="C32" s="9"/>
      <c r="D32" s="6" t="str">
        <f>IF(C32="","",IFERROR(VLOOKUP(C32,'Master Data'!$B$2:$C$527,2,FALSE),""))</f>
        <v/>
      </c>
      <c r="E32" s="10"/>
      <c r="H32" s="2" t="str">
        <f>IFERROR('Master Data'!E58,"")</f>
        <v/>
      </c>
      <c r="I32" s="2" t="str">
        <f>IFERROR(__xludf.DUMMYFUNCTION("IFERROR(TRANSPOSE(FILTER('Master Data'!$B$2:$B$527,'Master Data'!$A$2:$A$527=$B32)),"""")"),"")</f>
        <v/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</row>
    <row r="33" ht="15.75" customHeight="1">
      <c r="A33" s="8"/>
      <c r="B33" s="9"/>
      <c r="C33" s="9"/>
      <c r="D33" s="6" t="str">
        <f>IF(C33="","",IFERROR(VLOOKUP(C33,'Master Data'!$B$2:$C$527,2,FALSE),""))</f>
        <v/>
      </c>
      <c r="E33" s="10"/>
      <c r="H33" s="2" t="str">
        <f>IFERROR('Master Data'!E59,"")</f>
        <v/>
      </c>
      <c r="I33" s="2" t="str">
        <f>IFERROR(__xludf.DUMMYFUNCTION("IFERROR(TRANSPOSE(FILTER('Master Data'!$B$2:$B$527,'Master Data'!$A$2:$A$527=$B33)),"""")"),"")</f>
        <v/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</row>
    <row r="34" ht="15.75" customHeight="1">
      <c r="A34" s="8"/>
      <c r="B34" s="9"/>
      <c r="C34" s="9"/>
      <c r="D34" s="6" t="str">
        <f>IF(C34="","",IFERROR(VLOOKUP(C34,'Master Data'!$B$2:$C$527,2,FALSE),""))</f>
        <v/>
      </c>
      <c r="E34" s="10"/>
      <c r="H34" s="2" t="str">
        <f>IFERROR('Master Data'!E61,"")</f>
        <v/>
      </c>
      <c r="I34" s="2" t="str">
        <f>IFERROR(__xludf.DUMMYFUNCTION("IFERROR(TRANSPOSE(FILTER('Master Data'!$B$2:$B$527,'Master Data'!$A$2:$A$527=$B34)),"""")"),"")</f>
        <v/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</row>
    <row r="35" ht="15.75" customHeight="1">
      <c r="A35" s="8"/>
      <c r="B35" s="9"/>
      <c r="C35" s="9"/>
      <c r="D35" s="6" t="str">
        <f>IF(C35="","",IFERROR(VLOOKUP(C35,'Master Data'!$B$2:$C$527,2,FALSE),""))</f>
        <v/>
      </c>
      <c r="E35" s="10"/>
      <c r="H35" s="2" t="str">
        <f>IFERROR('Master Data'!E62,"")</f>
        <v/>
      </c>
      <c r="I35" s="2" t="str">
        <f>IFERROR(__xludf.DUMMYFUNCTION("IFERROR(TRANSPOSE(FILTER('Master Data'!$B$2:$B$527,'Master Data'!$A$2:$A$527=$B35)),"""")"),"")</f>
        <v/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</row>
    <row r="36" ht="15.75" customHeight="1">
      <c r="A36" s="8"/>
      <c r="B36" s="9"/>
      <c r="C36" s="9"/>
      <c r="D36" s="6" t="str">
        <f>IF(C36="","",IFERROR(VLOOKUP(C36,'Master Data'!$B$2:$C$527,2,FALSE),""))</f>
        <v/>
      </c>
      <c r="E36" s="10"/>
      <c r="H36" s="2" t="str">
        <f>IFERROR('Master Data'!E63,"")</f>
        <v/>
      </c>
      <c r="I36" s="2" t="str">
        <f>IFERROR(__xludf.DUMMYFUNCTION("IFERROR(TRANSPOSE(FILTER('Master Data'!$B$2:$B$527,'Master Data'!$A$2:$A$527=$B36)),"""")"),"")</f>
        <v/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</row>
    <row r="37" ht="15.75" customHeight="1">
      <c r="A37" s="8"/>
      <c r="B37" s="9"/>
      <c r="C37" s="9"/>
      <c r="D37" s="6" t="str">
        <f>IF(C37="","",IFERROR(VLOOKUP(C37,'Master Data'!$B$2:$C$527,2,FALSE),""))</f>
        <v/>
      </c>
      <c r="E37" s="10"/>
      <c r="H37" s="2" t="str">
        <f>IFERROR('Master Data'!E64,"")</f>
        <v/>
      </c>
      <c r="I37" s="2" t="str">
        <f>IFERROR(__xludf.DUMMYFUNCTION("IFERROR(TRANSPOSE(FILTER('Master Data'!$B$2:$B$527,'Master Data'!$A$2:$A$527=$B37)),"""")"),"")</f>
        <v/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</row>
    <row r="38" ht="15.75" customHeight="1">
      <c r="A38" s="8"/>
      <c r="B38" s="9"/>
      <c r="C38" s="9"/>
      <c r="D38" s="6" t="str">
        <f>IF(C38="","",IFERROR(VLOOKUP(C38,'Master Data'!$B$2:$C$527,2,FALSE),""))</f>
        <v/>
      </c>
      <c r="E38" s="10"/>
      <c r="H38" s="2" t="str">
        <f>IFERROR('Master Data'!E65,"")</f>
        <v/>
      </c>
      <c r="I38" s="2" t="str">
        <f>IFERROR(__xludf.DUMMYFUNCTION("IFERROR(TRANSPOSE(FILTER('Master Data'!$B$2:$B$527,'Master Data'!$A$2:$A$527=$B38)),"""")"),"")</f>
        <v/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</row>
    <row r="39" ht="15.75" customHeight="1">
      <c r="A39" s="8"/>
      <c r="B39" s="9"/>
      <c r="C39" s="9"/>
      <c r="D39" s="6" t="str">
        <f>IF(C39="","",IFERROR(VLOOKUP(C39,'Master Data'!$B$2:$C$527,2,FALSE),""))</f>
        <v/>
      </c>
      <c r="E39" s="10"/>
      <c r="H39" s="2" t="str">
        <f>IFERROR('Master Data'!E66,"")</f>
        <v/>
      </c>
      <c r="I39" s="2" t="str">
        <f>IFERROR(__xludf.DUMMYFUNCTION("IFERROR(TRANSPOSE(FILTER('Master Data'!$B$2:$B$527,'Master Data'!$A$2:$A$527=$B39)),"""")"),"")</f>
        <v/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</row>
    <row r="40" ht="15.75" customHeight="1">
      <c r="A40" s="8"/>
      <c r="B40" s="9"/>
      <c r="C40" s="9"/>
      <c r="D40" s="6" t="str">
        <f>IF(C40="","",IFERROR(VLOOKUP(C40,'Master Data'!$B$2:$C$527,2,FALSE),""))</f>
        <v/>
      </c>
      <c r="E40" s="10"/>
      <c r="H40" s="2" t="str">
        <f>IFERROR('Master Data'!E67,"")</f>
        <v/>
      </c>
      <c r="I40" s="2" t="str">
        <f>IFERROR(__xludf.DUMMYFUNCTION("IFERROR(TRANSPOSE(FILTER('Master Data'!$B$2:$B$527,'Master Data'!$A$2:$A$527=$B40)),"""")"),"")</f>
        <v/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</row>
    <row r="41" ht="15.75" customHeight="1">
      <c r="A41" s="8"/>
      <c r="B41" s="9"/>
      <c r="C41" s="9"/>
      <c r="D41" s="6" t="str">
        <f>IF(C41="","",IFERROR(VLOOKUP(C41,'Master Data'!$B$2:$C$527,2,FALSE),""))</f>
        <v/>
      </c>
      <c r="E41" s="10"/>
      <c r="H41" s="2" t="str">
        <f>IFERROR('Master Data'!E69,"")</f>
        <v/>
      </c>
      <c r="I41" s="2" t="str">
        <f>IFERROR(__xludf.DUMMYFUNCTION("IFERROR(TRANSPOSE(FILTER('Master Data'!$B$2:$B$527,'Master Data'!$A$2:$A$527=$B41)),"""")"),"")</f>
        <v/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</row>
    <row r="42" ht="15.75" customHeight="1">
      <c r="A42" s="8"/>
      <c r="B42" s="9"/>
      <c r="C42" s="9"/>
      <c r="D42" s="6" t="str">
        <f>IF(C42="","",IFERROR(VLOOKUP(C42,'Master Data'!$B$2:$C$527,2,FALSE),""))</f>
        <v/>
      </c>
      <c r="E42" s="10"/>
      <c r="H42" s="2" t="str">
        <f>IFERROR('Master Data'!E72,"")</f>
        <v/>
      </c>
      <c r="I42" s="2" t="str">
        <f>IFERROR(__xludf.DUMMYFUNCTION("IFERROR(TRANSPOSE(FILTER('Master Data'!$B$2:$B$527,'Master Data'!$A$2:$A$527=$B42)),"""")"),"")</f>
        <v/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</row>
    <row r="43" ht="15.75" customHeight="1">
      <c r="A43" s="8"/>
      <c r="B43" s="9"/>
      <c r="C43" s="9"/>
      <c r="D43" s="6" t="str">
        <f>IF(C43="","",IFERROR(VLOOKUP(C43,'Master Data'!$B$2:$C$527,2,FALSE),""))</f>
        <v/>
      </c>
      <c r="E43" s="10"/>
      <c r="H43" s="2" t="str">
        <f>IFERROR('Master Data'!E79,"")</f>
        <v/>
      </c>
      <c r="I43" s="2" t="str">
        <f>IFERROR(__xludf.DUMMYFUNCTION("IFERROR(TRANSPOSE(FILTER('Master Data'!$B$2:$B$527,'Master Data'!$A$2:$A$527=$B43)),"""")"),"")</f>
        <v/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</row>
    <row r="44" ht="15.75" customHeight="1">
      <c r="A44" s="8"/>
      <c r="B44" s="9"/>
      <c r="C44" s="9"/>
      <c r="D44" s="6" t="str">
        <f>IF(C44="","",IFERROR(VLOOKUP(C44,'Master Data'!$B$2:$C$527,2,FALSE),""))</f>
        <v/>
      </c>
      <c r="E44" s="10"/>
      <c r="H44" s="2" t="str">
        <f>IFERROR('Master Data'!E80,"")</f>
        <v/>
      </c>
      <c r="I44" s="2" t="str">
        <f>IFERROR(__xludf.DUMMYFUNCTION("IFERROR(TRANSPOSE(FILTER('Master Data'!$B$2:$B$527,'Master Data'!$A$2:$A$527=$B44)),"""")"),"")</f>
        <v/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</row>
    <row r="45" ht="15.75" customHeight="1">
      <c r="A45" s="8"/>
      <c r="B45" s="9"/>
      <c r="C45" s="9"/>
      <c r="D45" s="6" t="str">
        <f>IF(C45="","",IFERROR(VLOOKUP(C45,'Master Data'!$B$2:$C$527,2,FALSE),""))</f>
        <v/>
      </c>
      <c r="E45" s="10"/>
      <c r="H45" s="2" t="str">
        <f>IFERROR('Master Data'!E81,"")</f>
        <v/>
      </c>
      <c r="I45" s="2" t="str">
        <f>IFERROR(__xludf.DUMMYFUNCTION("IFERROR(TRANSPOSE(FILTER('Master Data'!$B$2:$B$527,'Master Data'!$A$2:$A$527=$B45)),"""")"),"")</f>
        <v/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</row>
    <row r="46" ht="15.75" customHeight="1">
      <c r="A46" s="8"/>
      <c r="B46" s="9"/>
      <c r="C46" s="9"/>
      <c r="D46" s="6" t="str">
        <f>IF(C46="","",IFERROR(VLOOKUP(C46,'Master Data'!$B$2:$C$527,2,FALSE),""))</f>
        <v/>
      </c>
      <c r="E46" s="10"/>
      <c r="H46" s="2" t="str">
        <f>IFERROR('Master Data'!E82,"")</f>
        <v/>
      </c>
      <c r="I46" s="2" t="str">
        <f>IFERROR(__xludf.DUMMYFUNCTION("IFERROR(TRANSPOSE(FILTER('Master Data'!$B$2:$B$527,'Master Data'!$A$2:$A$527=$B46)),"""")"),"")</f>
        <v/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</row>
    <row r="47" ht="15.75" customHeight="1">
      <c r="A47" s="8"/>
      <c r="B47" s="9"/>
      <c r="C47" s="9"/>
      <c r="D47" s="6" t="str">
        <f>IF(C47="","",IFERROR(VLOOKUP(C47,'Master Data'!$B$2:$C$527,2,FALSE),""))</f>
        <v/>
      </c>
      <c r="E47" s="10"/>
      <c r="H47" s="2" t="str">
        <f>IFERROR('Master Data'!E83,"")</f>
        <v/>
      </c>
      <c r="I47" s="2" t="str">
        <f>IFERROR(__xludf.DUMMYFUNCTION("IFERROR(TRANSPOSE(FILTER('Master Data'!$B$2:$B$527,'Master Data'!$A$2:$A$527=$B47)),"""")"),"")</f>
        <v/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</row>
    <row r="48" ht="15.75" customHeight="1">
      <c r="A48" s="8"/>
      <c r="B48" s="9"/>
      <c r="C48" s="9"/>
      <c r="D48" s="6" t="str">
        <f>IF(C48="","",IFERROR(VLOOKUP(C48,'Master Data'!$B$2:$C$527,2,FALSE),""))</f>
        <v/>
      </c>
      <c r="E48" s="10"/>
      <c r="H48" s="2" t="str">
        <f>IFERROR('Master Data'!E84,"")</f>
        <v/>
      </c>
      <c r="I48" s="2" t="str">
        <f>IFERROR(__xludf.DUMMYFUNCTION("IFERROR(TRANSPOSE(FILTER('Master Data'!$B$2:$B$527,'Master Data'!$A$2:$A$527=$B48)),"""")"),"")</f>
        <v/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</row>
    <row r="49" ht="15.75" customHeight="1">
      <c r="A49" s="8"/>
      <c r="B49" s="9"/>
      <c r="C49" s="9"/>
      <c r="D49" s="6" t="str">
        <f>IF(C49="","",IFERROR(VLOOKUP(C49,'Master Data'!$B$2:$C$527,2,FALSE),""))</f>
        <v/>
      </c>
      <c r="E49" s="10"/>
      <c r="H49" s="2" t="str">
        <f>IFERROR('Master Data'!E85,"")</f>
        <v/>
      </c>
      <c r="I49" s="2" t="str">
        <f>IFERROR(__xludf.DUMMYFUNCTION("IFERROR(TRANSPOSE(FILTER('Master Data'!$B$2:$B$527,'Master Data'!$A$2:$A$527=$B49)),"""")"),"")</f>
        <v/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</row>
    <row r="50" ht="15.75" customHeight="1">
      <c r="A50" s="8"/>
      <c r="B50" s="9"/>
      <c r="C50" s="9"/>
      <c r="D50" s="6" t="str">
        <f>IF(C50="","",IFERROR(VLOOKUP(C50,'Master Data'!$B$2:$C$527,2,FALSE),""))</f>
        <v/>
      </c>
      <c r="E50" s="10"/>
      <c r="H50" s="2" t="str">
        <f>IFERROR('Master Data'!E86,"")</f>
        <v/>
      </c>
      <c r="I50" s="2" t="str">
        <f>IFERROR(__xludf.DUMMYFUNCTION("IFERROR(TRANSPOSE(FILTER('Master Data'!$B$2:$B$527,'Master Data'!$A$2:$A$527=$B50)),"""")"),"")</f>
        <v/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</row>
    <row r="51" ht="15.75" customHeight="1">
      <c r="A51" s="8"/>
      <c r="B51" s="9"/>
      <c r="C51" s="9"/>
      <c r="D51" s="6" t="str">
        <f>IF(C51="","",IFERROR(VLOOKUP(C51,'Master Data'!$B$2:$C$527,2,FALSE),""))</f>
        <v/>
      </c>
      <c r="E51" s="10"/>
      <c r="H51" s="2" t="str">
        <f>IFERROR('Master Data'!E87,"")</f>
        <v/>
      </c>
      <c r="I51" s="2" t="str">
        <f>IFERROR(__xludf.DUMMYFUNCTION("IFERROR(TRANSPOSE(FILTER('Master Data'!$B$2:$B$527,'Master Data'!$A$2:$A$527=$B51)),"""")"),"")</f>
        <v/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</row>
    <row r="52" ht="15.75" customHeight="1">
      <c r="A52" s="8"/>
      <c r="B52" s="9"/>
      <c r="C52" s="9"/>
      <c r="D52" s="6" t="str">
        <f>IF(C52="","",IFERROR(VLOOKUP(C52,'Master Data'!$B$2:$C$527,2,FALSE),""))</f>
        <v/>
      </c>
      <c r="E52" s="10"/>
      <c r="H52" s="2" t="str">
        <f>IFERROR('Master Data'!E88,"")</f>
        <v/>
      </c>
      <c r="I52" s="2" t="str">
        <f>IFERROR(__xludf.DUMMYFUNCTION("IFERROR(TRANSPOSE(FILTER('Master Data'!$B$2:$B$527,'Master Data'!$A$2:$A$527=$B52)),"""")"),"")</f>
        <v/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</row>
    <row r="53" ht="15.75" customHeight="1">
      <c r="A53" s="8"/>
      <c r="B53" s="9"/>
      <c r="C53" s="9"/>
      <c r="D53" s="6" t="str">
        <f>IF(C53="","",IFERROR(VLOOKUP(C53,'Master Data'!$B$2:$C$527,2,FALSE),""))</f>
        <v/>
      </c>
      <c r="E53" s="10"/>
      <c r="H53" s="2" t="str">
        <f>IFERROR('Master Data'!E89,"")</f>
        <v/>
      </c>
      <c r="I53" s="2" t="str">
        <f>IFERROR(__xludf.DUMMYFUNCTION("IFERROR(TRANSPOSE(FILTER('Master Data'!$B$2:$B$527,'Master Data'!$A$2:$A$527=$B53)),"""")"),"")</f>
        <v/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</row>
    <row r="54" ht="15.75" customHeight="1">
      <c r="A54" s="8"/>
      <c r="B54" s="9"/>
      <c r="C54" s="9"/>
      <c r="D54" s="6" t="str">
        <f>IF(C54="","",IFERROR(VLOOKUP(C54,'Master Data'!$B$2:$C$527,2,FALSE),""))</f>
        <v/>
      </c>
      <c r="E54" s="10"/>
      <c r="H54" s="2" t="str">
        <f>IFERROR('Master Data'!E90,"")</f>
        <v/>
      </c>
      <c r="I54" s="2" t="str">
        <f>IFERROR(__xludf.DUMMYFUNCTION("IFERROR(TRANSPOSE(FILTER('Master Data'!$B$2:$B$527,'Master Data'!$A$2:$A$527=$B54)),"""")"),"")</f>
        <v/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</row>
    <row r="55" ht="15.75" customHeight="1">
      <c r="A55" s="8"/>
      <c r="B55" s="9"/>
      <c r="C55" s="9"/>
      <c r="D55" s="6" t="str">
        <f>IF(C55="","",IFERROR(VLOOKUP(C55,'Master Data'!$B$2:$C$527,2,FALSE),""))</f>
        <v/>
      </c>
      <c r="E55" s="10"/>
      <c r="H55" s="2" t="str">
        <f>IFERROR('Master Data'!E91,"")</f>
        <v/>
      </c>
      <c r="I55" s="2" t="str">
        <f>IFERROR(__xludf.DUMMYFUNCTION("IFERROR(TRANSPOSE(FILTER('Master Data'!$B$2:$B$527,'Master Data'!$A$2:$A$527=$B55)),"""")"),"")</f>
        <v/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</row>
    <row r="56" ht="15.75" customHeight="1">
      <c r="A56" s="8"/>
      <c r="B56" s="9"/>
      <c r="C56" s="9"/>
      <c r="D56" s="6" t="str">
        <f>IF(C56="","",IFERROR(VLOOKUP(C56,'Master Data'!$B$2:$C$527,2,FALSE),""))</f>
        <v/>
      </c>
      <c r="E56" s="10"/>
      <c r="H56" s="2" t="str">
        <f>IFERROR('Master Data'!E92,"")</f>
        <v/>
      </c>
      <c r="I56" s="2" t="str">
        <f>IFERROR(__xludf.DUMMYFUNCTION("IFERROR(TRANSPOSE(FILTER('Master Data'!$B$2:$B$527,'Master Data'!$A$2:$A$527=$B56)),"""")"),"")</f>
        <v/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</row>
    <row r="57" ht="15.75" customHeight="1">
      <c r="A57" s="8"/>
      <c r="B57" s="9"/>
      <c r="C57" s="9"/>
      <c r="D57" s="6" t="str">
        <f>IF(C57="","",IFERROR(VLOOKUP(C57,'Master Data'!$B$2:$C$527,2,FALSE),""))</f>
        <v/>
      </c>
      <c r="E57" s="10"/>
      <c r="H57" s="2" t="str">
        <f>IFERROR('Master Data'!E93,"")</f>
        <v/>
      </c>
      <c r="I57" s="2" t="str">
        <f>IFERROR(__xludf.DUMMYFUNCTION("IFERROR(TRANSPOSE(FILTER('Master Data'!$B$2:$B$527,'Master Data'!$A$2:$A$527=$B57)),"""")"),"")</f>
        <v/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</row>
    <row r="58" ht="15.75" customHeight="1">
      <c r="A58" s="8"/>
      <c r="B58" s="9"/>
      <c r="C58" s="9"/>
      <c r="D58" s="6" t="str">
        <f>IF(C58="","",IFERROR(VLOOKUP(C58,'Master Data'!$B$2:$C$527,2,FALSE),""))</f>
        <v/>
      </c>
      <c r="E58" s="10"/>
      <c r="H58" s="2" t="str">
        <f>IFERROR('Master Data'!E94,"")</f>
        <v/>
      </c>
      <c r="I58" s="2" t="str">
        <f>IFERROR(__xludf.DUMMYFUNCTION("IFERROR(TRANSPOSE(FILTER('Master Data'!$B$2:$B$527,'Master Data'!$A$2:$A$527=$B58)),"""")"),"")</f>
        <v/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</row>
    <row r="59" ht="15.75" customHeight="1">
      <c r="A59" s="8"/>
      <c r="B59" s="9"/>
      <c r="C59" s="9"/>
      <c r="D59" s="6" t="str">
        <f>IF(C59="","",IFERROR(VLOOKUP(C59,'Master Data'!$B$2:$C$527,2,FALSE),""))</f>
        <v/>
      </c>
      <c r="E59" s="10"/>
      <c r="H59" s="2" t="str">
        <f>IFERROR('Master Data'!E95,"")</f>
        <v/>
      </c>
      <c r="I59" s="2" t="str">
        <f>IFERROR(__xludf.DUMMYFUNCTION("IFERROR(TRANSPOSE(FILTER('Master Data'!$B$2:$B$527,'Master Data'!$A$2:$A$527=$B59)),"""")"),"")</f>
        <v/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</row>
    <row r="60" ht="15.75" customHeight="1">
      <c r="A60" s="8"/>
      <c r="B60" s="9"/>
      <c r="C60" s="9"/>
      <c r="D60" s="6" t="str">
        <f>IF(C60="","",IFERROR(VLOOKUP(C60,'Master Data'!$B$2:$C$527,2,FALSE),""))</f>
        <v/>
      </c>
      <c r="E60" s="10"/>
      <c r="H60" s="2" t="str">
        <f>IFERROR('Master Data'!E96,"")</f>
        <v/>
      </c>
      <c r="I60" s="2" t="str">
        <f>IFERROR(__xludf.DUMMYFUNCTION("IFERROR(TRANSPOSE(FILTER('Master Data'!$B$2:$B$527,'Master Data'!$A$2:$A$527=$B60)),"""")"),"")</f>
        <v/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</row>
    <row r="61" ht="15.75" customHeight="1">
      <c r="A61" s="8"/>
      <c r="B61" s="9"/>
      <c r="C61" s="9"/>
      <c r="D61" s="6" t="str">
        <f>IF(C61="","",IFERROR(VLOOKUP(C61,'Master Data'!$B$2:$C$527,2,FALSE),""))</f>
        <v/>
      </c>
      <c r="E61" s="10"/>
      <c r="H61" s="2" t="str">
        <f>IFERROR('Master Data'!E97,"")</f>
        <v/>
      </c>
      <c r="I61" s="2" t="str">
        <f>IFERROR(__xludf.DUMMYFUNCTION("IFERROR(TRANSPOSE(FILTER('Master Data'!$B$2:$B$527,'Master Data'!$A$2:$A$527=$B61)),"""")"),"")</f>
        <v/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</row>
    <row r="62" ht="15.75" customHeight="1">
      <c r="A62" s="8"/>
      <c r="B62" s="9"/>
      <c r="C62" s="9"/>
      <c r="D62" s="6" t="str">
        <f>IF(C62="","",IFERROR(VLOOKUP(C62,'Master Data'!$B$2:$C$527,2,FALSE),""))</f>
        <v/>
      </c>
      <c r="E62" s="10"/>
      <c r="H62" s="2" t="str">
        <f>IFERROR('Master Data'!E98,"")</f>
        <v/>
      </c>
      <c r="I62" s="2" t="str">
        <f>IFERROR(__xludf.DUMMYFUNCTION("IFERROR(TRANSPOSE(FILTER('Master Data'!$B$2:$B$527,'Master Data'!$A$2:$A$527=$B62)),"""")"),"")</f>
        <v/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</row>
    <row r="63" ht="15.75" customHeight="1">
      <c r="A63" s="8"/>
      <c r="B63" s="9"/>
      <c r="C63" s="9"/>
      <c r="D63" s="6" t="str">
        <f>IF(C63="","",IFERROR(VLOOKUP(C63,'Master Data'!$B$2:$C$527,2,FALSE),""))</f>
        <v/>
      </c>
      <c r="E63" s="10"/>
      <c r="H63" s="2" t="str">
        <f>IFERROR('Master Data'!E99,"")</f>
        <v/>
      </c>
      <c r="I63" s="2" t="str">
        <f>IFERROR(__xludf.DUMMYFUNCTION("IFERROR(TRANSPOSE(FILTER('Master Data'!$B$2:$B$527,'Master Data'!$A$2:$A$527=$B63)),"""")"),"")</f>
        <v/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</row>
    <row r="64" ht="15.75" customHeight="1">
      <c r="A64" s="8"/>
      <c r="B64" s="9"/>
      <c r="C64" s="9"/>
      <c r="D64" s="6" t="str">
        <f>IF(C64="","",IFERROR(VLOOKUP(C64,'Master Data'!$B$2:$C$527,2,FALSE),""))</f>
        <v/>
      </c>
      <c r="E64" s="10"/>
      <c r="H64" s="2" t="str">
        <f>IFERROR('Master Data'!E100,"")</f>
        <v/>
      </c>
      <c r="I64" s="2" t="str">
        <f>IFERROR(__xludf.DUMMYFUNCTION("IFERROR(TRANSPOSE(FILTER('Master Data'!$B$2:$B$527,'Master Data'!$A$2:$A$527=$B64)),"""")"),"")</f>
        <v/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</row>
    <row r="65" ht="15.75" customHeight="1">
      <c r="A65" s="8"/>
      <c r="B65" s="9"/>
      <c r="C65" s="9"/>
      <c r="D65" s="6" t="str">
        <f>IF(C65="","",IFERROR(VLOOKUP(C65,'Master Data'!$B$2:$C$527,2,FALSE),""))</f>
        <v/>
      </c>
      <c r="E65" s="10"/>
      <c r="H65" s="2" t="str">
        <f>IFERROR('Master Data'!E101,"")</f>
        <v/>
      </c>
      <c r="I65" s="2" t="str">
        <f>IFERROR(__xludf.DUMMYFUNCTION("IFERROR(TRANSPOSE(FILTER('Master Data'!$B$2:$B$527,'Master Data'!$A$2:$A$527=$B65)),"""")"),"")</f>
        <v/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</row>
    <row r="66" ht="15.75" customHeight="1">
      <c r="A66" s="8"/>
      <c r="B66" s="9"/>
      <c r="C66" s="9"/>
      <c r="D66" s="6" t="str">
        <f>IF(C66="","",IFERROR(VLOOKUP(C66,'Master Data'!$B$2:$C$527,2,FALSE),""))</f>
        <v/>
      </c>
      <c r="E66" s="10"/>
      <c r="H66" s="2" t="str">
        <f>IFERROR('Master Data'!E102,"")</f>
        <v/>
      </c>
      <c r="I66" s="2" t="str">
        <f>IFERROR(__xludf.DUMMYFUNCTION("IFERROR(TRANSPOSE(FILTER('Master Data'!$B$2:$B$527,'Master Data'!$A$2:$A$527=$B66)),"""")"),"")</f>
        <v/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</row>
    <row r="67" ht="15.75" customHeight="1">
      <c r="A67" s="8"/>
      <c r="B67" s="9"/>
      <c r="C67" s="9"/>
      <c r="D67" s="6" t="str">
        <f>IF(C67="","",IFERROR(VLOOKUP(C67,'Master Data'!$B$2:$C$527,2,FALSE),""))</f>
        <v/>
      </c>
      <c r="E67" s="10"/>
      <c r="H67" s="2" t="str">
        <f>IFERROR('Master Data'!E103,"")</f>
        <v/>
      </c>
      <c r="I67" s="2" t="str">
        <f>IFERROR(__xludf.DUMMYFUNCTION("IFERROR(TRANSPOSE(FILTER('Master Data'!$B$2:$B$527,'Master Data'!$A$2:$A$527=$B67)),"""")"),"")</f>
        <v/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</row>
    <row r="68" ht="15.75" customHeight="1">
      <c r="A68" s="8"/>
      <c r="B68" s="9"/>
      <c r="C68" s="9"/>
      <c r="D68" s="6" t="str">
        <f>IF(C68="","",IFERROR(VLOOKUP(C68,'Master Data'!$B$2:$C$527,2,FALSE),""))</f>
        <v/>
      </c>
      <c r="E68" s="10"/>
      <c r="H68" s="2" t="str">
        <f>IFERROR('Master Data'!E104,"")</f>
        <v/>
      </c>
      <c r="I68" s="2" t="str">
        <f>IFERROR(__xludf.DUMMYFUNCTION("IFERROR(TRANSPOSE(FILTER('Master Data'!$B$2:$B$527,'Master Data'!$A$2:$A$527=$B68)),"""")"),"")</f>
        <v/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</row>
    <row r="69" ht="15.75" customHeight="1">
      <c r="A69" s="8"/>
      <c r="B69" s="9"/>
      <c r="C69" s="9"/>
      <c r="D69" s="6" t="str">
        <f>IF(C69="","",IFERROR(VLOOKUP(C69,'Master Data'!$B$2:$C$527,2,FALSE),""))</f>
        <v/>
      </c>
      <c r="E69" s="10"/>
      <c r="H69" s="2" t="str">
        <f>IFERROR('Master Data'!E105,"")</f>
        <v/>
      </c>
      <c r="I69" s="2" t="str">
        <f>IFERROR(__xludf.DUMMYFUNCTION("IFERROR(TRANSPOSE(FILTER('Master Data'!$B$2:$B$527,'Master Data'!$A$2:$A$527=$B69)),"""")"),"")</f>
        <v/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</row>
    <row r="70" ht="15.75" customHeight="1">
      <c r="A70" s="8"/>
      <c r="B70" s="9"/>
      <c r="C70" s="9"/>
      <c r="D70" s="6" t="str">
        <f>IF(C70="","",IFERROR(VLOOKUP(C70,'Master Data'!$B$2:$C$527,2,FALSE),""))</f>
        <v/>
      </c>
      <c r="E70" s="10"/>
      <c r="H70" s="2" t="str">
        <f>IFERROR('Master Data'!E106,"")</f>
        <v/>
      </c>
      <c r="I70" s="2" t="str">
        <f>IFERROR(__xludf.DUMMYFUNCTION("IFERROR(TRANSPOSE(FILTER('Master Data'!$B$2:$B$527,'Master Data'!$A$2:$A$527=$B70)),"""")"),"")</f>
        <v/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</row>
    <row r="71" ht="15.75" customHeight="1">
      <c r="A71" s="8"/>
      <c r="B71" s="9"/>
      <c r="C71" s="9"/>
      <c r="D71" s="6" t="str">
        <f>IF(C71="","",IFERROR(VLOOKUP(C71,'Master Data'!$B$2:$C$527,2,FALSE),""))</f>
        <v/>
      </c>
      <c r="E71" s="10"/>
      <c r="H71" s="2" t="str">
        <f>IFERROR('Master Data'!E107,"")</f>
        <v/>
      </c>
      <c r="I71" s="2" t="str">
        <f>IFERROR(__xludf.DUMMYFUNCTION("IFERROR(TRANSPOSE(FILTER('Master Data'!$B$2:$B$527,'Master Data'!$A$2:$A$527=$B71)),"""")"),"")</f>
        <v/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</row>
    <row r="72" ht="15.75" customHeight="1">
      <c r="A72" s="8"/>
      <c r="B72" s="9"/>
      <c r="C72" s="9"/>
      <c r="D72" s="6" t="str">
        <f>IF(C72="","",IFERROR(VLOOKUP(C72,'Master Data'!$B$2:$C$527,2,FALSE),""))</f>
        <v/>
      </c>
      <c r="E72" s="10"/>
      <c r="H72" s="2" t="str">
        <f>IFERROR('Master Data'!E108,"")</f>
        <v/>
      </c>
      <c r="I72" s="2" t="str">
        <f>IFERROR(__xludf.DUMMYFUNCTION("IFERROR(TRANSPOSE(FILTER('Master Data'!$B$2:$B$527,'Master Data'!$A$2:$A$527=$B72)),"""")"),"")</f>
        <v/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</row>
    <row r="73" ht="15.75" customHeight="1">
      <c r="A73" s="8"/>
      <c r="B73" s="9"/>
      <c r="C73" s="9"/>
      <c r="D73" s="6" t="str">
        <f>IF(C73="","",IFERROR(VLOOKUP(C73,'Master Data'!$B$2:$C$527,2,FALSE),""))</f>
        <v/>
      </c>
      <c r="E73" s="10"/>
      <c r="H73" s="2" t="str">
        <f>IFERROR('Master Data'!E109,"")</f>
        <v/>
      </c>
      <c r="I73" s="2" t="str">
        <f>IFERROR(__xludf.DUMMYFUNCTION("IFERROR(TRANSPOSE(FILTER('Master Data'!$B$2:$B$527,'Master Data'!$A$2:$A$527=$B73)),"""")"),"")</f>
        <v/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</row>
    <row r="74" ht="15.75" customHeight="1">
      <c r="A74" s="8"/>
      <c r="B74" s="9"/>
      <c r="C74" s="9"/>
      <c r="D74" s="6" t="str">
        <f>IF(C74="","",IFERROR(VLOOKUP(C74,'Master Data'!$B$2:$C$527,2,FALSE),""))</f>
        <v/>
      </c>
      <c r="E74" s="10"/>
      <c r="H74" s="2" t="str">
        <f>IFERROR('Master Data'!E110,"")</f>
        <v/>
      </c>
      <c r="I74" s="2" t="str">
        <f>IFERROR(__xludf.DUMMYFUNCTION("IFERROR(TRANSPOSE(FILTER('Master Data'!$B$2:$B$527,'Master Data'!$A$2:$A$527=$B74)),"""")"),"")</f>
        <v/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</row>
    <row r="75" ht="15.75" customHeight="1">
      <c r="A75" s="8"/>
      <c r="B75" s="9"/>
      <c r="C75" s="9"/>
      <c r="D75" s="6" t="str">
        <f>IF(C75="","",IFERROR(VLOOKUP(C75,'Master Data'!$B$2:$C$527,2,FALSE),""))</f>
        <v/>
      </c>
      <c r="E75" s="10"/>
      <c r="H75" s="2" t="str">
        <f>IFERROR('Master Data'!E111,"")</f>
        <v/>
      </c>
      <c r="I75" s="2" t="str">
        <f>IFERROR(__xludf.DUMMYFUNCTION("IFERROR(TRANSPOSE(FILTER('Master Data'!$B$2:$B$527,'Master Data'!$A$2:$A$527=$B75)),"""")"),"")</f>
        <v/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</row>
    <row r="76" ht="15.75" customHeight="1">
      <c r="A76" s="8"/>
      <c r="B76" s="9"/>
      <c r="C76" s="9"/>
      <c r="D76" s="6" t="str">
        <f>IF(C76="","",IFERROR(VLOOKUP(C76,'Master Data'!$B$2:$C$527,2,FALSE),""))</f>
        <v/>
      </c>
      <c r="E76" s="10"/>
      <c r="H76" s="2" t="str">
        <f>IFERROR('Master Data'!E112,"")</f>
        <v/>
      </c>
      <c r="I76" s="2" t="str">
        <f>IFERROR(__xludf.DUMMYFUNCTION("IFERROR(TRANSPOSE(FILTER('Master Data'!$B$2:$B$527,'Master Data'!$A$2:$A$527=$B76)),"""")"),"")</f>
        <v/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</row>
    <row r="77" ht="15.75" customHeight="1">
      <c r="A77" s="8"/>
      <c r="B77" s="9"/>
      <c r="C77" s="9"/>
      <c r="D77" s="6" t="str">
        <f>IF(C77="","",IFERROR(VLOOKUP(C77,'Master Data'!$B$2:$C$527,2,FALSE),""))</f>
        <v/>
      </c>
      <c r="E77" s="10"/>
      <c r="H77" s="2" t="str">
        <f>IFERROR('Master Data'!E113,"")</f>
        <v/>
      </c>
      <c r="I77" s="2" t="str">
        <f>IFERROR(__xludf.DUMMYFUNCTION("IFERROR(TRANSPOSE(FILTER('Master Data'!$B$2:$B$527,'Master Data'!$A$2:$A$527=$B77)),"""")"),"")</f>
        <v/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</row>
    <row r="78" ht="15.75" customHeight="1">
      <c r="A78" s="8"/>
      <c r="B78" s="9"/>
      <c r="C78" s="9"/>
      <c r="D78" s="6" t="str">
        <f>IF(C78="","",IFERROR(VLOOKUP(C78,'Master Data'!$B$2:$C$527,2,FALSE),""))</f>
        <v/>
      </c>
      <c r="E78" s="10"/>
      <c r="H78" s="2" t="str">
        <f>IFERROR('Master Data'!E114,"")</f>
        <v/>
      </c>
      <c r="I78" s="2" t="str">
        <f>IFERROR(__xludf.DUMMYFUNCTION("IFERROR(TRANSPOSE(FILTER('Master Data'!$B$2:$B$527,'Master Data'!$A$2:$A$527=$B78)),"""")"),"")</f>
        <v/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</row>
    <row r="79" ht="15.75" customHeight="1">
      <c r="A79" s="8"/>
      <c r="B79" s="9"/>
      <c r="C79" s="9"/>
      <c r="D79" s="6" t="str">
        <f>IF(C79="","",IFERROR(VLOOKUP(C79,'Master Data'!$B$2:$C$527,2,FALSE),""))</f>
        <v/>
      </c>
      <c r="E79" s="10"/>
      <c r="H79" s="2" t="str">
        <f>IFERROR('Master Data'!E115,"")</f>
        <v/>
      </c>
      <c r="I79" s="2" t="str">
        <f>IFERROR(__xludf.DUMMYFUNCTION("IFERROR(TRANSPOSE(FILTER('Master Data'!$B$2:$B$527,'Master Data'!$A$2:$A$527=$B79)),"""")"),"")</f>
        <v/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</row>
    <row r="80" ht="15.75" customHeight="1">
      <c r="A80" s="8"/>
      <c r="B80" s="9"/>
      <c r="C80" s="9"/>
      <c r="D80" s="6" t="str">
        <f>IF(C80="","",IFERROR(VLOOKUP(C80,'Master Data'!$B$2:$C$527,2,FALSE),""))</f>
        <v/>
      </c>
      <c r="E80" s="10"/>
      <c r="H80" s="2" t="str">
        <f>IFERROR('Master Data'!E116,"")</f>
        <v/>
      </c>
      <c r="I80" s="2" t="str">
        <f>IFERROR(__xludf.DUMMYFUNCTION("IFERROR(TRANSPOSE(FILTER('Master Data'!$B$2:$B$527,'Master Data'!$A$2:$A$527=$B80)),"""")"),"")</f>
        <v/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</row>
    <row r="81" ht="15.75" customHeight="1">
      <c r="A81" s="8"/>
      <c r="B81" s="9"/>
      <c r="C81" s="9"/>
      <c r="D81" s="6" t="str">
        <f>IF(C81="","",IFERROR(VLOOKUP(C81,'Master Data'!$B$2:$C$527,2,FALSE),""))</f>
        <v/>
      </c>
      <c r="E81" s="10"/>
      <c r="H81" s="2" t="str">
        <f>IFERROR('Master Data'!E117,"")</f>
        <v/>
      </c>
      <c r="I81" s="2" t="str">
        <f>IFERROR(__xludf.DUMMYFUNCTION("IFERROR(TRANSPOSE(FILTER('Master Data'!$B$2:$B$527,'Master Data'!$A$2:$A$527=$B81)),"""")"),"")</f>
        <v/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</row>
    <row r="82" ht="15.75" customHeight="1">
      <c r="A82" s="8"/>
      <c r="B82" s="9"/>
      <c r="C82" s="9"/>
      <c r="D82" s="6" t="str">
        <f>IF(C82="","",IFERROR(VLOOKUP(C82,'Master Data'!$B$2:$C$527,2,FALSE),""))</f>
        <v/>
      </c>
      <c r="E82" s="10"/>
      <c r="H82" s="2" t="str">
        <f>IFERROR('Master Data'!E118,"")</f>
        <v/>
      </c>
      <c r="I82" s="2" t="str">
        <f>IFERROR(__xludf.DUMMYFUNCTION("IFERROR(TRANSPOSE(FILTER('Master Data'!$B$2:$B$527,'Master Data'!$A$2:$A$527=$B82)),"""")"),"")</f>
        <v/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</row>
    <row r="83" ht="15.75" customHeight="1">
      <c r="A83" s="8"/>
      <c r="B83" s="9"/>
      <c r="C83" s="9"/>
      <c r="D83" s="6" t="str">
        <f>IF(C83="","",IFERROR(VLOOKUP(C83,'Master Data'!$B$2:$C$527,2,FALSE),""))</f>
        <v/>
      </c>
      <c r="E83" s="10"/>
      <c r="H83" s="2" t="str">
        <f>IFERROR('Master Data'!E119,"")</f>
        <v/>
      </c>
      <c r="I83" s="2" t="str">
        <f>IFERROR(__xludf.DUMMYFUNCTION("IFERROR(TRANSPOSE(FILTER('Master Data'!$B$2:$B$527,'Master Data'!$A$2:$A$527=$B83)),"""")"),"")</f>
        <v/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</row>
    <row r="84" ht="15.75" customHeight="1">
      <c r="A84" s="8"/>
      <c r="B84" s="9"/>
      <c r="C84" s="9"/>
      <c r="D84" s="6" t="str">
        <f>IF(C84="","",IFERROR(VLOOKUP(C84,'Master Data'!$B$2:$C$527,2,FALSE),""))</f>
        <v/>
      </c>
      <c r="E84" s="10"/>
      <c r="H84" s="2" t="str">
        <f>IFERROR('Master Data'!E120,"")</f>
        <v/>
      </c>
      <c r="I84" s="2" t="str">
        <f>IFERROR(__xludf.DUMMYFUNCTION("IFERROR(TRANSPOSE(FILTER('Master Data'!$B$2:$B$527,'Master Data'!$A$2:$A$527=$B84)),"""")"),"")</f>
        <v/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</row>
    <row r="85" ht="15.75" customHeight="1">
      <c r="A85" s="8"/>
      <c r="B85" s="9"/>
      <c r="C85" s="9"/>
      <c r="D85" s="6" t="str">
        <f>IF(C85="","",IFERROR(VLOOKUP(C85,'Master Data'!$B$2:$C$527,2,FALSE),""))</f>
        <v/>
      </c>
      <c r="E85" s="10"/>
      <c r="H85" s="2" t="str">
        <f>IFERROR('Master Data'!E121,"")</f>
        <v/>
      </c>
      <c r="I85" s="2" t="str">
        <f>IFERROR(__xludf.DUMMYFUNCTION("IFERROR(TRANSPOSE(FILTER('Master Data'!$B$2:$B$527,'Master Data'!$A$2:$A$527=$B85)),"""")"),"")</f>
        <v/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</row>
    <row r="86" ht="15.75" customHeight="1">
      <c r="A86" s="8"/>
      <c r="B86" s="9"/>
      <c r="C86" s="9"/>
      <c r="D86" s="6" t="str">
        <f>IF(C86="","",IFERROR(VLOOKUP(C86,'Master Data'!$B$2:$C$527,2,FALSE),""))</f>
        <v/>
      </c>
      <c r="E86" s="10"/>
      <c r="H86" s="2" t="str">
        <f>IFERROR('Master Data'!E122,"")</f>
        <v/>
      </c>
      <c r="I86" s="2" t="str">
        <f>IFERROR(__xludf.DUMMYFUNCTION("IFERROR(TRANSPOSE(FILTER('Master Data'!$B$2:$B$527,'Master Data'!$A$2:$A$527=$B86)),"""")"),"")</f>
        <v/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</row>
    <row r="87" ht="15.75" customHeight="1">
      <c r="A87" s="8"/>
      <c r="B87" s="9"/>
      <c r="C87" s="9"/>
      <c r="D87" s="6" t="str">
        <f>IF(C87="","",IFERROR(VLOOKUP(C87,'Master Data'!$B$2:$C$527,2,FALSE),""))</f>
        <v/>
      </c>
      <c r="E87" s="10"/>
      <c r="H87" s="2" t="str">
        <f>IFERROR('Master Data'!E123,"")</f>
        <v/>
      </c>
      <c r="I87" s="2" t="str">
        <f>IFERROR(__xludf.DUMMYFUNCTION("IFERROR(TRANSPOSE(FILTER('Master Data'!$B$2:$B$527,'Master Data'!$A$2:$A$527=$B87)),"""")"),"")</f>
        <v/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</row>
    <row r="88" ht="15.75" customHeight="1">
      <c r="A88" s="8"/>
      <c r="B88" s="9"/>
      <c r="C88" s="9"/>
      <c r="D88" s="6" t="str">
        <f>IF(C88="","",IFERROR(VLOOKUP(C88,'Master Data'!$B$2:$C$527,2,FALSE),""))</f>
        <v/>
      </c>
      <c r="E88" s="10"/>
      <c r="H88" s="2" t="str">
        <f>IFERROR('Master Data'!E124,"")</f>
        <v/>
      </c>
      <c r="I88" s="2" t="str">
        <f>IFERROR(__xludf.DUMMYFUNCTION("IFERROR(TRANSPOSE(FILTER('Master Data'!$B$2:$B$527,'Master Data'!$A$2:$A$527=$B88)),"""")"),"")</f>
        <v/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</row>
    <row r="89" ht="15.75" customHeight="1">
      <c r="A89" s="8"/>
      <c r="B89" s="9"/>
      <c r="C89" s="9"/>
      <c r="D89" s="6" t="str">
        <f>IF(C89="","",IFERROR(VLOOKUP(C89,'Master Data'!$B$2:$C$527,2,FALSE),""))</f>
        <v/>
      </c>
      <c r="E89" s="10"/>
      <c r="H89" s="2" t="str">
        <f>IFERROR('Master Data'!E125,"")</f>
        <v/>
      </c>
      <c r="I89" s="2" t="str">
        <f>IFERROR(__xludf.DUMMYFUNCTION("IFERROR(TRANSPOSE(FILTER('Master Data'!$B$2:$B$527,'Master Data'!$A$2:$A$527=$B89)),"""")"),"")</f>
        <v/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</row>
    <row r="90" ht="15.75" customHeight="1">
      <c r="A90" s="8"/>
      <c r="B90" s="9"/>
      <c r="C90" s="9"/>
      <c r="D90" s="6" t="str">
        <f>IF(C90="","",IFERROR(VLOOKUP(C90,'Master Data'!$B$2:$C$527,2,FALSE),""))</f>
        <v/>
      </c>
      <c r="E90" s="10"/>
      <c r="H90" s="2" t="str">
        <f>IFERROR('Master Data'!E126,"")</f>
        <v/>
      </c>
      <c r="I90" s="2" t="str">
        <f>IFERROR(__xludf.DUMMYFUNCTION("IFERROR(TRANSPOSE(FILTER('Master Data'!$B$2:$B$527,'Master Data'!$A$2:$A$527=$B90)),"""")"),"")</f>
        <v/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</row>
    <row r="91" ht="15.75" customHeight="1">
      <c r="A91" s="8"/>
      <c r="B91" s="9"/>
      <c r="C91" s="9"/>
      <c r="D91" s="6" t="str">
        <f>IF(C91="","",IFERROR(VLOOKUP(C91,'Master Data'!$B$2:$C$527,2,FALSE),""))</f>
        <v/>
      </c>
      <c r="E91" s="10"/>
      <c r="H91" s="2" t="str">
        <f>IFERROR('Master Data'!E127,"")</f>
        <v/>
      </c>
      <c r="I91" s="2" t="str">
        <f>IFERROR(__xludf.DUMMYFUNCTION("IFERROR(TRANSPOSE(FILTER('Master Data'!$B$2:$B$527,'Master Data'!$A$2:$A$527=$B91)),"""")"),"")</f>
        <v/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</row>
    <row r="92" ht="15.75" customHeight="1">
      <c r="A92" s="8"/>
      <c r="B92" s="9"/>
      <c r="C92" s="9"/>
      <c r="D92" s="6" t="str">
        <f>IF(C92="","",IFERROR(VLOOKUP(C92,'Master Data'!$B$2:$C$527,2,FALSE),""))</f>
        <v/>
      </c>
      <c r="E92" s="10"/>
      <c r="H92" s="2" t="str">
        <f>IFERROR('Master Data'!E128,"")</f>
        <v/>
      </c>
      <c r="I92" s="2" t="str">
        <f>IFERROR(__xludf.DUMMYFUNCTION("IFERROR(TRANSPOSE(FILTER('Master Data'!$B$2:$B$527,'Master Data'!$A$2:$A$527=$B92)),"""")"),"")</f>
        <v/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</row>
    <row r="93" ht="15.75" customHeight="1">
      <c r="A93" s="8"/>
      <c r="B93" s="9"/>
      <c r="C93" s="9"/>
      <c r="D93" s="6" t="str">
        <f>IF(C93="","",IFERROR(VLOOKUP(C93,'Master Data'!$B$2:$C$527,2,FALSE),""))</f>
        <v/>
      </c>
      <c r="E93" s="10"/>
      <c r="H93" s="2" t="str">
        <f>IFERROR('Master Data'!E129,"")</f>
        <v/>
      </c>
      <c r="I93" s="2" t="str">
        <f>IFERROR(__xludf.DUMMYFUNCTION("IFERROR(TRANSPOSE(FILTER('Master Data'!$B$2:$B$527,'Master Data'!$A$2:$A$527=$B93)),"""")"),"")</f>
        <v/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</row>
    <row r="94" ht="15.75" customHeight="1">
      <c r="A94" s="8"/>
      <c r="B94" s="9"/>
      <c r="C94" s="9"/>
      <c r="D94" s="6" t="str">
        <f>IF(C94="","",IFERROR(VLOOKUP(C94,'Master Data'!$B$2:$C$527,2,FALSE),""))</f>
        <v/>
      </c>
      <c r="E94" s="10"/>
      <c r="H94" s="2" t="str">
        <f>IFERROR('Master Data'!E130,"")</f>
        <v/>
      </c>
      <c r="I94" s="2" t="str">
        <f>IFERROR(__xludf.DUMMYFUNCTION("IFERROR(TRANSPOSE(FILTER('Master Data'!$B$2:$B$527,'Master Data'!$A$2:$A$527=$B94)),"""")"),"")</f>
        <v/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</row>
    <row r="95" ht="15.75" customHeight="1">
      <c r="A95" s="8"/>
      <c r="B95" s="9"/>
      <c r="C95" s="9"/>
      <c r="D95" s="6" t="str">
        <f>IF(C95="","",IFERROR(VLOOKUP(C95,'Master Data'!$B$2:$C$527,2,FALSE),""))</f>
        <v/>
      </c>
      <c r="E95" s="10"/>
      <c r="H95" s="2" t="str">
        <f>IFERROR('Master Data'!E131,"")</f>
        <v/>
      </c>
      <c r="I95" s="2" t="str">
        <f>IFERROR(__xludf.DUMMYFUNCTION("IFERROR(TRANSPOSE(FILTER('Master Data'!$B$2:$B$527,'Master Data'!$A$2:$A$527=$B95)),"""")"),"")</f>
        <v/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</row>
    <row r="96" ht="15.75" customHeight="1">
      <c r="A96" s="8"/>
      <c r="B96" s="9"/>
      <c r="C96" s="9"/>
      <c r="D96" s="6" t="str">
        <f>IF(C96="","",IFERROR(VLOOKUP(C96,'Master Data'!$B$2:$C$527,2,FALSE),""))</f>
        <v/>
      </c>
      <c r="E96" s="10"/>
      <c r="H96" s="2" t="str">
        <f>IFERROR('Master Data'!E132,"")</f>
        <v/>
      </c>
      <c r="I96" s="2" t="str">
        <f>IFERROR(__xludf.DUMMYFUNCTION("IFERROR(TRANSPOSE(FILTER('Master Data'!$B$2:$B$527,'Master Data'!$A$2:$A$527=$B96)),"""")"),"")</f>
        <v/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</row>
    <row r="97" ht="15.75" customHeight="1">
      <c r="A97" s="8"/>
      <c r="B97" s="9"/>
      <c r="C97" s="9"/>
      <c r="D97" s="6" t="str">
        <f>IF(C97="","",IFERROR(VLOOKUP(C97,'Master Data'!$B$2:$C$527,2,FALSE),""))</f>
        <v/>
      </c>
      <c r="E97" s="10"/>
      <c r="H97" s="2" t="str">
        <f>IFERROR('Master Data'!E133,"")</f>
        <v/>
      </c>
      <c r="I97" s="2" t="str">
        <f>IFERROR(__xludf.DUMMYFUNCTION("IFERROR(TRANSPOSE(FILTER('Master Data'!$B$2:$B$527,'Master Data'!$A$2:$A$527=$B97)),"""")"),"")</f>
        <v/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</row>
    <row r="98" ht="15.75" customHeight="1">
      <c r="A98" s="8"/>
      <c r="B98" s="9"/>
      <c r="C98" s="9"/>
      <c r="D98" s="6" t="str">
        <f>IF(C98="","",IFERROR(VLOOKUP(C98,'Master Data'!$B$2:$C$527,2,FALSE),""))</f>
        <v/>
      </c>
      <c r="E98" s="10"/>
      <c r="H98" s="2" t="str">
        <f>IFERROR('Master Data'!E134,"")</f>
        <v/>
      </c>
      <c r="I98" s="2" t="str">
        <f>IFERROR(__xludf.DUMMYFUNCTION("IFERROR(TRANSPOSE(FILTER('Master Data'!$B$2:$B$527,'Master Data'!$A$2:$A$527=$B98)),"""")"),"")</f>
        <v/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</row>
    <row r="99" ht="15.75" customHeight="1">
      <c r="A99" s="8"/>
      <c r="B99" s="9"/>
      <c r="C99" s="9"/>
      <c r="D99" s="6" t="str">
        <f>IF(C99="","",IFERROR(VLOOKUP(C99,'Master Data'!$B$2:$C$527,2,FALSE),""))</f>
        <v/>
      </c>
      <c r="E99" s="10"/>
      <c r="H99" s="2" t="str">
        <f>IFERROR('Master Data'!E135,"")</f>
        <v/>
      </c>
      <c r="I99" s="2" t="str">
        <f>IFERROR(__xludf.DUMMYFUNCTION("IFERROR(TRANSPOSE(FILTER('Master Data'!$B$2:$B$527,'Master Data'!$A$2:$A$527=$B99)),"""")"),"")</f>
        <v/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</row>
    <row r="100" ht="15.75" customHeight="1">
      <c r="A100" s="8"/>
      <c r="B100" s="9"/>
      <c r="C100" s="9"/>
      <c r="D100" s="6" t="str">
        <f>IF(C100="","",IFERROR(VLOOKUP(C100,'Master Data'!$B$2:$C$527,2,FALSE),""))</f>
        <v/>
      </c>
      <c r="E100" s="10"/>
      <c r="H100" s="2" t="str">
        <f>IFERROR('Master Data'!E136,"")</f>
        <v/>
      </c>
      <c r="I100" s="2" t="str">
        <f>IFERROR(__xludf.DUMMYFUNCTION("IFERROR(TRANSPOSE(FILTER('Master Data'!$B$2:$B$527,'Master Data'!$A$2:$A$527=$B100)),"""")"),"")</f>
        <v/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</row>
    <row r="101" ht="15.75" customHeight="1">
      <c r="A101" s="8"/>
      <c r="B101" s="9"/>
      <c r="C101" s="9"/>
      <c r="D101" s="6" t="str">
        <f>IF(C101="","",IFERROR(VLOOKUP(C101,'Master Data'!$B$2:$C$527,2,FALSE),""))</f>
        <v/>
      </c>
      <c r="E101" s="10"/>
      <c r="H101" s="2" t="str">
        <f>IFERROR('Master Data'!E137,"")</f>
        <v/>
      </c>
      <c r="I101" s="2" t="str">
        <f>IFERROR(__xludf.DUMMYFUNCTION("IFERROR(TRANSPOSE(FILTER('Master Data'!$B$2:$B$527,'Master Data'!$A$2:$A$527=$B101)),"""")"),"")</f>
        <v/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</row>
    <row r="102" ht="15.75" customHeight="1">
      <c r="A102" s="8"/>
      <c r="B102" s="9"/>
      <c r="C102" s="9"/>
      <c r="D102" s="6" t="str">
        <f>IF(C102="","",IFERROR(VLOOKUP(C102,'Master Data'!$B$2:$C$527,2,FALSE),""))</f>
        <v/>
      </c>
      <c r="E102" s="10"/>
      <c r="H102" s="2" t="str">
        <f>IFERROR('Master Data'!E138,"")</f>
        <v/>
      </c>
      <c r="I102" s="2" t="str">
        <f>IFERROR(__xludf.DUMMYFUNCTION("IFERROR(TRANSPOSE(FILTER('Master Data'!$B$2:$B$527,'Master Data'!$A$2:$A$527=$B102)),"""")"),"")</f>
        <v/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</row>
    <row r="103" ht="15.75" customHeight="1">
      <c r="A103" s="8"/>
      <c r="B103" s="9"/>
      <c r="C103" s="9"/>
      <c r="D103" s="6" t="str">
        <f>IF(C103="","",IFERROR(VLOOKUP(C103,'Master Data'!$B$2:$C$527,2,FALSE),""))</f>
        <v/>
      </c>
      <c r="E103" s="10"/>
      <c r="H103" s="2" t="str">
        <f>IFERROR('Master Data'!E139,"")</f>
        <v/>
      </c>
      <c r="I103" s="2" t="str">
        <f>IFERROR(__xludf.DUMMYFUNCTION("IFERROR(TRANSPOSE(FILTER('Master Data'!$B$2:$B$527,'Master Data'!$A$2:$A$527=$B103)),"""")"),"")</f>
        <v/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</row>
    <row r="104" ht="15.75" customHeight="1">
      <c r="A104" s="8"/>
      <c r="B104" s="9"/>
      <c r="C104" s="9"/>
      <c r="D104" s="6" t="str">
        <f>IF(C104="","",IFERROR(VLOOKUP(C104,'Master Data'!$B$2:$C$527,2,FALSE),""))</f>
        <v/>
      </c>
      <c r="E104" s="10"/>
      <c r="H104" s="2" t="str">
        <f>IFERROR('Master Data'!E140,"")</f>
        <v/>
      </c>
      <c r="I104" s="2" t="str">
        <f>IFERROR(__xludf.DUMMYFUNCTION("IFERROR(TRANSPOSE(FILTER('Master Data'!$B$2:$B$527,'Master Data'!$A$2:$A$527=$B104)),"""")"),"")</f>
        <v/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</row>
    <row r="105" ht="15.75" customHeight="1">
      <c r="A105" s="8"/>
      <c r="B105" s="9"/>
      <c r="C105" s="9"/>
      <c r="D105" s="6" t="str">
        <f>IF(C105="","",IFERROR(VLOOKUP(C105,'Master Data'!$B$2:$C$527,2,FALSE),""))</f>
        <v/>
      </c>
      <c r="E105" s="10"/>
      <c r="H105" s="2" t="str">
        <f>IFERROR('Master Data'!E141,"")</f>
        <v/>
      </c>
      <c r="I105" s="2" t="str">
        <f>IFERROR(__xludf.DUMMYFUNCTION("IFERROR(TRANSPOSE(FILTER('Master Data'!$B$2:$B$527,'Master Data'!$A$2:$A$527=$B105)),"""")"),"")</f>
        <v/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</row>
    <row r="106" ht="15.75" customHeight="1">
      <c r="A106" s="8"/>
      <c r="B106" s="9"/>
      <c r="C106" s="9"/>
      <c r="D106" s="6" t="str">
        <f>IF(C106="","",IFERROR(VLOOKUP(C106,'Master Data'!$B$2:$C$527,2,FALSE),""))</f>
        <v/>
      </c>
      <c r="E106" s="10"/>
      <c r="H106" s="2" t="str">
        <f>IFERROR('Master Data'!E142,"")</f>
        <v/>
      </c>
      <c r="I106" s="2" t="str">
        <f>IFERROR(__xludf.DUMMYFUNCTION("IFERROR(TRANSPOSE(FILTER('Master Data'!$B$2:$B$527,'Master Data'!$A$2:$A$527=$B106)),"""")"),"")</f>
        <v/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</row>
    <row r="107" ht="15.75" customHeight="1">
      <c r="A107" s="8"/>
      <c r="B107" s="9"/>
      <c r="C107" s="9"/>
      <c r="D107" s="6" t="str">
        <f>IF(C107="","",IFERROR(VLOOKUP(C107,'Master Data'!$B$2:$C$527,2,FALSE),""))</f>
        <v/>
      </c>
      <c r="E107" s="10"/>
      <c r="H107" s="2" t="str">
        <f>IFERROR('Master Data'!E143,"")</f>
        <v/>
      </c>
      <c r="I107" s="2" t="str">
        <f>IFERROR(__xludf.DUMMYFUNCTION("IFERROR(TRANSPOSE(FILTER('Master Data'!$B$2:$B$527,'Master Data'!$A$2:$A$527=$B107)),"""")"),"")</f>
        <v/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</row>
    <row r="108" ht="15.75" customHeight="1">
      <c r="A108" s="8"/>
      <c r="B108" s="9"/>
      <c r="C108" s="9"/>
      <c r="D108" s="6" t="str">
        <f>IF(C108="","",IFERROR(VLOOKUP(C108,'Master Data'!$B$2:$C$527,2,FALSE),""))</f>
        <v/>
      </c>
      <c r="E108" s="10"/>
      <c r="H108" s="2" t="str">
        <f>IFERROR('Master Data'!E144,"")</f>
        <v/>
      </c>
      <c r="I108" s="2" t="str">
        <f>IFERROR(__xludf.DUMMYFUNCTION("IFERROR(TRANSPOSE(FILTER('Master Data'!$B$2:$B$527,'Master Data'!$A$2:$A$527=$B108)),"""")"),"")</f>
        <v/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</row>
    <row r="109" ht="15.75" customHeight="1">
      <c r="A109" s="8"/>
      <c r="B109" s="9"/>
      <c r="C109" s="9"/>
      <c r="D109" s="6" t="str">
        <f>IF(C109="","",IFERROR(VLOOKUP(C109,'Master Data'!$B$2:$C$527,2,FALSE),""))</f>
        <v/>
      </c>
      <c r="E109" s="10"/>
      <c r="H109" s="2" t="str">
        <f>IFERROR('Master Data'!E145,"")</f>
        <v/>
      </c>
      <c r="I109" s="2" t="str">
        <f>IFERROR(__xludf.DUMMYFUNCTION("IFERROR(TRANSPOSE(FILTER('Master Data'!$B$2:$B$527,'Master Data'!$A$2:$A$527=$B109)),"""")"),"")</f>
        <v/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</row>
    <row r="110" ht="15.75" customHeight="1">
      <c r="A110" s="8"/>
      <c r="B110" s="9"/>
      <c r="C110" s="9"/>
      <c r="D110" s="6" t="str">
        <f>IF(C110="","",IFERROR(VLOOKUP(C110,'Master Data'!$B$2:$C$527,2,FALSE),""))</f>
        <v/>
      </c>
      <c r="E110" s="10"/>
      <c r="H110" s="2" t="str">
        <f>IFERROR('Master Data'!E146,"")</f>
        <v/>
      </c>
      <c r="I110" s="2" t="str">
        <f>IFERROR(__xludf.DUMMYFUNCTION("IFERROR(TRANSPOSE(FILTER('Master Data'!$B$2:$B$527,'Master Data'!$A$2:$A$527=$B110)),"""")"),"")</f>
        <v/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</row>
    <row r="111" ht="15.75" customHeight="1">
      <c r="A111" s="8"/>
      <c r="B111" s="9"/>
      <c r="C111" s="9"/>
      <c r="D111" s="6" t="str">
        <f>IF(C111="","",IFERROR(VLOOKUP(C111,'Master Data'!$B$2:$C$527,2,FALSE),""))</f>
        <v/>
      </c>
      <c r="E111" s="10"/>
      <c r="H111" s="2" t="str">
        <f>IFERROR('Master Data'!E147,"")</f>
        <v/>
      </c>
      <c r="I111" s="2" t="str">
        <f>IFERROR(__xludf.DUMMYFUNCTION("IFERROR(TRANSPOSE(FILTER('Master Data'!$B$2:$B$527,'Master Data'!$A$2:$A$527=$B111)),"""")"),"")</f>
        <v/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</row>
    <row r="112" ht="15.75" customHeight="1">
      <c r="A112" s="8"/>
      <c r="B112" s="9"/>
      <c r="C112" s="9"/>
      <c r="D112" s="6" t="str">
        <f>IF(C112="","",IFERROR(VLOOKUP(C112,'Master Data'!$B$2:$C$527,2,FALSE),""))</f>
        <v/>
      </c>
      <c r="E112" s="10"/>
      <c r="H112" s="2" t="str">
        <f>IFERROR('Master Data'!E148,"")</f>
        <v/>
      </c>
      <c r="I112" s="2" t="str">
        <f>IFERROR(__xludf.DUMMYFUNCTION("IFERROR(TRANSPOSE(FILTER('Master Data'!$B$2:$B$527,'Master Data'!$A$2:$A$527=$B112)),"""")"),"")</f>
        <v/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</row>
    <row r="113" ht="15.75" customHeight="1">
      <c r="A113" s="8"/>
      <c r="B113" s="9"/>
      <c r="C113" s="9"/>
      <c r="D113" s="6" t="str">
        <f>IF(C113="","",IFERROR(VLOOKUP(C113,'Master Data'!$B$2:$C$527,2,FALSE),""))</f>
        <v/>
      </c>
      <c r="E113" s="10"/>
      <c r="H113" s="2" t="str">
        <f>IFERROR('Master Data'!E149,"")</f>
        <v/>
      </c>
      <c r="I113" s="2" t="str">
        <f>IFERROR(__xludf.DUMMYFUNCTION("IFERROR(TRANSPOSE(FILTER('Master Data'!$B$2:$B$527,'Master Data'!$A$2:$A$527=$B113)),"""")"),"")</f>
        <v/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</row>
    <row r="114" ht="15.75" customHeight="1">
      <c r="A114" s="8"/>
      <c r="B114" s="9"/>
      <c r="C114" s="9"/>
      <c r="D114" s="6" t="str">
        <f>IF(C114="","",IFERROR(VLOOKUP(C114,'Master Data'!$B$2:$C$527,2,FALSE),""))</f>
        <v/>
      </c>
      <c r="E114" s="10"/>
      <c r="H114" s="2" t="str">
        <f>IFERROR('Master Data'!E150,"")</f>
        <v/>
      </c>
      <c r="I114" s="2" t="str">
        <f>IFERROR(__xludf.DUMMYFUNCTION("IFERROR(TRANSPOSE(FILTER('Master Data'!$B$2:$B$527,'Master Data'!$A$2:$A$527=$B114)),"""")"),"")</f>
        <v/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</row>
    <row r="115" ht="15.75" customHeight="1">
      <c r="A115" s="8"/>
      <c r="B115" s="9"/>
      <c r="C115" s="9"/>
      <c r="D115" s="6" t="str">
        <f>IF(C115="","",IFERROR(VLOOKUP(C115,'Master Data'!$B$2:$C$527,2,FALSE),""))</f>
        <v/>
      </c>
      <c r="E115" s="10"/>
      <c r="H115" s="2" t="str">
        <f>IFERROR('Master Data'!E151,"")</f>
        <v/>
      </c>
      <c r="I115" s="2" t="str">
        <f>IFERROR(__xludf.DUMMYFUNCTION("IFERROR(TRANSPOSE(FILTER('Master Data'!$B$2:$B$527,'Master Data'!$A$2:$A$527=$B115)),"""")"),"")</f>
        <v/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</row>
    <row r="116" ht="15.75" customHeight="1">
      <c r="A116" s="8"/>
      <c r="B116" s="9"/>
      <c r="C116" s="9"/>
      <c r="D116" s="6" t="str">
        <f>IF(C116="","",IFERROR(VLOOKUP(C116,'Master Data'!$B$2:$C$527,2,FALSE),""))</f>
        <v/>
      </c>
      <c r="E116" s="10"/>
      <c r="H116" s="2" t="str">
        <f>IFERROR('Master Data'!E152,"")</f>
        <v/>
      </c>
      <c r="I116" s="2" t="str">
        <f>IFERROR(__xludf.DUMMYFUNCTION("IFERROR(TRANSPOSE(FILTER('Master Data'!$B$2:$B$527,'Master Data'!$A$2:$A$527=$B116)),"""")"),"")</f>
        <v/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</row>
    <row r="117" ht="15.75" customHeight="1">
      <c r="A117" s="8"/>
      <c r="B117" s="9"/>
      <c r="C117" s="9"/>
      <c r="D117" s="6" t="str">
        <f>IF(C117="","",IFERROR(VLOOKUP(C117,'Master Data'!$B$2:$C$527,2,FALSE),""))</f>
        <v/>
      </c>
      <c r="E117" s="10"/>
      <c r="H117" s="2" t="str">
        <f>IFERROR('Master Data'!E153,"")</f>
        <v/>
      </c>
      <c r="I117" s="2" t="str">
        <f>IFERROR(__xludf.DUMMYFUNCTION("IFERROR(TRANSPOSE(FILTER('Master Data'!$B$2:$B$527,'Master Data'!$A$2:$A$527=$B117)),"""")"),"")</f>
        <v/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</row>
    <row r="118" ht="15.75" customHeight="1">
      <c r="A118" s="8"/>
      <c r="B118" s="9"/>
      <c r="C118" s="9"/>
      <c r="D118" s="6" t="str">
        <f>IF(C118="","",IFERROR(VLOOKUP(C118,'Master Data'!$B$2:$C$527,2,FALSE),""))</f>
        <v/>
      </c>
      <c r="E118" s="10"/>
      <c r="H118" s="2" t="str">
        <f>IFERROR('Master Data'!E154,"")</f>
        <v/>
      </c>
      <c r="I118" s="2" t="str">
        <f>IFERROR(__xludf.DUMMYFUNCTION("IFERROR(TRANSPOSE(FILTER('Master Data'!$B$2:$B$527,'Master Data'!$A$2:$A$527=$B118)),"""")"),"")</f>
        <v/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</row>
    <row r="119" ht="15.75" customHeight="1">
      <c r="A119" s="8"/>
      <c r="B119" s="9"/>
      <c r="C119" s="9"/>
      <c r="D119" s="6" t="str">
        <f>IF(C119="","",IFERROR(VLOOKUP(C119,'Master Data'!$B$2:$C$527,2,FALSE),""))</f>
        <v/>
      </c>
      <c r="E119" s="10"/>
      <c r="H119" s="2" t="str">
        <f>IFERROR('Master Data'!E155,"")</f>
        <v/>
      </c>
      <c r="I119" s="2" t="str">
        <f>IFERROR(__xludf.DUMMYFUNCTION("IFERROR(TRANSPOSE(FILTER('Master Data'!$B$2:$B$527,'Master Data'!$A$2:$A$527=$B119)),"""")"),"")</f>
        <v/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</row>
    <row r="120" ht="15.75" customHeight="1">
      <c r="A120" s="8"/>
      <c r="B120" s="9"/>
      <c r="C120" s="9"/>
      <c r="D120" s="6" t="str">
        <f>IF(C120="","",IFERROR(VLOOKUP(C120,'Master Data'!$B$2:$C$527,2,FALSE),""))</f>
        <v/>
      </c>
      <c r="E120" s="10"/>
      <c r="H120" s="2" t="str">
        <f>IFERROR('Master Data'!E156,"")</f>
        <v/>
      </c>
      <c r="I120" s="2" t="str">
        <f>IFERROR(__xludf.DUMMYFUNCTION("IFERROR(TRANSPOSE(FILTER('Master Data'!$B$2:$B$527,'Master Data'!$A$2:$A$527=$B120)),"""")"),"")</f>
        <v/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</row>
    <row r="121" ht="15.75" customHeight="1">
      <c r="A121" s="8"/>
      <c r="B121" s="9"/>
      <c r="C121" s="9"/>
      <c r="D121" s="6" t="str">
        <f>IF(C121="","",IFERROR(VLOOKUP(C121,'Master Data'!$B$2:$C$527,2,FALSE),""))</f>
        <v/>
      </c>
      <c r="E121" s="10"/>
      <c r="H121" s="2" t="str">
        <f>IFERROR('Master Data'!E157,"")</f>
        <v/>
      </c>
      <c r="I121" s="2" t="str">
        <f>IFERROR(__xludf.DUMMYFUNCTION("IFERROR(TRANSPOSE(FILTER('Master Data'!$B$2:$B$527,'Master Data'!$A$2:$A$527=$B121)),"""")"),"")</f>
        <v/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</row>
    <row r="122" ht="15.75" customHeight="1">
      <c r="A122" s="8"/>
      <c r="B122" s="9"/>
      <c r="C122" s="9"/>
      <c r="D122" s="6" t="str">
        <f>IF(C122="","",IFERROR(VLOOKUP(C122,'Master Data'!$B$2:$C$527,2,FALSE),""))</f>
        <v/>
      </c>
      <c r="E122" s="10"/>
      <c r="H122" s="2" t="str">
        <f>IFERROR('Master Data'!E158,"")</f>
        <v/>
      </c>
      <c r="I122" s="2" t="str">
        <f>IFERROR(__xludf.DUMMYFUNCTION("IFERROR(TRANSPOSE(FILTER('Master Data'!$B$2:$B$527,'Master Data'!$A$2:$A$527=$B122)),"""")"),"")</f>
        <v/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</row>
    <row r="123" ht="15.75" customHeight="1">
      <c r="A123" s="8"/>
      <c r="B123" s="9"/>
      <c r="C123" s="9"/>
      <c r="D123" s="6" t="str">
        <f>IF(C123="","",IFERROR(VLOOKUP(C123,'Master Data'!$B$2:$C$527,2,FALSE),""))</f>
        <v/>
      </c>
      <c r="E123" s="10"/>
      <c r="H123" s="2" t="str">
        <f>IFERROR('Master Data'!E159,"")</f>
        <v/>
      </c>
      <c r="I123" s="2" t="str">
        <f>IFERROR(__xludf.DUMMYFUNCTION("IFERROR(TRANSPOSE(FILTER('Master Data'!$B$2:$B$527,'Master Data'!$A$2:$A$527=$B123)),"""")"),"")</f>
        <v/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</row>
    <row r="124" ht="15.75" customHeight="1">
      <c r="A124" s="8"/>
      <c r="B124" s="9"/>
      <c r="C124" s="9"/>
      <c r="D124" s="6" t="str">
        <f>IF(C124="","",IFERROR(VLOOKUP(C124,'Master Data'!$B$2:$C$527,2,FALSE),""))</f>
        <v/>
      </c>
      <c r="E124" s="10"/>
      <c r="H124" s="2" t="str">
        <f>IFERROR('Master Data'!E160,"")</f>
        <v/>
      </c>
      <c r="I124" s="2" t="str">
        <f>IFERROR(__xludf.DUMMYFUNCTION("IFERROR(TRANSPOSE(FILTER('Master Data'!$B$2:$B$527,'Master Data'!$A$2:$A$527=$B124)),"""")"),"")</f>
        <v/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</row>
    <row r="125" ht="15.75" customHeight="1">
      <c r="A125" s="8"/>
      <c r="B125" s="9"/>
      <c r="C125" s="9"/>
      <c r="D125" s="6" t="str">
        <f>IF(C125="","",IFERROR(VLOOKUP(C125,'Master Data'!$B$2:$C$527,2,FALSE),""))</f>
        <v/>
      </c>
      <c r="E125" s="10"/>
      <c r="H125" s="2" t="str">
        <f>IFERROR('Master Data'!E161,"")</f>
        <v/>
      </c>
      <c r="I125" s="2" t="str">
        <f>IFERROR(__xludf.DUMMYFUNCTION("IFERROR(TRANSPOSE(FILTER('Master Data'!$B$2:$B$527,'Master Data'!$A$2:$A$527=$B125)),"""")"),"")</f>
        <v/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</row>
    <row r="126" ht="15.75" customHeight="1">
      <c r="A126" s="8"/>
      <c r="B126" s="9"/>
      <c r="C126" s="9"/>
      <c r="D126" s="6" t="str">
        <f>IF(C126="","",IFERROR(VLOOKUP(C126,'Master Data'!$B$2:$C$527,2,FALSE),""))</f>
        <v/>
      </c>
      <c r="E126" s="10"/>
      <c r="H126" s="2" t="str">
        <f>IFERROR('Master Data'!E162,"")</f>
        <v/>
      </c>
      <c r="I126" s="2" t="str">
        <f>IFERROR(__xludf.DUMMYFUNCTION("IFERROR(TRANSPOSE(FILTER('Master Data'!$B$2:$B$527,'Master Data'!$A$2:$A$527=$B126)),"""")"),"")</f>
        <v/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</row>
    <row r="127" ht="15.75" customHeight="1">
      <c r="A127" s="8"/>
      <c r="B127" s="9"/>
      <c r="C127" s="9"/>
      <c r="D127" s="6" t="str">
        <f>IF(C127="","",IFERROR(VLOOKUP(C127,'Master Data'!$B$2:$C$527,2,FALSE),""))</f>
        <v/>
      </c>
      <c r="E127" s="10"/>
      <c r="H127" s="2" t="str">
        <f>IFERROR('Master Data'!E163,"")</f>
        <v/>
      </c>
      <c r="I127" s="2" t="str">
        <f>IFERROR(__xludf.DUMMYFUNCTION("IFERROR(TRANSPOSE(FILTER('Master Data'!$B$2:$B$527,'Master Data'!$A$2:$A$527=$B127)),"""")"),"")</f>
        <v/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</row>
    <row r="128" ht="15.75" customHeight="1">
      <c r="A128" s="8"/>
      <c r="B128" s="9"/>
      <c r="C128" s="9"/>
      <c r="D128" s="6" t="str">
        <f>IF(C128="","",IFERROR(VLOOKUP(C128,'Master Data'!$B$2:$C$527,2,FALSE),""))</f>
        <v/>
      </c>
      <c r="E128" s="10"/>
      <c r="H128" s="2" t="str">
        <f>IFERROR('Master Data'!E164,"")</f>
        <v/>
      </c>
      <c r="I128" s="2" t="str">
        <f>IFERROR(__xludf.DUMMYFUNCTION("IFERROR(TRANSPOSE(FILTER('Master Data'!$B$2:$B$527,'Master Data'!$A$2:$A$527=$B128)),"""")"),"")</f>
        <v/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</row>
    <row r="129" ht="15.75" customHeight="1">
      <c r="A129" s="8"/>
      <c r="B129" s="9"/>
      <c r="C129" s="9"/>
      <c r="D129" s="6" t="str">
        <f>IF(C129="","",IFERROR(VLOOKUP(C129,'Master Data'!$B$2:$C$527,2,FALSE),""))</f>
        <v/>
      </c>
      <c r="E129" s="10"/>
      <c r="H129" s="2" t="str">
        <f>IFERROR('Master Data'!E165,"")</f>
        <v/>
      </c>
      <c r="I129" s="2" t="str">
        <f>IFERROR(__xludf.DUMMYFUNCTION("IFERROR(TRANSPOSE(FILTER('Master Data'!$B$2:$B$527,'Master Data'!$A$2:$A$527=$B129)),"""")"),"")</f>
        <v/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</row>
    <row r="130" ht="15.75" customHeight="1">
      <c r="A130" s="8"/>
      <c r="B130" s="9"/>
      <c r="C130" s="9"/>
      <c r="D130" s="6" t="str">
        <f>IF(C130="","",IFERROR(VLOOKUP(C130,'Master Data'!$B$2:$C$527,2,FALSE),""))</f>
        <v/>
      </c>
      <c r="E130" s="10"/>
      <c r="H130" s="2" t="str">
        <f>IFERROR('Master Data'!E166,"")</f>
        <v/>
      </c>
      <c r="I130" s="2" t="str">
        <f>IFERROR(__xludf.DUMMYFUNCTION("IFERROR(TRANSPOSE(FILTER('Master Data'!$B$2:$B$527,'Master Data'!$A$2:$A$527=$B130)),"""")"),"")</f>
        <v/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</row>
    <row r="131" ht="15.75" customHeight="1">
      <c r="A131" s="8"/>
      <c r="B131" s="9"/>
      <c r="C131" s="9"/>
      <c r="D131" s="6" t="str">
        <f>IF(C131="","",IFERROR(VLOOKUP(C131,'Master Data'!$B$2:$C$527,2,FALSE),""))</f>
        <v/>
      </c>
      <c r="E131" s="10"/>
      <c r="H131" s="2" t="str">
        <f>IFERROR('Master Data'!E167,"")</f>
        <v/>
      </c>
      <c r="I131" s="2" t="str">
        <f>IFERROR(__xludf.DUMMYFUNCTION("IFERROR(TRANSPOSE(FILTER('Master Data'!$B$2:$B$527,'Master Data'!$A$2:$A$527=$B131)),"""")"),"")</f>
        <v/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</row>
    <row r="132" ht="15.75" customHeight="1">
      <c r="A132" s="8"/>
      <c r="B132" s="9"/>
      <c r="C132" s="9"/>
      <c r="D132" s="6" t="str">
        <f>IF(C132="","",IFERROR(VLOOKUP(C132,'Master Data'!$B$2:$C$527,2,FALSE),""))</f>
        <v/>
      </c>
      <c r="E132" s="10"/>
      <c r="H132" s="2" t="str">
        <f>IFERROR('Master Data'!E168,"")</f>
        <v/>
      </c>
      <c r="I132" s="2" t="str">
        <f>IFERROR(__xludf.DUMMYFUNCTION("IFERROR(TRANSPOSE(FILTER('Master Data'!$B$2:$B$527,'Master Data'!$A$2:$A$527=$B132)),"""")"),"")</f>
        <v/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</row>
    <row r="133" ht="15.75" customHeight="1">
      <c r="A133" s="8"/>
      <c r="B133" s="9"/>
      <c r="C133" s="9"/>
      <c r="D133" s="6" t="str">
        <f>IF(C133="","",IFERROR(VLOOKUP(C133,'Master Data'!$B$2:$C$527,2,FALSE),""))</f>
        <v/>
      </c>
      <c r="E133" s="10"/>
      <c r="H133" s="2" t="str">
        <f>IFERROR('Master Data'!E169,"")</f>
        <v/>
      </c>
      <c r="I133" s="2" t="str">
        <f>IFERROR(__xludf.DUMMYFUNCTION("IFERROR(TRANSPOSE(FILTER('Master Data'!$B$2:$B$527,'Master Data'!$A$2:$A$527=$B133)),"""")"),"")</f>
        <v/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</row>
    <row r="134" ht="15.75" customHeight="1">
      <c r="A134" s="8"/>
      <c r="B134" s="9"/>
      <c r="C134" s="9"/>
      <c r="D134" s="6" t="str">
        <f>IF(C134="","",IFERROR(VLOOKUP(C134,'Master Data'!$B$2:$C$527,2,FALSE),""))</f>
        <v/>
      </c>
      <c r="E134" s="10"/>
      <c r="H134" s="2" t="str">
        <f>IFERROR('Master Data'!E170,"")</f>
        <v/>
      </c>
      <c r="I134" s="2" t="str">
        <f>IFERROR(__xludf.DUMMYFUNCTION("IFERROR(TRANSPOSE(FILTER('Master Data'!$B$2:$B$527,'Master Data'!$A$2:$A$527=$B134)),"""")"),"")</f>
        <v/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</row>
    <row r="135" ht="15.75" customHeight="1">
      <c r="A135" s="8"/>
      <c r="B135" s="9"/>
      <c r="C135" s="9"/>
      <c r="D135" s="6" t="str">
        <f>IF(C135="","",IFERROR(VLOOKUP(C135,'Master Data'!$B$2:$C$527,2,FALSE),""))</f>
        <v/>
      </c>
      <c r="E135" s="10"/>
      <c r="H135" s="2" t="str">
        <f>IFERROR('Master Data'!E171,"")</f>
        <v/>
      </c>
      <c r="I135" s="2" t="str">
        <f>IFERROR(__xludf.DUMMYFUNCTION("IFERROR(TRANSPOSE(FILTER('Master Data'!$B$2:$B$527,'Master Data'!$A$2:$A$527=$B135)),"""")"),"")</f>
        <v/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</row>
    <row r="136" ht="15.75" customHeight="1">
      <c r="A136" s="8"/>
      <c r="B136" s="9"/>
      <c r="C136" s="9"/>
      <c r="D136" s="6" t="str">
        <f>IF(C136="","",IFERROR(VLOOKUP(C136,'Master Data'!$B$2:$C$527,2,FALSE),""))</f>
        <v/>
      </c>
      <c r="E136" s="10"/>
      <c r="H136" s="2" t="str">
        <f>IFERROR('Master Data'!E172,"")</f>
        <v/>
      </c>
      <c r="I136" s="2" t="str">
        <f>IFERROR(__xludf.DUMMYFUNCTION("IFERROR(TRANSPOSE(FILTER('Master Data'!$B$2:$B$527,'Master Data'!$A$2:$A$527=$B136)),"""")"),"")</f>
        <v/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</row>
    <row r="137" ht="15.75" customHeight="1">
      <c r="A137" s="8"/>
      <c r="B137" s="9"/>
      <c r="C137" s="9"/>
      <c r="D137" s="6" t="str">
        <f>IF(C137="","",IFERROR(VLOOKUP(C137,'Master Data'!$B$2:$C$527,2,FALSE),""))</f>
        <v/>
      </c>
      <c r="E137" s="10"/>
      <c r="H137" s="2" t="str">
        <f>IFERROR('Master Data'!E173,"")</f>
        <v/>
      </c>
      <c r="I137" s="2" t="str">
        <f>IFERROR(__xludf.DUMMYFUNCTION("IFERROR(TRANSPOSE(FILTER('Master Data'!$B$2:$B$527,'Master Data'!$A$2:$A$527=$B137)),"""")"),"")</f>
        <v/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</row>
    <row r="138" ht="15.75" customHeight="1">
      <c r="A138" s="8"/>
      <c r="B138" s="9"/>
      <c r="C138" s="9"/>
      <c r="D138" s="6" t="str">
        <f>IF(C138="","",IFERROR(VLOOKUP(C138,'Master Data'!$B$2:$C$527,2,FALSE),""))</f>
        <v/>
      </c>
      <c r="E138" s="10"/>
      <c r="H138" s="2" t="str">
        <f>IFERROR('Master Data'!E174,"")</f>
        <v/>
      </c>
      <c r="I138" s="2" t="str">
        <f>IFERROR(__xludf.DUMMYFUNCTION("IFERROR(TRANSPOSE(FILTER('Master Data'!$B$2:$B$527,'Master Data'!$A$2:$A$527=$B138)),"""")"),"")</f>
        <v/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</row>
    <row r="139" ht="15.75" customHeight="1">
      <c r="A139" s="8"/>
      <c r="B139" s="9"/>
      <c r="C139" s="9"/>
      <c r="D139" s="6" t="str">
        <f>IF(C139="","",IFERROR(VLOOKUP(C139,'Master Data'!$B$2:$C$527,2,FALSE),""))</f>
        <v/>
      </c>
      <c r="E139" s="10"/>
      <c r="H139" s="2" t="str">
        <f>IFERROR('Master Data'!E175,"")</f>
        <v/>
      </c>
      <c r="I139" s="2" t="str">
        <f>IFERROR(__xludf.DUMMYFUNCTION("IFERROR(TRANSPOSE(FILTER('Master Data'!$B$2:$B$527,'Master Data'!$A$2:$A$527=$B139)),"""")"),"")</f>
        <v/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</row>
    <row r="140" ht="15.75" customHeight="1">
      <c r="A140" s="8"/>
      <c r="B140" s="9"/>
      <c r="C140" s="9"/>
      <c r="D140" s="6" t="str">
        <f>IF(C140="","",IFERROR(VLOOKUP(C140,'Master Data'!$B$2:$C$527,2,FALSE),""))</f>
        <v/>
      </c>
      <c r="E140" s="10"/>
      <c r="H140" s="2" t="str">
        <f>IFERROR('Master Data'!E176,"")</f>
        <v/>
      </c>
      <c r="I140" s="2" t="str">
        <f>IFERROR(__xludf.DUMMYFUNCTION("IFERROR(TRANSPOSE(FILTER('Master Data'!$B$2:$B$527,'Master Data'!$A$2:$A$527=$B140)),"""")"),"")</f>
        <v/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</row>
    <row r="141" ht="15.75" customHeight="1">
      <c r="A141" s="8"/>
      <c r="B141" s="9"/>
      <c r="C141" s="9"/>
      <c r="D141" s="6" t="str">
        <f>IF(C141="","",IFERROR(VLOOKUP(C141,'Master Data'!$B$2:$C$527,2,FALSE),""))</f>
        <v/>
      </c>
      <c r="E141" s="10"/>
      <c r="H141" s="2" t="str">
        <f>IFERROR('Master Data'!E177,"")</f>
        <v/>
      </c>
      <c r="I141" s="2" t="str">
        <f>IFERROR(__xludf.DUMMYFUNCTION("IFERROR(TRANSPOSE(FILTER('Master Data'!$B$2:$B$527,'Master Data'!$A$2:$A$527=$B141)),"""")"),"")</f>
        <v/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</row>
    <row r="142" ht="15.75" customHeight="1">
      <c r="A142" s="8"/>
      <c r="B142" s="9"/>
      <c r="C142" s="9"/>
      <c r="D142" s="6" t="str">
        <f>IF(C142="","",IFERROR(VLOOKUP(C142,'Master Data'!$B$2:$C$527,2,FALSE),""))</f>
        <v/>
      </c>
      <c r="E142" s="10"/>
      <c r="H142" s="2" t="str">
        <f>IFERROR('Master Data'!E178,"")</f>
        <v/>
      </c>
      <c r="I142" s="2" t="str">
        <f>IFERROR(__xludf.DUMMYFUNCTION("IFERROR(TRANSPOSE(FILTER('Master Data'!$B$2:$B$527,'Master Data'!$A$2:$A$527=$B142)),"""")"),"")</f>
        <v/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</row>
    <row r="143" ht="15.75" customHeight="1">
      <c r="A143" s="8"/>
      <c r="B143" s="9"/>
      <c r="C143" s="9"/>
      <c r="D143" s="6" t="str">
        <f>IF(C143="","",IFERROR(VLOOKUP(C143,'Master Data'!$B$2:$C$527,2,FALSE),""))</f>
        <v/>
      </c>
      <c r="E143" s="10"/>
      <c r="H143" s="2" t="str">
        <f>IFERROR('Master Data'!E179,"")</f>
        <v/>
      </c>
      <c r="I143" s="2" t="str">
        <f>IFERROR(__xludf.DUMMYFUNCTION("IFERROR(TRANSPOSE(FILTER('Master Data'!$B$2:$B$527,'Master Data'!$A$2:$A$527=$B143)),"""")"),"")</f>
        <v/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</row>
    <row r="144" ht="15.75" customHeight="1">
      <c r="A144" s="8"/>
      <c r="B144" s="9"/>
      <c r="C144" s="9"/>
      <c r="D144" s="6" t="str">
        <f>IF(C144="","",IFERROR(VLOOKUP(C144,'Master Data'!$B$2:$C$527,2,FALSE),""))</f>
        <v/>
      </c>
      <c r="E144" s="10"/>
      <c r="H144" s="2" t="str">
        <f>IFERROR('Master Data'!E180,"")</f>
        <v/>
      </c>
      <c r="I144" s="2" t="str">
        <f>IFERROR(__xludf.DUMMYFUNCTION("IFERROR(TRANSPOSE(FILTER('Master Data'!$B$2:$B$527,'Master Data'!$A$2:$A$527=$B144)),"""")"),"")</f>
        <v/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</row>
    <row r="145" ht="15.75" customHeight="1">
      <c r="A145" s="8"/>
      <c r="B145" s="9"/>
      <c r="C145" s="9"/>
      <c r="D145" s="6" t="str">
        <f>IF(C145="","",IFERROR(VLOOKUP(C145,'Master Data'!$B$2:$C$527,2,FALSE),""))</f>
        <v/>
      </c>
      <c r="E145" s="10"/>
      <c r="H145" s="2" t="str">
        <f>IFERROR('Master Data'!E181,"")</f>
        <v/>
      </c>
      <c r="I145" s="2" t="str">
        <f>IFERROR(__xludf.DUMMYFUNCTION("IFERROR(TRANSPOSE(FILTER('Master Data'!$B$2:$B$527,'Master Data'!$A$2:$A$527=$B145)),"""")"),"")</f>
        <v/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</row>
    <row r="146" ht="15.75" customHeight="1">
      <c r="A146" s="8"/>
      <c r="B146" s="9"/>
      <c r="C146" s="9"/>
      <c r="D146" s="6" t="str">
        <f>IF(C146="","",IFERROR(VLOOKUP(C146,'Master Data'!$B$2:$C$527,2,FALSE),""))</f>
        <v/>
      </c>
      <c r="E146" s="10"/>
      <c r="H146" s="2" t="str">
        <f>IFERROR('Master Data'!E182,"")</f>
        <v/>
      </c>
      <c r="I146" s="2" t="str">
        <f>IFERROR(__xludf.DUMMYFUNCTION("IFERROR(TRANSPOSE(FILTER('Master Data'!$B$2:$B$527,'Master Data'!$A$2:$A$527=$B146)),"""")"),"")</f>
        <v/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</row>
    <row r="147" ht="15.75" customHeight="1">
      <c r="A147" s="8"/>
      <c r="B147" s="9"/>
      <c r="C147" s="9"/>
      <c r="D147" s="6" t="str">
        <f>IF(C147="","",IFERROR(VLOOKUP(C147,'Master Data'!$B$2:$C$527,2,FALSE),""))</f>
        <v/>
      </c>
      <c r="E147" s="10"/>
      <c r="H147" s="2" t="str">
        <f>IFERROR('Master Data'!E183,"")</f>
        <v/>
      </c>
      <c r="I147" s="2" t="str">
        <f>IFERROR(__xludf.DUMMYFUNCTION("IFERROR(TRANSPOSE(FILTER('Master Data'!$B$2:$B$527,'Master Data'!$A$2:$A$527=$B147)),"""")"),"")</f>
        <v/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</row>
    <row r="148" ht="15.75" customHeight="1">
      <c r="A148" s="8"/>
      <c r="B148" s="9"/>
      <c r="C148" s="9"/>
      <c r="D148" s="6" t="str">
        <f>IF(C148="","",IFERROR(VLOOKUP(C148,'Master Data'!$B$2:$C$527,2,FALSE),""))</f>
        <v/>
      </c>
      <c r="E148" s="10"/>
      <c r="H148" s="2" t="str">
        <f>IFERROR('Master Data'!E184,"")</f>
        <v/>
      </c>
      <c r="I148" s="2" t="str">
        <f>IFERROR(__xludf.DUMMYFUNCTION("IFERROR(TRANSPOSE(FILTER('Master Data'!$B$2:$B$527,'Master Data'!$A$2:$A$527=$B148)),"""")"),"")</f>
        <v/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</row>
    <row r="149" ht="15.75" customHeight="1">
      <c r="A149" s="8"/>
      <c r="B149" s="9"/>
      <c r="C149" s="9"/>
      <c r="D149" s="6" t="str">
        <f>IF(C149="","",IFERROR(VLOOKUP(C149,'Master Data'!$B$2:$C$527,2,FALSE),""))</f>
        <v/>
      </c>
      <c r="E149" s="10"/>
      <c r="H149" s="2" t="str">
        <f>IFERROR('Master Data'!E185,"")</f>
        <v/>
      </c>
      <c r="I149" s="2" t="str">
        <f>IFERROR(__xludf.DUMMYFUNCTION("IFERROR(TRANSPOSE(FILTER('Master Data'!$B$2:$B$527,'Master Data'!$A$2:$A$527=$B149)),"""")"),"")</f>
        <v/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</row>
    <row r="150" ht="15.75" customHeight="1">
      <c r="A150" s="8"/>
      <c r="B150" s="9"/>
      <c r="C150" s="9"/>
      <c r="D150" s="6" t="str">
        <f>IF(C150="","",IFERROR(VLOOKUP(C150,'Master Data'!$B$2:$C$527,2,FALSE),""))</f>
        <v/>
      </c>
      <c r="E150" s="10"/>
      <c r="H150" s="2" t="str">
        <f>IFERROR('Master Data'!E186,"")</f>
        <v/>
      </c>
      <c r="I150" s="2" t="str">
        <f>IFERROR(__xludf.DUMMYFUNCTION("IFERROR(TRANSPOSE(FILTER('Master Data'!$B$2:$B$527,'Master Data'!$A$2:$A$527=$B150)),"""")"),"")</f>
        <v/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</row>
    <row r="151" ht="15.75" customHeight="1">
      <c r="A151" s="8"/>
      <c r="B151" s="9"/>
      <c r="C151" s="9"/>
      <c r="D151" s="6" t="str">
        <f>IF(C151="","",IFERROR(VLOOKUP(C151,'Master Data'!$B$2:$C$527,2,FALSE),""))</f>
        <v/>
      </c>
      <c r="E151" s="10"/>
      <c r="H151" s="2" t="str">
        <f>IFERROR('Master Data'!E187,"")</f>
        <v/>
      </c>
      <c r="I151" s="2" t="str">
        <f>IFERROR(__xludf.DUMMYFUNCTION("IFERROR(TRANSPOSE(FILTER('Master Data'!$B$2:$B$527,'Master Data'!$A$2:$A$527=$B151)),"""")"),"")</f>
        <v/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</row>
    <row r="152" ht="15.75" customHeight="1">
      <c r="A152" s="8"/>
      <c r="B152" s="9"/>
      <c r="C152" s="9"/>
      <c r="D152" s="6" t="str">
        <f>IF(C152="","",IFERROR(VLOOKUP(C152,'Master Data'!$B$2:$C$527,2,FALSE),""))</f>
        <v/>
      </c>
      <c r="E152" s="10"/>
      <c r="H152" s="2" t="str">
        <f>IFERROR('Master Data'!E188,"")</f>
        <v/>
      </c>
      <c r="I152" s="2" t="str">
        <f>IFERROR(__xludf.DUMMYFUNCTION("IFERROR(TRANSPOSE(FILTER('Master Data'!$B$2:$B$527,'Master Data'!$A$2:$A$527=$B152)),"""")"),"")</f>
        <v/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</row>
    <row r="153" ht="15.75" customHeight="1">
      <c r="A153" s="8"/>
      <c r="B153" s="9"/>
      <c r="C153" s="9"/>
      <c r="D153" s="6" t="str">
        <f>IF(C153="","",IFERROR(VLOOKUP(C153,'Master Data'!$B$2:$C$527,2,FALSE),""))</f>
        <v/>
      </c>
      <c r="E153" s="10"/>
      <c r="H153" s="2" t="str">
        <f>IFERROR('Master Data'!E189,"")</f>
        <v/>
      </c>
      <c r="I153" s="2" t="str">
        <f>IFERROR(__xludf.DUMMYFUNCTION("IFERROR(TRANSPOSE(FILTER('Master Data'!$B$2:$B$527,'Master Data'!$A$2:$A$527=$B153)),"""")"),"")</f>
        <v/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</row>
    <row r="154" ht="15.75" customHeight="1">
      <c r="A154" s="8"/>
      <c r="B154" s="9"/>
      <c r="C154" s="9"/>
      <c r="D154" s="6" t="str">
        <f>IF(C154="","",IFERROR(VLOOKUP(C154,'Master Data'!$B$2:$C$527,2,FALSE),""))</f>
        <v/>
      </c>
      <c r="E154" s="10"/>
      <c r="H154" s="2" t="str">
        <f>IFERROR('Master Data'!E190,"")</f>
        <v/>
      </c>
      <c r="I154" s="2" t="str">
        <f>IFERROR(__xludf.DUMMYFUNCTION("IFERROR(TRANSPOSE(FILTER('Master Data'!$B$2:$B$527,'Master Data'!$A$2:$A$527=$B154)),"""")"),"")</f>
        <v/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</row>
    <row r="155" ht="15.75" customHeight="1">
      <c r="A155" s="8"/>
      <c r="B155" s="9"/>
      <c r="C155" s="9"/>
      <c r="D155" s="6" t="str">
        <f>IF(C155="","",IFERROR(VLOOKUP(C155,'Master Data'!$B$2:$C$527,2,FALSE),""))</f>
        <v/>
      </c>
      <c r="E155" s="10"/>
      <c r="H155" s="2" t="str">
        <f>IFERROR('Master Data'!E191,"")</f>
        <v/>
      </c>
      <c r="I155" s="2" t="str">
        <f>IFERROR(__xludf.DUMMYFUNCTION("IFERROR(TRANSPOSE(FILTER('Master Data'!$B$2:$B$527,'Master Data'!$A$2:$A$527=$B155)),"""")"),"")</f>
        <v/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</row>
    <row r="156" ht="15.75" customHeight="1">
      <c r="A156" s="8"/>
      <c r="B156" s="9"/>
      <c r="C156" s="9"/>
      <c r="D156" s="6" t="str">
        <f>IF(C156="","",IFERROR(VLOOKUP(C156,'Master Data'!$B$2:$C$527,2,FALSE),""))</f>
        <v/>
      </c>
      <c r="E156" s="10"/>
      <c r="H156" s="2" t="str">
        <f>IFERROR('Master Data'!E192,"")</f>
        <v/>
      </c>
      <c r="I156" s="2" t="str">
        <f>IFERROR(__xludf.DUMMYFUNCTION("IFERROR(TRANSPOSE(FILTER('Master Data'!$B$2:$B$527,'Master Data'!$A$2:$A$527=$B156)),"""")"),"")</f>
        <v/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</row>
    <row r="157" ht="15.75" customHeight="1">
      <c r="A157" s="8"/>
      <c r="B157" s="9"/>
      <c r="C157" s="9"/>
      <c r="D157" s="6" t="str">
        <f>IF(C157="","",IFERROR(VLOOKUP(C157,'Master Data'!$B$2:$C$527,2,FALSE),""))</f>
        <v/>
      </c>
      <c r="E157" s="10"/>
      <c r="H157" s="2" t="str">
        <f>IFERROR('Master Data'!E193,"")</f>
        <v/>
      </c>
      <c r="I157" s="2" t="str">
        <f>IFERROR(__xludf.DUMMYFUNCTION("IFERROR(TRANSPOSE(FILTER('Master Data'!$B$2:$B$527,'Master Data'!$A$2:$A$527=$B157)),"""")"),"")</f>
        <v/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</row>
    <row r="158" ht="15.75" customHeight="1">
      <c r="A158" s="8"/>
      <c r="B158" s="9"/>
      <c r="C158" s="9"/>
      <c r="D158" s="6" t="str">
        <f>IF(C158="","",IFERROR(VLOOKUP(C158,'Master Data'!$B$2:$C$527,2,FALSE),""))</f>
        <v/>
      </c>
      <c r="E158" s="10"/>
      <c r="H158" s="2" t="str">
        <f>IFERROR('Master Data'!E194,"")</f>
        <v/>
      </c>
      <c r="I158" s="2" t="str">
        <f>IFERROR(__xludf.DUMMYFUNCTION("IFERROR(TRANSPOSE(FILTER('Master Data'!$B$2:$B$527,'Master Data'!$A$2:$A$527=$B158)),"""")"),"")</f>
        <v/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</row>
    <row r="159" ht="15.75" customHeight="1">
      <c r="A159" s="8"/>
      <c r="B159" s="9"/>
      <c r="C159" s="9"/>
      <c r="D159" s="6" t="str">
        <f>IF(C159="","",IFERROR(VLOOKUP(C159,'Master Data'!$B$2:$C$527,2,FALSE),""))</f>
        <v/>
      </c>
      <c r="E159" s="10"/>
      <c r="H159" s="2" t="str">
        <f>IFERROR('Master Data'!E195,"")</f>
        <v/>
      </c>
      <c r="I159" s="2" t="str">
        <f>IFERROR(__xludf.DUMMYFUNCTION("IFERROR(TRANSPOSE(FILTER('Master Data'!$B$2:$B$527,'Master Data'!$A$2:$A$527=$B159)),"""")"),"")</f>
        <v/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</row>
    <row r="160" ht="15.75" customHeight="1">
      <c r="A160" s="8"/>
      <c r="B160" s="9"/>
      <c r="C160" s="9"/>
      <c r="D160" s="6" t="str">
        <f>IF(C160="","",IFERROR(VLOOKUP(C160,'Master Data'!$B$2:$C$527,2,FALSE),""))</f>
        <v/>
      </c>
      <c r="E160" s="10"/>
      <c r="H160" s="2" t="str">
        <f>IFERROR('Master Data'!E196,"")</f>
        <v/>
      </c>
      <c r="I160" s="2" t="str">
        <f>IFERROR(__xludf.DUMMYFUNCTION("IFERROR(TRANSPOSE(FILTER('Master Data'!$B$2:$B$527,'Master Data'!$A$2:$A$527=$B160)),"""")"),"")</f>
        <v/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</row>
    <row r="161" ht="15.75" customHeight="1">
      <c r="A161" s="8"/>
      <c r="B161" s="9"/>
      <c r="C161" s="9"/>
      <c r="D161" s="6" t="str">
        <f>IF(C161="","",IFERROR(VLOOKUP(C161,'Master Data'!$B$2:$C$527,2,FALSE),""))</f>
        <v/>
      </c>
      <c r="E161" s="10"/>
      <c r="H161" s="2" t="str">
        <f>IFERROR('Master Data'!E197,"")</f>
        <v/>
      </c>
      <c r="I161" s="2" t="str">
        <f>IFERROR(__xludf.DUMMYFUNCTION("IFERROR(TRANSPOSE(FILTER('Master Data'!$B$2:$B$527,'Master Data'!$A$2:$A$527=$B161)),"""")"),"")</f>
        <v/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</row>
    <row r="162" ht="15.75" customHeight="1">
      <c r="A162" s="8"/>
      <c r="B162" s="9"/>
      <c r="C162" s="9"/>
      <c r="D162" s="6" t="str">
        <f>IF(C162="","",IFERROR(VLOOKUP(C162,'Master Data'!$B$2:$C$527,2,FALSE),""))</f>
        <v/>
      </c>
      <c r="E162" s="10"/>
      <c r="H162" s="2" t="str">
        <f>IFERROR('Master Data'!E198,"")</f>
        <v/>
      </c>
      <c r="I162" s="2" t="str">
        <f>IFERROR(__xludf.DUMMYFUNCTION("IFERROR(TRANSPOSE(FILTER('Master Data'!$B$2:$B$527,'Master Data'!$A$2:$A$527=$B162)),"""")"),"")</f>
        <v/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</row>
    <row r="163" ht="15.75" customHeight="1">
      <c r="A163" s="8"/>
      <c r="B163" s="9"/>
      <c r="C163" s="9"/>
      <c r="D163" s="6" t="str">
        <f>IF(C163="","",IFERROR(VLOOKUP(C163,'Master Data'!$B$2:$C$527,2,FALSE),""))</f>
        <v/>
      </c>
      <c r="E163" s="10"/>
      <c r="H163" s="2" t="str">
        <f>IFERROR('Master Data'!E199,"")</f>
        <v/>
      </c>
      <c r="I163" s="2" t="str">
        <f>IFERROR(__xludf.DUMMYFUNCTION("IFERROR(TRANSPOSE(FILTER('Master Data'!$B$2:$B$527,'Master Data'!$A$2:$A$527=$B163)),"""")"),"")</f>
        <v/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</row>
    <row r="164" ht="15.75" customHeight="1">
      <c r="A164" s="8"/>
      <c r="B164" s="9"/>
      <c r="C164" s="9"/>
      <c r="D164" s="6" t="str">
        <f>IF(C164="","",IFERROR(VLOOKUP(C164,'Master Data'!$B$2:$C$527,2,FALSE),""))</f>
        <v/>
      </c>
      <c r="E164" s="10"/>
      <c r="H164" s="2" t="str">
        <f>IFERROR('Master Data'!E200,"")</f>
        <v/>
      </c>
      <c r="I164" s="2" t="str">
        <f>IFERROR(__xludf.DUMMYFUNCTION("IFERROR(TRANSPOSE(FILTER('Master Data'!$B$2:$B$527,'Master Data'!$A$2:$A$527=$B164)),"""")"),"")</f>
        <v/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</row>
    <row r="165" ht="15.75" customHeight="1">
      <c r="A165" s="8"/>
      <c r="B165" s="9"/>
      <c r="C165" s="9"/>
      <c r="D165" s="6" t="str">
        <f>IF(C165="","",IFERROR(VLOOKUP(C165,'Master Data'!$B$2:$C$527,2,FALSE),""))</f>
        <v/>
      </c>
      <c r="E165" s="10"/>
      <c r="H165" s="2" t="str">
        <f>IFERROR('Master Data'!E201,"")</f>
        <v/>
      </c>
      <c r="I165" s="2" t="str">
        <f>IFERROR(__xludf.DUMMYFUNCTION("IFERROR(TRANSPOSE(FILTER('Master Data'!$B$2:$B$527,'Master Data'!$A$2:$A$527=$B165)),"""")"),"")</f>
        <v/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</row>
    <row r="166" ht="15.75" customHeight="1">
      <c r="A166" s="8"/>
      <c r="B166" s="9"/>
      <c r="C166" s="9"/>
      <c r="D166" s="6" t="str">
        <f>IF(C166="","",IFERROR(VLOOKUP(C166,'Master Data'!$B$2:$C$527,2,FALSE),""))</f>
        <v/>
      </c>
      <c r="E166" s="10"/>
      <c r="H166" s="2" t="str">
        <f>IFERROR('Master Data'!E202,"")</f>
        <v/>
      </c>
      <c r="I166" s="2" t="str">
        <f>IFERROR(__xludf.DUMMYFUNCTION("IFERROR(TRANSPOSE(FILTER('Master Data'!$B$2:$B$527,'Master Data'!$A$2:$A$527=$B166)),"""")"),"")</f>
        <v/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</row>
    <row r="167" ht="15.75" customHeight="1">
      <c r="A167" s="8"/>
      <c r="B167" s="9"/>
      <c r="C167" s="9"/>
      <c r="D167" s="6" t="str">
        <f>IF(C167="","",IFERROR(VLOOKUP(C167,'Master Data'!$B$2:$C$527,2,FALSE),""))</f>
        <v/>
      </c>
      <c r="E167" s="10"/>
      <c r="H167" s="2" t="str">
        <f>IFERROR('Master Data'!E203,"")</f>
        <v/>
      </c>
      <c r="I167" s="2" t="str">
        <f>IFERROR(__xludf.DUMMYFUNCTION("IFERROR(TRANSPOSE(FILTER('Master Data'!$B$2:$B$527,'Master Data'!$A$2:$A$527=$B167)),"""")"),"")</f>
        <v/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</row>
    <row r="168" ht="15.75" customHeight="1">
      <c r="A168" s="8"/>
      <c r="B168" s="9"/>
      <c r="C168" s="9"/>
      <c r="D168" s="6" t="str">
        <f>IF(C168="","",IFERROR(VLOOKUP(C168,'Master Data'!$B$2:$C$527,2,FALSE),""))</f>
        <v/>
      </c>
      <c r="E168" s="10"/>
      <c r="H168" s="2" t="str">
        <f>IFERROR('Master Data'!E204,"")</f>
        <v/>
      </c>
      <c r="I168" s="2" t="str">
        <f>IFERROR(__xludf.DUMMYFUNCTION("IFERROR(TRANSPOSE(FILTER('Master Data'!$B$2:$B$527,'Master Data'!$A$2:$A$527=$B168)),"""")"),"")</f>
        <v/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</row>
    <row r="169" ht="15.75" customHeight="1">
      <c r="A169" s="8"/>
      <c r="B169" s="9"/>
      <c r="C169" s="9"/>
      <c r="D169" s="6" t="str">
        <f>IF(C169="","",IFERROR(VLOOKUP(C169,'Master Data'!$B$2:$C$527,2,FALSE),""))</f>
        <v/>
      </c>
      <c r="E169" s="10"/>
      <c r="H169" s="2" t="str">
        <f>IFERROR('Master Data'!E205,"")</f>
        <v/>
      </c>
      <c r="I169" s="2" t="str">
        <f>IFERROR(__xludf.DUMMYFUNCTION("IFERROR(TRANSPOSE(FILTER('Master Data'!$B$2:$B$527,'Master Data'!$A$2:$A$527=$B169)),"""")"),"")</f>
        <v/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</row>
    <row r="170" ht="15.75" customHeight="1">
      <c r="A170" s="8"/>
      <c r="B170" s="9"/>
      <c r="C170" s="9"/>
      <c r="D170" s="6" t="str">
        <f>IF(C170="","",IFERROR(VLOOKUP(C170,'Master Data'!$B$2:$C$527,2,FALSE),""))</f>
        <v/>
      </c>
      <c r="E170" s="10"/>
      <c r="H170" s="2" t="str">
        <f>IFERROR('Master Data'!E206,"")</f>
        <v/>
      </c>
      <c r="I170" s="2" t="str">
        <f>IFERROR(__xludf.DUMMYFUNCTION("IFERROR(TRANSPOSE(FILTER('Master Data'!$B$2:$B$527,'Master Data'!$A$2:$A$527=$B170)),"""")"),"")</f>
        <v/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</row>
    <row r="171" ht="15.75" customHeight="1">
      <c r="A171" s="8"/>
      <c r="B171" s="9"/>
      <c r="C171" s="9"/>
      <c r="D171" s="6" t="str">
        <f>IF(C171="","",IFERROR(VLOOKUP(C171,'Master Data'!$B$2:$C$527,2,FALSE),""))</f>
        <v/>
      </c>
      <c r="E171" s="10"/>
      <c r="H171" s="2" t="str">
        <f>IFERROR('Master Data'!E207,"")</f>
        <v/>
      </c>
      <c r="I171" s="2" t="str">
        <f>IFERROR(__xludf.DUMMYFUNCTION("IFERROR(TRANSPOSE(FILTER('Master Data'!$B$2:$B$527,'Master Data'!$A$2:$A$527=$B171)),"""")"),"")</f>
        <v/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</row>
    <row r="172" ht="15.75" customHeight="1">
      <c r="A172" s="8"/>
      <c r="B172" s="9"/>
      <c r="C172" s="9"/>
      <c r="D172" s="6" t="str">
        <f>IF(C172="","",IFERROR(VLOOKUP(C172,'Master Data'!$B$2:$C$527,2,FALSE),""))</f>
        <v/>
      </c>
      <c r="E172" s="10"/>
      <c r="H172" s="2" t="str">
        <f>IFERROR('Master Data'!E208,"")</f>
        <v/>
      </c>
      <c r="I172" s="2" t="str">
        <f>IFERROR(__xludf.DUMMYFUNCTION("IFERROR(TRANSPOSE(FILTER('Master Data'!$B$2:$B$527,'Master Data'!$A$2:$A$527=$B172)),"""")"),"")</f>
        <v/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</row>
    <row r="173" ht="15.75" customHeight="1">
      <c r="A173" s="8"/>
      <c r="B173" s="9"/>
      <c r="C173" s="9"/>
      <c r="D173" s="6" t="str">
        <f>IF(C173="","",IFERROR(VLOOKUP(C173,'Master Data'!$B$2:$C$527,2,FALSE),""))</f>
        <v/>
      </c>
      <c r="E173" s="10"/>
      <c r="H173" s="2" t="str">
        <f>IFERROR('Master Data'!E209,"")</f>
        <v/>
      </c>
      <c r="I173" s="2" t="str">
        <f>IFERROR(__xludf.DUMMYFUNCTION("IFERROR(TRANSPOSE(FILTER('Master Data'!$B$2:$B$527,'Master Data'!$A$2:$A$527=$B173)),"""")"),"")</f>
        <v/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</row>
    <row r="174" ht="15.75" customHeight="1">
      <c r="A174" s="8"/>
      <c r="B174" s="9"/>
      <c r="C174" s="9"/>
      <c r="D174" s="6" t="str">
        <f>IF(C174="","",IFERROR(VLOOKUP(C174,'Master Data'!$B$2:$C$527,2,FALSE),""))</f>
        <v/>
      </c>
      <c r="E174" s="10"/>
      <c r="H174" s="2" t="str">
        <f>IFERROR('Master Data'!E210,"")</f>
        <v/>
      </c>
      <c r="I174" s="2" t="str">
        <f>IFERROR(__xludf.DUMMYFUNCTION("IFERROR(TRANSPOSE(FILTER('Master Data'!$B$2:$B$527,'Master Data'!$A$2:$A$527=$B174)),"""")"),"")</f>
        <v/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</row>
    <row r="175" ht="15.75" customHeight="1">
      <c r="A175" s="8"/>
      <c r="B175" s="9"/>
      <c r="C175" s="9"/>
      <c r="D175" s="6" t="str">
        <f>IF(C175="","",IFERROR(VLOOKUP(C175,'Master Data'!$B$2:$C$527,2,FALSE),""))</f>
        <v/>
      </c>
      <c r="E175" s="10"/>
      <c r="H175" s="2" t="str">
        <f>IFERROR('Master Data'!E211,"")</f>
        <v/>
      </c>
      <c r="I175" s="2" t="str">
        <f>IFERROR(__xludf.DUMMYFUNCTION("IFERROR(TRANSPOSE(FILTER('Master Data'!$B$2:$B$527,'Master Data'!$A$2:$A$527=$B175)),"""")"),"")</f>
        <v/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</row>
    <row r="176" ht="15.75" customHeight="1">
      <c r="A176" s="8"/>
      <c r="B176" s="9"/>
      <c r="C176" s="9"/>
      <c r="D176" s="6" t="str">
        <f>IF(C176="","",IFERROR(VLOOKUP(C176,'Master Data'!$B$2:$C$527,2,FALSE),""))</f>
        <v/>
      </c>
      <c r="E176" s="10"/>
      <c r="H176" s="2" t="str">
        <f>IFERROR('Master Data'!E212,"")</f>
        <v/>
      </c>
      <c r="I176" s="2" t="str">
        <f>IFERROR(__xludf.DUMMYFUNCTION("IFERROR(TRANSPOSE(FILTER('Master Data'!$B$2:$B$527,'Master Data'!$A$2:$A$527=$B176)),"""")"),"")</f>
        <v/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</row>
    <row r="177" ht="15.75" customHeight="1">
      <c r="A177" s="8"/>
      <c r="B177" s="9"/>
      <c r="C177" s="9"/>
      <c r="D177" s="6" t="str">
        <f>IF(C177="","",IFERROR(VLOOKUP(C177,'Master Data'!$B$2:$C$527,2,FALSE),""))</f>
        <v/>
      </c>
      <c r="E177" s="10"/>
      <c r="H177" s="2" t="str">
        <f>IFERROR('Master Data'!E213,"")</f>
        <v/>
      </c>
      <c r="I177" s="2" t="str">
        <f>IFERROR(__xludf.DUMMYFUNCTION("IFERROR(TRANSPOSE(FILTER('Master Data'!$B$2:$B$527,'Master Data'!$A$2:$A$527=$B177)),"""")"),"")</f>
        <v/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</row>
    <row r="178" ht="15.75" customHeight="1">
      <c r="A178" s="8"/>
      <c r="B178" s="9"/>
      <c r="C178" s="9"/>
      <c r="D178" s="6" t="str">
        <f>IF(C178="","",IFERROR(VLOOKUP(C178,'Master Data'!$B$2:$C$527,2,FALSE),""))</f>
        <v/>
      </c>
      <c r="E178" s="10"/>
      <c r="H178" s="2" t="str">
        <f>IFERROR('Master Data'!E214,"")</f>
        <v/>
      </c>
      <c r="I178" s="2" t="str">
        <f>IFERROR(__xludf.DUMMYFUNCTION("IFERROR(TRANSPOSE(FILTER('Master Data'!$B$2:$B$527,'Master Data'!$A$2:$A$527=$B178)),"""")"),"")</f>
        <v/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</row>
    <row r="179" ht="15.75" customHeight="1">
      <c r="A179" s="8"/>
      <c r="B179" s="9"/>
      <c r="C179" s="9"/>
      <c r="D179" s="6" t="str">
        <f>IF(C179="","",IFERROR(VLOOKUP(C179,'Master Data'!$B$2:$C$527,2,FALSE),""))</f>
        <v/>
      </c>
      <c r="E179" s="10"/>
      <c r="H179" s="2" t="str">
        <f>IFERROR('Master Data'!E215,"")</f>
        <v/>
      </c>
      <c r="I179" s="2" t="str">
        <f>IFERROR(__xludf.DUMMYFUNCTION("IFERROR(TRANSPOSE(FILTER('Master Data'!$B$2:$B$527,'Master Data'!$A$2:$A$527=$B179)),"""")"),"")</f>
        <v/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</row>
    <row r="180" ht="15.75" customHeight="1">
      <c r="A180" s="8"/>
      <c r="B180" s="9"/>
      <c r="C180" s="9"/>
      <c r="D180" s="6" t="str">
        <f>IF(C180="","",IFERROR(VLOOKUP(C180,'Master Data'!$B$2:$C$527,2,FALSE),""))</f>
        <v/>
      </c>
      <c r="E180" s="10"/>
      <c r="H180" s="2" t="str">
        <f>IFERROR('Master Data'!E216,"")</f>
        <v/>
      </c>
      <c r="I180" s="2" t="str">
        <f>IFERROR(__xludf.DUMMYFUNCTION("IFERROR(TRANSPOSE(FILTER('Master Data'!$B$2:$B$527,'Master Data'!$A$2:$A$527=$B180)),"""")"),"")</f>
        <v/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</row>
    <row r="181" ht="15.75" customHeight="1">
      <c r="A181" s="8"/>
      <c r="B181" s="9"/>
      <c r="C181" s="9"/>
      <c r="D181" s="6" t="str">
        <f>IF(C181="","",IFERROR(VLOOKUP(C181,'Master Data'!$B$2:$C$527,2,FALSE),""))</f>
        <v/>
      </c>
      <c r="E181" s="10"/>
      <c r="H181" s="2" t="str">
        <f>IFERROR('Master Data'!E217,"")</f>
        <v/>
      </c>
      <c r="I181" s="2" t="str">
        <f>IFERROR(__xludf.DUMMYFUNCTION("IFERROR(TRANSPOSE(FILTER('Master Data'!$B$2:$B$527,'Master Data'!$A$2:$A$527=$B181)),"""")"),"")</f>
        <v/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</row>
    <row r="182" ht="15.75" customHeight="1">
      <c r="A182" s="8"/>
      <c r="B182" s="9"/>
      <c r="C182" s="9"/>
      <c r="D182" s="6" t="str">
        <f>IF(C182="","",IFERROR(VLOOKUP(C182,'Master Data'!$B$2:$C$527,2,FALSE),""))</f>
        <v/>
      </c>
      <c r="E182" s="10"/>
      <c r="H182" s="2" t="str">
        <f>IFERROR('Master Data'!E218,"")</f>
        <v/>
      </c>
      <c r="I182" s="2" t="str">
        <f>IFERROR(__xludf.DUMMYFUNCTION("IFERROR(TRANSPOSE(FILTER('Master Data'!$B$2:$B$527,'Master Data'!$A$2:$A$527=$B182)),"""")"),"")</f>
        <v/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</row>
    <row r="183" ht="15.75" customHeight="1">
      <c r="A183" s="8"/>
      <c r="B183" s="9"/>
      <c r="C183" s="9"/>
      <c r="D183" s="6" t="str">
        <f>IF(C183="","",IFERROR(VLOOKUP(C183,'Master Data'!$B$2:$C$527,2,FALSE),""))</f>
        <v/>
      </c>
      <c r="E183" s="10"/>
      <c r="H183" s="2" t="str">
        <f>IFERROR('Master Data'!E219,"")</f>
        <v/>
      </c>
      <c r="I183" s="2" t="str">
        <f>IFERROR(__xludf.DUMMYFUNCTION("IFERROR(TRANSPOSE(FILTER('Master Data'!$B$2:$B$527,'Master Data'!$A$2:$A$527=$B183)),"""")"),"")</f>
        <v/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</row>
    <row r="184" ht="15.75" customHeight="1">
      <c r="A184" s="8"/>
      <c r="B184" s="9"/>
      <c r="C184" s="9"/>
      <c r="D184" s="6" t="str">
        <f>IF(C184="","",IFERROR(VLOOKUP(C184,'Master Data'!$B$2:$C$527,2,FALSE),""))</f>
        <v/>
      </c>
      <c r="E184" s="10"/>
      <c r="H184" s="2" t="str">
        <f>IFERROR('Master Data'!E220,"")</f>
        <v/>
      </c>
      <c r="I184" s="2" t="str">
        <f>IFERROR(__xludf.DUMMYFUNCTION("IFERROR(TRANSPOSE(FILTER('Master Data'!$B$2:$B$527,'Master Data'!$A$2:$A$527=$B184)),"""")"),"")</f>
        <v/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</row>
    <row r="185" ht="15.75" customHeight="1">
      <c r="A185" s="8"/>
      <c r="B185" s="9"/>
      <c r="C185" s="9"/>
      <c r="D185" s="6" t="str">
        <f>IF(C185="","",IFERROR(VLOOKUP(C185,'Master Data'!$B$2:$C$527,2,FALSE),""))</f>
        <v/>
      </c>
      <c r="E185" s="10"/>
      <c r="H185" s="2" t="str">
        <f>IFERROR('Master Data'!E221,"")</f>
        <v/>
      </c>
      <c r="I185" s="2" t="str">
        <f>IFERROR(__xludf.DUMMYFUNCTION("IFERROR(TRANSPOSE(FILTER('Master Data'!$B$2:$B$527,'Master Data'!$A$2:$A$527=$B185)),"""")"),"")</f>
        <v/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</row>
    <row r="186" ht="15.75" customHeight="1">
      <c r="A186" s="8"/>
      <c r="B186" s="9"/>
      <c r="C186" s="9"/>
      <c r="D186" s="6" t="str">
        <f>IF(C186="","",IFERROR(VLOOKUP(C186,'Master Data'!$B$2:$C$527,2,FALSE),""))</f>
        <v/>
      </c>
      <c r="E186" s="10"/>
      <c r="H186" s="2" t="str">
        <f>IFERROR('Master Data'!E222,"")</f>
        <v/>
      </c>
      <c r="I186" s="2" t="str">
        <f>IFERROR(__xludf.DUMMYFUNCTION("IFERROR(TRANSPOSE(FILTER('Master Data'!$B$2:$B$527,'Master Data'!$A$2:$A$527=$B186)),"""")"),"")</f>
        <v/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</row>
    <row r="187" ht="15.75" customHeight="1">
      <c r="A187" s="8"/>
      <c r="B187" s="9"/>
      <c r="C187" s="9"/>
      <c r="D187" s="6" t="str">
        <f>IF(C187="","",IFERROR(VLOOKUP(C187,'Master Data'!$B$2:$C$527,2,FALSE),""))</f>
        <v/>
      </c>
      <c r="E187" s="10"/>
      <c r="H187" s="2" t="str">
        <f>IFERROR('Master Data'!E223,"")</f>
        <v/>
      </c>
      <c r="I187" s="2" t="str">
        <f>IFERROR(__xludf.DUMMYFUNCTION("IFERROR(TRANSPOSE(FILTER('Master Data'!$B$2:$B$527,'Master Data'!$A$2:$A$527=$B187)),"""")"),"")</f>
        <v/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</row>
    <row r="188" ht="15.75" customHeight="1">
      <c r="A188" s="8"/>
      <c r="B188" s="9"/>
      <c r="C188" s="9"/>
      <c r="D188" s="6" t="str">
        <f>IF(C188="","",IFERROR(VLOOKUP(C188,'Master Data'!$B$2:$C$527,2,FALSE),""))</f>
        <v/>
      </c>
      <c r="E188" s="10"/>
      <c r="H188" s="2" t="str">
        <f>IFERROR('Master Data'!E224,"")</f>
        <v/>
      </c>
      <c r="I188" s="2" t="str">
        <f>IFERROR(__xludf.DUMMYFUNCTION("IFERROR(TRANSPOSE(FILTER('Master Data'!$B$2:$B$527,'Master Data'!$A$2:$A$527=$B188)),"""")"),"")</f>
        <v/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</row>
    <row r="189" ht="15.75" customHeight="1">
      <c r="A189" s="8"/>
      <c r="B189" s="9"/>
      <c r="C189" s="9"/>
      <c r="D189" s="6" t="str">
        <f>IF(C189="","",IFERROR(VLOOKUP(C189,'Master Data'!$B$2:$C$527,2,FALSE),""))</f>
        <v/>
      </c>
      <c r="E189" s="10"/>
      <c r="H189" s="2" t="str">
        <f>IFERROR('Master Data'!E225,"")</f>
        <v/>
      </c>
      <c r="I189" s="2" t="str">
        <f>IFERROR(__xludf.DUMMYFUNCTION("IFERROR(TRANSPOSE(FILTER('Master Data'!$B$2:$B$527,'Master Data'!$A$2:$A$527=$B189)),"""")"),"")</f>
        <v/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</row>
    <row r="190" ht="15.75" customHeight="1">
      <c r="A190" s="8"/>
      <c r="B190" s="9"/>
      <c r="C190" s="9"/>
      <c r="D190" s="6" t="str">
        <f>IF(C190="","",IFERROR(VLOOKUP(C190,'Master Data'!$B$2:$C$527,2,FALSE),""))</f>
        <v/>
      </c>
      <c r="E190" s="10"/>
      <c r="H190" s="2" t="str">
        <f>IFERROR('Master Data'!E226,"")</f>
        <v/>
      </c>
      <c r="I190" s="2" t="str">
        <f>IFERROR(__xludf.DUMMYFUNCTION("IFERROR(TRANSPOSE(FILTER('Master Data'!$B$2:$B$527,'Master Data'!$A$2:$A$527=$B190)),"""")"),"")</f>
        <v/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</row>
    <row r="191" ht="15.75" customHeight="1">
      <c r="A191" s="8"/>
      <c r="B191" s="9"/>
      <c r="C191" s="9"/>
      <c r="D191" s="6" t="str">
        <f>IF(C191="","",IFERROR(VLOOKUP(C191,'Master Data'!$B$2:$C$527,2,FALSE),""))</f>
        <v/>
      </c>
      <c r="E191" s="10"/>
      <c r="H191" s="2" t="str">
        <f>IFERROR('Master Data'!E227,"")</f>
        <v/>
      </c>
      <c r="I191" s="2" t="str">
        <f>IFERROR(__xludf.DUMMYFUNCTION("IFERROR(TRANSPOSE(FILTER('Master Data'!$B$2:$B$527,'Master Data'!$A$2:$A$527=$B191)),"""")"),"")</f>
        <v/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</row>
    <row r="192" ht="15.75" customHeight="1">
      <c r="A192" s="8"/>
      <c r="B192" s="9"/>
      <c r="C192" s="9"/>
      <c r="D192" s="6" t="str">
        <f>IF(C192="","",IFERROR(VLOOKUP(C192,'Master Data'!$B$2:$C$527,2,FALSE),""))</f>
        <v/>
      </c>
      <c r="E192" s="10"/>
      <c r="H192" s="2" t="str">
        <f>IFERROR('Master Data'!E228,"")</f>
        <v/>
      </c>
      <c r="I192" s="2" t="str">
        <f>IFERROR(__xludf.DUMMYFUNCTION("IFERROR(TRANSPOSE(FILTER('Master Data'!$B$2:$B$527,'Master Data'!$A$2:$A$527=$B192)),"""")"),"")</f>
        <v/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</row>
    <row r="193" ht="15.75" customHeight="1">
      <c r="A193" s="8"/>
      <c r="B193" s="9"/>
      <c r="C193" s="9"/>
      <c r="D193" s="6" t="str">
        <f>IF(C193="","",IFERROR(VLOOKUP(C193,'Master Data'!$B$2:$C$527,2,FALSE),""))</f>
        <v/>
      </c>
      <c r="E193" s="10"/>
      <c r="I193" s="2" t="str">
        <f>IFERROR(__xludf.DUMMYFUNCTION("IFERROR(TRANSPOSE(FILTER('Master Data'!$B$2:$B$527,'Master Data'!$A$2:$A$527=$B193)),"""")"),"")</f>
        <v/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</row>
    <row r="194" ht="15.75" customHeight="1">
      <c r="A194" s="8"/>
      <c r="B194" s="9"/>
      <c r="C194" s="9"/>
      <c r="D194" s="6" t="str">
        <f>IF(C194="","",IFERROR(VLOOKUP(C194,'Master Data'!$B$2:$C$527,2,FALSE),""))</f>
        <v/>
      </c>
      <c r="E194" s="10"/>
      <c r="I194" s="2" t="str">
        <f>IFERROR(__xludf.DUMMYFUNCTION("IFERROR(TRANSPOSE(FILTER('Master Data'!$B$2:$B$527,'Master Data'!$A$2:$A$527=$B194)),"""")"),"")</f>
        <v/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</row>
    <row r="195" ht="15.75" customHeight="1">
      <c r="A195" s="8"/>
      <c r="B195" s="9"/>
      <c r="C195" s="9"/>
      <c r="D195" s="6" t="str">
        <f>IF(C195="","",IFERROR(VLOOKUP(C195,'Master Data'!$B$2:$C$527,2,FALSE),""))</f>
        <v/>
      </c>
      <c r="E195" s="10"/>
      <c r="I195" s="2" t="str">
        <f>IFERROR(__xludf.DUMMYFUNCTION("IFERROR(TRANSPOSE(FILTER('Master Data'!$B$2:$B$527,'Master Data'!$A$2:$A$527=$B195)),"""")"),"")</f>
        <v/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</row>
    <row r="196" ht="15.75" customHeight="1">
      <c r="A196" s="8"/>
      <c r="B196" s="9"/>
      <c r="C196" s="9"/>
      <c r="D196" s="6" t="str">
        <f>IF(C196="","",IFERROR(VLOOKUP(C196,'Master Data'!$B$2:$C$527,2,FALSE),""))</f>
        <v/>
      </c>
      <c r="E196" s="10"/>
      <c r="I196" s="2" t="str">
        <f>IFERROR(__xludf.DUMMYFUNCTION("IFERROR(TRANSPOSE(FILTER('Master Data'!$B$2:$B$527,'Master Data'!$A$2:$A$527=$B196)),"""")"),"")</f>
        <v/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</row>
    <row r="197" ht="15.75" customHeight="1">
      <c r="A197" s="8"/>
      <c r="B197" s="9"/>
      <c r="C197" s="9"/>
      <c r="D197" s="6" t="str">
        <f>IF(C197="","",IFERROR(VLOOKUP(C197,'Master Data'!$B$2:$C$527,2,FALSE),""))</f>
        <v/>
      </c>
      <c r="E197" s="10"/>
      <c r="I197" s="2" t="str">
        <f>IFERROR(__xludf.DUMMYFUNCTION("IFERROR(TRANSPOSE(FILTER('Master Data'!$B$2:$B$527,'Master Data'!$A$2:$A$527=$B197)),"""")"),"")</f>
        <v/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</row>
    <row r="198" ht="15.75" customHeight="1">
      <c r="A198" s="8"/>
      <c r="B198" s="9"/>
      <c r="C198" s="9"/>
      <c r="D198" s="6" t="str">
        <f>IF(C198="","",IFERROR(VLOOKUP(C198,'Master Data'!$B$2:$C$527,2,FALSE),""))</f>
        <v/>
      </c>
      <c r="E198" s="10"/>
      <c r="I198" s="2" t="str">
        <f>IFERROR(__xludf.DUMMYFUNCTION("IFERROR(TRANSPOSE(FILTER('Master Data'!$B$2:$B$527,'Master Data'!$A$2:$A$527=$B198)),"""")"),"")</f>
        <v/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</row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1">
    <mergeCell ref="A2:E6"/>
  </mergeCells>
  <dataValidations>
    <dataValidation type="list" allowBlank="1" sqref="B8:B198">
      <formula1>$H$2:$H$91</formula1>
    </dataValidation>
    <dataValidation type="list" allowBlank="1" sqref="C8:C198">
      <formula1>$I8:$BX8</formula1>
    </dataValidation>
    <dataValidation type="custom" allowBlank="1" showDropDown="1" sqref="A8:A31">
      <formula1>OR(NOT(ISERROR(DATEVALUE(A8))), AND(ISNUMBER(A8), LEFT(CELL("format", A8))="D"))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4.0"/>
    <col customWidth="1" min="2" max="2" width="24.43"/>
    <col customWidth="1" min="3" max="3" width="24.0"/>
    <col customWidth="1" min="4" max="4" width="14.0"/>
    <col customWidth="1" min="5" max="5" width="16.71"/>
    <col customWidth="1" min="6" max="7" width="8.71"/>
    <col customWidth="1" hidden="1" min="8" max="8" width="18.0"/>
    <col customWidth="1" hidden="1" min="9" max="9" width="14.0"/>
    <col customWidth="1" min="10" max="10" width="12.71"/>
    <col customWidth="1" min="11" max="11" width="8.14"/>
    <col customWidth="1" min="12" max="12" width="11.86"/>
    <col customWidth="1" min="13" max="13" width="14.14"/>
    <col customWidth="1" min="14" max="14" width="9.86"/>
    <col customWidth="1" min="15" max="15" width="8.71"/>
    <col customWidth="1" min="16" max="16" width="12.71"/>
    <col customWidth="1" min="17" max="62" width="8.71"/>
  </cols>
  <sheetData>
    <row r="1">
      <c r="A1" s="1"/>
      <c r="B1" s="1"/>
      <c r="C1" s="1"/>
      <c r="D1" s="1"/>
      <c r="E1" s="1"/>
      <c r="H1" s="2" t="s">
        <v>0</v>
      </c>
      <c r="I1" s="2" t="s">
        <v>1</v>
      </c>
    </row>
    <row r="2">
      <c r="A2" s="1" t="s">
        <v>2</v>
      </c>
      <c r="H2" s="2" t="str">
        <f>IFERROR('Master Data'!E2,"")</f>
        <v>Karbohidrat</v>
      </c>
    </row>
    <row r="3">
      <c r="H3" s="2" t="str">
        <f>IFERROR('Master Data'!E3,"")</f>
        <v>Protein Hewani</v>
      </c>
    </row>
    <row r="4">
      <c r="H4" s="2" t="str">
        <f>IFERROR('Master Data'!E4,"")</f>
        <v>Protein Nabati</v>
      </c>
    </row>
    <row r="5">
      <c r="H5" s="2" t="str">
        <f>IFERROR('Master Data'!E5,"")</f>
        <v>Sayur</v>
      </c>
    </row>
    <row r="6">
      <c r="H6" s="2" t="str">
        <f>IFERROR('Master Data'!E6,"")</f>
        <v>Buah</v>
      </c>
    </row>
    <row r="7">
      <c r="A7" s="3" t="s">
        <v>3</v>
      </c>
      <c r="B7" s="3" t="s">
        <v>4</v>
      </c>
      <c r="C7" s="3" t="s">
        <v>5</v>
      </c>
      <c r="D7" s="3" t="s">
        <v>6</v>
      </c>
      <c r="E7" s="3" t="s">
        <v>7</v>
      </c>
      <c r="H7" s="2" t="str">
        <f>IFERROR('Master Data'!E7,"")</f>
        <v>Bumbu Masak Sayur</v>
      </c>
    </row>
    <row r="8">
      <c r="A8" s="4">
        <v>46119.0</v>
      </c>
      <c r="B8" s="5" t="s">
        <v>8</v>
      </c>
      <c r="C8" s="5" t="s">
        <v>9</v>
      </c>
      <c r="D8" s="6" t="str">
        <f>IF(C8="","",IFERROR(VLOOKUP(C8,'Master Data'!$B$2:$C$527,2,FALSE),""))</f>
        <v>Kg</v>
      </c>
      <c r="E8" s="7">
        <v>264.0</v>
      </c>
      <c r="H8" s="2" t="str">
        <f>IFERROR('Master Data'!E8,"")</f>
        <v>Bumbu Masak Sembako</v>
      </c>
      <c r="I8" s="2" t="str">
        <f>IFERROR(__xludf.DUMMYFUNCTION("IFERROR(TRANSPOSE(FILTER('Master Data'!$B$2:$B$527,'Master Data'!$A$2:$A$527=$B8)),"""")"),"Beras")</f>
        <v>Beras</v>
      </c>
      <c r="J8" s="2" t="str">
        <f>IFERROR(__xludf.DUMMYFUNCTION("""COMPUTED_VALUE"""),"Mie")</f>
        <v>Mie</v>
      </c>
      <c r="K8" s="2" t="str">
        <f>IFERROR(__xludf.DUMMYFUNCTION("""COMPUTED_VALUE"""),"Kentang")</f>
        <v>Kentang</v>
      </c>
      <c r="L8" s="2" t="str">
        <f>IFERROR(__xludf.DUMMYFUNCTION("""COMPUTED_VALUE"""),"Jagung")</f>
        <v>Jagung</v>
      </c>
      <c r="M8" s="2" t="str">
        <f>IFERROR(__xludf.DUMMYFUNCTION("""COMPUTED_VALUE"""),"Roti")</f>
        <v>Roti</v>
      </c>
      <c r="N8" s="2" t="str">
        <f>IFERROR(__xludf.DUMMYFUNCTION("""COMPUTED_VALUE"""),"Singkong")</f>
        <v>Singkong</v>
      </c>
      <c r="O8" s="2" t="str">
        <f>IFERROR(__xludf.DUMMYFUNCTION("""COMPUTED_VALUE"""),"Ubi")</f>
        <v>Ubi</v>
      </c>
      <c r="P8" s="2" t="str">
        <f>IFERROR(__xludf.DUMMYFUNCTION("""COMPUTED_VALUE"""),"Makaroni")</f>
        <v>Makaroni</v>
      </c>
    </row>
    <row r="9">
      <c r="A9" s="4">
        <v>46119.0</v>
      </c>
      <c r="B9" s="5" t="s">
        <v>10</v>
      </c>
      <c r="C9" s="5" t="s">
        <v>75</v>
      </c>
      <c r="D9" s="6" t="str">
        <f>IF(C9="","",IFERROR(VLOOKUP(C9,'Master Data'!$B$2:$C$527,2,FALSE),""))</f>
        <v>Kg</v>
      </c>
      <c r="E9" s="7">
        <v>129.0</v>
      </c>
      <c r="H9" s="2" t="str">
        <f>IFERROR('Master Data'!E9,"")</f>
        <v>Isi Ulang</v>
      </c>
      <c r="I9" s="2" t="str">
        <f>IFERROR(__xludf.DUMMYFUNCTION("IFERROR(TRANSPOSE(FILTER('Master Data'!$B$2:$B$527,'Master Data'!$A$2:$A$527=$B9)),"""")"),"Daging Ayam Fillet")</f>
        <v>Daging Ayam Fillet</v>
      </c>
      <c r="J9" s="2" t="str">
        <f>IFERROR(__xludf.DUMMYFUNCTION("""COMPUTED_VALUE"""),"Daging Ayam Tulang (Potong)")</f>
        <v>Daging Ayam Tulang (Potong)</v>
      </c>
      <c r="K9" s="2" t="str">
        <f>IFERROR(__xludf.DUMMYFUNCTION("""COMPUTED_VALUE"""),"Ikan Patin Fillet")</f>
        <v>Ikan Patin Fillet</v>
      </c>
      <c r="L9" s="2" t="str">
        <f>IFERROR(__xludf.DUMMYFUNCTION("""COMPUTED_VALUE"""),"Telur")</f>
        <v>Telur</v>
      </c>
      <c r="M9" s="2" t="str">
        <f>IFERROR(__xludf.DUMMYFUNCTION("""COMPUTED_VALUE"""),"Ikan giling")</f>
        <v>Ikan giling</v>
      </c>
      <c r="N9" s="2" t="str">
        <f>IFERROR(__xludf.DUMMYFUNCTION("""COMPUTED_VALUE"""),"Ayam Giling")</f>
        <v>Ayam Giling</v>
      </c>
      <c r="O9" s="2" t="str">
        <f>IFERROR(__xludf.DUMMYFUNCTION("""COMPUTED_VALUE"""),"Daging Sapi")</f>
        <v>Daging Sapi</v>
      </c>
      <c r="P9" s="2" t="str">
        <f>IFERROR(__xludf.DUMMYFUNCTION("""COMPUTED_VALUE"""),"Udang")</f>
        <v>Udang</v>
      </c>
      <c r="Q9" s="2" t="str">
        <f>IFERROR(__xludf.DUMMYFUNCTION("""COMPUTED_VALUE"""),"Susu UHT")</f>
        <v>Susu UHT</v>
      </c>
    </row>
    <row r="10">
      <c r="A10" s="4">
        <v>46119.0</v>
      </c>
      <c r="B10" s="5" t="s">
        <v>12</v>
      </c>
      <c r="C10" s="5" t="s">
        <v>40</v>
      </c>
      <c r="D10" s="6" t="str">
        <f>IF(C10="","",IFERROR(VLOOKUP(C10,'Master Data'!$B$2:$C$527,2,FALSE),""))</f>
        <v>Kg</v>
      </c>
      <c r="E10" s="7">
        <v>103.0</v>
      </c>
      <c r="H10" s="2" t="str">
        <f>IFERROR('Master Data'!E10,"")</f>
        <v>Packaging</v>
      </c>
      <c r="I10" s="2" t="str">
        <f>IFERROR(__xludf.DUMMYFUNCTION("IFERROR(TRANSPOSE(FILTER('Master Data'!$B$2:$B$527,'Master Data'!$A$2:$A$527=$B10)),"""")"),"Tempe")</f>
        <v>Tempe</v>
      </c>
      <c r="J10" s="2" t="str">
        <f>IFERROR(__xludf.DUMMYFUNCTION("""COMPUTED_VALUE"""),"Tahu")</f>
        <v>Tahu</v>
      </c>
      <c r="K10" s="2" t="str">
        <f>IFERROR(__xludf.DUMMYFUNCTION("""COMPUTED_VALUE"""),"Kacang Hijau")</f>
        <v>Kacang Hijau</v>
      </c>
      <c r="L10" s="2" t="str">
        <f>IFERROR(__xludf.DUMMYFUNCTION("""COMPUTED_VALUE"""),"Kacang Tanah")</f>
        <v>Kacang Tanah</v>
      </c>
      <c r="M10" s="2" t="str">
        <f>IFERROR(__xludf.DUMMYFUNCTION("""COMPUTED_VALUE"""),"Kedelai")</f>
        <v>Kedelai</v>
      </c>
      <c r="N10" s="2" t="str">
        <f>IFERROR(__xludf.DUMMYFUNCTION("""COMPUTED_VALUE"""),"Oncom")</f>
        <v>Oncom</v>
      </c>
    </row>
    <row r="11">
      <c r="A11" s="4">
        <v>46119.0</v>
      </c>
      <c r="B11" s="5" t="s">
        <v>14</v>
      </c>
      <c r="C11" s="5" t="s">
        <v>76</v>
      </c>
      <c r="D11" s="6" t="str">
        <f>IF(C11="","",IFERROR(VLOOKUP(C11,'Master Data'!$B$2:$C$527,2,FALSE),""))</f>
        <v>Kg</v>
      </c>
      <c r="E11" s="7">
        <v>103.0</v>
      </c>
      <c r="H11" s="2" t="str">
        <f>IFERROR('Master Data'!E12,"")</f>
        <v/>
      </c>
      <c r="I11" s="2" t="str">
        <f>IFERROR(__xludf.DUMMYFUNCTION("IFERROR(TRANSPOSE(FILTER('Master Data'!$B$2:$B$527,'Master Data'!$A$2:$A$527=$B11)),"""")"),"Wortel")</f>
        <v>Wortel</v>
      </c>
      <c r="J11" s="2" t="str">
        <f>IFERROR(__xludf.DUMMYFUNCTION("""COMPUTED_VALUE"""),"Kacang Panjang")</f>
        <v>Kacang Panjang</v>
      </c>
      <c r="K11" s="2" t="str">
        <f>IFERROR(__xludf.DUMMYFUNCTION("""COMPUTED_VALUE"""),"Tauge")</f>
        <v>Tauge</v>
      </c>
      <c r="L11" s="2" t="str">
        <f>IFERROR(__xludf.DUMMYFUNCTION("""COMPUTED_VALUE"""),"Kubis")</f>
        <v>Kubis</v>
      </c>
      <c r="M11" s="2" t="str">
        <f>IFERROR(__xludf.DUMMYFUNCTION("""COMPUTED_VALUE"""),"Buncis")</f>
        <v>Buncis</v>
      </c>
      <c r="N11" s="2" t="str">
        <f>IFERROR(__xludf.DUMMYFUNCTION("""COMPUTED_VALUE"""),"Kembang Kol")</f>
        <v>Kembang Kol</v>
      </c>
      <c r="O11" s="2" t="str">
        <f>IFERROR(__xludf.DUMMYFUNCTION("""COMPUTED_VALUE"""),"Sawi Putih")</f>
        <v>Sawi Putih</v>
      </c>
      <c r="P11" s="2" t="str">
        <f>IFERROR(__xludf.DUMMYFUNCTION("""COMPUTED_VALUE"""),"Caisin")</f>
        <v>Caisin</v>
      </c>
      <c r="Q11" s="2" t="str">
        <f>IFERROR(__xludf.DUMMYFUNCTION("""COMPUTED_VALUE"""),"Timun")</f>
        <v>Timun</v>
      </c>
      <c r="R11" s="2" t="str">
        <f>IFERROR(__xludf.DUMMYFUNCTION("""COMPUTED_VALUE"""),"Daun Bawang")</f>
        <v>Daun Bawang</v>
      </c>
      <c r="S11" s="2" t="str">
        <f>IFERROR(__xludf.DUMMYFUNCTION("""COMPUTED_VALUE"""),"Labu Siam")</f>
        <v>Labu Siam</v>
      </c>
      <c r="T11" s="2" t="str">
        <f>IFERROR(__xludf.DUMMYFUNCTION("""COMPUTED_VALUE"""),"Tomat")</f>
        <v>Tomat</v>
      </c>
      <c r="U11" s="2" t="str">
        <f>IFERROR(__xludf.DUMMYFUNCTION("""COMPUTED_VALUE"""),"Kemangi")</f>
        <v>Kemangi</v>
      </c>
      <c r="V11" s="2" t="str">
        <f>IFERROR(__xludf.DUMMYFUNCTION("""COMPUTED_VALUE"""),"Jagung ")</f>
        <v>Jagung </v>
      </c>
    </row>
    <row r="12">
      <c r="A12" s="4">
        <v>46119.0</v>
      </c>
      <c r="B12" s="5" t="s">
        <v>14</v>
      </c>
      <c r="C12" s="5" t="s">
        <v>16</v>
      </c>
      <c r="D12" s="6" t="str">
        <f>IF(C12="","",IFERROR(VLOOKUP(C12,'Master Data'!$B$2:$C$527,2,FALSE),""))</f>
        <v>Kg</v>
      </c>
      <c r="E12" s="7">
        <v>96.0</v>
      </c>
      <c r="H12" s="2" t="str">
        <f>IFERROR('Master Data'!E14,"")</f>
        <v/>
      </c>
      <c r="I12" s="2" t="str">
        <f>IFERROR(__xludf.DUMMYFUNCTION("IFERROR(TRANSPOSE(FILTER('Master Data'!$B$2:$B$527,'Master Data'!$A$2:$A$527=$B12)),"""")"),"Wortel")</f>
        <v>Wortel</v>
      </c>
      <c r="J12" s="2" t="str">
        <f>IFERROR(__xludf.DUMMYFUNCTION("""COMPUTED_VALUE"""),"Kacang Panjang")</f>
        <v>Kacang Panjang</v>
      </c>
      <c r="K12" s="2" t="str">
        <f>IFERROR(__xludf.DUMMYFUNCTION("""COMPUTED_VALUE"""),"Tauge")</f>
        <v>Tauge</v>
      </c>
      <c r="L12" s="2" t="str">
        <f>IFERROR(__xludf.DUMMYFUNCTION("""COMPUTED_VALUE"""),"Kubis")</f>
        <v>Kubis</v>
      </c>
      <c r="M12" s="2" t="str">
        <f>IFERROR(__xludf.DUMMYFUNCTION("""COMPUTED_VALUE"""),"Buncis")</f>
        <v>Buncis</v>
      </c>
      <c r="N12" s="2" t="str">
        <f>IFERROR(__xludf.DUMMYFUNCTION("""COMPUTED_VALUE"""),"Kembang Kol")</f>
        <v>Kembang Kol</v>
      </c>
      <c r="O12" s="2" t="str">
        <f>IFERROR(__xludf.DUMMYFUNCTION("""COMPUTED_VALUE"""),"Sawi Putih")</f>
        <v>Sawi Putih</v>
      </c>
      <c r="P12" s="2" t="str">
        <f>IFERROR(__xludf.DUMMYFUNCTION("""COMPUTED_VALUE"""),"Caisin")</f>
        <v>Caisin</v>
      </c>
      <c r="Q12" s="2" t="str">
        <f>IFERROR(__xludf.DUMMYFUNCTION("""COMPUTED_VALUE"""),"Timun")</f>
        <v>Timun</v>
      </c>
      <c r="R12" s="2" t="str">
        <f>IFERROR(__xludf.DUMMYFUNCTION("""COMPUTED_VALUE"""),"Daun Bawang")</f>
        <v>Daun Bawang</v>
      </c>
      <c r="S12" s="2" t="str">
        <f>IFERROR(__xludf.DUMMYFUNCTION("""COMPUTED_VALUE"""),"Labu Siam")</f>
        <v>Labu Siam</v>
      </c>
      <c r="T12" s="2" t="str">
        <f>IFERROR(__xludf.DUMMYFUNCTION("""COMPUTED_VALUE"""),"Tomat")</f>
        <v>Tomat</v>
      </c>
      <c r="U12" s="2" t="str">
        <f>IFERROR(__xludf.DUMMYFUNCTION("""COMPUTED_VALUE"""),"Kemangi")</f>
        <v>Kemangi</v>
      </c>
      <c r="V12" s="2" t="str">
        <f>IFERROR(__xludf.DUMMYFUNCTION("""COMPUTED_VALUE"""),"Jagung ")</f>
        <v>Jagung </v>
      </c>
    </row>
    <row r="13">
      <c r="A13" s="4">
        <v>46119.0</v>
      </c>
      <c r="B13" s="5" t="s">
        <v>14</v>
      </c>
      <c r="C13" s="5" t="s">
        <v>65</v>
      </c>
      <c r="D13" s="6" t="str">
        <f>IF(C13="","",IFERROR(VLOOKUP(C13,'Master Data'!$B$2:$C$527,2,FALSE),""))</f>
        <v>Kg</v>
      </c>
      <c r="E13" s="7">
        <v>31.0</v>
      </c>
      <c r="H13" s="2" t="str">
        <f>IFERROR('Master Data'!E17,"")</f>
        <v/>
      </c>
      <c r="I13" s="2" t="str">
        <f>IFERROR(__xludf.DUMMYFUNCTION("IFERROR(TRANSPOSE(FILTER('Master Data'!$B$2:$B$527,'Master Data'!$A$2:$A$527=$B13)),"""")"),"Wortel")</f>
        <v>Wortel</v>
      </c>
      <c r="J13" s="2" t="str">
        <f>IFERROR(__xludf.DUMMYFUNCTION("""COMPUTED_VALUE"""),"Kacang Panjang")</f>
        <v>Kacang Panjang</v>
      </c>
      <c r="K13" s="2" t="str">
        <f>IFERROR(__xludf.DUMMYFUNCTION("""COMPUTED_VALUE"""),"Tauge")</f>
        <v>Tauge</v>
      </c>
      <c r="L13" s="2" t="str">
        <f>IFERROR(__xludf.DUMMYFUNCTION("""COMPUTED_VALUE"""),"Kubis")</f>
        <v>Kubis</v>
      </c>
      <c r="M13" s="2" t="str">
        <f>IFERROR(__xludf.DUMMYFUNCTION("""COMPUTED_VALUE"""),"Buncis")</f>
        <v>Buncis</v>
      </c>
      <c r="N13" s="2" t="str">
        <f>IFERROR(__xludf.DUMMYFUNCTION("""COMPUTED_VALUE"""),"Kembang Kol")</f>
        <v>Kembang Kol</v>
      </c>
      <c r="O13" s="2" t="str">
        <f>IFERROR(__xludf.DUMMYFUNCTION("""COMPUTED_VALUE"""),"Sawi Putih")</f>
        <v>Sawi Putih</v>
      </c>
      <c r="P13" s="2" t="str">
        <f>IFERROR(__xludf.DUMMYFUNCTION("""COMPUTED_VALUE"""),"Caisin")</f>
        <v>Caisin</v>
      </c>
      <c r="Q13" s="2" t="str">
        <f>IFERROR(__xludf.DUMMYFUNCTION("""COMPUTED_VALUE"""),"Timun")</f>
        <v>Timun</v>
      </c>
      <c r="R13" s="2" t="str">
        <f>IFERROR(__xludf.DUMMYFUNCTION("""COMPUTED_VALUE"""),"Daun Bawang")</f>
        <v>Daun Bawang</v>
      </c>
      <c r="S13" s="2" t="str">
        <f>IFERROR(__xludf.DUMMYFUNCTION("""COMPUTED_VALUE"""),"Labu Siam")</f>
        <v>Labu Siam</v>
      </c>
      <c r="T13" s="2" t="str">
        <f>IFERROR(__xludf.DUMMYFUNCTION("""COMPUTED_VALUE"""),"Tomat")</f>
        <v>Tomat</v>
      </c>
      <c r="U13" s="2" t="str">
        <f>IFERROR(__xludf.DUMMYFUNCTION("""COMPUTED_VALUE"""),"Kemangi")</f>
        <v>Kemangi</v>
      </c>
      <c r="V13" s="2" t="str">
        <f>IFERROR(__xludf.DUMMYFUNCTION("""COMPUTED_VALUE"""),"Jagung ")</f>
        <v>Jagung </v>
      </c>
    </row>
    <row r="14">
      <c r="A14" s="4">
        <v>46119.0</v>
      </c>
      <c r="B14" s="5" t="s">
        <v>17</v>
      </c>
      <c r="C14" s="5" t="s">
        <v>18</v>
      </c>
      <c r="D14" s="6" t="str">
        <f>IF(C14="","",IFERROR(VLOOKUP(C14,'Master Data'!$B$2:$C$527,2,FALSE),""))</f>
        <v>Kg</v>
      </c>
      <c r="E14" s="7">
        <v>3.0</v>
      </c>
      <c r="H14" s="2" t="str">
        <f>IFERROR('Master Data'!E18,"")</f>
        <v/>
      </c>
      <c r="I14" s="2" t="str">
        <f>IFERROR(__xludf.DUMMYFUNCTION("IFERROR(TRANSPOSE(FILTER('Master Data'!$B$2:$B$527,'Master Data'!$A$2:$A$527=$B14)),"""")"),"Bawang Merah")</f>
        <v>Bawang Merah</v>
      </c>
      <c r="J14" s="2" t="str">
        <f>IFERROR(__xludf.DUMMYFUNCTION("""COMPUTED_VALUE"""),"Bawang Putih")</f>
        <v>Bawang Putih</v>
      </c>
      <c r="K14" s="2" t="str">
        <f>IFERROR(__xludf.DUMMYFUNCTION("""COMPUTED_VALUE"""),"Laos")</f>
        <v>Laos</v>
      </c>
      <c r="L14" s="2" t="str">
        <f>IFERROR(__xludf.DUMMYFUNCTION("""COMPUTED_VALUE"""),"Serai")</f>
        <v>Serai</v>
      </c>
      <c r="M14" s="2" t="str">
        <f>IFERROR(__xludf.DUMMYFUNCTION("""COMPUTED_VALUE"""),"Cabe Merah")</f>
        <v>Cabe Merah</v>
      </c>
      <c r="N14" s="2" t="str">
        <f>IFERROR(__xludf.DUMMYFUNCTION("""COMPUTED_VALUE"""),"Bawang Bombay")</f>
        <v>Bawang Bombay</v>
      </c>
      <c r="O14" s="2" t="str">
        <f>IFERROR(__xludf.DUMMYFUNCTION("""COMPUTED_VALUE"""),"Ketumbar")</f>
        <v>Ketumbar</v>
      </c>
      <c r="P14" s="2" t="str">
        <f>IFERROR(__xludf.DUMMYFUNCTION("""COMPUTED_VALUE"""),"Kencur")</f>
        <v>Kencur</v>
      </c>
      <c r="Q14" s="2" t="str">
        <f>IFERROR(__xludf.DUMMYFUNCTION("""COMPUTED_VALUE"""),"Kunyit")</f>
        <v>Kunyit</v>
      </c>
      <c r="R14" s="2" t="str">
        <f>IFERROR(__xludf.DUMMYFUNCTION("""COMPUTED_VALUE"""),"Jahe")</f>
        <v>Jahe</v>
      </c>
      <c r="S14" s="2" t="str">
        <f>IFERROR(__xludf.DUMMYFUNCTION("""COMPUTED_VALUE"""),"Kelapa Parut")</f>
        <v>Kelapa Parut</v>
      </c>
      <c r="T14" s="2" t="str">
        <f>IFERROR(__xludf.DUMMYFUNCTION("""COMPUTED_VALUE"""),"Cabe Ijo")</f>
        <v>Cabe Ijo</v>
      </c>
    </row>
    <row r="15">
      <c r="A15" s="4">
        <v>46119.0</v>
      </c>
      <c r="B15" s="5" t="s">
        <v>17</v>
      </c>
      <c r="C15" s="5" t="s">
        <v>21</v>
      </c>
      <c r="D15" s="6" t="str">
        <f>IF(C15="","",IFERROR(VLOOKUP(C15,'Master Data'!$B$2:$C$527,2,FALSE),""))</f>
        <v>Kg</v>
      </c>
      <c r="E15" s="7">
        <v>6.0</v>
      </c>
      <c r="H15" s="2" t="str">
        <f>IFERROR('Master Data'!E19,"")</f>
        <v/>
      </c>
      <c r="I15" s="2" t="str">
        <f>IFERROR(__xludf.DUMMYFUNCTION("IFERROR(TRANSPOSE(FILTER('Master Data'!$B$2:$B$527,'Master Data'!$A$2:$A$527=$B15)),"""")"),"Bawang Merah")</f>
        <v>Bawang Merah</v>
      </c>
      <c r="J15" s="2" t="str">
        <f>IFERROR(__xludf.DUMMYFUNCTION("""COMPUTED_VALUE"""),"Bawang Putih")</f>
        <v>Bawang Putih</v>
      </c>
      <c r="K15" s="2" t="str">
        <f>IFERROR(__xludf.DUMMYFUNCTION("""COMPUTED_VALUE"""),"Laos")</f>
        <v>Laos</v>
      </c>
      <c r="L15" s="2" t="str">
        <f>IFERROR(__xludf.DUMMYFUNCTION("""COMPUTED_VALUE"""),"Serai")</f>
        <v>Serai</v>
      </c>
      <c r="M15" s="2" t="str">
        <f>IFERROR(__xludf.DUMMYFUNCTION("""COMPUTED_VALUE"""),"Cabe Merah")</f>
        <v>Cabe Merah</v>
      </c>
      <c r="N15" s="2" t="str">
        <f>IFERROR(__xludf.DUMMYFUNCTION("""COMPUTED_VALUE"""),"Bawang Bombay")</f>
        <v>Bawang Bombay</v>
      </c>
      <c r="O15" s="2" t="str">
        <f>IFERROR(__xludf.DUMMYFUNCTION("""COMPUTED_VALUE"""),"Ketumbar")</f>
        <v>Ketumbar</v>
      </c>
      <c r="P15" s="2" t="str">
        <f>IFERROR(__xludf.DUMMYFUNCTION("""COMPUTED_VALUE"""),"Kencur")</f>
        <v>Kencur</v>
      </c>
      <c r="Q15" s="2" t="str">
        <f>IFERROR(__xludf.DUMMYFUNCTION("""COMPUTED_VALUE"""),"Kunyit")</f>
        <v>Kunyit</v>
      </c>
      <c r="R15" s="2" t="str">
        <f>IFERROR(__xludf.DUMMYFUNCTION("""COMPUTED_VALUE"""),"Jahe")</f>
        <v>Jahe</v>
      </c>
      <c r="S15" s="2" t="str">
        <f>IFERROR(__xludf.DUMMYFUNCTION("""COMPUTED_VALUE"""),"Kelapa Parut")</f>
        <v>Kelapa Parut</v>
      </c>
      <c r="T15" s="2" t="str">
        <f>IFERROR(__xludf.DUMMYFUNCTION("""COMPUTED_VALUE"""),"Cabe Ijo")</f>
        <v>Cabe Ijo</v>
      </c>
    </row>
    <row r="16">
      <c r="A16" s="4">
        <v>46119.0</v>
      </c>
      <c r="B16" s="5" t="s">
        <v>17</v>
      </c>
      <c r="C16" s="5" t="s">
        <v>20</v>
      </c>
      <c r="D16" s="6" t="str">
        <f>IF(C16="","",IFERROR(VLOOKUP(C16,'Master Data'!$B$2:$C$527,2,FALSE),""))</f>
        <v>Kg</v>
      </c>
      <c r="E16" s="7">
        <v>6.0</v>
      </c>
      <c r="H16" s="2" t="str">
        <f>IFERROR('Master Data'!E21,"")</f>
        <v/>
      </c>
      <c r="I16" s="2" t="str">
        <f>IFERROR(__xludf.DUMMYFUNCTION("IFERROR(TRANSPOSE(FILTER('Master Data'!$B$2:$B$527,'Master Data'!$A$2:$A$527=$B16)),"""")"),"Bawang Merah")</f>
        <v>Bawang Merah</v>
      </c>
      <c r="J16" s="2" t="str">
        <f>IFERROR(__xludf.DUMMYFUNCTION("""COMPUTED_VALUE"""),"Bawang Putih")</f>
        <v>Bawang Putih</v>
      </c>
      <c r="K16" s="2" t="str">
        <f>IFERROR(__xludf.DUMMYFUNCTION("""COMPUTED_VALUE"""),"Laos")</f>
        <v>Laos</v>
      </c>
      <c r="L16" s="2" t="str">
        <f>IFERROR(__xludf.DUMMYFUNCTION("""COMPUTED_VALUE"""),"Serai")</f>
        <v>Serai</v>
      </c>
      <c r="M16" s="2" t="str">
        <f>IFERROR(__xludf.DUMMYFUNCTION("""COMPUTED_VALUE"""),"Cabe Merah")</f>
        <v>Cabe Merah</v>
      </c>
      <c r="N16" s="2" t="str">
        <f>IFERROR(__xludf.DUMMYFUNCTION("""COMPUTED_VALUE"""),"Bawang Bombay")</f>
        <v>Bawang Bombay</v>
      </c>
      <c r="O16" s="2" t="str">
        <f>IFERROR(__xludf.DUMMYFUNCTION("""COMPUTED_VALUE"""),"Ketumbar")</f>
        <v>Ketumbar</v>
      </c>
      <c r="P16" s="2" t="str">
        <f>IFERROR(__xludf.DUMMYFUNCTION("""COMPUTED_VALUE"""),"Kencur")</f>
        <v>Kencur</v>
      </c>
      <c r="Q16" s="2" t="str">
        <f>IFERROR(__xludf.DUMMYFUNCTION("""COMPUTED_VALUE"""),"Kunyit")</f>
        <v>Kunyit</v>
      </c>
      <c r="R16" s="2" t="str">
        <f>IFERROR(__xludf.DUMMYFUNCTION("""COMPUTED_VALUE"""),"Jahe")</f>
        <v>Jahe</v>
      </c>
      <c r="S16" s="2" t="str">
        <f>IFERROR(__xludf.DUMMYFUNCTION("""COMPUTED_VALUE"""),"Kelapa Parut")</f>
        <v>Kelapa Parut</v>
      </c>
      <c r="T16" s="2" t="str">
        <f>IFERROR(__xludf.DUMMYFUNCTION("""COMPUTED_VALUE"""),"Cabe Ijo")</f>
        <v>Cabe Ijo</v>
      </c>
    </row>
    <row r="17">
      <c r="A17" s="4">
        <v>46119.0</v>
      </c>
      <c r="B17" s="5" t="s">
        <v>24</v>
      </c>
      <c r="C17" s="5" t="s">
        <v>47</v>
      </c>
      <c r="D17" s="6" t="str">
        <f>IF(C17="","",IFERROR(VLOOKUP(C17,'Master Data'!$B$2:$C$527,2,FALSE),""))</f>
        <v>Kg</v>
      </c>
      <c r="E17" s="7">
        <v>731.0</v>
      </c>
      <c r="H17" s="2" t="str">
        <f>IFERROR('Master Data'!E22,"")</f>
        <v/>
      </c>
      <c r="I17" s="2" t="str">
        <f>IFERROR(__xludf.DUMMYFUNCTION("IFERROR(TRANSPOSE(FILTER('Master Data'!$B$2:$B$527,'Master Data'!$A$2:$A$527=$B17)),"""")"),"Melon")</f>
        <v>Melon</v>
      </c>
      <c r="J17" s="2" t="str">
        <f>IFERROR(__xludf.DUMMYFUNCTION("""COMPUTED_VALUE"""),"Semangka")</f>
        <v>Semangka</v>
      </c>
      <c r="K17" s="2" t="str">
        <f>IFERROR(__xludf.DUMMYFUNCTION("""COMPUTED_VALUE"""),"Jeruk")</f>
        <v>Jeruk</v>
      </c>
      <c r="L17" s="2" t="str">
        <f>IFERROR(__xludf.DUMMYFUNCTION("""COMPUTED_VALUE"""),"Pisang")</f>
        <v>Pisang</v>
      </c>
      <c r="M17" s="2" t="str">
        <f>IFERROR(__xludf.DUMMYFUNCTION("""COMPUTED_VALUE"""),"Buah Naga")</f>
        <v>Buah Naga</v>
      </c>
      <c r="N17" s="2" t="str">
        <f>IFERROR(__xludf.DUMMYFUNCTION("""COMPUTED_VALUE"""),"Salak")</f>
        <v>Salak</v>
      </c>
      <c r="O17" s="2" t="str">
        <f>IFERROR(__xludf.DUMMYFUNCTION("""COMPUTED_VALUE"""),"Apel")</f>
        <v>Apel</v>
      </c>
    </row>
    <row r="18">
      <c r="A18" s="4">
        <v>46119.0</v>
      </c>
      <c r="B18" s="5" t="s">
        <v>14</v>
      </c>
      <c r="C18" s="5" t="s">
        <v>19</v>
      </c>
      <c r="D18" s="6" t="str">
        <f>IF(C18="","",IFERROR(VLOOKUP(C18,'Master Data'!$B$2:$C$527,2,FALSE),""))</f>
        <v>Kg</v>
      </c>
      <c r="E18" s="7">
        <v>3.0</v>
      </c>
      <c r="H18" s="2" t="str">
        <f>IFERROR('Master Data'!E23,"")</f>
        <v/>
      </c>
      <c r="I18" s="2" t="str">
        <f>IFERROR(__xludf.DUMMYFUNCTION("IFERROR(TRANSPOSE(FILTER('Master Data'!$B$2:$B$527,'Master Data'!$A$2:$A$527=$B18)),"""")"),"Wortel")</f>
        <v>Wortel</v>
      </c>
      <c r="J18" s="2" t="str">
        <f>IFERROR(__xludf.DUMMYFUNCTION("""COMPUTED_VALUE"""),"Kacang Panjang")</f>
        <v>Kacang Panjang</v>
      </c>
      <c r="K18" s="2" t="str">
        <f>IFERROR(__xludf.DUMMYFUNCTION("""COMPUTED_VALUE"""),"Tauge")</f>
        <v>Tauge</v>
      </c>
      <c r="L18" s="2" t="str">
        <f>IFERROR(__xludf.DUMMYFUNCTION("""COMPUTED_VALUE"""),"Kubis")</f>
        <v>Kubis</v>
      </c>
      <c r="M18" s="2" t="str">
        <f>IFERROR(__xludf.DUMMYFUNCTION("""COMPUTED_VALUE"""),"Buncis")</f>
        <v>Buncis</v>
      </c>
      <c r="N18" s="2" t="str">
        <f>IFERROR(__xludf.DUMMYFUNCTION("""COMPUTED_VALUE"""),"Kembang Kol")</f>
        <v>Kembang Kol</v>
      </c>
      <c r="O18" s="2" t="str">
        <f>IFERROR(__xludf.DUMMYFUNCTION("""COMPUTED_VALUE"""),"Sawi Putih")</f>
        <v>Sawi Putih</v>
      </c>
      <c r="P18" s="2" t="str">
        <f>IFERROR(__xludf.DUMMYFUNCTION("""COMPUTED_VALUE"""),"Caisin")</f>
        <v>Caisin</v>
      </c>
      <c r="Q18" s="2" t="str">
        <f>IFERROR(__xludf.DUMMYFUNCTION("""COMPUTED_VALUE"""),"Timun")</f>
        <v>Timun</v>
      </c>
      <c r="R18" s="2" t="str">
        <f>IFERROR(__xludf.DUMMYFUNCTION("""COMPUTED_VALUE"""),"Daun Bawang")</f>
        <v>Daun Bawang</v>
      </c>
      <c r="S18" s="2" t="str">
        <f>IFERROR(__xludf.DUMMYFUNCTION("""COMPUTED_VALUE"""),"Labu Siam")</f>
        <v>Labu Siam</v>
      </c>
      <c r="T18" s="2" t="str">
        <f>IFERROR(__xludf.DUMMYFUNCTION("""COMPUTED_VALUE"""),"Tomat")</f>
        <v>Tomat</v>
      </c>
      <c r="U18" s="2" t="str">
        <f>IFERROR(__xludf.DUMMYFUNCTION("""COMPUTED_VALUE"""),"Kemangi")</f>
        <v>Kemangi</v>
      </c>
      <c r="V18" s="2" t="str">
        <f>IFERROR(__xludf.DUMMYFUNCTION("""COMPUTED_VALUE"""),"Jagung ")</f>
        <v>Jagung </v>
      </c>
    </row>
    <row r="19">
      <c r="A19" s="4">
        <v>46119.0</v>
      </c>
      <c r="B19" s="5" t="s">
        <v>26</v>
      </c>
      <c r="C19" s="5" t="s">
        <v>46</v>
      </c>
      <c r="D19" s="6" t="str">
        <f>IF(C19="","",IFERROR(VLOOKUP(C19,'Master Data'!$B$2:$C$527,2,FALSE),""))</f>
        <v>Kg</v>
      </c>
      <c r="E19" s="7">
        <v>5.0</v>
      </c>
      <c r="H19" s="2" t="str">
        <f>IFERROR('Master Data'!E25,"")</f>
        <v/>
      </c>
      <c r="I19" s="2" t="str">
        <f>IFERROR(__xludf.DUMMYFUNCTION("IFERROR(TRANSPOSE(FILTER('Master Data'!$B$2:$B$527,'Master Data'!$A$2:$A$527=$B19)),"""")"),"Tepung Terigu")</f>
        <v>Tepung Terigu</v>
      </c>
      <c r="J19" s="2" t="str">
        <f>IFERROR(__xludf.DUMMYFUNCTION("""COMPUTED_VALUE"""),"Tepung Tapioka")</f>
        <v>Tepung Tapioka</v>
      </c>
      <c r="K19" s="2" t="str">
        <f>IFERROR(__xludf.DUMMYFUNCTION("""COMPUTED_VALUE"""),"Sajiku")</f>
        <v>Sajiku</v>
      </c>
      <c r="L19" s="2" t="str">
        <f>IFERROR(__xludf.DUMMYFUNCTION("""COMPUTED_VALUE"""),"Lada")</f>
        <v>Lada</v>
      </c>
      <c r="M19" s="2" t="str">
        <f>IFERROR(__xludf.DUMMYFUNCTION("""COMPUTED_VALUE"""),"Minyak Goreng")</f>
        <v>Minyak Goreng</v>
      </c>
      <c r="N19" s="2" t="str">
        <f>IFERROR(__xludf.DUMMYFUNCTION("""COMPUTED_VALUE"""),"Maizena")</f>
        <v>Maizena</v>
      </c>
      <c r="O19" s="2" t="str">
        <f>IFERROR(__xludf.DUMMYFUNCTION("""COMPUTED_VALUE"""),"Saori")</f>
        <v>Saori</v>
      </c>
      <c r="P19" s="2" t="str">
        <f>IFERROR(__xludf.DUMMYFUNCTION("""COMPUTED_VALUE"""),"Tepung Beras")</f>
        <v>Tepung Beras</v>
      </c>
      <c r="Q19" s="2" t="str">
        <f>IFERROR(__xludf.DUMMYFUNCTION("""COMPUTED_VALUE"""),"Garam Kasar")</f>
        <v>Garam Kasar</v>
      </c>
      <c r="R19" s="2" t="str">
        <f>IFERROR(__xludf.DUMMYFUNCTION("""COMPUTED_VALUE"""),"Garam Halus")</f>
        <v>Garam Halus</v>
      </c>
      <c r="S19" s="2" t="str">
        <f>IFERROR(__xludf.DUMMYFUNCTION("""COMPUTED_VALUE"""),"Gula Putih")</f>
        <v>Gula Putih</v>
      </c>
      <c r="T19" s="2" t="str">
        <f>IFERROR(__xludf.DUMMYFUNCTION("""COMPUTED_VALUE"""),"Gula Merah")</f>
        <v>Gula Merah</v>
      </c>
      <c r="U19" s="2" t="str">
        <f>IFERROR(__xludf.DUMMYFUNCTION("""COMPUTED_VALUE"""),"Kecap")</f>
        <v>Kecap</v>
      </c>
      <c r="V19" s="2" t="str">
        <f>IFERROR(__xludf.DUMMYFUNCTION("""COMPUTED_VALUE"""),"Keju")</f>
        <v>Keju</v>
      </c>
      <c r="W19" s="2" t="str">
        <f>IFERROR(__xludf.DUMMYFUNCTION("""COMPUTED_VALUE"""),"Bumbu Marinasi")</f>
        <v>Bumbu Marinasi</v>
      </c>
      <c r="X19" s="2" t="str">
        <f>IFERROR(__xludf.DUMMYFUNCTION("""COMPUTED_VALUE"""),"Saos Tomat")</f>
        <v>Saos Tomat</v>
      </c>
      <c r="Y19" s="2" t="str">
        <f>IFERROR(__xludf.DUMMYFUNCTION("""COMPUTED_VALUE"""),"Tepung Panir")</f>
        <v>Tepung Panir</v>
      </c>
      <c r="Z19" s="2" t="str">
        <f>IFERROR(__xludf.DUMMYFUNCTION("""COMPUTED_VALUE"""),"Asem Jawa")</f>
        <v>Asem Jawa</v>
      </c>
    </row>
    <row r="20" ht="15.75" customHeight="1">
      <c r="A20" s="4">
        <v>46119.0</v>
      </c>
      <c r="B20" s="11" t="s">
        <v>35</v>
      </c>
      <c r="C20" s="11" t="s">
        <v>36</v>
      </c>
      <c r="D20" s="6" t="str">
        <f>IF(C20="","",IFERROR(VLOOKUP(C20,'Master Data'!$B$2:$C$527,2,FALSE),""))</f>
        <v>Buah</v>
      </c>
      <c r="E20" s="12">
        <v>28.0</v>
      </c>
      <c r="H20" s="2" t="str">
        <f>IFERROR('Master Data'!E42,"")</f>
        <v/>
      </c>
      <c r="I20" s="2" t="str">
        <f>IFERROR(__xludf.DUMMYFUNCTION("IFERROR(TRANSPOSE(FILTER('Master Data'!$B$2:$B$527,'Master Data'!$A$2:$A$527=$B20)),"""")"),"Galon")</f>
        <v>Galon</v>
      </c>
      <c r="J20" s="2" t="str">
        <f>IFERROR(__xludf.DUMMYFUNCTION("""COMPUTED_VALUE"""),"Tedmon")</f>
        <v>Tedmon</v>
      </c>
      <c r="K20" s="2" t="str">
        <f>IFERROR(__xludf.DUMMYFUNCTION("""COMPUTED_VALUE"""),"Gas")</f>
        <v>Gas</v>
      </c>
    </row>
    <row r="21" ht="15.75" customHeight="1">
      <c r="A21" s="4">
        <v>46119.0</v>
      </c>
      <c r="B21" s="11" t="s">
        <v>35</v>
      </c>
      <c r="C21" s="11" t="s">
        <v>38</v>
      </c>
      <c r="D21" s="6" t="str">
        <f>IF(C21="","",IFERROR(VLOOKUP(C21,'Master Data'!$B$2:$C$527,2,FALSE),""))</f>
        <v>Tabung</v>
      </c>
      <c r="E21" s="12">
        <v>8.0</v>
      </c>
      <c r="H21" s="2" t="str">
        <f>IFERROR('Master Data'!E43,"")</f>
        <v/>
      </c>
      <c r="I21" s="2" t="str">
        <f>IFERROR(__xludf.DUMMYFUNCTION("IFERROR(TRANSPOSE(FILTER('Master Data'!$B$2:$B$527,'Master Data'!$A$2:$A$527=$B21)),"""")"),"Galon")</f>
        <v>Galon</v>
      </c>
      <c r="J21" s="2" t="str">
        <f>IFERROR(__xludf.DUMMYFUNCTION("""COMPUTED_VALUE"""),"Tedmon")</f>
        <v>Tedmon</v>
      </c>
      <c r="K21" s="2" t="str">
        <f>IFERROR(__xludf.DUMMYFUNCTION("""COMPUTED_VALUE"""),"Gas")</f>
        <v>Gas</v>
      </c>
    </row>
    <row r="22" ht="15.75" customHeight="1">
      <c r="A22" s="4">
        <v>46119.0</v>
      </c>
      <c r="B22" s="11" t="s">
        <v>35</v>
      </c>
      <c r="C22" s="11" t="s">
        <v>37</v>
      </c>
      <c r="D22" s="6" t="str">
        <f>IF(C22="","",IFERROR(VLOOKUP(C22,'Master Data'!$B$2:$C$527,2,FALSE),""))</f>
        <v>Buah</v>
      </c>
      <c r="E22" s="12">
        <v>6.0</v>
      </c>
      <c r="H22" s="2" t="str">
        <f>IFERROR('Master Data'!E44,"")</f>
        <v/>
      </c>
      <c r="I22" s="2" t="str">
        <f>IFERROR(__xludf.DUMMYFUNCTION("IFERROR(TRANSPOSE(FILTER('Master Data'!$B$2:$B$527,'Master Data'!$A$2:$A$527=$B22)),"""")"),"Galon")</f>
        <v>Galon</v>
      </c>
      <c r="J22" s="2" t="str">
        <f>IFERROR(__xludf.DUMMYFUNCTION("""COMPUTED_VALUE"""),"Tedmon")</f>
        <v>Tedmon</v>
      </c>
      <c r="K22" s="2" t="str">
        <f>IFERROR(__xludf.DUMMYFUNCTION("""COMPUTED_VALUE"""),"Gas")</f>
        <v>Gas</v>
      </c>
    </row>
    <row r="23" ht="15.75" customHeight="1">
      <c r="A23" s="4">
        <v>46119.0</v>
      </c>
      <c r="B23" s="11" t="s">
        <v>17</v>
      </c>
      <c r="C23" s="11" t="s">
        <v>74</v>
      </c>
      <c r="D23" s="6" t="str">
        <f>IF(C23="","",IFERROR(VLOOKUP(C23,'Master Data'!$B$2:$C$527,2,FALSE),""))</f>
        <v>Pak</v>
      </c>
      <c r="E23" s="12">
        <v>2.0</v>
      </c>
      <c r="H23" s="2" t="str">
        <f>IFERROR('Master Data'!E45,"")</f>
        <v/>
      </c>
      <c r="I23" s="2" t="str">
        <f>IFERROR(__xludf.DUMMYFUNCTION("IFERROR(TRANSPOSE(FILTER('Master Data'!$B$2:$B$527,'Master Data'!$A$2:$A$527=$B23)),"""")"),"Bawang Merah")</f>
        <v>Bawang Merah</v>
      </c>
      <c r="J23" s="2" t="str">
        <f>IFERROR(__xludf.DUMMYFUNCTION("""COMPUTED_VALUE"""),"Bawang Putih")</f>
        <v>Bawang Putih</v>
      </c>
      <c r="K23" s="2" t="str">
        <f>IFERROR(__xludf.DUMMYFUNCTION("""COMPUTED_VALUE"""),"Laos")</f>
        <v>Laos</v>
      </c>
      <c r="L23" s="2" t="str">
        <f>IFERROR(__xludf.DUMMYFUNCTION("""COMPUTED_VALUE"""),"Serai")</f>
        <v>Serai</v>
      </c>
      <c r="M23" s="2" t="str">
        <f>IFERROR(__xludf.DUMMYFUNCTION("""COMPUTED_VALUE"""),"Cabe Merah")</f>
        <v>Cabe Merah</v>
      </c>
      <c r="N23" s="2" t="str">
        <f>IFERROR(__xludf.DUMMYFUNCTION("""COMPUTED_VALUE"""),"Bawang Bombay")</f>
        <v>Bawang Bombay</v>
      </c>
      <c r="O23" s="2" t="str">
        <f>IFERROR(__xludf.DUMMYFUNCTION("""COMPUTED_VALUE"""),"Ketumbar")</f>
        <v>Ketumbar</v>
      </c>
      <c r="P23" s="2" t="str">
        <f>IFERROR(__xludf.DUMMYFUNCTION("""COMPUTED_VALUE"""),"Kencur")</f>
        <v>Kencur</v>
      </c>
      <c r="Q23" s="2" t="str">
        <f>IFERROR(__xludf.DUMMYFUNCTION("""COMPUTED_VALUE"""),"Kunyit")</f>
        <v>Kunyit</v>
      </c>
      <c r="R23" s="2" t="str">
        <f>IFERROR(__xludf.DUMMYFUNCTION("""COMPUTED_VALUE"""),"Jahe")</f>
        <v>Jahe</v>
      </c>
      <c r="S23" s="2" t="str">
        <f>IFERROR(__xludf.DUMMYFUNCTION("""COMPUTED_VALUE"""),"Kelapa Parut")</f>
        <v>Kelapa Parut</v>
      </c>
      <c r="T23" s="2" t="str">
        <f>IFERROR(__xludf.DUMMYFUNCTION("""COMPUTED_VALUE"""),"Cabe Ijo")</f>
        <v>Cabe Ijo</v>
      </c>
    </row>
    <row r="24" ht="15.75" customHeight="1">
      <c r="A24" s="4">
        <v>46119.0</v>
      </c>
      <c r="B24" s="11" t="s">
        <v>26</v>
      </c>
      <c r="C24" s="11" t="s">
        <v>31</v>
      </c>
      <c r="D24" s="6" t="str">
        <f>IF(C24="","",IFERROR(VLOOKUP(C24,'Master Data'!$B$2:$C$527,2,FALSE),""))</f>
        <v>Dus</v>
      </c>
      <c r="E24" s="12">
        <v>1.0</v>
      </c>
      <c r="H24" s="2" t="str">
        <f>IFERROR('Master Data'!E47,"")</f>
        <v/>
      </c>
      <c r="I24" s="2" t="str">
        <f>IFERROR(__xludf.DUMMYFUNCTION("IFERROR(TRANSPOSE(FILTER('Master Data'!$B$2:$B$527,'Master Data'!$A$2:$A$527=$B24)),"""")"),"Tepung Terigu")</f>
        <v>Tepung Terigu</v>
      </c>
      <c r="J24" s="2" t="str">
        <f>IFERROR(__xludf.DUMMYFUNCTION("""COMPUTED_VALUE"""),"Tepung Tapioka")</f>
        <v>Tepung Tapioka</v>
      </c>
      <c r="K24" s="2" t="str">
        <f>IFERROR(__xludf.DUMMYFUNCTION("""COMPUTED_VALUE"""),"Sajiku")</f>
        <v>Sajiku</v>
      </c>
      <c r="L24" s="2" t="str">
        <f>IFERROR(__xludf.DUMMYFUNCTION("""COMPUTED_VALUE"""),"Lada")</f>
        <v>Lada</v>
      </c>
      <c r="M24" s="2" t="str">
        <f>IFERROR(__xludf.DUMMYFUNCTION("""COMPUTED_VALUE"""),"Minyak Goreng")</f>
        <v>Minyak Goreng</v>
      </c>
      <c r="N24" s="2" t="str">
        <f>IFERROR(__xludf.DUMMYFUNCTION("""COMPUTED_VALUE"""),"Maizena")</f>
        <v>Maizena</v>
      </c>
      <c r="O24" s="2" t="str">
        <f>IFERROR(__xludf.DUMMYFUNCTION("""COMPUTED_VALUE"""),"Saori")</f>
        <v>Saori</v>
      </c>
      <c r="P24" s="2" t="str">
        <f>IFERROR(__xludf.DUMMYFUNCTION("""COMPUTED_VALUE"""),"Tepung Beras")</f>
        <v>Tepung Beras</v>
      </c>
      <c r="Q24" s="2" t="str">
        <f>IFERROR(__xludf.DUMMYFUNCTION("""COMPUTED_VALUE"""),"Garam Kasar")</f>
        <v>Garam Kasar</v>
      </c>
      <c r="R24" s="2" t="str">
        <f>IFERROR(__xludf.DUMMYFUNCTION("""COMPUTED_VALUE"""),"Garam Halus")</f>
        <v>Garam Halus</v>
      </c>
      <c r="S24" s="2" t="str">
        <f>IFERROR(__xludf.DUMMYFUNCTION("""COMPUTED_VALUE"""),"Gula Putih")</f>
        <v>Gula Putih</v>
      </c>
      <c r="T24" s="2" t="str">
        <f>IFERROR(__xludf.DUMMYFUNCTION("""COMPUTED_VALUE"""),"Gula Merah")</f>
        <v>Gula Merah</v>
      </c>
      <c r="U24" s="2" t="str">
        <f>IFERROR(__xludf.DUMMYFUNCTION("""COMPUTED_VALUE"""),"Kecap")</f>
        <v>Kecap</v>
      </c>
      <c r="V24" s="2" t="str">
        <f>IFERROR(__xludf.DUMMYFUNCTION("""COMPUTED_VALUE"""),"Keju")</f>
        <v>Keju</v>
      </c>
      <c r="W24" s="2" t="str">
        <f>IFERROR(__xludf.DUMMYFUNCTION("""COMPUTED_VALUE"""),"Bumbu Marinasi")</f>
        <v>Bumbu Marinasi</v>
      </c>
      <c r="X24" s="2" t="str">
        <f>IFERROR(__xludf.DUMMYFUNCTION("""COMPUTED_VALUE"""),"Saos Tomat")</f>
        <v>Saos Tomat</v>
      </c>
      <c r="Y24" s="2" t="str">
        <f>IFERROR(__xludf.DUMMYFUNCTION("""COMPUTED_VALUE"""),"Tepung Panir")</f>
        <v>Tepung Panir</v>
      </c>
      <c r="Z24" s="2" t="str">
        <f>IFERROR(__xludf.DUMMYFUNCTION("""COMPUTED_VALUE"""),"Asem Jawa")</f>
        <v>Asem Jawa</v>
      </c>
    </row>
    <row r="25" ht="15.75" customHeight="1">
      <c r="A25" s="4">
        <v>46119.0</v>
      </c>
      <c r="B25" s="11" t="s">
        <v>26</v>
      </c>
      <c r="C25" s="11" t="s">
        <v>72</v>
      </c>
      <c r="D25" s="6" t="str">
        <f>IF(C25="","",IFERROR(VLOOKUP(C25,'Master Data'!$B$2:$C$527,2,FALSE),""))</f>
        <v>Dus</v>
      </c>
      <c r="E25" s="12">
        <v>1.0</v>
      </c>
      <c r="H25" s="2" t="str">
        <f>IFERROR('Master Data'!E48,"")</f>
        <v/>
      </c>
      <c r="I25" s="2" t="str">
        <f>IFERROR(__xludf.DUMMYFUNCTION("IFERROR(TRANSPOSE(FILTER('Master Data'!$B$2:$B$527,'Master Data'!$A$2:$A$527=$B25)),"""")"),"Tepung Terigu")</f>
        <v>Tepung Terigu</v>
      </c>
      <c r="J25" s="2" t="str">
        <f>IFERROR(__xludf.DUMMYFUNCTION("""COMPUTED_VALUE"""),"Tepung Tapioka")</f>
        <v>Tepung Tapioka</v>
      </c>
      <c r="K25" s="2" t="str">
        <f>IFERROR(__xludf.DUMMYFUNCTION("""COMPUTED_VALUE"""),"Sajiku")</f>
        <v>Sajiku</v>
      </c>
      <c r="L25" s="2" t="str">
        <f>IFERROR(__xludf.DUMMYFUNCTION("""COMPUTED_VALUE"""),"Lada")</f>
        <v>Lada</v>
      </c>
      <c r="M25" s="2" t="str">
        <f>IFERROR(__xludf.DUMMYFUNCTION("""COMPUTED_VALUE"""),"Minyak Goreng")</f>
        <v>Minyak Goreng</v>
      </c>
      <c r="N25" s="2" t="str">
        <f>IFERROR(__xludf.DUMMYFUNCTION("""COMPUTED_VALUE"""),"Maizena")</f>
        <v>Maizena</v>
      </c>
      <c r="O25" s="2" t="str">
        <f>IFERROR(__xludf.DUMMYFUNCTION("""COMPUTED_VALUE"""),"Saori")</f>
        <v>Saori</v>
      </c>
      <c r="P25" s="2" t="str">
        <f>IFERROR(__xludf.DUMMYFUNCTION("""COMPUTED_VALUE"""),"Tepung Beras")</f>
        <v>Tepung Beras</v>
      </c>
      <c r="Q25" s="2" t="str">
        <f>IFERROR(__xludf.DUMMYFUNCTION("""COMPUTED_VALUE"""),"Garam Kasar")</f>
        <v>Garam Kasar</v>
      </c>
      <c r="R25" s="2" t="str">
        <f>IFERROR(__xludf.DUMMYFUNCTION("""COMPUTED_VALUE"""),"Garam Halus")</f>
        <v>Garam Halus</v>
      </c>
      <c r="S25" s="2" t="str">
        <f>IFERROR(__xludf.DUMMYFUNCTION("""COMPUTED_VALUE"""),"Gula Putih")</f>
        <v>Gula Putih</v>
      </c>
      <c r="T25" s="2" t="str">
        <f>IFERROR(__xludf.DUMMYFUNCTION("""COMPUTED_VALUE"""),"Gula Merah")</f>
        <v>Gula Merah</v>
      </c>
      <c r="U25" s="2" t="str">
        <f>IFERROR(__xludf.DUMMYFUNCTION("""COMPUTED_VALUE"""),"Kecap")</f>
        <v>Kecap</v>
      </c>
      <c r="V25" s="2" t="str">
        <f>IFERROR(__xludf.DUMMYFUNCTION("""COMPUTED_VALUE"""),"Keju")</f>
        <v>Keju</v>
      </c>
      <c r="W25" s="2" t="str">
        <f>IFERROR(__xludf.DUMMYFUNCTION("""COMPUTED_VALUE"""),"Bumbu Marinasi")</f>
        <v>Bumbu Marinasi</v>
      </c>
      <c r="X25" s="2" t="str">
        <f>IFERROR(__xludf.DUMMYFUNCTION("""COMPUTED_VALUE"""),"Saos Tomat")</f>
        <v>Saos Tomat</v>
      </c>
      <c r="Y25" s="2" t="str">
        <f>IFERROR(__xludf.DUMMYFUNCTION("""COMPUTED_VALUE"""),"Tepung Panir")</f>
        <v>Tepung Panir</v>
      </c>
      <c r="Z25" s="2" t="str">
        <f>IFERROR(__xludf.DUMMYFUNCTION("""COMPUTED_VALUE"""),"Asem Jawa")</f>
        <v>Asem Jawa</v>
      </c>
    </row>
    <row r="26" ht="15.75" customHeight="1">
      <c r="A26" s="4">
        <v>46119.0</v>
      </c>
      <c r="B26" s="11" t="s">
        <v>26</v>
      </c>
      <c r="C26" s="11" t="s">
        <v>33</v>
      </c>
      <c r="D26" s="6" t="str">
        <f>IF(C26="","",IFERROR(VLOOKUP(C26,'Master Data'!$B$2:$C$527,2,FALSE),""))</f>
        <v>Pack</v>
      </c>
      <c r="E26" s="12">
        <v>1.0</v>
      </c>
      <c r="H26" s="2" t="str">
        <f>IFERROR('Master Data'!E49,"")</f>
        <v/>
      </c>
      <c r="I26" s="2" t="str">
        <f>IFERROR(__xludf.DUMMYFUNCTION("IFERROR(TRANSPOSE(FILTER('Master Data'!$B$2:$B$527,'Master Data'!$A$2:$A$527=$B26)),"""")"),"Tepung Terigu")</f>
        <v>Tepung Terigu</v>
      </c>
      <c r="J26" s="2" t="str">
        <f>IFERROR(__xludf.DUMMYFUNCTION("""COMPUTED_VALUE"""),"Tepung Tapioka")</f>
        <v>Tepung Tapioka</v>
      </c>
      <c r="K26" s="2" t="str">
        <f>IFERROR(__xludf.DUMMYFUNCTION("""COMPUTED_VALUE"""),"Sajiku")</f>
        <v>Sajiku</v>
      </c>
      <c r="L26" s="2" t="str">
        <f>IFERROR(__xludf.DUMMYFUNCTION("""COMPUTED_VALUE"""),"Lada")</f>
        <v>Lada</v>
      </c>
      <c r="M26" s="2" t="str">
        <f>IFERROR(__xludf.DUMMYFUNCTION("""COMPUTED_VALUE"""),"Minyak Goreng")</f>
        <v>Minyak Goreng</v>
      </c>
      <c r="N26" s="2" t="str">
        <f>IFERROR(__xludf.DUMMYFUNCTION("""COMPUTED_VALUE"""),"Maizena")</f>
        <v>Maizena</v>
      </c>
      <c r="O26" s="2" t="str">
        <f>IFERROR(__xludf.DUMMYFUNCTION("""COMPUTED_VALUE"""),"Saori")</f>
        <v>Saori</v>
      </c>
      <c r="P26" s="2" t="str">
        <f>IFERROR(__xludf.DUMMYFUNCTION("""COMPUTED_VALUE"""),"Tepung Beras")</f>
        <v>Tepung Beras</v>
      </c>
      <c r="Q26" s="2" t="str">
        <f>IFERROR(__xludf.DUMMYFUNCTION("""COMPUTED_VALUE"""),"Garam Kasar")</f>
        <v>Garam Kasar</v>
      </c>
      <c r="R26" s="2" t="str">
        <f>IFERROR(__xludf.DUMMYFUNCTION("""COMPUTED_VALUE"""),"Garam Halus")</f>
        <v>Garam Halus</v>
      </c>
      <c r="S26" s="2" t="str">
        <f>IFERROR(__xludf.DUMMYFUNCTION("""COMPUTED_VALUE"""),"Gula Putih")</f>
        <v>Gula Putih</v>
      </c>
      <c r="T26" s="2" t="str">
        <f>IFERROR(__xludf.DUMMYFUNCTION("""COMPUTED_VALUE"""),"Gula Merah")</f>
        <v>Gula Merah</v>
      </c>
      <c r="U26" s="2" t="str">
        <f>IFERROR(__xludf.DUMMYFUNCTION("""COMPUTED_VALUE"""),"Kecap")</f>
        <v>Kecap</v>
      </c>
      <c r="V26" s="2" t="str">
        <f>IFERROR(__xludf.DUMMYFUNCTION("""COMPUTED_VALUE"""),"Keju")</f>
        <v>Keju</v>
      </c>
      <c r="W26" s="2" t="str">
        <f>IFERROR(__xludf.DUMMYFUNCTION("""COMPUTED_VALUE"""),"Bumbu Marinasi")</f>
        <v>Bumbu Marinasi</v>
      </c>
      <c r="X26" s="2" t="str">
        <f>IFERROR(__xludf.DUMMYFUNCTION("""COMPUTED_VALUE"""),"Saos Tomat")</f>
        <v>Saos Tomat</v>
      </c>
      <c r="Y26" s="2" t="str">
        <f>IFERROR(__xludf.DUMMYFUNCTION("""COMPUTED_VALUE"""),"Tepung Panir")</f>
        <v>Tepung Panir</v>
      </c>
      <c r="Z26" s="2" t="str">
        <f>IFERROR(__xludf.DUMMYFUNCTION("""COMPUTED_VALUE"""),"Asem Jawa")</f>
        <v>Asem Jawa</v>
      </c>
    </row>
    <row r="27" ht="15.75" customHeight="1">
      <c r="A27" s="4">
        <v>46119.0</v>
      </c>
      <c r="B27" s="11" t="s">
        <v>26</v>
      </c>
      <c r="C27" s="11" t="s">
        <v>48</v>
      </c>
      <c r="D27" s="6" t="str">
        <f>IF(C27="","",IFERROR(VLOOKUP(C27,'Master Data'!$B$2:$C$527,2,FALSE),""))</f>
        <v>Kg</v>
      </c>
      <c r="E27" s="12">
        <v>5.0</v>
      </c>
      <c r="H27" s="2" t="str">
        <f>IFERROR('Master Data'!E50,"")</f>
        <v/>
      </c>
      <c r="I27" s="2" t="str">
        <f>IFERROR(__xludf.DUMMYFUNCTION("IFERROR(TRANSPOSE(FILTER('Master Data'!$B$2:$B$527,'Master Data'!$A$2:$A$527=$B27)),"""")"),"Tepung Terigu")</f>
        <v>Tepung Terigu</v>
      </c>
      <c r="J27" s="2" t="str">
        <f>IFERROR(__xludf.DUMMYFUNCTION("""COMPUTED_VALUE"""),"Tepung Tapioka")</f>
        <v>Tepung Tapioka</v>
      </c>
      <c r="K27" s="2" t="str">
        <f>IFERROR(__xludf.DUMMYFUNCTION("""COMPUTED_VALUE"""),"Sajiku")</f>
        <v>Sajiku</v>
      </c>
      <c r="L27" s="2" t="str">
        <f>IFERROR(__xludf.DUMMYFUNCTION("""COMPUTED_VALUE"""),"Lada")</f>
        <v>Lada</v>
      </c>
      <c r="M27" s="2" t="str">
        <f>IFERROR(__xludf.DUMMYFUNCTION("""COMPUTED_VALUE"""),"Minyak Goreng")</f>
        <v>Minyak Goreng</v>
      </c>
      <c r="N27" s="2" t="str">
        <f>IFERROR(__xludf.DUMMYFUNCTION("""COMPUTED_VALUE"""),"Maizena")</f>
        <v>Maizena</v>
      </c>
      <c r="O27" s="2" t="str">
        <f>IFERROR(__xludf.DUMMYFUNCTION("""COMPUTED_VALUE"""),"Saori")</f>
        <v>Saori</v>
      </c>
      <c r="P27" s="2" t="str">
        <f>IFERROR(__xludf.DUMMYFUNCTION("""COMPUTED_VALUE"""),"Tepung Beras")</f>
        <v>Tepung Beras</v>
      </c>
      <c r="Q27" s="2" t="str">
        <f>IFERROR(__xludf.DUMMYFUNCTION("""COMPUTED_VALUE"""),"Garam Kasar")</f>
        <v>Garam Kasar</v>
      </c>
      <c r="R27" s="2" t="str">
        <f>IFERROR(__xludf.DUMMYFUNCTION("""COMPUTED_VALUE"""),"Garam Halus")</f>
        <v>Garam Halus</v>
      </c>
      <c r="S27" s="2" t="str">
        <f>IFERROR(__xludf.DUMMYFUNCTION("""COMPUTED_VALUE"""),"Gula Putih")</f>
        <v>Gula Putih</v>
      </c>
      <c r="T27" s="2" t="str">
        <f>IFERROR(__xludf.DUMMYFUNCTION("""COMPUTED_VALUE"""),"Gula Merah")</f>
        <v>Gula Merah</v>
      </c>
      <c r="U27" s="2" t="str">
        <f>IFERROR(__xludf.DUMMYFUNCTION("""COMPUTED_VALUE"""),"Kecap")</f>
        <v>Kecap</v>
      </c>
      <c r="V27" s="2" t="str">
        <f>IFERROR(__xludf.DUMMYFUNCTION("""COMPUTED_VALUE"""),"Keju")</f>
        <v>Keju</v>
      </c>
      <c r="W27" s="2" t="str">
        <f>IFERROR(__xludf.DUMMYFUNCTION("""COMPUTED_VALUE"""),"Bumbu Marinasi")</f>
        <v>Bumbu Marinasi</v>
      </c>
      <c r="X27" s="2" t="str">
        <f>IFERROR(__xludf.DUMMYFUNCTION("""COMPUTED_VALUE"""),"Saos Tomat")</f>
        <v>Saos Tomat</v>
      </c>
      <c r="Y27" s="2" t="str">
        <f>IFERROR(__xludf.DUMMYFUNCTION("""COMPUTED_VALUE"""),"Tepung Panir")</f>
        <v>Tepung Panir</v>
      </c>
      <c r="Z27" s="2" t="str">
        <f>IFERROR(__xludf.DUMMYFUNCTION("""COMPUTED_VALUE"""),"Asem Jawa")</f>
        <v>Asem Jawa</v>
      </c>
    </row>
    <row r="28" ht="15.75" customHeight="1">
      <c r="A28" s="4">
        <v>46119.0</v>
      </c>
      <c r="B28" s="11" t="s">
        <v>26</v>
      </c>
      <c r="C28" s="11" t="s">
        <v>32</v>
      </c>
      <c r="D28" s="6" t="str">
        <f>IF(C28="","",IFERROR(VLOOKUP(C28,'Master Data'!$B$2:$C$527,2,FALSE),""))</f>
        <v>Pak</v>
      </c>
      <c r="E28" s="12">
        <v>2.0</v>
      </c>
      <c r="H28" s="2" t="str">
        <f>IFERROR('Master Data'!E51,"")</f>
        <v/>
      </c>
      <c r="I28" s="2" t="str">
        <f>IFERROR(__xludf.DUMMYFUNCTION("IFERROR(TRANSPOSE(FILTER('Master Data'!$B$2:$B$527,'Master Data'!$A$2:$A$527=$B28)),"""")"),"Tepung Terigu")</f>
        <v>Tepung Terigu</v>
      </c>
      <c r="J28" s="2" t="str">
        <f>IFERROR(__xludf.DUMMYFUNCTION("""COMPUTED_VALUE"""),"Tepung Tapioka")</f>
        <v>Tepung Tapioka</v>
      </c>
      <c r="K28" s="2" t="str">
        <f>IFERROR(__xludf.DUMMYFUNCTION("""COMPUTED_VALUE"""),"Sajiku")</f>
        <v>Sajiku</v>
      </c>
      <c r="L28" s="2" t="str">
        <f>IFERROR(__xludf.DUMMYFUNCTION("""COMPUTED_VALUE"""),"Lada")</f>
        <v>Lada</v>
      </c>
      <c r="M28" s="2" t="str">
        <f>IFERROR(__xludf.DUMMYFUNCTION("""COMPUTED_VALUE"""),"Minyak Goreng")</f>
        <v>Minyak Goreng</v>
      </c>
      <c r="N28" s="2" t="str">
        <f>IFERROR(__xludf.DUMMYFUNCTION("""COMPUTED_VALUE"""),"Maizena")</f>
        <v>Maizena</v>
      </c>
      <c r="O28" s="2" t="str">
        <f>IFERROR(__xludf.DUMMYFUNCTION("""COMPUTED_VALUE"""),"Saori")</f>
        <v>Saori</v>
      </c>
      <c r="P28" s="2" t="str">
        <f>IFERROR(__xludf.DUMMYFUNCTION("""COMPUTED_VALUE"""),"Tepung Beras")</f>
        <v>Tepung Beras</v>
      </c>
      <c r="Q28" s="2" t="str">
        <f>IFERROR(__xludf.DUMMYFUNCTION("""COMPUTED_VALUE"""),"Garam Kasar")</f>
        <v>Garam Kasar</v>
      </c>
      <c r="R28" s="2" t="str">
        <f>IFERROR(__xludf.DUMMYFUNCTION("""COMPUTED_VALUE"""),"Garam Halus")</f>
        <v>Garam Halus</v>
      </c>
      <c r="S28" s="2" t="str">
        <f>IFERROR(__xludf.DUMMYFUNCTION("""COMPUTED_VALUE"""),"Gula Putih")</f>
        <v>Gula Putih</v>
      </c>
      <c r="T28" s="2" t="str">
        <f>IFERROR(__xludf.DUMMYFUNCTION("""COMPUTED_VALUE"""),"Gula Merah")</f>
        <v>Gula Merah</v>
      </c>
      <c r="U28" s="2" t="str">
        <f>IFERROR(__xludf.DUMMYFUNCTION("""COMPUTED_VALUE"""),"Kecap")</f>
        <v>Kecap</v>
      </c>
      <c r="V28" s="2" t="str">
        <f>IFERROR(__xludf.DUMMYFUNCTION("""COMPUTED_VALUE"""),"Keju")</f>
        <v>Keju</v>
      </c>
      <c r="W28" s="2" t="str">
        <f>IFERROR(__xludf.DUMMYFUNCTION("""COMPUTED_VALUE"""),"Bumbu Marinasi")</f>
        <v>Bumbu Marinasi</v>
      </c>
      <c r="X28" s="2" t="str">
        <f>IFERROR(__xludf.DUMMYFUNCTION("""COMPUTED_VALUE"""),"Saos Tomat")</f>
        <v>Saos Tomat</v>
      </c>
      <c r="Y28" s="2" t="str">
        <f>IFERROR(__xludf.DUMMYFUNCTION("""COMPUTED_VALUE"""),"Tepung Panir")</f>
        <v>Tepung Panir</v>
      </c>
      <c r="Z28" s="2" t="str">
        <f>IFERROR(__xludf.DUMMYFUNCTION("""COMPUTED_VALUE"""),"Asem Jawa")</f>
        <v>Asem Jawa</v>
      </c>
    </row>
    <row r="29" ht="15.75" customHeight="1">
      <c r="A29" s="4">
        <v>46119.0</v>
      </c>
      <c r="B29" s="11" t="s">
        <v>26</v>
      </c>
      <c r="C29" s="11" t="s">
        <v>50</v>
      </c>
      <c r="D29" s="6" t="str">
        <f>IF(C29="","",IFERROR(VLOOKUP(C29,'Master Data'!$B$2:$C$527,2,FALSE),""))</f>
        <v>Pak</v>
      </c>
      <c r="E29" s="12">
        <v>1.0</v>
      </c>
      <c r="H29" s="2" t="str">
        <f>IFERROR('Master Data'!E52,"")</f>
        <v/>
      </c>
      <c r="I29" s="2" t="str">
        <f>IFERROR(__xludf.DUMMYFUNCTION("IFERROR(TRANSPOSE(FILTER('Master Data'!$B$2:$B$527,'Master Data'!$A$2:$A$527=$B29)),"""")"),"Tepung Terigu")</f>
        <v>Tepung Terigu</v>
      </c>
      <c r="J29" s="2" t="str">
        <f>IFERROR(__xludf.DUMMYFUNCTION("""COMPUTED_VALUE"""),"Tepung Tapioka")</f>
        <v>Tepung Tapioka</v>
      </c>
      <c r="K29" s="2" t="str">
        <f>IFERROR(__xludf.DUMMYFUNCTION("""COMPUTED_VALUE"""),"Sajiku")</f>
        <v>Sajiku</v>
      </c>
      <c r="L29" s="2" t="str">
        <f>IFERROR(__xludf.DUMMYFUNCTION("""COMPUTED_VALUE"""),"Lada")</f>
        <v>Lada</v>
      </c>
      <c r="M29" s="2" t="str">
        <f>IFERROR(__xludf.DUMMYFUNCTION("""COMPUTED_VALUE"""),"Minyak Goreng")</f>
        <v>Minyak Goreng</v>
      </c>
      <c r="N29" s="2" t="str">
        <f>IFERROR(__xludf.DUMMYFUNCTION("""COMPUTED_VALUE"""),"Maizena")</f>
        <v>Maizena</v>
      </c>
      <c r="O29" s="2" t="str">
        <f>IFERROR(__xludf.DUMMYFUNCTION("""COMPUTED_VALUE"""),"Saori")</f>
        <v>Saori</v>
      </c>
      <c r="P29" s="2" t="str">
        <f>IFERROR(__xludf.DUMMYFUNCTION("""COMPUTED_VALUE"""),"Tepung Beras")</f>
        <v>Tepung Beras</v>
      </c>
      <c r="Q29" s="2" t="str">
        <f>IFERROR(__xludf.DUMMYFUNCTION("""COMPUTED_VALUE"""),"Garam Kasar")</f>
        <v>Garam Kasar</v>
      </c>
      <c r="R29" s="2" t="str">
        <f>IFERROR(__xludf.DUMMYFUNCTION("""COMPUTED_VALUE"""),"Garam Halus")</f>
        <v>Garam Halus</v>
      </c>
      <c r="S29" s="2" t="str">
        <f>IFERROR(__xludf.DUMMYFUNCTION("""COMPUTED_VALUE"""),"Gula Putih")</f>
        <v>Gula Putih</v>
      </c>
      <c r="T29" s="2" t="str">
        <f>IFERROR(__xludf.DUMMYFUNCTION("""COMPUTED_VALUE"""),"Gula Merah")</f>
        <v>Gula Merah</v>
      </c>
      <c r="U29" s="2" t="str">
        <f>IFERROR(__xludf.DUMMYFUNCTION("""COMPUTED_VALUE"""),"Kecap")</f>
        <v>Kecap</v>
      </c>
      <c r="V29" s="2" t="str">
        <f>IFERROR(__xludf.DUMMYFUNCTION("""COMPUTED_VALUE"""),"Keju")</f>
        <v>Keju</v>
      </c>
      <c r="W29" s="2" t="str">
        <f>IFERROR(__xludf.DUMMYFUNCTION("""COMPUTED_VALUE"""),"Bumbu Marinasi")</f>
        <v>Bumbu Marinasi</v>
      </c>
      <c r="X29" s="2" t="str">
        <f>IFERROR(__xludf.DUMMYFUNCTION("""COMPUTED_VALUE"""),"Saos Tomat")</f>
        <v>Saos Tomat</v>
      </c>
      <c r="Y29" s="2" t="str">
        <f>IFERROR(__xludf.DUMMYFUNCTION("""COMPUTED_VALUE"""),"Tepung Panir")</f>
        <v>Tepung Panir</v>
      </c>
      <c r="Z29" s="2" t="str">
        <f>IFERROR(__xludf.DUMMYFUNCTION("""COMPUTED_VALUE"""),"Asem Jawa")</f>
        <v>Asem Jawa</v>
      </c>
    </row>
    <row r="30" ht="15.75" customHeight="1">
      <c r="A30" s="4">
        <v>46119.0</v>
      </c>
      <c r="B30" s="11" t="s">
        <v>10</v>
      </c>
      <c r="C30" s="11" t="s">
        <v>56</v>
      </c>
      <c r="D30" s="6" t="str">
        <f>IF(C30="","",IFERROR(VLOOKUP(C30,'Master Data'!$B$2:$C$527,2,FALSE),""))</f>
        <v>Kg</v>
      </c>
      <c r="E30" s="12">
        <v>4.0</v>
      </c>
      <c r="H30" s="2" t="str">
        <f>IFERROR('Master Data'!E53,"")</f>
        <v/>
      </c>
      <c r="I30" s="2" t="str">
        <f>IFERROR(__xludf.DUMMYFUNCTION("IFERROR(TRANSPOSE(FILTER('Master Data'!$B$2:$B$527,'Master Data'!$A$2:$A$527=$B30)),"""")"),"Daging Ayam Fillet")</f>
        <v>Daging Ayam Fillet</v>
      </c>
      <c r="J30" s="2" t="str">
        <f>IFERROR(__xludf.DUMMYFUNCTION("""COMPUTED_VALUE"""),"Daging Ayam Tulang (Potong)")</f>
        <v>Daging Ayam Tulang (Potong)</v>
      </c>
      <c r="K30" s="2" t="str">
        <f>IFERROR(__xludf.DUMMYFUNCTION("""COMPUTED_VALUE"""),"Ikan Patin Fillet")</f>
        <v>Ikan Patin Fillet</v>
      </c>
      <c r="L30" s="2" t="str">
        <f>IFERROR(__xludf.DUMMYFUNCTION("""COMPUTED_VALUE"""),"Telur")</f>
        <v>Telur</v>
      </c>
      <c r="M30" s="2" t="str">
        <f>IFERROR(__xludf.DUMMYFUNCTION("""COMPUTED_VALUE"""),"Ikan giling")</f>
        <v>Ikan giling</v>
      </c>
      <c r="N30" s="2" t="str">
        <f>IFERROR(__xludf.DUMMYFUNCTION("""COMPUTED_VALUE"""),"Ayam Giling")</f>
        <v>Ayam Giling</v>
      </c>
      <c r="O30" s="2" t="str">
        <f>IFERROR(__xludf.DUMMYFUNCTION("""COMPUTED_VALUE"""),"Daging Sapi")</f>
        <v>Daging Sapi</v>
      </c>
      <c r="P30" s="2" t="str">
        <f>IFERROR(__xludf.DUMMYFUNCTION("""COMPUTED_VALUE"""),"Udang")</f>
        <v>Udang</v>
      </c>
      <c r="Q30" s="2" t="str">
        <f>IFERROR(__xludf.DUMMYFUNCTION("""COMPUTED_VALUE"""),"Susu UHT")</f>
        <v>Susu UHT</v>
      </c>
    </row>
    <row r="31" ht="15.75" customHeight="1">
      <c r="A31" s="4">
        <v>46119.0</v>
      </c>
      <c r="B31" s="11"/>
      <c r="C31" s="11"/>
      <c r="D31" s="6" t="str">
        <f>IF(C31="","",IFERROR(VLOOKUP(C31,'Master Data'!$B$2:$C$527,2,FALSE),""))</f>
        <v/>
      </c>
      <c r="E31" s="12"/>
      <c r="H31" s="2" t="str">
        <f>IFERROR('Master Data'!E55,"")</f>
        <v/>
      </c>
      <c r="I31" s="2" t="str">
        <f>IFERROR(__xludf.DUMMYFUNCTION("IFERROR(TRANSPOSE(FILTER('Master Data'!$B$2:$B$527,'Master Data'!$A$2:$A$527=$B31)),"""")"),"")</f>
        <v/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</row>
    <row r="32" ht="15.75" customHeight="1">
      <c r="A32" s="8"/>
      <c r="B32" s="9"/>
      <c r="C32" s="9"/>
      <c r="D32" s="6" t="str">
        <f>IF(C32="","",IFERROR(VLOOKUP(C32,'Master Data'!$B$2:$C$527,2,FALSE),""))</f>
        <v/>
      </c>
      <c r="E32" s="10"/>
      <c r="H32" s="2" t="str">
        <f>IFERROR('Master Data'!E58,"")</f>
        <v/>
      </c>
      <c r="I32" s="2" t="str">
        <f>IFERROR(__xludf.DUMMYFUNCTION("IFERROR(TRANSPOSE(FILTER('Master Data'!$B$2:$B$527,'Master Data'!$A$2:$A$527=$B32)),"""")"),"")</f>
        <v/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</row>
    <row r="33" ht="15.75" customHeight="1">
      <c r="A33" s="8"/>
      <c r="B33" s="9"/>
      <c r="C33" s="9"/>
      <c r="D33" s="6" t="str">
        <f>IF(C33="","",IFERROR(VLOOKUP(C33,'Master Data'!$B$2:$C$527,2,FALSE),""))</f>
        <v/>
      </c>
      <c r="E33" s="10"/>
      <c r="H33" s="2" t="str">
        <f>IFERROR('Master Data'!E59,"")</f>
        <v/>
      </c>
      <c r="I33" s="2" t="str">
        <f>IFERROR(__xludf.DUMMYFUNCTION("IFERROR(TRANSPOSE(FILTER('Master Data'!$B$2:$B$527,'Master Data'!$A$2:$A$527=$B33)),"""")"),"")</f>
        <v/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</row>
    <row r="34" ht="15.75" customHeight="1">
      <c r="A34" s="8"/>
      <c r="B34" s="9"/>
      <c r="C34" s="9"/>
      <c r="D34" s="6" t="str">
        <f>IF(C34="","",IFERROR(VLOOKUP(C34,'Master Data'!$B$2:$C$527,2,FALSE),""))</f>
        <v/>
      </c>
      <c r="E34" s="10"/>
      <c r="H34" s="2" t="str">
        <f>IFERROR('Master Data'!E61,"")</f>
        <v/>
      </c>
      <c r="I34" s="2" t="str">
        <f>IFERROR(__xludf.DUMMYFUNCTION("IFERROR(TRANSPOSE(FILTER('Master Data'!$B$2:$B$527,'Master Data'!$A$2:$A$527=$B34)),"""")"),"")</f>
        <v/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</row>
    <row r="35" ht="15.75" customHeight="1">
      <c r="A35" s="8"/>
      <c r="B35" s="9"/>
      <c r="C35" s="9"/>
      <c r="D35" s="6" t="str">
        <f>IF(C35="","",IFERROR(VLOOKUP(C35,'Master Data'!$B$2:$C$527,2,FALSE),""))</f>
        <v/>
      </c>
      <c r="E35" s="10"/>
      <c r="H35" s="2" t="str">
        <f>IFERROR('Master Data'!E62,"")</f>
        <v/>
      </c>
      <c r="I35" s="2" t="str">
        <f>IFERROR(__xludf.DUMMYFUNCTION("IFERROR(TRANSPOSE(FILTER('Master Data'!$B$2:$B$527,'Master Data'!$A$2:$A$527=$B35)),"""")"),"")</f>
        <v/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</row>
    <row r="36" ht="15.75" customHeight="1">
      <c r="A36" s="8"/>
      <c r="B36" s="9"/>
      <c r="C36" s="9"/>
      <c r="D36" s="6" t="str">
        <f>IF(C36="","",IFERROR(VLOOKUP(C36,'Master Data'!$B$2:$C$527,2,FALSE),""))</f>
        <v/>
      </c>
      <c r="E36" s="10"/>
      <c r="H36" s="2" t="str">
        <f>IFERROR('Master Data'!E63,"")</f>
        <v/>
      </c>
      <c r="I36" s="2" t="str">
        <f>IFERROR(__xludf.DUMMYFUNCTION("IFERROR(TRANSPOSE(FILTER('Master Data'!$B$2:$B$527,'Master Data'!$A$2:$A$527=$B36)),"""")"),"")</f>
        <v/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</row>
    <row r="37" ht="15.75" customHeight="1">
      <c r="A37" s="8"/>
      <c r="B37" s="9"/>
      <c r="C37" s="9"/>
      <c r="D37" s="6" t="str">
        <f>IF(C37="","",IFERROR(VLOOKUP(C37,'Master Data'!$B$2:$C$527,2,FALSE),""))</f>
        <v/>
      </c>
      <c r="E37" s="10"/>
      <c r="H37" s="2" t="str">
        <f>IFERROR('Master Data'!E64,"")</f>
        <v/>
      </c>
      <c r="I37" s="2" t="str">
        <f>IFERROR(__xludf.DUMMYFUNCTION("IFERROR(TRANSPOSE(FILTER('Master Data'!$B$2:$B$527,'Master Data'!$A$2:$A$527=$B37)),"""")"),"")</f>
        <v/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</row>
    <row r="38" ht="15.75" customHeight="1">
      <c r="A38" s="8"/>
      <c r="B38" s="9"/>
      <c r="C38" s="9"/>
      <c r="D38" s="6" t="str">
        <f>IF(C38="","",IFERROR(VLOOKUP(C38,'Master Data'!$B$2:$C$527,2,FALSE),""))</f>
        <v/>
      </c>
      <c r="E38" s="10"/>
      <c r="H38" s="2" t="str">
        <f>IFERROR('Master Data'!E65,"")</f>
        <v/>
      </c>
      <c r="I38" s="2" t="str">
        <f>IFERROR(__xludf.DUMMYFUNCTION("IFERROR(TRANSPOSE(FILTER('Master Data'!$B$2:$B$527,'Master Data'!$A$2:$A$527=$B38)),"""")"),"")</f>
        <v/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</row>
    <row r="39" ht="15.75" customHeight="1">
      <c r="A39" s="8"/>
      <c r="B39" s="9"/>
      <c r="C39" s="9"/>
      <c r="D39" s="6" t="str">
        <f>IF(C39="","",IFERROR(VLOOKUP(C39,'Master Data'!$B$2:$C$527,2,FALSE),""))</f>
        <v/>
      </c>
      <c r="E39" s="10"/>
      <c r="H39" s="2" t="str">
        <f>IFERROR('Master Data'!E66,"")</f>
        <v/>
      </c>
      <c r="I39" s="2" t="str">
        <f>IFERROR(__xludf.DUMMYFUNCTION("IFERROR(TRANSPOSE(FILTER('Master Data'!$B$2:$B$527,'Master Data'!$A$2:$A$527=$B39)),"""")"),"")</f>
        <v/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</row>
    <row r="40" ht="15.75" customHeight="1">
      <c r="A40" s="8"/>
      <c r="B40" s="9"/>
      <c r="C40" s="9"/>
      <c r="D40" s="6" t="str">
        <f>IF(C40="","",IFERROR(VLOOKUP(C40,'Master Data'!$B$2:$C$527,2,FALSE),""))</f>
        <v/>
      </c>
      <c r="E40" s="10"/>
      <c r="H40" s="2" t="str">
        <f>IFERROR('Master Data'!E67,"")</f>
        <v/>
      </c>
      <c r="I40" s="2" t="str">
        <f>IFERROR(__xludf.DUMMYFUNCTION("IFERROR(TRANSPOSE(FILTER('Master Data'!$B$2:$B$527,'Master Data'!$A$2:$A$527=$B40)),"""")"),"")</f>
        <v/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</row>
    <row r="41" ht="15.75" customHeight="1">
      <c r="A41" s="8"/>
      <c r="B41" s="9"/>
      <c r="C41" s="9"/>
      <c r="D41" s="6" t="str">
        <f>IF(C41="","",IFERROR(VLOOKUP(C41,'Master Data'!$B$2:$C$527,2,FALSE),""))</f>
        <v/>
      </c>
      <c r="E41" s="10"/>
      <c r="H41" s="2" t="str">
        <f>IFERROR('Master Data'!E69,"")</f>
        <v/>
      </c>
      <c r="I41" s="2" t="str">
        <f>IFERROR(__xludf.DUMMYFUNCTION("IFERROR(TRANSPOSE(FILTER('Master Data'!$B$2:$B$527,'Master Data'!$A$2:$A$527=$B41)),"""")"),"")</f>
        <v/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</row>
    <row r="42" ht="15.75" customHeight="1">
      <c r="A42" s="8"/>
      <c r="B42" s="9"/>
      <c r="C42" s="9"/>
      <c r="D42" s="6" t="str">
        <f>IF(C42="","",IFERROR(VLOOKUP(C42,'Master Data'!$B$2:$C$527,2,FALSE),""))</f>
        <v/>
      </c>
      <c r="E42" s="10"/>
      <c r="H42" s="2" t="str">
        <f>IFERROR('Master Data'!E72,"")</f>
        <v/>
      </c>
      <c r="I42" s="2" t="str">
        <f>IFERROR(__xludf.DUMMYFUNCTION("IFERROR(TRANSPOSE(FILTER('Master Data'!$B$2:$B$527,'Master Data'!$A$2:$A$527=$B42)),"""")"),"")</f>
        <v/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</row>
    <row r="43" ht="15.75" customHeight="1">
      <c r="A43" s="8"/>
      <c r="B43" s="9"/>
      <c r="C43" s="9"/>
      <c r="D43" s="6" t="str">
        <f>IF(C43="","",IFERROR(VLOOKUP(C43,'Master Data'!$B$2:$C$527,2,FALSE),""))</f>
        <v/>
      </c>
      <c r="E43" s="10"/>
      <c r="H43" s="2" t="str">
        <f>IFERROR('Master Data'!E79,"")</f>
        <v/>
      </c>
      <c r="I43" s="2" t="str">
        <f>IFERROR(__xludf.DUMMYFUNCTION("IFERROR(TRANSPOSE(FILTER('Master Data'!$B$2:$B$527,'Master Data'!$A$2:$A$527=$B43)),"""")"),"")</f>
        <v/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</row>
    <row r="44" ht="15.75" customHeight="1">
      <c r="A44" s="8"/>
      <c r="B44" s="9"/>
      <c r="C44" s="9"/>
      <c r="D44" s="6" t="str">
        <f>IF(C44="","",IFERROR(VLOOKUP(C44,'Master Data'!$B$2:$C$527,2,FALSE),""))</f>
        <v/>
      </c>
      <c r="E44" s="10"/>
      <c r="H44" s="2" t="str">
        <f>IFERROR('Master Data'!E80,"")</f>
        <v/>
      </c>
      <c r="I44" s="2" t="str">
        <f>IFERROR(__xludf.DUMMYFUNCTION("IFERROR(TRANSPOSE(FILTER('Master Data'!$B$2:$B$527,'Master Data'!$A$2:$A$527=$B44)),"""")"),"")</f>
        <v/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</row>
    <row r="45" ht="15.75" customHeight="1">
      <c r="A45" s="8"/>
      <c r="B45" s="9"/>
      <c r="C45" s="9"/>
      <c r="D45" s="6" t="str">
        <f>IF(C45="","",IFERROR(VLOOKUP(C45,'Master Data'!$B$2:$C$527,2,FALSE),""))</f>
        <v/>
      </c>
      <c r="E45" s="10"/>
      <c r="H45" s="2" t="str">
        <f>IFERROR('Master Data'!E81,"")</f>
        <v/>
      </c>
      <c r="I45" s="2" t="str">
        <f>IFERROR(__xludf.DUMMYFUNCTION("IFERROR(TRANSPOSE(FILTER('Master Data'!$B$2:$B$527,'Master Data'!$A$2:$A$527=$B45)),"""")"),"")</f>
        <v/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</row>
    <row r="46" ht="15.75" customHeight="1">
      <c r="A46" s="8"/>
      <c r="B46" s="9"/>
      <c r="C46" s="9"/>
      <c r="D46" s="6" t="str">
        <f>IF(C46="","",IFERROR(VLOOKUP(C46,'Master Data'!$B$2:$C$527,2,FALSE),""))</f>
        <v/>
      </c>
      <c r="E46" s="10"/>
      <c r="H46" s="2" t="str">
        <f>IFERROR('Master Data'!E82,"")</f>
        <v/>
      </c>
      <c r="I46" s="2" t="str">
        <f>IFERROR(__xludf.DUMMYFUNCTION("IFERROR(TRANSPOSE(FILTER('Master Data'!$B$2:$B$527,'Master Data'!$A$2:$A$527=$B46)),"""")"),"")</f>
        <v/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</row>
    <row r="47" ht="15.75" customHeight="1">
      <c r="A47" s="8"/>
      <c r="B47" s="9"/>
      <c r="C47" s="9"/>
      <c r="D47" s="6" t="str">
        <f>IF(C47="","",IFERROR(VLOOKUP(C47,'Master Data'!$B$2:$C$527,2,FALSE),""))</f>
        <v/>
      </c>
      <c r="E47" s="10"/>
      <c r="H47" s="2" t="str">
        <f>IFERROR('Master Data'!E83,"")</f>
        <v/>
      </c>
      <c r="I47" s="2" t="str">
        <f>IFERROR(__xludf.DUMMYFUNCTION("IFERROR(TRANSPOSE(FILTER('Master Data'!$B$2:$B$527,'Master Data'!$A$2:$A$527=$B47)),"""")"),"")</f>
        <v/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</row>
    <row r="48" ht="15.75" customHeight="1">
      <c r="A48" s="8"/>
      <c r="B48" s="9"/>
      <c r="C48" s="9"/>
      <c r="D48" s="6" t="str">
        <f>IF(C48="","",IFERROR(VLOOKUP(C48,'Master Data'!$B$2:$C$527,2,FALSE),""))</f>
        <v/>
      </c>
      <c r="E48" s="10"/>
      <c r="H48" s="2" t="str">
        <f>IFERROR('Master Data'!E84,"")</f>
        <v/>
      </c>
      <c r="I48" s="2" t="str">
        <f>IFERROR(__xludf.DUMMYFUNCTION("IFERROR(TRANSPOSE(FILTER('Master Data'!$B$2:$B$527,'Master Data'!$A$2:$A$527=$B48)),"""")"),"")</f>
        <v/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</row>
    <row r="49" ht="15.75" customHeight="1">
      <c r="A49" s="8"/>
      <c r="B49" s="9"/>
      <c r="C49" s="9"/>
      <c r="D49" s="6" t="str">
        <f>IF(C49="","",IFERROR(VLOOKUP(C49,'Master Data'!$B$2:$C$527,2,FALSE),""))</f>
        <v/>
      </c>
      <c r="E49" s="10"/>
      <c r="H49" s="2" t="str">
        <f>IFERROR('Master Data'!E85,"")</f>
        <v/>
      </c>
      <c r="I49" s="2" t="str">
        <f>IFERROR(__xludf.DUMMYFUNCTION("IFERROR(TRANSPOSE(FILTER('Master Data'!$B$2:$B$527,'Master Data'!$A$2:$A$527=$B49)),"""")"),"")</f>
        <v/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</row>
    <row r="50" ht="15.75" customHeight="1">
      <c r="A50" s="8"/>
      <c r="B50" s="9"/>
      <c r="C50" s="9"/>
      <c r="D50" s="6" t="str">
        <f>IF(C50="","",IFERROR(VLOOKUP(C50,'Master Data'!$B$2:$C$527,2,FALSE),""))</f>
        <v/>
      </c>
      <c r="E50" s="10"/>
      <c r="H50" s="2" t="str">
        <f>IFERROR('Master Data'!E86,"")</f>
        <v/>
      </c>
      <c r="I50" s="2" t="str">
        <f>IFERROR(__xludf.DUMMYFUNCTION("IFERROR(TRANSPOSE(FILTER('Master Data'!$B$2:$B$527,'Master Data'!$A$2:$A$527=$B50)),"""")"),"")</f>
        <v/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</row>
    <row r="51" ht="15.75" customHeight="1">
      <c r="A51" s="8"/>
      <c r="B51" s="9"/>
      <c r="C51" s="9"/>
      <c r="D51" s="6" t="str">
        <f>IF(C51="","",IFERROR(VLOOKUP(C51,'Master Data'!$B$2:$C$527,2,FALSE),""))</f>
        <v/>
      </c>
      <c r="E51" s="10"/>
      <c r="H51" s="2" t="str">
        <f>IFERROR('Master Data'!E87,"")</f>
        <v/>
      </c>
      <c r="I51" s="2" t="str">
        <f>IFERROR(__xludf.DUMMYFUNCTION("IFERROR(TRANSPOSE(FILTER('Master Data'!$B$2:$B$527,'Master Data'!$A$2:$A$527=$B51)),"""")"),"")</f>
        <v/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</row>
    <row r="52" ht="15.75" customHeight="1">
      <c r="A52" s="8"/>
      <c r="B52" s="9"/>
      <c r="C52" s="9"/>
      <c r="D52" s="6" t="str">
        <f>IF(C52="","",IFERROR(VLOOKUP(C52,'Master Data'!$B$2:$C$527,2,FALSE),""))</f>
        <v/>
      </c>
      <c r="E52" s="10"/>
      <c r="H52" s="2" t="str">
        <f>IFERROR('Master Data'!E88,"")</f>
        <v/>
      </c>
      <c r="I52" s="2" t="str">
        <f>IFERROR(__xludf.DUMMYFUNCTION("IFERROR(TRANSPOSE(FILTER('Master Data'!$B$2:$B$527,'Master Data'!$A$2:$A$527=$B52)),"""")"),"")</f>
        <v/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</row>
    <row r="53" ht="15.75" customHeight="1">
      <c r="A53" s="8"/>
      <c r="B53" s="9"/>
      <c r="C53" s="9"/>
      <c r="D53" s="6" t="str">
        <f>IF(C53="","",IFERROR(VLOOKUP(C53,'Master Data'!$B$2:$C$527,2,FALSE),""))</f>
        <v/>
      </c>
      <c r="E53" s="10"/>
      <c r="H53" s="2" t="str">
        <f>IFERROR('Master Data'!E89,"")</f>
        <v/>
      </c>
      <c r="I53" s="2" t="str">
        <f>IFERROR(__xludf.DUMMYFUNCTION("IFERROR(TRANSPOSE(FILTER('Master Data'!$B$2:$B$527,'Master Data'!$A$2:$A$527=$B53)),"""")"),"")</f>
        <v/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</row>
    <row r="54" ht="15.75" customHeight="1">
      <c r="A54" s="8"/>
      <c r="B54" s="9"/>
      <c r="C54" s="9"/>
      <c r="D54" s="6" t="str">
        <f>IF(C54="","",IFERROR(VLOOKUP(C54,'Master Data'!$B$2:$C$527,2,FALSE),""))</f>
        <v/>
      </c>
      <c r="E54" s="10"/>
      <c r="H54" s="2" t="str">
        <f>IFERROR('Master Data'!E90,"")</f>
        <v/>
      </c>
      <c r="I54" s="2" t="str">
        <f>IFERROR(__xludf.DUMMYFUNCTION("IFERROR(TRANSPOSE(FILTER('Master Data'!$B$2:$B$527,'Master Data'!$A$2:$A$527=$B54)),"""")"),"")</f>
        <v/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</row>
    <row r="55" ht="15.75" customHeight="1">
      <c r="A55" s="8"/>
      <c r="B55" s="9"/>
      <c r="C55" s="9"/>
      <c r="D55" s="6" t="str">
        <f>IF(C55="","",IFERROR(VLOOKUP(C55,'Master Data'!$B$2:$C$527,2,FALSE),""))</f>
        <v/>
      </c>
      <c r="E55" s="10"/>
      <c r="H55" s="2" t="str">
        <f>IFERROR('Master Data'!E91,"")</f>
        <v/>
      </c>
      <c r="I55" s="2" t="str">
        <f>IFERROR(__xludf.DUMMYFUNCTION("IFERROR(TRANSPOSE(FILTER('Master Data'!$B$2:$B$527,'Master Data'!$A$2:$A$527=$B55)),"""")"),"")</f>
        <v/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</row>
    <row r="56" ht="15.75" customHeight="1">
      <c r="A56" s="8"/>
      <c r="B56" s="9"/>
      <c r="C56" s="9"/>
      <c r="D56" s="6" t="str">
        <f>IF(C56="","",IFERROR(VLOOKUP(C56,'Master Data'!$B$2:$C$527,2,FALSE),""))</f>
        <v/>
      </c>
      <c r="E56" s="10"/>
      <c r="H56" s="2" t="str">
        <f>IFERROR('Master Data'!E92,"")</f>
        <v/>
      </c>
      <c r="I56" s="2" t="str">
        <f>IFERROR(__xludf.DUMMYFUNCTION("IFERROR(TRANSPOSE(FILTER('Master Data'!$B$2:$B$527,'Master Data'!$A$2:$A$527=$B56)),"""")"),"")</f>
        <v/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</row>
    <row r="57" ht="15.75" customHeight="1">
      <c r="A57" s="8"/>
      <c r="B57" s="9"/>
      <c r="C57" s="9"/>
      <c r="D57" s="6" t="str">
        <f>IF(C57="","",IFERROR(VLOOKUP(C57,'Master Data'!$B$2:$C$527,2,FALSE),""))</f>
        <v/>
      </c>
      <c r="E57" s="10"/>
      <c r="H57" s="2" t="str">
        <f>IFERROR('Master Data'!E93,"")</f>
        <v/>
      </c>
      <c r="I57" s="2" t="str">
        <f>IFERROR(__xludf.DUMMYFUNCTION("IFERROR(TRANSPOSE(FILTER('Master Data'!$B$2:$B$527,'Master Data'!$A$2:$A$527=$B57)),"""")"),"")</f>
        <v/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</row>
    <row r="58" ht="15.75" customHeight="1">
      <c r="A58" s="8"/>
      <c r="B58" s="9"/>
      <c r="C58" s="9"/>
      <c r="D58" s="6" t="str">
        <f>IF(C58="","",IFERROR(VLOOKUP(C58,'Master Data'!$B$2:$C$527,2,FALSE),""))</f>
        <v/>
      </c>
      <c r="E58" s="10"/>
      <c r="H58" s="2" t="str">
        <f>IFERROR('Master Data'!E94,"")</f>
        <v/>
      </c>
      <c r="I58" s="2" t="str">
        <f>IFERROR(__xludf.DUMMYFUNCTION("IFERROR(TRANSPOSE(FILTER('Master Data'!$B$2:$B$527,'Master Data'!$A$2:$A$527=$B58)),"""")"),"")</f>
        <v/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</row>
    <row r="59" ht="15.75" customHeight="1">
      <c r="A59" s="8"/>
      <c r="B59" s="9"/>
      <c r="C59" s="9"/>
      <c r="D59" s="6" t="str">
        <f>IF(C59="","",IFERROR(VLOOKUP(C59,'Master Data'!$B$2:$C$527,2,FALSE),""))</f>
        <v/>
      </c>
      <c r="E59" s="10"/>
      <c r="H59" s="2" t="str">
        <f>IFERROR('Master Data'!E95,"")</f>
        <v/>
      </c>
      <c r="I59" s="2" t="str">
        <f>IFERROR(__xludf.DUMMYFUNCTION("IFERROR(TRANSPOSE(FILTER('Master Data'!$B$2:$B$527,'Master Data'!$A$2:$A$527=$B59)),"""")"),"")</f>
        <v/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</row>
    <row r="60" ht="15.75" customHeight="1">
      <c r="A60" s="8"/>
      <c r="B60" s="9"/>
      <c r="C60" s="9"/>
      <c r="D60" s="6" t="str">
        <f>IF(C60="","",IFERROR(VLOOKUP(C60,'Master Data'!$B$2:$C$527,2,FALSE),""))</f>
        <v/>
      </c>
      <c r="E60" s="10"/>
      <c r="H60" s="2" t="str">
        <f>IFERROR('Master Data'!E96,"")</f>
        <v/>
      </c>
      <c r="I60" s="2" t="str">
        <f>IFERROR(__xludf.DUMMYFUNCTION("IFERROR(TRANSPOSE(FILTER('Master Data'!$B$2:$B$527,'Master Data'!$A$2:$A$527=$B60)),"""")"),"")</f>
        <v/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</row>
    <row r="61" ht="15.75" customHeight="1">
      <c r="A61" s="8"/>
      <c r="B61" s="9"/>
      <c r="C61" s="9"/>
      <c r="D61" s="6" t="str">
        <f>IF(C61="","",IFERROR(VLOOKUP(C61,'Master Data'!$B$2:$C$527,2,FALSE),""))</f>
        <v/>
      </c>
      <c r="E61" s="10"/>
      <c r="H61" s="2" t="str">
        <f>IFERROR('Master Data'!E97,"")</f>
        <v/>
      </c>
      <c r="I61" s="2" t="str">
        <f>IFERROR(__xludf.DUMMYFUNCTION("IFERROR(TRANSPOSE(FILTER('Master Data'!$B$2:$B$527,'Master Data'!$A$2:$A$527=$B61)),"""")"),"")</f>
        <v/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</row>
    <row r="62" ht="15.75" customHeight="1">
      <c r="A62" s="8"/>
      <c r="B62" s="9"/>
      <c r="C62" s="9"/>
      <c r="D62" s="6" t="str">
        <f>IF(C62="","",IFERROR(VLOOKUP(C62,'Master Data'!$B$2:$C$527,2,FALSE),""))</f>
        <v/>
      </c>
      <c r="E62" s="10"/>
      <c r="H62" s="2" t="str">
        <f>IFERROR('Master Data'!E98,"")</f>
        <v/>
      </c>
      <c r="I62" s="2" t="str">
        <f>IFERROR(__xludf.DUMMYFUNCTION("IFERROR(TRANSPOSE(FILTER('Master Data'!$B$2:$B$527,'Master Data'!$A$2:$A$527=$B62)),"""")"),"")</f>
        <v/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</row>
    <row r="63" ht="15.75" customHeight="1">
      <c r="A63" s="8"/>
      <c r="B63" s="9"/>
      <c r="C63" s="9"/>
      <c r="D63" s="6" t="str">
        <f>IF(C63="","",IFERROR(VLOOKUP(C63,'Master Data'!$B$2:$C$527,2,FALSE),""))</f>
        <v/>
      </c>
      <c r="E63" s="10"/>
      <c r="H63" s="2" t="str">
        <f>IFERROR('Master Data'!E99,"")</f>
        <v/>
      </c>
      <c r="I63" s="2" t="str">
        <f>IFERROR(__xludf.DUMMYFUNCTION("IFERROR(TRANSPOSE(FILTER('Master Data'!$B$2:$B$527,'Master Data'!$A$2:$A$527=$B63)),"""")"),"")</f>
        <v/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</row>
    <row r="64" ht="15.75" customHeight="1">
      <c r="A64" s="8"/>
      <c r="B64" s="9"/>
      <c r="C64" s="9"/>
      <c r="D64" s="6" t="str">
        <f>IF(C64="","",IFERROR(VLOOKUP(C64,'Master Data'!$B$2:$C$527,2,FALSE),""))</f>
        <v/>
      </c>
      <c r="E64" s="10"/>
      <c r="H64" s="2" t="str">
        <f>IFERROR('Master Data'!E100,"")</f>
        <v/>
      </c>
      <c r="I64" s="2" t="str">
        <f>IFERROR(__xludf.DUMMYFUNCTION("IFERROR(TRANSPOSE(FILTER('Master Data'!$B$2:$B$527,'Master Data'!$A$2:$A$527=$B64)),"""")"),"")</f>
        <v/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</row>
    <row r="65" ht="15.75" customHeight="1">
      <c r="A65" s="8"/>
      <c r="B65" s="9"/>
      <c r="C65" s="9"/>
      <c r="D65" s="6" t="str">
        <f>IF(C65="","",IFERROR(VLOOKUP(C65,'Master Data'!$B$2:$C$527,2,FALSE),""))</f>
        <v/>
      </c>
      <c r="E65" s="10"/>
      <c r="H65" s="2" t="str">
        <f>IFERROR('Master Data'!E101,"")</f>
        <v/>
      </c>
      <c r="I65" s="2" t="str">
        <f>IFERROR(__xludf.DUMMYFUNCTION("IFERROR(TRANSPOSE(FILTER('Master Data'!$B$2:$B$527,'Master Data'!$A$2:$A$527=$B65)),"""")"),"")</f>
        <v/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</row>
    <row r="66" ht="15.75" customHeight="1">
      <c r="A66" s="8"/>
      <c r="B66" s="9"/>
      <c r="C66" s="9"/>
      <c r="D66" s="6" t="str">
        <f>IF(C66="","",IFERROR(VLOOKUP(C66,'Master Data'!$B$2:$C$527,2,FALSE),""))</f>
        <v/>
      </c>
      <c r="E66" s="10"/>
      <c r="H66" s="2" t="str">
        <f>IFERROR('Master Data'!E102,"")</f>
        <v/>
      </c>
      <c r="I66" s="2" t="str">
        <f>IFERROR(__xludf.DUMMYFUNCTION("IFERROR(TRANSPOSE(FILTER('Master Data'!$B$2:$B$527,'Master Data'!$A$2:$A$527=$B66)),"""")"),"")</f>
        <v/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</row>
    <row r="67" ht="15.75" customHeight="1">
      <c r="A67" s="8"/>
      <c r="B67" s="9"/>
      <c r="C67" s="9"/>
      <c r="D67" s="6" t="str">
        <f>IF(C67="","",IFERROR(VLOOKUP(C67,'Master Data'!$B$2:$C$527,2,FALSE),""))</f>
        <v/>
      </c>
      <c r="E67" s="10"/>
      <c r="H67" s="2" t="str">
        <f>IFERROR('Master Data'!E103,"")</f>
        <v/>
      </c>
      <c r="I67" s="2" t="str">
        <f>IFERROR(__xludf.DUMMYFUNCTION("IFERROR(TRANSPOSE(FILTER('Master Data'!$B$2:$B$527,'Master Data'!$A$2:$A$527=$B67)),"""")"),"")</f>
        <v/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</row>
    <row r="68" ht="15.75" customHeight="1">
      <c r="A68" s="8"/>
      <c r="B68" s="9"/>
      <c r="C68" s="9"/>
      <c r="D68" s="6" t="str">
        <f>IF(C68="","",IFERROR(VLOOKUP(C68,'Master Data'!$B$2:$C$527,2,FALSE),""))</f>
        <v/>
      </c>
      <c r="E68" s="10"/>
      <c r="H68" s="2" t="str">
        <f>IFERROR('Master Data'!E104,"")</f>
        <v/>
      </c>
      <c r="I68" s="2" t="str">
        <f>IFERROR(__xludf.DUMMYFUNCTION("IFERROR(TRANSPOSE(FILTER('Master Data'!$B$2:$B$527,'Master Data'!$A$2:$A$527=$B68)),"""")"),"")</f>
        <v/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</row>
    <row r="69" ht="15.75" customHeight="1">
      <c r="A69" s="8"/>
      <c r="B69" s="9"/>
      <c r="C69" s="9"/>
      <c r="D69" s="6" t="str">
        <f>IF(C69="","",IFERROR(VLOOKUP(C69,'Master Data'!$B$2:$C$527,2,FALSE),""))</f>
        <v/>
      </c>
      <c r="E69" s="10"/>
      <c r="H69" s="2" t="str">
        <f>IFERROR('Master Data'!E105,"")</f>
        <v/>
      </c>
      <c r="I69" s="2" t="str">
        <f>IFERROR(__xludf.DUMMYFUNCTION("IFERROR(TRANSPOSE(FILTER('Master Data'!$B$2:$B$527,'Master Data'!$A$2:$A$527=$B69)),"""")"),"")</f>
        <v/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</row>
    <row r="70" ht="15.75" customHeight="1">
      <c r="A70" s="8"/>
      <c r="B70" s="9"/>
      <c r="C70" s="9"/>
      <c r="D70" s="6" t="str">
        <f>IF(C70="","",IFERROR(VLOOKUP(C70,'Master Data'!$B$2:$C$527,2,FALSE),""))</f>
        <v/>
      </c>
      <c r="E70" s="10"/>
      <c r="H70" s="2" t="str">
        <f>IFERROR('Master Data'!E106,"")</f>
        <v/>
      </c>
      <c r="I70" s="2" t="str">
        <f>IFERROR(__xludf.DUMMYFUNCTION("IFERROR(TRANSPOSE(FILTER('Master Data'!$B$2:$B$527,'Master Data'!$A$2:$A$527=$B70)),"""")"),"")</f>
        <v/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</row>
    <row r="71" ht="15.75" customHeight="1">
      <c r="A71" s="8"/>
      <c r="B71" s="9"/>
      <c r="C71" s="9"/>
      <c r="D71" s="6" t="str">
        <f>IF(C71="","",IFERROR(VLOOKUP(C71,'Master Data'!$B$2:$C$527,2,FALSE),""))</f>
        <v/>
      </c>
      <c r="E71" s="10"/>
      <c r="H71" s="2" t="str">
        <f>IFERROR('Master Data'!E107,"")</f>
        <v/>
      </c>
      <c r="I71" s="2" t="str">
        <f>IFERROR(__xludf.DUMMYFUNCTION("IFERROR(TRANSPOSE(FILTER('Master Data'!$B$2:$B$527,'Master Data'!$A$2:$A$527=$B71)),"""")"),"")</f>
        <v/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</row>
    <row r="72" ht="15.75" customHeight="1">
      <c r="A72" s="8"/>
      <c r="B72" s="9"/>
      <c r="C72" s="9"/>
      <c r="D72" s="6" t="str">
        <f>IF(C72="","",IFERROR(VLOOKUP(C72,'Master Data'!$B$2:$C$527,2,FALSE),""))</f>
        <v/>
      </c>
      <c r="E72" s="10"/>
      <c r="H72" s="2" t="str">
        <f>IFERROR('Master Data'!E108,"")</f>
        <v/>
      </c>
      <c r="I72" s="2" t="str">
        <f>IFERROR(__xludf.DUMMYFUNCTION("IFERROR(TRANSPOSE(FILTER('Master Data'!$B$2:$B$527,'Master Data'!$A$2:$A$527=$B72)),"""")"),"")</f>
        <v/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</row>
    <row r="73" ht="15.75" customHeight="1">
      <c r="A73" s="8"/>
      <c r="B73" s="9"/>
      <c r="C73" s="9"/>
      <c r="D73" s="6" t="str">
        <f>IF(C73="","",IFERROR(VLOOKUP(C73,'Master Data'!$B$2:$C$527,2,FALSE),""))</f>
        <v/>
      </c>
      <c r="E73" s="10"/>
      <c r="H73" s="2" t="str">
        <f>IFERROR('Master Data'!E109,"")</f>
        <v/>
      </c>
      <c r="I73" s="2" t="str">
        <f>IFERROR(__xludf.DUMMYFUNCTION("IFERROR(TRANSPOSE(FILTER('Master Data'!$B$2:$B$527,'Master Data'!$A$2:$A$527=$B73)),"""")"),"")</f>
        <v/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</row>
    <row r="74" ht="15.75" customHeight="1">
      <c r="A74" s="8"/>
      <c r="B74" s="9"/>
      <c r="C74" s="9"/>
      <c r="D74" s="6" t="str">
        <f>IF(C74="","",IFERROR(VLOOKUP(C74,'Master Data'!$B$2:$C$527,2,FALSE),""))</f>
        <v/>
      </c>
      <c r="E74" s="10"/>
      <c r="H74" s="2" t="str">
        <f>IFERROR('Master Data'!E110,"")</f>
        <v/>
      </c>
      <c r="I74" s="2" t="str">
        <f>IFERROR(__xludf.DUMMYFUNCTION("IFERROR(TRANSPOSE(FILTER('Master Data'!$B$2:$B$527,'Master Data'!$A$2:$A$527=$B74)),"""")"),"")</f>
        <v/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</row>
    <row r="75" ht="15.75" customHeight="1">
      <c r="A75" s="8"/>
      <c r="B75" s="9"/>
      <c r="C75" s="9"/>
      <c r="D75" s="6" t="str">
        <f>IF(C75="","",IFERROR(VLOOKUP(C75,'Master Data'!$B$2:$C$527,2,FALSE),""))</f>
        <v/>
      </c>
      <c r="E75" s="10"/>
      <c r="H75" s="2" t="str">
        <f>IFERROR('Master Data'!E111,"")</f>
        <v/>
      </c>
      <c r="I75" s="2" t="str">
        <f>IFERROR(__xludf.DUMMYFUNCTION("IFERROR(TRANSPOSE(FILTER('Master Data'!$B$2:$B$527,'Master Data'!$A$2:$A$527=$B75)),"""")"),"")</f>
        <v/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</row>
    <row r="76" ht="15.75" customHeight="1">
      <c r="A76" s="8"/>
      <c r="B76" s="9"/>
      <c r="C76" s="9"/>
      <c r="D76" s="6" t="str">
        <f>IF(C76="","",IFERROR(VLOOKUP(C76,'Master Data'!$B$2:$C$527,2,FALSE),""))</f>
        <v/>
      </c>
      <c r="E76" s="10"/>
      <c r="H76" s="2" t="str">
        <f>IFERROR('Master Data'!E112,"")</f>
        <v/>
      </c>
      <c r="I76" s="2" t="str">
        <f>IFERROR(__xludf.DUMMYFUNCTION("IFERROR(TRANSPOSE(FILTER('Master Data'!$B$2:$B$527,'Master Data'!$A$2:$A$527=$B76)),"""")"),"")</f>
        <v/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</row>
    <row r="77" ht="15.75" customHeight="1">
      <c r="A77" s="8"/>
      <c r="B77" s="9"/>
      <c r="C77" s="9"/>
      <c r="D77" s="6" t="str">
        <f>IF(C77="","",IFERROR(VLOOKUP(C77,'Master Data'!$B$2:$C$527,2,FALSE),""))</f>
        <v/>
      </c>
      <c r="E77" s="10"/>
      <c r="H77" s="2" t="str">
        <f>IFERROR('Master Data'!E113,"")</f>
        <v/>
      </c>
      <c r="I77" s="2" t="str">
        <f>IFERROR(__xludf.DUMMYFUNCTION("IFERROR(TRANSPOSE(FILTER('Master Data'!$B$2:$B$527,'Master Data'!$A$2:$A$527=$B77)),"""")"),"")</f>
        <v/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</row>
    <row r="78" ht="15.75" customHeight="1">
      <c r="A78" s="8"/>
      <c r="B78" s="9"/>
      <c r="C78" s="9"/>
      <c r="D78" s="6" t="str">
        <f>IF(C78="","",IFERROR(VLOOKUP(C78,'Master Data'!$B$2:$C$527,2,FALSE),""))</f>
        <v/>
      </c>
      <c r="E78" s="10"/>
      <c r="H78" s="2" t="str">
        <f>IFERROR('Master Data'!E114,"")</f>
        <v/>
      </c>
      <c r="I78" s="2" t="str">
        <f>IFERROR(__xludf.DUMMYFUNCTION("IFERROR(TRANSPOSE(FILTER('Master Data'!$B$2:$B$527,'Master Data'!$A$2:$A$527=$B78)),"""")"),"")</f>
        <v/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</row>
    <row r="79" ht="15.75" customHeight="1">
      <c r="A79" s="8"/>
      <c r="B79" s="9"/>
      <c r="C79" s="9"/>
      <c r="D79" s="6" t="str">
        <f>IF(C79="","",IFERROR(VLOOKUP(C79,'Master Data'!$B$2:$C$527,2,FALSE),""))</f>
        <v/>
      </c>
      <c r="E79" s="10"/>
      <c r="H79" s="2" t="str">
        <f>IFERROR('Master Data'!E115,"")</f>
        <v/>
      </c>
      <c r="I79" s="2" t="str">
        <f>IFERROR(__xludf.DUMMYFUNCTION("IFERROR(TRANSPOSE(FILTER('Master Data'!$B$2:$B$527,'Master Data'!$A$2:$A$527=$B79)),"""")"),"")</f>
        <v/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</row>
    <row r="80" ht="15.75" customHeight="1">
      <c r="A80" s="8"/>
      <c r="B80" s="9"/>
      <c r="C80" s="9"/>
      <c r="D80" s="6" t="str">
        <f>IF(C80="","",IFERROR(VLOOKUP(C80,'Master Data'!$B$2:$C$527,2,FALSE),""))</f>
        <v/>
      </c>
      <c r="E80" s="10"/>
      <c r="H80" s="2" t="str">
        <f>IFERROR('Master Data'!E116,"")</f>
        <v/>
      </c>
      <c r="I80" s="2" t="str">
        <f>IFERROR(__xludf.DUMMYFUNCTION("IFERROR(TRANSPOSE(FILTER('Master Data'!$B$2:$B$527,'Master Data'!$A$2:$A$527=$B80)),"""")"),"")</f>
        <v/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</row>
    <row r="81" ht="15.75" customHeight="1">
      <c r="A81" s="8"/>
      <c r="B81" s="9"/>
      <c r="C81" s="9"/>
      <c r="D81" s="6" t="str">
        <f>IF(C81="","",IFERROR(VLOOKUP(C81,'Master Data'!$B$2:$C$527,2,FALSE),""))</f>
        <v/>
      </c>
      <c r="E81" s="10"/>
      <c r="H81" s="2" t="str">
        <f>IFERROR('Master Data'!E117,"")</f>
        <v/>
      </c>
      <c r="I81" s="2" t="str">
        <f>IFERROR(__xludf.DUMMYFUNCTION("IFERROR(TRANSPOSE(FILTER('Master Data'!$B$2:$B$527,'Master Data'!$A$2:$A$527=$B81)),"""")"),"")</f>
        <v/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</row>
    <row r="82" ht="15.75" customHeight="1">
      <c r="A82" s="8"/>
      <c r="B82" s="9"/>
      <c r="C82" s="9"/>
      <c r="D82" s="6" t="str">
        <f>IF(C82="","",IFERROR(VLOOKUP(C82,'Master Data'!$B$2:$C$527,2,FALSE),""))</f>
        <v/>
      </c>
      <c r="E82" s="10"/>
      <c r="H82" s="2" t="str">
        <f>IFERROR('Master Data'!E118,"")</f>
        <v/>
      </c>
      <c r="I82" s="2" t="str">
        <f>IFERROR(__xludf.DUMMYFUNCTION("IFERROR(TRANSPOSE(FILTER('Master Data'!$B$2:$B$527,'Master Data'!$A$2:$A$527=$B82)),"""")"),"")</f>
        <v/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</row>
    <row r="83" ht="15.75" customHeight="1">
      <c r="A83" s="8"/>
      <c r="B83" s="9"/>
      <c r="C83" s="9"/>
      <c r="D83" s="6" t="str">
        <f>IF(C83="","",IFERROR(VLOOKUP(C83,'Master Data'!$B$2:$C$527,2,FALSE),""))</f>
        <v/>
      </c>
      <c r="E83" s="10"/>
      <c r="H83" s="2" t="str">
        <f>IFERROR('Master Data'!E119,"")</f>
        <v/>
      </c>
      <c r="I83" s="2" t="str">
        <f>IFERROR(__xludf.DUMMYFUNCTION("IFERROR(TRANSPOSE(FILTER('Master Data'!$B$2:$B$527,'Master Data'!$A$2:$A$527=$B83)),"""")"),"")</f>
        <v/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</row>
    <row r="84" ht="15.75" customHeight="1">
      <c r="A84" s="8"/>
      <c r="B84" s="9"/>
      <c r="C84" s="9"/>
      <c r="D84" s="6" t="str">
        <f>IF(C84="","",IFERROR(VLOOKUP(C84,'Master Data'!$B$2:$C$527,2,FALSE),""))</f>
        <v/>
      </c>
      <c r="E84" s="10"/>
      <c r="H84" s="2" t="str">
        <f>IFERROR('Master Data'!E120,"")</f>
        <v/>
      </c>
      <c r="I84" s="2" t="str">
        <f>IFERROR(__xludf.DUMMYFUNCTION("IFERROR(TRANSPOSE(FILTER('Master Data'!$B$2:$B$527,'Master Data'!$A$2:$A$527=$B84)),"""")"),"")</f>
        <v/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</row>
    <row r="85" ht="15.75" customHeight="1">
      <c r="A85" s="8"/>
      <c r="B85" s="9"/>
      <c r="C85" s="9"/>
      <c r="D85" s="6" t="str">
        <f>IF(C85="","",IFERROR(VLOOKUP(C85,'Master Data'!$B$2:$C$527,2,FALSE),""))</f>
        <v/>
      </c>
      <c r="E85" s="10"/>
      <c r="H85" s="2" t="str">
        <f>IFERROR('Master Data'!E121,"")</f>
        <v/>
      </c>
      <c r="I85" s="2" t="str">
        <f>IFERROR(__xludf.DUMMYFUNCTION("IFERROR(TRANSPOSE(FILTER('Master Data'!$B$2:$B$527,'Master Data'!$A$2:$A$527=$B85)),"""")"),"")</f>
        <v/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</row>
    <row r="86" ht="15.75" customHeight="1">
      <c r="A86" s="8"/>
      <c r="B86" s="9"/>
      <c r="C86" s="9"/>
      <c r="D86" s="6" t="str">
        <f>IF(C86="","",IFERROR(VLOOKUP(C86,'Master Data'!$B$2:$C$527,2,FALSE),""))</f>
        <v/>
      </c>
      <c r="E86" s="10"/>
      <c r="H86" s="2" t="str">
        <f>IFERROR('Master Data'!E122,"")</f>
        <v/>
      </c>
      <c r="I86" s="2" t="str">
        <f>IFERROR(__xludf.DUMMYFUNCTION("IFERROR(TRANSPOSE(FILTER('Master Data'!$B$2:$B$527,'Master Data'!$A$2:$A$527=$B86)),"""")"),"")</f>
        <v/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</row>
    <row r="87" ht="15.75" customHeight="1">
      <c r="A87" s="8"/>
      <c r="B87" s="9"/>
      <c r="C87" s="9"/>
      <c r="D87" s="6" t="str">
        <f>IF(C87="","",IFERROR(VLOOKUP(C87,'Master Data'!$B$2:$C$527,2,FALSE),""))</f>
        <v/>
      </c>
      <c r="E87" s="10"/>
      <c r="H87" s="2" t="str">
        <f>IFERROR('Master Data'!E123,"")</f>
        <v/>
      </c>
      <c r="I87" s="2" t="str">
        <f>IFERROR(__xludf.DUMMYFUNCTION("IFERROR(TRANSPOSE(FILTER('Master Data'!$B$2:$B$527,'Master Data'!$A$2:$A$527=$B87)),"""")"),"")</f>
        <v/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</row>
    <row r="88" ht="15.75" customHeight="1">
      <c r="A88" s="8"/>
      <c r="B88" s="9"/>
      <c r="C88" s="9"/>
      <c r="D88" s="6" t="str">
        <f>IF(C88="","",IFERROR(VLOOKUP(C88,'Master Data'!$B$2:$C$527,2,FALSE),""))</f>
        <v/>
      </c>
      <c r="E88" s="10"/>
      <c r="H88" s="2" t="str">
        <f>IFERROR('Master Data'!E124,"")</f>
        <v/>
      </c>
      <c r="I88" s="2" t="str">
        <f>IFERROR(__xludf.DUMMYFUNCTION("IFERROR(TRANSPOSE(FILTER('Master Data'!$B$2:$B$527,'Master Data'!$A$2:$A$527=$B88)),"""")"),"")</f>
        <v/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</row>
    <row r="89" ht="15.75" customHeight="1">
      <c r="A89" s="8"/>
      <c r="B89" s="9"/>
      <c r="C89" s="9"/>
      <c r="D89" s="6" t="str">
        <f>IF(C89="","",IFERROR(VLOOKUP(C89,'Master Data'!$B$2:$C$527,2,FALSE),""))</f>
        <v/>
      </c>
      <c r="E89" s="10"/>
      <c r="H89" s="2" t="str">
        <f>IFERROR('Master Data'!E125,"")</f>
        <v/>
      </c>
      <c r="I89" s="2" t="str">
        <f>IFERROR(__xludf.DUMMYFUNCTION("IFERROR(TRANSPOSE(FILTER('Master Data'!$B$2:$B$527,'Master Data'!$A$2:$A$527=$B89)),"""")"),"")</f>
        <v/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</row>
    <row r="90" ht="15.75" customHeight="1">
      <c r="A90" s="8"/>
      <c r="B90" s="9"/>
      <c r="C90" s="9"/>
      <c r="D90" s="6" t="str">
        <f>IF(C90="","",IFERROR(VLOOKUP(C90,'Master Data'!$B$2:$C$527,2,FALSE),""))</f>
        <v/>
      </c>
      <c r="E90" s="10"/>
      <c r="H90" s="2" t="str">
        <f>IFERROR('Master Data'!E126,"")</f>
        <v/>
      </c>
      <c r="I90" s="2" t="str">
        <f>IFERROR(__xludf.DUMMYFUNCTION("IFERROR(TRANSPOSE(FILTER('Master Data'!$B$2:$B$527,'Master Data'!$A$2:$A$527=$B90)),"""")"),"")</f>
        <v/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</row>
    <row r="91" ht="15.75" customHeight="1">
      <c r="A91" s="8"/>
      <c r="B91" s="9"/>
      <c r="C91" s="9"/>
      <c r="D91" s="6" t="str">
        <f>IF(C91="","",IFERROR(VLOOKUP(C91,'Master Data'!$B$2:$C$527,2,FALSE),""))</f>
        <v/>
      </c>
      <c r="E91" s="10"/>
      <c r="H91" s="2" t="str">
        <f>IFERROR('Master Data'!E127,"")</f>
        <v/>
      </c>
      <c r="I91" s="2" t="str">
        <f>IFERROR(__xludf.DUMMYFUNCTION("IFERROR(TRANSPOSE(FILTER('Master Data'!$B$2:$B$527,'Master Data'!$A$2:$A$527=$B91)),"""")"),"")</f>
        <v/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</row>
    <row r="92" ht="15.75" customHeight="1">
      <c r="A92" s="8"/>
      <c r="B92" s="9"/>
      <c r="C92" s="9"/>
      <c r="D92" s="6" t="str">
        <f>IF(C92="","",IFERROR(VLOOKUP(C92,'Master Data'!$B$2:$C$527,2,FALSE),""))</f>
        <v/>
      </c>
      <c r="E92" s="10"/>
      <c r="H92" s="2" t="str">
        <f>IFERROR('Master Data'!E128,"")</f>
        <v/>
      </c>
      <c r="I92" s="2" t="str">
        <f>IFERROR(__xludf.DUMMYFUNCTION("IFERROR(TRANSPOSE(FILTER('Master Data'!$B$2:$B$527,'Master Data'!$A$2:$A$527=$B92)),"""")"),"")</f>
        <v/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</row>
    <row r="93" ht="15.75" customHeight="1">
      <c r="A93" s="8"/>
      <c r="B93" s="9"/>
      <c r="C93" s="9"/>
      <c r="D93" s="6" t="str">
        <f>IF(C93="","",IFERROR(VLOOKUP(C93,'Master Data'!$B$2:$C$527,2,FALSE),""))</f>
        <v/>
      </c>
      <c r="E93" s="10"/>
      <c r="H93" s="2" t="str">
        <f>IFERROR('Master Data'!E129,"")</f>
        <v/>
      </c>
      <c r="I93" s="2" t="str">
        <f>IFERROR(__xludf.DUMMYFUNCTION("IFERROR(TRANSPOSE(FILTER('Master Data'!$B$2:$B$527,'Master Data'!$A$2:$A$527=$B93)),"""")"),"")</f>
        <v/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</row>
    <row r="94" ht="15.75" customHeight="1">
      <c r="A94" s="8"/>
      <c r="B94" s="9"/>
      <c r="C94" s="9"/>
      <c r="D94" s="6" t="str">
        <f>IF(C94="","",IFERROR(VLOOKUP(C94,'Master Data'!$B$2:$C$527,2,FALSE),""))</f>
        <v/>
      </c>
      <c r="E94" s="10"/>
      <c r="H94" s="2" t="str">
        <f>IFERROR('Master Data'!E130,"")</f>
        <v/>
      </c>
      <c r="I94" s="2" t="str">
        <f>IFERROR(__xludf.DUMMYFUNCTION("IFERROR(TRANSPOSE(FILTER('Master Data'!$B$2:$B$527,'Master Data'!$A$2:$A$527=$B94)),"""")"),"")</f>
        <v/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</row>
    <row r="95" ht="15.75" customHeight="1">
      <c r="A95" s="8"/>
      <c r="B95" s="9"/>
      <c r="C95" s="9"/>
      <c r="D95" s="6" t="str">
        <f>IF(C95="","",IFERROR(VLOOKUP(C95,'Master Data'!$B$2:$C$527,2,FALSE),""))</f>
        <v/>
      </c>
      <c r="E95" s="10"/>
      <c r="H95" s="2" t="str">
        <f>IFERROR('Master Data'!E131,"")</f>
        <v/>
      </c>
      <c r="I95" s="2" t="str">
        <f>IFERROR(__xludf.DUMMYFUNCTION("IFERROR(TRANSPOSE(FILTER('Master Data'!$B$2:$B$527,'Master Data'!$A$2:$A$527=$B95)),"""")"),"")</f>
        <v/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</row>
    <row r="96" ht="15.75" customHeight="1">
      <c r="A96" s="8"/>
      <c r="B96" s="9"/>
      <c r="C96" s="9"/>
      <c r="D96" s="6" t="str">
        <f>IF(C96="","",IFERROR(VLOOKUP(C96,'Master Data'!$B$2:$C$527,2,FALSE),""))</f>
        <v/>
      </c>
      <c r="E96" s="10"/>
      <c r="H96" s="2" t="str">
        <f>IFERROR('Master Data'!E132,"")</f>
        <v/>
      </c>
      <c r="I96" s="2" t="str">
        <f>IFERROR(__xludf.DUMMYFUNCTION("IFERROR(TRANSPOSE(FILTER('Master Data'!$B$2:$B$527,'Master Data'!$A$2:$A$527=$B96)),"""")"),"")</f>
        <v/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</row>
    <row r="97" ht="15.75" customHeight="1">
      <c r="A97" s="8"/>
      <c r="B97" s="9"/>
      <c r="C97" s="9"/>
      <c r="D97" s="6" t="str">
        <f>IF(C97="","",IFERROR(VLOOKUP(C97,'Master Data'!$B$2:$C$527,2,FALSE),""))</f>
        <v/>
      </c>
      <c r="E97" s="10"/>
      <c r="H97" s="2" t="str">
        <f>IFERROR('Master Data'!E133,"")</f>
        <v/>
      </c>
      <c r="I97" s="2" t="str">
        <f>IFERROR(__xludf.DUMMYFUNCTION("IFERROR(TRANSPOSE(FILTER('Master Data'!$B$2:$B$527,'Master Data'!$A$2:$A$527=$B97)),"""")"),"")</f>
        <v/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</row>
    <row r="98" ht="15.75" customHeight="1">
      <c r="A98" s="8"/>
      <c r="B98" s="9"/>
      <c r="C98" s="9"/>
      <c r="D98" s="6" t="str">
        <f>IF(C98="","",IFERROR(VLOOKUP(C98,'Master Data'!$B$2:$C$527,2,FALSE),""))</f>
        <v/>
      </c>
      <c r="E98" s="10"/>
      <c r="H98" s="2" t="str">
        <f>IFERROR('Master Data'!E134,"")</f>
        <v/>
      </c>
      <c r="I98" s="2" t="str">
        <f>IFERROR(__xludf.DUMMYFUNCTION("IFERROR(TRANSPOSE(FILTER('Master Data'!$B$2:$B$527,'Master Data'!$A$2:$A$527=$B98)),"""")"),"")</f>
        <v/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</row>
    <row r="99" ht="15.75" customHeight="1">
      <c r="A99" s="8"/>
      <c r="B99" s="9"/>
      <c r="C99" s="9"/>
      <c r="D99" s="6" t="str">
        <f>IF(C99="","",IFERROR(VLOOKUP(C99,'Master Data'!$B$2:$C$527,2,FALSE),""))</f>
        <v/>
      </c>
      <c r="E99" s="10"/>
      <c r="H99" s="2" t="str">
        <f>IFERROR('Master Data'!E135,"")</f>
        <v/>
      </c>
      <c r="I99" s="2" t="str">
        <f>IFERROR(__xludf.DUMMYFUNCTION("IFERROR(TRANSPOSE(FILTER('Master Data'!$B$2:$B$527,'Master Data'!$A$2:$A$527=$B99)),"""")"),"")</f>
        <v/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</row>
    <row r="100" ht="15.75" customHeight="1">
      <c r="A100" s="8"/>
      <c r="B100" s="9"/>
      <c r="C100" s="9"/>
      <c r="D100" s="6" t="str">
        <f>IF(C100="","",IFERROR(VLOOKUP(C100,'Master Data'!$B$2:$C$527,2,FALSE),""))</f>
        <v/>
      </c>
      <c r="E100" s="10"/>
      <c r="H100" s="2" t="str">
        <f>IFERROR('Master Data'!E136,"")</f>
        <v/>
      </c>
      <c r="I100" s="2" t="str">
        <f>IFERROR(__xludf.DUMMYFUNCTION("IFERROR(TRANSPOSE(FILTER('Master Data'!$B$2:$B$527,'Master Data'!$A$2:$A$527=$B100)),"""")"),"")</f>
        <v/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</row>
    <row r="101" ht="15.75" customHeight="1">
      <c r="A101" s="8"/>
      <c r="B101" s="9"/>
      <c r="C101" s="9"/>
      <c r="D101" s="6" t="str">
        <f>IF(C101="","",IFERROR(VLOOKUP(C101,'Master Data'!$B$2:$C$527,2,FALSE),""))</f>
        <v/>
      </c>
      <c r="E101" s="10"/>
      <c r="H101" s="2" t="str">
        <f>IFERROR('Master Data'!E137,"")</f>
        <v/>
      </c>
      <c r="I101" s="2" t="str">
        <f>IFERROR(__xludf.DUMMYFUNCTION("IFERROR(TRANSPOSE(FILTER('Master Data'!$B$2:$B$527,'Master Data'!$A$2:$A$527=$B101)),"""")"),"")</f>
        <v/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</row>
    <row r="102" ht="15.75" customHeight="1">
      <c r="A102" s="8"/>
      <c r="B102" s="9"/>
      <c r="C102" s="9"/>
      <c r="D102" s="6" t="str">
        <f>IF(C102="","",IFERROR(VLOOKUP(C102,'Master Data'!$B$2:$C$527,2,FALSE),""))</f>
        <v/>
      </c>
      <c r="E102" s="10"/>
      <c r="H102" s="2" t="str">
        <f>IFERROR('Master Data'!E138,"")</f>
        <v/>
      </c>
      <c r="I102" s="2" t="str">
        <f>IFERROR(__xludf.DUMMYFUNCTION("IFERROR(TRANSPOSE(FILTER('Master Data'!$B$2:$B$527,'Master Data'!$A$2:$A$527=$B102)),"""")"),"")</f>
        <v/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</row>
    <row r="103" ht="15.75" customHeight="1">
      <c r="A103" s="8"/>
      <c r="B103" s="9"/>
      <c r="C103" s="9"/>
      <c r="D103" s="6" t="str">
        <f>IF(C103="","",IFERROR(VLOOKUP(C103,'Master Data'!$B$2:$C$527,2,FALSE),""))</f>
        <v/>
      </c>
      <c r="E103" s="10"/>
      <c r="H103" s="2" t="str">
        <f>IFERROR('Master Data'!E139,"")</f>
        <v/>
      </c>
      <c r="I103" s="2" t="str">
        <f>IFERROR(__xludf.DUMMYFUNCTION("IFERROR(TRANSPOSE(FILTER('Master Data'!$B$2:$B$527,'Master Data'!$A$2:$A$527=$B103)),"""")"),"")</f>
        <v/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</row>
    <row r="104" ht="15.75" customHeight="1">
      <c r="A104" s="8"/>
      <c r="B104" s="9"/>
      <c r="C104" s="9"/>
      <c r="D104" s="6" t="str">
        <f>IF(C104="","",IFERROR(VLOOKUP(C104,'Master Data'!$B$2:$C$527,2,FALSE),""))</f>
        <v/>
      </c>
      <c r="E104" s="10"/>
      <c r="H104" s="2" t="str">
        <f>IFERROR('Master Data'!E140,"")</f>
        <v/>
      </c>
      <c r="I104" s="2" t="str">
        <f>IFERROR(__xludf.DUMMYFUNCTION("IFERROR(TRANSPOSE(FILTER('Master Data'!$B$2:$B$527,'Master Data'!$A$2:$A$527=$B104)),"""")"),"")</f>
        <v/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</row>
    <row r="105" ht="15.75" customHeight="1">
      <c r="A105" s="8"/>
      <c r="B105" s="9"/>
      <c r="C105" s="9"/>
      <c r="D105" s="6" t="str">
        <f>IF(C105="","",IFERROR(VLOOKUP(C105,'Master Data'!$B$2:$C$527,2,FALSE),""))</f>
        <v/>
      </c>
      <c r="E105" s="10"/>
      <c r="H105" s="2" t="str">
        <f>IFERROR('Master Data'!E141,"")</f>
        <v/>
      </c>
      <c r="I105" s="2" t="str">
        <f>IFERROR(__xludf.DUMMYFUNCTION("IFERROR(TRANSPOSE(FILTER('Master Data'!$B$2:$B$527,'Master Data'!$A$2:$A$527=$B105)),"""")"),"")</f>
        <v/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</row>
    <row r="106" ht="15.75" customHeight="1">
      <c r="A106" s="8"/>
      <c r="B106" s="9"/>
      <c r="C106" s="9"/>
      <c r="D106" s="6" t="str">
        <f>IF(C106="","",IFERROR(VLOOKUP(C106,'Master Data'!$B$2:$C$527,2,FALSE),""))</f>
        <v/>
      </c>
      <c r="E106" s="10"/>
      <c r="H106" s="2" t="str">
        <f>IFERROR('Master Data'!E142,"")</f>
        <v/>
      </c>
      <c r="I106" s="2" t="str">
        <f>IFERROR(__xludf.DUMMYFUNCTION("IFERROR(TRANSPOSE(FILTER('Master Data'!$B$2:$B$527,'Master Data'!$A$2:$A$527=$B106)),"""")"),"")</f>
        <v/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</row>
    <row r="107" ht="15.75" customHeight="1">
      <c r="A107" s="8"/>
      <c r="B107" s="9"/>
      <c r="C107" s="9"/>
      <c r="D107" s="6" t="str">
        <f>IF(C107="","",IFERROR(VLOOKUP(C107,'Master Data'!$B$2:$C$527,2,FALSE),""))</f>
        <v/>
      </c>
      <c r="E107" s="10"/>
      <c r="H107" s="2" t="str">
        <f>IFERROR('Master Data'!E143,"")</f>
        <v/>
      </c>
      <c r="I107" s="2" t="str">
        <f>IFERROR(__xludf.DUMMYFUNCTION("IFERROR(TRANSPOSE(FILTER('Master Data'!$B$2:$B$527,'Master Data'!$A$2:$A$527=$B107)),"""")"),"")</f>
        <v/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</row>
    <row r="108" ht="15.75" customHeight="1">
      <c r="A108" s="8"/>
      <c r="B108" s="9"/>
      <c r="C108" s="9"/>
      <c r="D108" s="6" t="str">
        <f>IF(C108="","",IFERROR(VLOOKUP(C108,'Master Data'!$B$2:$C$527,2,FALSE),""))</f>
        <v/>
      </c>
      <c r="E108" s="10"/>
      <c r="H108" s="2" t="str">
        <f>IFERROR('Master Data'!E144,"")</f>
        <v/>
      </c>
      <c r="I108" s="2" t="str">
        <f>IFERROR(__xludf.DUMMYFUNCTION("IFERROR(TRANSPOSE(FILTER('Master Data'!$B$2:$B$527,'Master Data'!$A$2:$A$527=$B108)),"""")"),"")</f>
        <v/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</row>
    <row r="109" ht="15.75" customHeight="1">
      <c r="A109" s="8"/>
      <c r="B109" s="9"/>
      <c r="C109" s="9"/>
      <c r="D109" s="6" t="str">
        <f>IF(C109="","",IFERROR(VLOOKUP(C109,'Master Data'!$B$2:$C$527,2,FALSE),""))</f>
        <v/>
      </c>
      <c r="E109" s="10"/>
      <c r="H109" s="2" t="str">
        <f>IFERROR('Master Data'!E145,"")</f>
        <v/>
      </c>
      <c r="I109" s="2" t="str">
        <f>IFERROR(__xludf.DUMMYFUNCTION("IFERROR(TRANSPOSE(FILTER('Master Data'!$B$2:$B$527,'Master Data'!$A$2:$A$527=$B109)),"""")"),"")</f>
        <v/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</row>
    <row r="110" ht="15.75" customHeight="1">
      <c r="A110" s="8"/>
      <c r="B110" s="9"/>
      <c r="C110" s="9"/>
      <c r="D110" s="6" t="str">
        <f>IF(C110="","",IFERROR(VLOOKUP(C110,'Master Data'!$B$2:$C$527,2,FALSE),""))</f>
        <v/>
      </c>
      <c r="E110" s="10"/>
      <c r="H110" s="2" t="str">
        <f>IFERROR('Master Data'!E146,"")</f>
        <v/>
      </c>
      <c r="I110" s="2" t="str">
        <f>IFERROR(__xludf.DUMMYFUNCTION("IFERROR(TRANSPOSE(FILTER('Master Data'!$B$2:$B$527,'Master Data'!$A$2:$A$527=$B110)),"""")"),"")</f>
        <v/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</row>
    <row r="111" ht="15.75" customHeight="1">
      <c r="A111" s="8"/>
      <c r="B111" s="9"/>
      <c r="C111" s="9"/>
      <c r="D111" s="6" t="str">
        <f>IF(C111="","",IFERROR(VLOOKUP(C111,'Master Data'!$B$2:$C$527,2,FALSE),""))</f>
        <v/>
      </c>
      <c r="E111" s="10"/>
      <c r="H111" s="2" t="str">
        <f>IFERROR('Master Data'!E147,"")</f>
        <v/>
      </c>
      <c r="I111" s="2" t="str">
        <f>IFERROR(__xludf.DUMMYFUNCTION("IFERROR(TRANSPOSE(FILTER('Master Data'!$B$2:$B$527,'Master Data'!$A$2:$A$527=$B111)),"""")"),"")</f>
        <v/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</row>
    <row r="112" ht="15.75" customHeight="1">
      <c r="A112" s="8"/>
      <c r="B112" s="9"/>
      <c r="C112" s="9"/>
      <c r="D112" s="6" t="str">
        <f>IF(C112="","",IFERROR(VLOOKUP(C112,'Master Data'!$B$2:$C$527,2,FALSE),""))</f>
        <v/>
      </c>
      <c r="E112" s="10"/>
      <c r="H112" s="2" t="str">
        <f>IFERROR('Master Data'!E148,"")</f>
        <v/>
      </c>
      <c r="I112" s="2" t="str">
        <f>IFERROR(__xludf.DUMMYFUNCTION("IFERROR(TRANSPOSE(FILTER('Master Data'!$B$2:$B$527,'Master Data'!$A$2:$A$527=$B112)),"""")"),"")</f>
        <v/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</row>
    <row r="113" ht="15.75" customHeight="1">
      <c r="A113" s="8"/>
      <c r="B113" s="9"/>
      <c r="C113" s="9"/>
      <c r="D113" s="6" t="str">
        <f>IF(C113="","",IFERROR(VLOOKUP(C113,'Master Data'!$B$2:$C$527,2,FALSE),""))</f>
        <v/>
      </c>
      <c r="E113" s="10"/>
      <c r="H113" s="2" t="str">
        <f>IFERROR('Master Data'!E149,"")</f>
        <v/>
      </c>
      <c r="I113" s="2" t="str">
        <f>IFERROR(__xludf.DUMMYFUNCTION("IFERROR(TRANSPOSE(FILTER('Master Data'!$B$2:$B$527,'Master Data'!$A$2:$A$527=$B113)),"""")"),"")</f>
        <v/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</row>
    <row r="114" ht="15.75" customHeight="1">
      <c r="A114" s="8"/>
      <c r="B114" s="9"/>
      <c r="C114" s="9"/>
      <c r="D114" s="6" t="str">
        <f>IF(C114="","",IFERROR(VLOOKUP(C114,'Master Data'!$B$2:$C$527,2,FALSE),""))</f>
        <v/>
      </c>
      <c r="E114" s="10"/>
      <c r="H114" s="2" t="str">
        <f>IFERROR('Master Data'!E150,"")</f>
        <v/>
      </c>
      <c r="I114" s="2" t="str">
        <f>IFERROR(__xludf.DUMMYFUNCTION("IFERROR(TRANSPOSE(FILTER('Master Data'!$B$2:$B$527,'Master Data'!$A$2:$A$527=$B114)),"""")"),"")</f>
        <v/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</row>
    <row r="115" ht="15.75" customHeight="1">
      <c r="A115" s="8"/>
      <c r="B115" s="9"/>
      <c r="C115" s="9"/>
      <c r="D115" s="6" t="str">
        <f>IF(C115="","",IFERROR(VLOOKUP(C115,'Master Data'!$B$2:$C$527,2,FALSE),""))</f>
        <v/>
      </c>
      <c r="E115" s="10"/>
      <c r="H115" s="2" t="str">
        <f>IFERROR('Master Data'!E151,"")</f>
        <v/>
      </c>
      <c r="I115" s="2" t="str">
        <f>IFERROR(__xludf.DUMMYFUNCTION("IFERROR(TRANSPOSE(FILTER('Master Data'!$B$2:$B$527,'Master Data'!$A$2:$A$527=$B115)),"""")"),"")</f>
        <v/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</row>
    <row r="116" ht="15.75" customHeight="1">
      <c r="A116" s="8"/>
      <c r="B116" s="9"/>
      <c r="C116" s="9"/>
      <c r="D116" s="6" t="str">
        <f>IF(C116="","",IFERROR(VLOOKUP(C116,'Master Data'!$B$2:$C$527,2,FALSE),""))</f>
        <v/>
      </c>
      <c r="E116" s="10"/>
      <c r="H116" s="2" t="str">
        <f>IFERROR('Master Data'!E152,"")</f>
        <v/>
      </c>
      <c r="I116" s="2" t="str">
        <f>IFERROR(__xludf.DUMMYFUNCTION("IFERROR(TRANSPOSE(FILTER('Master Data'!$B$2:$B$527,'Master Data'!$A$2:$A$527=$B116)),"""")"),"")</f>
        <v/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</row>
    <row r="117" ht="15.75" customHeight="1">
      <c r="A117" s="8"/>
      <c r="B117" s="9"/>
      <c r="C117" s="9"/>
      <c r="D117" s="6" t="str">
        <f>IF(C117="","",IFERROR(VLOOKUP(C117,'Master Data'!$B$2:$C$527,2,FALSE),""))</f>
        <v/>
      </c>
      <c r="E117" s="10"/>
      <c r="H117" s="2" t="str">
        <f>IFERROR('Master Data'!E153,"")</f>
        <v/>
      </c>
      <c r="I117" s="2" t="str">
        <f>IFERROR(__xludf.DUMMYFUNCTION("IFERROR(TRANSPOSE(FILTER('Master Data'!$B$2:$B$527,'Master Data'!$A$2:$A$527=$B117)),"""")"),"")</f>
        <v/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</row>
    <row r="118" ht="15.75" customHeight="1">
      <c r="A118" s="8"/>
      <c r="B118" s="9"/>
      <c r="C118" s="9"/>
      <c r="D118" s="6" t="str">
        <f>IF(C118="","",IFERROR(VLOOKUP(C118,'Master Data'!$B$2:$C$527,2,FALSE),""))</f>
        <v/>
      </c>
      <c r="E118" s="10"/>
      <c r="H118" s="2" t="str">
        <f>IFERROR('Master Data'!E154,"")</f>
        <v/>
      </c>
      <c r="I118" s="2" t="str">
        <f>IFERROR(__xludf.DUMMYFUNCTION("IFERROR(TRANSPOSE(FILTER('Master Data'!$B$2:$B$527,'Master Data'!$A$2:$A$527=$B118)),"""")"),"")</f>
        <v/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</row>
    <row r="119" ht="15.75" customHeight="1">
      <c r="A119" s="8"/>
      <c r="B119" s="9"/>
      <c r="C119" s="9"/>
      <c r="D119" s="6" t="str">
        <f>IF(C119="","",IFERROR(VLOOKUP(C119,'Master Data'!$B$2:$C$527,2,FALSE),""))</f>
        <v/>
      </c>
      <c r="E119" s="10"/>
      <c r="H119" s="2" t="str">
        <f>IFERROR('Master Data'!E155,"")</f>
        <v/>
      </c>
      <c r="I119" s="2" t="str">
        <f>IFERROR(__xludf.DUMMYFUNCTION("IFERROR(TRANSPOSE(FILTER('Master Data'!$B$2:$B$527,'Master Data'!$A$2:$A$527=$B119)),"""")"),"")</f>
        <v/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</row>
    <row r="120" ht="15.75" customHeight="1">
      <c r="A120" s="8"/>
      <c r="B120" s="9"/>
      <c r="C120" s="9"/>
      <c r="D120" s="6" t="str">
        <f>IF(C120="","",IFERROR(VLOOKUP(C120,'Master Data'!$B$2:$C$527,2,FALSE),""))</f>
        <v/>
      </c>
      <c r="E120" s="10"/>
      <c r="H120" s="2" t="str">
        <f>IFERROR('Master Data'!E156,"")</f>
        <v/>
      </c>
      <c r="I120" s="2" t="str">
        <f>IFERROR(__xludf.DUMMYFUNCTION("IFERROR(TRANSPOSE(FILTER('Master Data'!$B$2:$B$527,'Master Data'!$A$2:$A$527=$B120)),"""")"),"")</f>
        <v/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</row>
    <row r="121" ht="15.75" customHeight="1">
      <c r="A121" s="8"/>
      <c r="B121" s="9"/>
      <c r="C121" s="9"/>
      <c r="D121" s="6" t="str">
        <f>IF(C121="","",IFERROR(VLOOKUP(C121,'Master Data'!$B$2:$C$527,2,FALSE),""))</f>
        <v/>
      </c>
      <c r="E121" s="10"/>
      <c r="H121" s="2" t="str">
        <f>IFERROR('Master Data'!E157,"")</f>
        <v/>
      </c>
      <c r="I121" s="2" t="str">
        <f>IFERROR(__xludf.DUMMYFUNCTION("IFERROR(TRANSPOSE(FILTER('Master Data'!$B$2:$B$527,'Master Data'!$A$2:$A$527=$B121)),"""")"),"")</f>
        <v/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</row>
    <row r="122" ht="15.75" customHeight="1">
      <c r="A122" s="8"/>
      <c r="B122" s="9"/>
      <c r="C122" s="9"/>
      <c r="D122" s="6" t="str">
        <f>IF(C122="","",IFERROR(VLOOKUP(C122,'Master Data'!$B$2:$C$527,2,FALSE),""))</f>
        <v/>
      </c>
      <c r="E122" s="10"/>
      <c r="H122" s="2" t="str">
        <f>IFERROR('Master Data'!E158,"")</f>
        <v/>
      </c>
      <c r="I122" s="2" t="str">
        <f>IFERROR(__xludf.DUMMYFUNCTION("IFERROR(TRANSPOSE(FILTER('Master Data'!$B$2:$B$527,'Master Data'!$A$2:$A$527=$B122)),"""")"),"")</f>
        <v/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</row>
    <row r="123" ht="15.75" customHeight="1">
      <c r="A123" s="8"/>
      <c r="B123" s="9"/>
      <c r="C123" s="9"/>
      <c r="D123" s="6" t="str">
        <f>IF(C123="","",IFERROR(VLOOKUP(C123,'Master Data'!$B$2:$C$527,2,FALSE),""))</f>
        <v/>
      </c>
      <c r="E123" s="10"/>
      <c r="H123" s="2" t="str">
        <f>IFERROR('Master Data'!E159,"")</f>
        <v/>
      </c>
      <c r="I123" s="2" t="str">
        <f>IFERROR(__xludf.DUMMYFUNCTION("IFERROR(TRANSPOSE(FILTER('Master Data'!$B$2:$B$527,'Master Data'!$A$2:$A$527=$B123)),"""")"),"")</f>
        <v/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</row>
    <row r="124" ht="15.75" customHeight="1">
      <c r="A124" s="8"/>
      <c r="B124" s="9"/>
      <c r="C124" s="9"/>
      <c r="D124" s="6" t="str">
        <f>IF(C124="","",IFERROR(VLOOKUP(C124,'Master Data'!$B$2:$C$527,2,FALSE),""))</f>
        <v/>
      </c>
      <c r="E124" s="10"/>
      <c r="H124" s="2" t="str">
        <f>IFERROR('Master Data'!E160,"")</f>
        <v/>
      </c>
      <c r="I124" s="2" t="str">
        <f>IFERROR(__xludf.DUMMYFUNCTION("IFERROR(TRANSPOSE(FILTER('Master Data'!$B$2:$B$527,'Master Data'!$A$2:$A$527=$B124)),"""")"),"")</f>
        <v/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</row>
    <row r="125" ht="15.75" customHeight="1">
      <c r="A125" s="8"/>
      <c r="B125" s="9"/>
      <c r="C125" s="9"/>
      <c r="D125" s="6" t="str">
        <f>IF(C125="","",IFERROR(VLOOKUP(C125,'Master Data'!$B$2:$C$527,2,FALSE),""))</f>
        <v/>
      </c>
      <c r="E125" s="10"/>
      <c r="H125" s="2" t="str">
        <f>IFERROR('Master Data'!E161,"")</f>
        <v/>
      </c>
      <c r="I125" s="2" t="str">
        <f>IFERROR(__xludf.DUMMYFUNCTION("IFERROR(TRANSPOSE(FILTER('Master Data'!$B$2:$B$527,'Master Data'!$A$2:$A$527=$B125)),"""")"),"")</f>
        <v/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</row>
    <row r="126" ht="15.75" customHeight="1">
      <c r="A126" s="8"/>
      <c r="B126" s="9"/>
      <c r="C126" s="9"/>
      <c r="D126" s="6" t="str">
        <f>IF(C126="","",IFERROR(VLOOKUP(C126,'Master Data'!$B$2:$C$527,2,FALSE),""))</f>
        <v/>
      </c>
      <c r="E126" s="10"/>
      <c r="H126" s="2" t="str">
        <f>IFERROR('Master Data'!E162,"")</f>
        <v/>
      </c>
      <c r="I126" s="2" t="str">
        <f>IFERROR(__xludf.DUMMYFUNCTION("IFERROR(TRANSPOSE(FILTER('Master Data'!$B$2:$B$527,'Master Data'!$A$2:$A$527=$B126)),"""")"),"")</f>
        <v/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</row>
    <row r="127" ht="15.75" customHeight="1">
      <c r="A127" s="8"/>
      <c r="B127" s="9"/>
      <c r="C127" s="9"/>
      <c r="D127" s="6" t="str">
        <f>IF(C127="","",IFERROR(VLOOKUP(C127,'Master Data'!$B$2:$C$527,2,FALSE),""))</f>
        <v/>
      </c>
      <c r="E127" s="10"/>
      <c r="H127" s="2" t="str">
        <f>IFERROR('Master Data'!E163,"")</f>
        <v/>
      </c>
      <c r="I127" s="2" t="str">
        <f>IFERROR(__xludf.DUMMYFUNCTION("IFERROR(TRANSPOSE(FILTER('Master Data'!$B$2:$B$527,'Master Data'!$A$2:$A$527=$B127)),"""")"),"")</f>
        <v/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</row>
    <row r="128" ht="15.75" customHeight="1">
      <c r="A128" s="8"/>
      <c r="B128" s="9"/>
      <c r="C128" s="9"/>
      <c r="D128" s="6" t="str">
        <f>IF(C128="","",IFERROR(VLOOKUP(C128,'Master Data'!$B$2:$C$527,2,FALSE),""))</f>
        <v/>
      </c>
      <c r="E128" s="10"/>
      <c r="H128" s="2" t="str">
        <f>IFERROR('Master Data'!E164,"")</f>
        <v/>
      </c>
      <c r="I128" s="2" t="str">
        <f>IFERROR(__xludf.DUMMYFUNCTION("IFERROR(TRANSPOSE(FILTER('Master Data'!$B$2:$B$527,'Master Data'!$A$2:$A$527=$B128)),"""")"),"")</f>
        <v/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</row>
    <row r="129" ht="15.75" customHeight="1">
      <c r="A129" s="8"/>
      <c r="B129" s="9"/>
      <c r="C129" s="9"/>
      <c r="D129" s="6" t="str">
        <f>IF(C129="","",IFERROR(VLOOKUP(C129,'Master Data'!$B$2:$C$527,2,FALSE),""))</f>
        <v/>
      </c>
      <c r="E129" s="10"/>
      <c r="H129" s="2" t="str">
        <f>IFERROR('Master Data'!E165,"")</f>
        <v/>
      </c>
      <c r="I129" s="2" t="str">
        <f>IFERROR(__xludf.DUMMYFUNCTION("IFERROR(TRANSPOSE(FILTER('Master Data'!$B$2:$B$527,'Master Data'!$A$2:$A$527=$B129)),"""")"),"")</f>
        <v/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</row>
    <row r="130" ht="15.75" customHeight="1">
      <c r="A130" s="8"/>
      <c r="B130" s="9"/>
      <c r="C130" s="9"/>
      <c r="D130" s="6" t="str">
        <f>IF(C130="","",IFERROR(VLOOKUP(C130,'Master Data'!$B$2:$C$527,2,FALSE),""))</f>
        <v/>
      </c>
      <c r="E130" s="10"/>
      <c r="H130" s="2" t="str">
        <f>IFERROR('Master Data'!E166,"")</f>
        <v/>
      </c>
      <c r="I130" s="2" t="str">
        <f>IFERROR(__xludf.DUMMYFUNCTION("IFERROR(TRANSPOSE(FILTER('Master Data'!$B$2:$B$527,'Master Data'!$A$2:$A$527=$B130)),"""")"),"")</f>
        <v/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</row>
    <row r="131" ht="15.75" customHeight="1">
      <c r="A131" s="8"/>
      <c r="B131" s="9"/>
      <c r="C131" s="9"/>
      <c r="D131" s="6" t="str">
        <f>IF(C131="","",IFERROR(VLOOKUP(C131,'Master Data'!$B$2:$C$527,2,FALSE),""))</f>
        <v/>
      </c>
      <c r="E131" s="10"/>
      <c r="H131" s="2" t="str">
        <f>IFERROR('Master Data'!E167,"")</f>
        <v/>
      </c>
      <c r="I131" s="2" t="str">
        <f>IFERROR(__xludf.DUMMYFUNCTION("IFERROR(TRANSPOSE(FILTER('Master Data'!$B$2:$B$527,'Master Data'!$A$2:$A$527=$B131)),"""")"),"")</f>
        <v/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</row>
    <row r="132" ht="15.75" customHeight="1">
      <c r="A132" s="8"/>
      <c r="B132" s="9"/>
      <c r="C132" s="9"/>
      <c r="D132" s="6" t="str">
        <f>IF(C132="","",IFERROR(VLOOKUP(C132,'Master Data'!$B$2:$C$527,2,FALSE),""))</f>
        <v/>
      </c>
      <c r="E132" s="10"/>
      <c r="H132" s="2" t="str">
        <f>IFERROR('Master Data'!E168,"")</f>
        <v/>
      </c>
      <c r="I132" s="2" t="str">
        <f>IFERROR(__xludf.DUMMYFUNCTION("IFERROR(TRANSPOSE(FILTER('Master Data'!$B$2:$B$527,'Master Data'!$A$2:$A$527=$B132)),"""")"),"")</f>
        <v/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</row>
    <row r="133" ht="15.75" customHeight="1">
      <c r="A133" s="8"/>
      <c r="B133" s="9"/>
      <c r="C133" s="9"/>
      <c r="D133" s="6" t="str">
        <f>IF(C133="","",IFERROR(VLOOKUP(C133,'Master Data'!$B$2:$C$527,2,FALSE),""))</f>
        <v/>
      </c>
      <c r="E133" s="10"/>
      <c r="H133" s="2" t="str">
        <f>IFERROR('Master Data'!E169,"")</f>
        <v/>
      </c>
      <c r="I133" s="2" t="str">
        <f>IFERROR(__xludf.DUMMYFUNCTION("IFERROR(TRANSPOSE(FILTER('Master Data'!$B$2:$B$527,'Master Data'!$A$2:$A$527=$B133)),"""")"),"")</f>
        <v/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</row>
    <row r="134" ht="15.75" customHeight="1">
      <c r="A134" s="8"/>
      <c r="B134" s="9"/>
      <c r="C134" s="9"/>
      <c r="D134" s="6" t="str">
        <f>IF(C134="","",IFERROR(VLOOKUP(C134,'Master Data'!$B$2:$C$527,2,FALSE),""))</f>
        <v/>
      </c>
      <c r="E134" s="10"/>
      <c r="H134" s="2" t="str">
        <f>IFERROR('Master Data'!E170,"")</f>
        <v/>
      </c>
      <c r="I134" s="2" t="str">
        <f>IFERROR(__xludf.DUMMYFUNCTION("IFERROR(TRANSPOSE(FILTER('Master Data'!$B$2:$B$527,'Master Data'!$A$2:$A$527=$B134)),"""")"),"")</f>
        <v/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</row>
    <row r="135" ht="15.75" customHeight="1">
      <c r="A135" s="8"/>
      <c r="B135" s="9"/>
      <c r="C135" s="9"/>
      <c r="D135" s="6" t="str">
        <f>IF(C135="","",IFERROR(VLOOKUP(C135,'Master Data'!$B$2:$C$527,2,FALSE),""))</f>
        <v/>
      </c>
      <c r="E135" s="10"/>
      <c r="H135" s="2" t="str">
        <f>IFERROR('Master Data'!E171,"")</f>
        <v/>
      </c>
      <c r="I135" s="2" t="str">
        <f>IFERROR(__xludf.DUMMYFUNCTION("IFERROR(TRANSPOSE(FILTER('Master Data'!$B$2:$B$527,'Master Data'!$A$2:$A$527=$B135)),"""")"),"")</f>
        <v/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</row>
    <row r="136" ht="15.75" customHeight="1">
      <c r="A136" s="8"/>
      <c r="B136" s="9"/>
      <c r="C136" s="9"/>
      <c r="D136" s="6" t="str">
        <f>IF(C136="","",IFERROR(VLOOKUP(C136,'Master Data'!$B$2:$C$527,2,FALSE),""))</f>
        <v/>
      </c>
      <c r="E136" s="10"/>
      <c r="H136" s="2" t="str">
        <f>IFERROR('Master Data'!E172,"")</f>
        <v/>
      </c>
      <c r="I136" s="2" t="str">
        <f>IFERROR(__xludf.DUMMYFUNCTION("IFERROR(TRANSPOSE(FILTER('Master Data'!$B$2:$B$527,'Master Data'!$A$2:$A$527=$B136)),"""")"),"")</f>
        <v/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</row>
    <row r="137" ht="15.75" customHeight="1">
      <c r="A137" s="8"/>
      <c r="B137" s="9"/>
      <c r="C137" s="9"/>
      <c r="D137" s="6" t="str">
        <f>IF(C137="","",IFERROR(VLOOKUP(C137,'Master Data'!$B$2:$C$527,2,FALSE),""))</f>
        <v/>
      </c>
      <c r="E137" s="10"/>
      <c r="H137" s="2" t="str">
        <f>IFERROR('Master Data'!E173,"")</f>
        <v/>
      </c>
      <c r="I137" s="2" t="str">
        <f>IFERROR(__xludf.DUMMYFUNCTION("IFERROR(TRANSPOSE(FILTER('Master Data'!$B$2:$B$527,'Master Data'!$A$2:$A$527=$B137)),"""")"),"")</f>
        <v/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</row>
    <row r="138" ht="15.75" customHeight="1">
      <c r="A138" s="8"/>
      <c r="B138" s="9"/>
      <c r="C138" s="9"/>
      <c r="D138" s="6" t="str">
        <f>IF(C138="","",IFERROR(VLOOKUP(C138,'Master Data'!$B$2:$C$527,2,FALSE),""))</f>
        <v/>
      </c>
      <c r="E138" s="10"/>
      <c r="H138" s="2" t="str">
        <f>IFERROR('Master Data'!E174,"")</f>
        <v/>
      </c>
      <c r="I138" s="2" t="str">
        <f>IFERROR(__xludf.DUMMYFUNCTION("IFERROR(TRANSPOSE(FILTER('Master Data'!$B$2:$B$527,'Master Data'!$A$2:$A$527=$B138)),"""")"),"")</f>
        <v/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</row>
    <row r="139" ht="15.75" customHeight="1">
      <c r="A139" s="8"/>
      <c r="B139" s="9"/>
      <c r="C139" s="9"/>
      <c r="D139" s="6" t="str">
        <f>IF(C139="","",IFERROR(VLOOKUP(C139,'Master Data'!$B$2:$C$527,2,FALSE),""))</f>
        <v/>
      </c>
      <c r="E139" s="10"/>
      <c r="H139" s="2" t="str">
        <f>IFERROR('Master Data'!E175,"")</f>
        <v/>
      </c>
      <c r="I139" s="2" t="str">
        <f>IFERROR(__xludf.DUMMYFUNCTION("IFERROR(TRANSPOSE(FILTER('Master Data'!$B$2:$B$527,'Master Data'!$A$2:$A$527=$B139)),"""")"),"")</f>
        <v/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</row>
    <row r="140" ht="15.75" customHeight="1">
      <c r="A140" s="8"/>
      <c r="B140" s="9"/>
      <c r="C140" s="9"/>
      <c r="D140" s="6" t="str">
        <f>IF(C140="","",IFERROR(VLOOKUP(C140,'Master Data'!$B$2:$C$527,2,FALSE),""))</f>
        <v/>
      </c>
      <c r="E140" s="10"/>
      <c r="H140" s="2" t="str">
        <f>IFERROR('Master Data'!E176,"")</f>
        <v/>
      </c>
      <c r="I140" s="2" t="str">
        <f>IFERROR(__xludf.DUMMYFUNCTION("IFERROR(TRANSPOSE(FILTER('Master Data'!$B$2:$B$527,'Master Data'!$A$2:$A$527=$B140)),"""")"),"")</f>
        <v/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</row>
    <row r="141" ht="15.75" customHeight="1">
      <c r="A141" s="8"/>
      <c r="B141" s="9"/>
      <c r="C141" s="9"/>
      <c r="D141" s="6" t="str">
        <f>IF(C141="","",IFERROR(VLOOKUP(C141,'Master Data'!$B$2:$C$527,2,FALSE),""))</f>
        <v/>
      </c>
      <c r="E141" s="10"/>
      <c r="H141" s="2" t="str">
        <f>IFERROR('Master Data'!E177,"")</f>
        <v/>
      </c>
      <c r="I141" s="2" t="str">
        <f>IFERROR(__xludf.DUMMYFUNCTION("IFERROR(TRANSPOSE(FILTER('Master Data'!$B$2:$B$527,'Master Data'!$A$2:$A$527=$B141)),"""")"),"")</f>
        <v/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</row>
    <row r="142" ht="15.75" customHeight="1">
      <c r="A142" s="8"/>
      <c r="B142" s="9"/>
      <c r="C142" s="9"/>
      <c r="D142" s="6" t="str">
        <f>IF(C142="","",IFERROR(VLOOKUP(C142,'Master Data'!$B$2:$C$527,2,FALSE),""))</f>
        <v/>
      </c>
      <c r="E142" s="10"/>
      <c r="H142" s="2" t="str">
        <f>IFERROR('Master Data'!E178,"")</f>
        <v/>
      </c>
      <c r="I142" s="2" t="str">
        <f>IFERROR(__xludf.DUMMYFUNCTION("IFERROR(TRANSPOSE(FILTER('Master Data'!$B$2:$B$527,'Master Data'!$A$2:$A$527=$B142)),"""")"),"")</f>
        <v/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</row>
    <row r="143" ht="15.75" customHeight="1">
      <c r="A143" s="8"/>
      <c r="B143" s="9"/>
      <c r="C143" s="9"/>
      <c r="D143" s="6" t="str">
        <f>IF(C143="","",IFERROR(VLOOKUP(C143,'Master Data'!$B$2:$C$527,2,FALSE),""))</f>
        <v/>
      </c>
      <c r="E143" s="10"/>
      <c r="H143" s="2" t="str">
        <f>IFERROR('Master Data'!E179,"")</f>
        <v/>
      </c>
      <c r="I143" s="2" t="str">
        <f>IFERROR(__xludf.DUMMYFUNCTION("IFERROR(TRANSPOSE(FILTER('Master Data'!$B$2:$B$527,'Master Data'!$A$2:$A$527=$B143)),"""")"),"")</f>
        <v/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</row>
    <row r="144" ht="15.75" customHeight="1">
      <c r="A144" s="8"/>
      <c r="B144" s="9"/>
      <c r="C144" s="9"/>
      <c r="D144" s="6" t="str">
        <f>IF(C144="","",IFERROR(VLOOKUP(C144,'Master Data'!$B$2:$C$527,2,FALSE),""))</f>
        <v/>
      </c>
      <c r="E144" s="10"/>
      <c r="H144" s="2" t="str">
        <f>IFERROR('Master Data'!E180,"")</f>
        <v/>
      </c>
      <c r="I144" s="2" t="str">
        <f>IFERROR(__xludf.DUMMYFUNCTION("IFERROR(TRANSPOSE(FILTER('Master Data'!$B$2:$B$527,'Master Data'!$A$2:$A$527=$B144)),"""")"),"")</f>
        <v/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</row>
    <row r="145" ht="15.75" customHeight="1">
      <c r="A145" s="8"/>
      <c r="B145" s="9"/>
      <c r="C145" s="9"/>
      <c r="D145" s="6" t="str">
        <f>IF(C145="","",IFERROR(VLOOKUP(C145,'Master Data'!$B$2:$C$527,2,FALSE),""))</f>
        <v/>
      </c>
      <c r="E145" s="10"/>
      <c r="H145" s="2" t="str">
        <f>IFERROR('Master Data'!E181,"")</f>
        <v/>
      </c>
      <c r="I145" s="2" t="str">
        <f>IFERROR(__xludf.DUMMYFUNCTION("IFERROR(TRANSPOSE(FILTER('Master Data'!$B$2:$B$527,'Master Data'!$A$2:$A$527=$B145)),"""")"),"")</f>
        <v/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</row>
    <row r="146" ht="15.75" customHeight="1">
      <c r="A146" s="8"/>
      <c r="B146" s="9"/>
      <c r="C146" s="9"/>
      <c r="D146" s="6" t="str">
        <f>IF(C146="","",IFERROR(VLOOKUP(C146,'Master Data'!$B$2:$C$527,2,FALSE),""))</f>
        <v/>
      </c>
      <c r="E146" s="10"/>
      <c r="H146" s="2" t="str">
        <f>IFERROR('Master Data'!E182,"")</f>
        <v/>
      </c>
      <c r="I146" s="2" t="str">
        <f>IFERROR(__xludf.DUMMYFUNCTION("IFERROR(TRANSPOSE(FILTER('Master Data'!$B$2:$B$527,'Master Data'!$A$2:$A$527=$B146)),"""")"),"")</f>
        <v/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</row>
    <row r="147" ht="15.75" customHeight="1">
      <c r="A147" s="8"/>
      <c r="B147" s="9"/>
      <c r="C147" s="9"/>
      <c r="D147" s="6" t="str">
        <f>IF(C147="","",IFERROR(VLOOKUP(C147,'Master Data'!$B$2:$C$527,2,FALSE),""))</f>
        <v/>
      </c>
      <c r="E147" s="10"/>
      <c r="H147" s="2" t="str">
        <f>IFERROR('Master Data'!E183,"")</f>
        <v/>
      </c>
      <c r="I147" s="2" t="str">
        <f>IFERROR(__xludf.DUMMYFUNCTION("IFERROR(TRANSPOSE(FILTER('Master Data'!$B$2:$B$527,'Master Data'!$A$2:$A$527=$B147)),"""")"),"")</f>
        <v/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</row>
    <row r="148" ht="15.75" customHeight="1">
      <c r="A148" s="8"/>
      <c r="B148" s="9"/>
      <c r="C148" s="9"/>
      <c r="D148" s="6" t="str">
        <f>IF(C148="","",IFERROR(VLOOKUP(C148,'Master Data'!$B$2:$C$527,2,FALSE),""))</f>
        <v/>
      </c>
      <c r="E148" s="10"/>
      <c r="H148" s="2" t="str">
        <f>IFERROR('Master Data'!E184,"")</f>
        <v/>
      </c>
      <c r="I148" s="2" t="str">
        <f>IFERROR(__xludf.DUMMYFUNCTION("IFERROR(TRANSPOSE(FILTER('Master Data'!$B$2:$B$527,'Master Data'!$A$2:$A$527=$B148)),"""")"),"")</f>
        <v/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</row>
    <row r="149" ht="15.75" customHeight="1">
      <c r="A149" s="8"/>
      <c r="B149" s="9"/>
      <c r="C149" s="9"/>
      <c r="D149" s="6" t="str">
        <f>IF(C149="","",IFERROR(VLOOKUP(C149,'Master Data'!$B$2:$C$527,2,FALSE),""))</f>
        <v/>
      </c>
      <c r="E149" s="10"/>
      <c r="H149" s="2" t="str">
        <f>IFERROR('Master Data'!E185,"")</f>
        <v/>
      </c>
      <c r="I149" s="2" t="str">
        <f>IFERROR(__xludf.DUMMYFUNCTION("IFERROR(TRANSPOSE(FILTER('Master Data'!$B$2:$B$527,'Master Data'!$A$2:$A$527=$B149)),"""")"),"")</f>
        <v/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</row>
    <row r="150" ht="15.75" customHeight="1">
      <c r="A150" s="8"/>
      <c r="B150" s="9"/>
      <c r="C150" s="9"/>
      <c r="D150" s="6" t="str">
        <f>IF(C150="","",IFERROR(VLOOKUP(C150,'Master Data'!$B$2:$C$527,2,FALSE),""))</f>
        <v/>
      </c>
      <c r="E150" s="10"/>
      <c r="H150" s="2" t="str">
        <f>IFERROR('Master Data'!E186,"")</f>
        <v/>
      </c>
      <c r="I150" s="2" t="str">
        <f>IFERROR(__xludf.DUMMYFUNCTION("IFERROR(TRANSPOSE(FILTER('Master Data'!$B$2:$B$527,'Master Data'!$A$2:$A$527=$B150)),"""")"),"")</f>
        <v/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</row>
    <row r="151" ht="15.75" customHeight="1">
      <c r="A151" s="8"/>
      <c r="B151" s="9"/>
      <c r="C151" s="9"/>
      <c r="D151" s="6" t="str">
        <f>IF(C151="","",IFERROR(VLOOKUP(C151,'Master Data'!$B$2:$C$527,2,FALSE),""))</f>
        <v/>
      </c>
      <c r="E151" s="10"/>
      <c r="H151" s="2" t="str">
        <f>IFERROR('Master Data'!E187,"")</f>
        <v/>
      </c>
      <c r="I151" s="2" t="str">
        <f>IFERROR(__xludf.DUMMYFUNCTION("IFERROR(TRANSPOSE(FILTER('Master Data'!$B$2:$B$527,'Master Data'!$A$2:$A$527=$B151)),"""")"),"")</f>
        <v/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</row>
    <row r="152" ht="15.75" customHeight="1">
      <c r="A152" s="8"/>
      <c r="B152" s="9"/>
      <c r="C152" s="9"/>
      <c r="D152" s="6" t="str">
        <f>IF(C152="","",IFERROR(VLOOKUP(C152,'Master Data'!$B$2:$C$527,2,FALSE),""))</f>
        <v/>
      </c>
      <c r="E152" s="10"/>
      <c r="H152" s="2" t="str">
        <f>IFERROR('Master Data'!E188,"")</f>
        <v/>
      </c>
      <c r="I152" s="2" t="str">
        <f>IFERROR(__xludf.DUMMYFUNCTION("IFERROR(TRANSPOSE(FILTER('Master Data'!$B$2:$B$527,'Master Data'!$A$2:$A$527=$B152)),"""")"),"")</f>
        <v/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</row>
    <row r="153" ht="15.75" customHeight="1">
      <c r="A153" s="8"/>
      <c r="B153" s="9"/>
      <c r="C153" s="9"/>
      <c r="D153" s="6" t="str">
        <f>IF(C153="","",IFERROR(VLOOKUP(C153,'Master Data'!$B$2:$C$527,2,FALSE),""))</f>
        <v/>
      </c>
      <c r="E153" s="10"/>
      <c r="H153" s="2" t="str">
        <f>IFERROR('Master Data'!E189,"")</f>
        <v/>
      </c>
      <c r="I153" s="2" t="str">
        <f>IFERROR(__xludf.DUMMYFUNCTION("IFERROR(TRANSPOSE(FILTER('Master Data'!$B$2:$B$527,'Master Data'!$A$2:$A$527=$B153)),"""")"),"")</f>
        <v/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</row>
    <row r="154" ht="15.75" customHeight="1">
      <c r="A154" s="8"/>
      <c r="B154" s="9"/>
      <c r="C154" s="9"/>
      <c r="D154" s="6" t="str">
        <f>IF(C154="","",IFERROR(VLOOKUP(C154,'Master Data'!$B$2:$C$527,2,FALSE),""))</f>
        <v/>
      </c>
      <c r="E154" s="10"/>
      <c r="H154" s="2" t="str">
        <f>IFERROR('Master Data'!E190,"")</f>
        <v/>
      </c>
      <c r="I154" s="2" t="str">
        <f>IFERROR(__xludf.DUMMYFUNCTION("IFERROR(TRANSPOSE(FILTER('Master Data'!$B$2:$B$527,'Master Data'!$A$2:$A$527=$B154)),"""")"),"")</f>
        <v/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</row>
    <row r="155" ht="15.75" customHeight="1">
      <c r="A155" s="8"/>
      <c r="B155" s="9"/>
      <c r="C155" s="9"/>
      <c r="D155" s="6" t="str">
        <f>IF(C155="","",IFERROR(VLOOKUP(C155,'Master Data'!$B$2:$C$527,2,FALSE),""))</f>
        <v/>
      </c>
      <c r="E155" s="10"/>
      <c r="H155" s="2" t="str">
        <f>IFERROR('Master Data'!E191,"")</f>
        <v/>
      </c>
      <c r="I155" s="2" t="str">
        <f>IFERROR(__xludf.DUMMYFUNCTION("IFERROR(TRANSPOSE(FILTER('Master Data'!$B$2:$B$527,'Master Data'!$A$2:$A$527=$B155)),"""")"),"")</f>
        <v/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</row>
    <row r="156" ht="15.75" customHeight="1">
      <c r="A156" s="8"/>
      <c r="B156" s="9"/>
      <c r="C156" s="9"/>
      <c r="D156" s="6" t="str">
        <f>IF(C156="","",IFERROR(VLOOKUP(C156,'Master Data'!$B$2:$C$527,2,FALSE),""))</f>
        <v/>
      </c>
      <c r="E156" s="10"/>
      <c r="H156" s="2" t="str">
        <f>IFERROR('Master Data'!E192,"")</f>
        <v/>
      </c>
      <c r="I156" s="2" t="str">
        <f>IFERROR(__xludf.DUMMYFUNCTION("IFERROR(TRANSPOSE(FILTER('Master Data'!$B$2:$B$527,'Master Data'!$A$2:$A$527=$B156)),"""")"),"")</f>
        <v/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</row>
    <row r="157" ht="15.75" customHeight="1">
      <c r="A157" s="8"/>
      <c r="B157" s="9"/>
      <c r="C157" s="9"/>
      <c r="D157" s="6" t="str">
        <f>IF(C157="","",IFERROR(VLOOKUP(C157,'Master Data'!$B$2:$C$527,2,FALSE),""))</f>
        <v/>
      </c>
      <c r="E157" s="10"/>
      <c r="H157" s="2" t="str">
        <f>IFERROR('Master Data'!E193,"")</f>
        <v/>
      </c>
      <c r="I157" s="2" t="str">
        <f>IFERROR(__xludf.DUMMYFUNCTION("IFERROR(TRANSPOSE(FILTER('Master Data'!$B$2:$B$527,'Master Data'!$A$2:$A$527=$B157)),"""")"),"")</f>
        <v/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</row>
    <row r="158" ht="15.75" customHeight="1">
      <c r="A158" s="8"/>
      <c r="B158" s="9"/>
      <c r="C158" s="9"/>
      <c r="D158" s="6" t="str">
        <f>IF(C158="","",IFERROR(VLOOKUP(C158,'Master Data'!$B$2:$C$527,2,FALSE),""))</f>
        <v/>
      </c>
      <c r="E158" s="10"/>
      <c r="H158" s="2" t="str">
        <f>IFERROR('Master Data'!E194,"")</f>
        <v/>
      </c>
      <c r="I158" s="2" t="str">
        <f>IFERROR(__xludf.DUMMYFUNCTION("IFERROR(TRANSPOSE(FILTER('Master Data'!$B$2:$B$527,'Master Data'!$A$2:$A$527=$B158)),"""")"),"")</f>
        <v/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</row>
    <row r="159" ht="15.75" customHeight="1">
      <c r="A159" s="8"/>
      <c r="B159" s="9"/>
      <c r="C159" s="9"/>
      <c r="D159" s="6" t="str">
        <f>IF(C159="","",IFERROR(VLOOKUP(C159,'Master Data'!$B$2:$C$527,2,FALSE),""))</f>
        <v/>
      </c>
      <c r="E159" s="10"/>
      <c r="H159" s="2" t="str">
        <f>IFERROR('Master Data'!E195,"")</f>
        <v/>
      </c>
      <c r="I159" s="2" t="str">
        <f>IFERROR(__xludf.DUMMYFUNCTION("IFERROR(TRANSPOSE(FILTER('Master Data'!$B$2:$B$527,'Master Data'!$A$2:$A$527=$B159)),"""")"),"")</f>
        <v/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</row>
    <row r="160" ht="15.75" customHeight="1">
      <c r="A160" s="8"/>
      <c r="B160" s="9"/>
      <c r="C160" s="9"/>
      <c r="D160" s="6" t="str">
        <f>IF(C160="","",IFERROR(VLOOKUP(C160,'Master Data'!$B$2:$C$527,2,FALSE),""))</f>
        <v/>
      </c>
      <c r="E160" s="10"/>
      <c r="H160" s="2" t="str">
        <f>IFERROR('Master Data'!E196,"")</f>
        <v/>
      </c>
      <c r="I160" s="2" t="str">
        <f>IFERROR(__xludf.DUMMYFUNCTION("IFERROR(TRANSPOSE(FILTER('Master Data'!$B$2:$B$527,'Master Data'!$A$2:$A$527=$B160)),"""")"),"")</f>
        <v/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</row>
    <row r="161" ht="15.75" customHeight="1">
      <c r="A161" s="8"/>
      <c r="B161" s="9"/>
      <c r="C161" s="9"/>
      <c r="D161" s="6" t="str">
        <f>IF(C161="","",IFERROR(VLOOKUP(C161,'Master Data'!$B$2:$C$527,2,FALSE),""))</f>
        <v/>
      </c>
      <c r="E161" s="10"/>
      <c r="H161" s="2" t="str">
        <f>IFERROR('Master Data'!E197,"")</f>
        <v/>
      </c>
      <c r="I161" s="2" t="str">
        <f>IFERROR(__xludf.DUMMYFUNCTION("IFERROR(TRANSPOSE(FILTER('Master Data'!$B$2:$B$527,'Master Data'!$A$2:$A$527=$B161)),"""")"),"")</f>
        <v/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</row>
    <row r="162" ht="15.75" customHeight="1">
      <c r="A162" s="8"/>
      <c r="B162" s="9"/>
      <c r="C162" s="9"/>
      <c r="D162" s="6" t="str">
        <f>IF(C162="","",IFERROR(VLOOKUP(C162,'Master Data'!$B$2:$C$527,2,FALSE),""))</f>
        <v/>
      </c>
      <c r="E162" s="10"/>
      <c r="H162" s="2" t="str">
        <f>IFERROR('Master Data'!E198,"")</f>
        <v/>
      </c>
      <c r="I162" s="2" t="str">
        <f>IFERROR(__xludf.DUMMYFUNCTION("IFERROR(TRANSPOSE(FILTER('Master Data'!$B$2:$B$527,'Master Data'!$A$2:$A$527=$B162)),"""")"),"")</f>
        <v/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</row>
    <row r="163" ht="15.75" customHeight="1">
      <c r="A163" s="8"/>
      <c r="B163" s="9"/>
      <c r="C163" s="9"/>
      <c r="D163" s="6" t="str">
        <f>IF(C163="","",IFERROR(VLOOKUP(C163,'Master Data'!$B$2:$C$527,2,FALSE),""))</f>
        <v/>
      </c>
      <c r="E163" s="10"/>
      <c r="H163" s="2" t="str">
        <f>IFERROR('Master Data'!E199,"")</f>
        <v/>
      </c>
      <c r="I163" s="2" t="str">
        <f>IFERROR(__xludf.DUMMYFUNCTION("IFERROR(TRANSPOSE(FILTER('Master Data'!$B$2:$B$527,'Master Data'!$A$2:$A$527=$B163)),"""")"),"")</f>
        <v/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</row>
    <row r="164" ht="15.75" customHeight="1">
      <c r="A164" s="8"/>
      <c r="B164" s="9"/>
      <c r="C164" s="9"/>
      <c r="D164" s="6" t="str">
        <f>IF(C164="","",IFERROR(VLOOKUP(C164,'Master Data'!$B$2:$C$527,2,FALSE),""))</f>
        <v/>
      </c>
      <c r="E164" s="10"/>
      <c r="H164" s="2" t="str">
        <f>IFERROR('Master Data'!E200,"")</f>
        <v/>
      </c>
      <c r="I164" s="2" t="str">
        <f>IFERROR(__xludf.DUMMYFUNCTION("IFERROR(TRANSPOSE(FILTER('Master Data'!$B$2:$B$527,'Master Data'!$A$2:$A$527=$B164)),"""")"),"")</f>
        <v/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</row>
    <row r="165" ht="15.75" customHeight="1">
      <c r="A165" s="8"/>
      <c r="B165" s="9"/>
      <c r="C165" s="9"/>
      <c r="D165" s="6" t="str">
        <f>IF(C165="","",IFERROR(VLOOKUP(C165,'Master Data'!$B$2:$C$527,2,FALSE),""))</f>
        <v/>
      </c>
      <c r="E165" s="10"/>
      <c r="H165" s="2" t="str">
        <f>IFERROR('Master Data'!E201,"")</f>
        <v/>
      </c>
      <c r="I165" s="2" t="str">
        <f>IFERROR(__xludf.DUMMYFUNCTION("IFERROR(TRANSPOSE(FILTER('Master Data'!$B$2:$B$527,'Master Data'!$A$2:$A$527=$B165)),"""")"),"")</f>
        <v/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</row>
    <row r="166" ht="15.75" customHeight="1">
      <c r="A166" s="8"/>
      <c r="B166" s="9"/>
      <c r="C166" s="9"/>
      <c r="D166" s="6" t="str">
        <f>IF(C166="","",IFERROR(VLOOKUP(C166,'Master Data'!$B$2:$C$527,2,FALSE),""))</f>
        <v/>
      </c>
      <c r="E166" s="10"/>
      <c r="H166" s="2" t="str">
        <f>IFERROR('Master Data'!E202,"")</f>
        <v/>
      </c>
      <c r="I166" s="2" t="str">
        <f>IFERROR(__xludf.DUMMYFUNCTION("IFERROR(TRANSPOSE(FILTER('Master Data'!$B$2:$B$527,'Master Data'!$A$2:$A$527=$B166)),"""")"),"")</f>
        <v/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</row>
    <row r="167" ht="15.75" customHeight="1">
      <c r="A167" s="8"/>
      <c r="B167" s="9"/>
      <c r="C167" s="9"/>
      <c r="D167" s="6" t="str">
        <f>IF(C167="","",IFERROR(VLOOKUP(C167,'Master Data'!$B$2:$C$527,2,FALSE),""))</f>
        <v/>
      </c>
      <c r="E167" s="10"/>
      <c r="H167" s="2" t="str">
        <f>IFERROR('Master Data'!E203,"")</f>
        <v/>
      </c>
      <c r="I167" s="2" t="str">
        <f>IFERROR(__xludf.DUMMYFUNCTION("IFERROR(TRANSPOSE(FILTER('Master Data'!$B$2:$B$527,'Master Data'!$A$2:$A$527=$B167)),"""")"),"")</f>
        <v/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</row>
    <row r="168" ht="15.75" customHeight="1">
      <c r="A168" s="8"/>
      <c r="B168" s="9"/>
      <c r="C168" s="9"/>
      <c r="D168" s="6" t="str">
        <f>IF(C168="","",IFERROR(VLOOKUP(C168,'Master Data'!$B$2:$C$527,2,FALSE),""))</f>
        <v/>
      </c>
      <c r="E168" s="10"/>
      <c r="H168" s="2" t="str">
        <f>IFERROR('Master Data'!E204,"")</f>
        <v/>
      </c>
      <c r="I168" s="2" t="str">
        <f>IFERROR(__xludf.DUMMYFUNCTION("IFERROR(TRANSPOSE(FILTER('Master Data'!$B$2:$B$527,'Master Data'!$A$2:$A$527=$B168)),"""")"),"")</f>
        <v/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</row>
    <row r="169" ht="15.75" customHeight="1">
      <c r="A169" s="8"/>
      <c r="B169" s="9"/>
      <c r="C169" s="9"/>
      <c r="D169" s="6" t="str">
        <f>IF(C169="","",IFERROR(VLOOKUP(C169,'Master Data'!$B$2:$C$527,2,FALSE),""))</f>
        <v/>
      </c>
      <c r="E169" s="10"/>
      <c r="H169" s="2" t="str">
        <f>IFERROR('Master Data'!E205,"")</f>
        <v/>
      </c>
      <c r="I169" s="2" t="str">
        <f>IFERROR(__xludf.DUMMYFUNCTION("IFERROR(TRANSPOSE(FILTER('Master Data'!$B$2:$B$527,'Master Data'!$A$2:$A$527=$B169)),"""")"),"")</f>
        <v/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</row>
    <row r="170" ht="15.75" customHeight="1">
      <c r="A170" s="8"/>
      <c r="B170" s="9"/>
      <c r="C170" s="9"/>
      <c r="D170" s="6" t="str">
        <f>IF(C170="","",IFERROR(VLOOKUP(C170,'Master Data'!$B$2:$C$527,2,FALSE),""))</f>
        <v/>
      </c>
      <c r="E170" s="10"/>
      <c r="H170" s="2" t="str">
        <f>IFERROR('Master Data'!E206,"")</f>
        <v/>
      </c>
      <c r="I170" s="2" t="str">
        <f>IFERROR(__xludf.DUMMYFUNCTION("IFERROR(TRANSPOSE(FILTER('Master Data'!$B$2:$B$527,'Master Data'!$A$2:$A$527=$B170)),"""")"),"")</f>
        <v/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</row>
    <row r="171" ht="15.75" customHeight="1">
      <c r="A171" s="8"/>
      <c r="B171" s="9"/>
      <c r="C171" s="9"/>
      <c r="D171" s="6" t="str">
        <f>IF(C171="","",IFERROR(VLOOKUP(C171,'Master Data'!$B$2:$C$527,2,FALSE),""))</f>
        <v/>
      </c>
      <c r="E171" s="10"/>
      <c r="H171" s="2" t="str">
        <f>IFERROR('Master Data'!E207,"")</f>
        <v/>
      </c>
      <c r="I171" s="2" t="str">
        <f>IFERROR(__xludf.DUMMYFUNCTION("IFERROR(TRANSPOSE(FILTER('Master Data'!$B$2:$B$527,'Master Data'!$A$2:$A$527=$B171)),"""")"),"")</f>
        <v/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</row>
    <row r="172" ht="15.75" customHeight="1">
      <c r="A172" s="8"/>
      <c r="B172" s="9"/>
      <c r="C172" s="9"/>
      <c r="D172" s="6" t="str">
        <f>IF(C172="","",IFERROR(VLOOKUP(C172,'Master Data'!$B$2:$C$527,2,FALSE),""))</f>
        <v/>
      </c>
      <c r="E172" s="10"/>
      <c r="H172" s="2" t="str">
        <f>IFERROR('Master Data'!E208,"")</f>
        <v/>
      </c>
      <c r="I172" s="2" t="str">
        <f>IFERROR(__xludf.DUMMYFUNCTION("IFERROR(TRANSPOSE(FILTER('Master Data'!$B$2:$B$527,'Master Data'!$A$2:$A$527=$B172)),"""")"),"")</f>
        <v/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</row>
    <row r="173" ht="15.75" customHeight="1">
      <c r="A173" s="8"/>
      <c r="B173" s="9"/>
      <c r="C173" s="9"/>
      <c r="D173" s="6" t="str">
        <f>IF(C173="","",IFERROR(VLOOKUP(C173,'Master Data'!$B$2:$C$527,2,FALSE),""))</f>
        <v/>
      </c>
      <c r="E173" s="10"/>
      <c r="H173" s="2" t="str">
        <f>IFERROR('Master Data'!E209,"")</f>
        <v/>
      </c>
      <c r="I173" s="2" t="str">
        <f>IFERROR(__xludf.DUMMYFUNCTION("IFERROR(TRANSPOSE(FILTER('Master Data'!$B$2:$B$527,'Master Data'!$A$2:$A$527=$B173)),"""")"),"")</f>
        <v/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</row>
    <row r="174" ht="15.75" customHeight="1">
      <c r="A174" s="8"/>
      <c r="B174" s="9"/>
      <c r="C174" s="9"/>
      <c r="D174" s="6" t="str">
        <f>IF(C174="","",IFERROR(VLOOKUP(C174,'Master Data'!$B$2:$C$527,2,FALSE),""))</f>
        <v/>
      </c>
      <c r="E174" s="10"/>
      <c r="H174" s="2" t="str">
        <f>IFERROR('Master Data'!E210,"")</f>
        <v/>
      </c>
      <c r="I174" s="2" t="str">
        <f>IFERROR(__xludf.DUMMYFUNCTION("IFERROR(TRANSPOSE(FILTER('Master Data'!$B$2:$B$527,'Master Data'!$A$2:$A$527=$B174)),"""")"),"")</f>
        <v/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</row>
    <row r="175" ht="15.75" customHeight="1">
      <c r="A175" s="8"/>
      <c r="B175" s="9"/>
      <c r="C175" s="9"/>
      <c r="D175" s="6" t="str">
        <f>IF(C175="","",IFERROR(VLOOKUP(C175,'Master Data'!$B$2:$C$527,2,FALSE),""))</f>
        <v/>
      </c>
      <c r="E175" s="10"/>
      <c r="H175" s="2" t="str">
        <f>IFERROR('Master Data'!E211,"")</f>
        <v/>
      </c>
      <c r="I175" s="2" t="str">
        <f>IFERROR(__xludf.DUMMYFUNCTION("IFERROR(TRANSPOSE(FILTER('Master Data'!$B$2:$B$527,'Master Data'!$A$2:$A$527=$B175)),"""")"),"")</f>
        <v/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</row>
    <row r="176" ht="15.75" customHeight="1">
      <c r="A176" s="8"/>
      <c r="B176" s="9"/>
      <c r="C176" s="9"/>
      <c r="D176" s="6" t="str">
        <f>IF(C176="","",IFERROR(VLOOKUP(C176,'Master Data'!$B$2:$C$527,2,FALSE),""))</f>
        <v/>
      </c>
      <c r="E176" s="10"/>
      <c r="H176" s="2" t="str">
        <f>IFERROR('Master Data'!E212,"")</f>
        <v/>
      </c>
      <c r="I176" s="2" t="str">
        <f>IFERROR(__xludf.DUMMYFUNCTION("IFERROR(TRANSPOSE(FILTER('Master Data'!$B$2:$B$527,'Master Data'!$A$2:$A$527=$B176)),"""")"),"")</f>
        <v/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</row>
    <row r="177" ht="15.75" customHeight="1">
      <c r="A177" s="8"/>
      <c r="B177" s="9"/>
      <c r="C177" s="9"/>
      <c r="D177" s="6" t="str">
        <f>IF(C177="","",IFERROR(VLOOKUP(C177,'Master Data'!$B$2:$C$527,2,FALSE),""))</f>
        <v/>
      </c>
      <c r="E177" s="10"/>
      <c r="H177" s="2" t="str">
        <f>IFERROR('Master Data'!E213,"")</f>
        <v/>
      </c>
      <c r="I177" s="2" t="str">
        <f>IFERROR(__xludf.DUMMYFUNCTION("IFERROR(TRANSPOSE(FILTER('Master Data'!$B$2:$B$527,'Master Data'!$A$2:$A$527=$B177)),"""")"),"")</f>
        <v/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</row>
    <row r="178" ht="15.75" customHeight="1">
      <c r="A178" s="8"/>
      <c r="B178" s="9"/>
      <c r="C178" s="9"/>
      <c r="D178" s="6" t="str">
        <f>IF(C178="","",IFERROR(VLOOKUP(C178,'Master Data'!$B$2:$C$527,2,FALSE),""))</f>
        <v/>
      </c>
      <c r="E178" s="10"/>
      <c r="H178" s="2" t="str">
        <f>IFERROR('Master Data'!E214,"")</f>
        <v/>
      </c>
      <c r="I178" s="2" t="str">
        <f>IFERROR(__xludf.DUMMYFUNCTION("IFERROR(TRANSPOSE(FILTER('Master Data'!$B$2:$B$527,'Master Data'!$A$2:$A$527=$B178)),"""")"),"")</f>
        <v/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</row>
    <row r="179" ht="15.75" customHeight="1">
      <c r="A179" s="8"/>
      <c r="B179" s="9"/>
      <c r="C179" s="9"/>
      <c r="D179" s="6" t="str">
        <f>IF(C179="","",IFERROR(VLOOKUP(C179,'Master Data'!$B$2:$C$527,2,FALSE),""))</f>
        <v/>
      </c>
      <c r="E179" s="10"/>
      <c r="H179" s="2" t="str">
        <f>IFERROR('Master Data'!E215,"")</f>
        <v/>
      </c>
      <c r="I179" s="2" t="str">
        <f>IFERROR(__xludf.DUMMYFUNCTION("IFERROR(TRANSPOSE(FILTER('Master Data'!$B$2:$B$527,'Master Data'!$A$2:$A$527=$B179)),"""")"),"")</f>
        <v/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</row>
    <row r="180" ht="15.75" customHeight="1">
      <c r="A180" s="8"/>
      <c r="B180" s="9"/>
      <c r="C180" s="9"/>
      <c r="D180" s="6" t="str">
        <f>IF(C180="","",IFERROR(VLOOKUP(C180,'Master Data'!$B$2:$C$527,2,FALSE),""))</f>
        <v/>
      </c>
      <c r="E180" s="10"/>
      <c r="H180" s="2" t="str">
        <f>IFERROR('Master Data'!E216,"")</f>
        <v/>
      </c>
      <c r="I180" s="2" t="str">
        <f>IFERROR(__xludf.DUMMYFUNCTION("IFERROR(TRANSPOSE(FILTER('Master Data'!$B$2:$B$527,'Master Data'!$A$2:$A$527=$B180)),"""")"),"")</f>
        <v/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</row>
    <row r="181" ht="15.75" customHeight="1">
      <c r="A181" s="8"/>
      <c r="B181" s="9"/>
      <c r="C181" s="9"/>
      <c r="D181" s="6" t="str">
        <f>IF(C181="","",IFERROR(VLOOKUP(C181,'Master Data'!$B$2:$C$527,2,FALSE),""))</f>
        <v/>
      </c>
      <c r="E181" s="10"/>
      <c r="H181" s="2" t="str">
        <f>IFERROR('Master Data'!E217,"")</f>
        <v/>
      </c>
      <c r="I181" s="2" t="str">
        <f>IFERROR(__xludf.DUMMYFUNCTION("IFERROR(TRANSPOSE(FILTER('Master Data'!$B$2:$B$527,'Master Data'!$A$2:$A$527=$B181)),"""")"),"")</f>
        <v/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</row>
    <row r="182" ht="15.75" customHeight="1">
      <c r="A182" s="8"/>
      <c r="B182" s="9"/>
      <c r="C182" s="9"/>
      <c r="D182" s="6" t="str">
        <f>IF(C182="","",IFERROR(VLOOKUP(C182,'Master Data'!$B$2:$C$527,2,FALSE),""))</f>
        <v/>
      </c>
      <c r="E182" s="10"/>
      <c r="H182" s="2" t="str">
        <f>IFERROR('Master Data'!E218,"")</f>
        <v/>
      </c>
      <c r="I182" s="2" t="str">
        <f>IFERROR(__xludf.DUMMYFUNCTION("IFERROR(TRANSPOSE(FILTER('Master Data'!$B$2:$B$527,'Master Data'!$A$2:$A$527=$B182)),"""")"),"")</f>
        <v/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</row>
    <row r="183" ht="15.75" customHeight="1">
      <c r="A183" s="8"/>
      <c r="B183" s="9"/>
      <c r="C183" s="9"/>
      <c r="D183" s="6" t="str">
        <f>IF(C183="","",IFERROR(VLOOKUP(C183,'Master Data'!$B$2:$C$527,2,FALSE),""))</f>
        <v/>
      </c>
      <c r="E183" s="10"/>
      <c r="H183" s="2" t="str">
        <f>IFERROR('Master Data'!E219,"")</f>
        <v/>
      </c>
      <c r="I183" s="2" t="str">
        <f>IFERROR(__xludf.DUMMYFUNCTION("IFERROR(TRANSPOSE(FILTER('Master Data'!$B$2:$B$527,'Master Data'!$A$2:$A$527=$B183)),"""")"),"")</f>
        <v/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</row>
    <row r="184" ht="15.75" customHeight="1">
      <c r="A184" s="8"/>
      <c r="B184" s="9"/>
      <c r="C184" s="9"/>
      <c r="D184" s="6" t="str">
        <f>IF(C184="","",IFERROR(VLOOKUP(C184,'Master Data'!$B$2:$C$527,2,FALSE),""))</f>
        <v/>
      </c>
      <c r="E184" s="10"/>
      <c r="H184" s="2" t="str">
        <f>IFERROR('Master Data'!E220,"")</f>
        <v/>
      </c>
      <c r="I184" s="2" t="str">
        <f>IFERROR(__xludf.DUMMYFUNCTION("IFERROR(TRANSPOSE(FILTER('Master Data'!$B$2:$B$527,'Master Data'!$A$2:$A$527=$B184)),"""")"),"")</f>
        <v/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</row>
    <row r="185" ht="15.75" customHeight="1">
      <c r="A185" s="8"/>
      <c r="B185" s="9"/>
      <c r="C185" s="9"/>
      <c r="D185" s="6" t="str">
        <f>IF(C185="","",IFERROR(VLOOKUP(C185,'Master Data'!$B$2:$C$527,2,FALSE),""))</f>
        <v/>
      </c>
      <c r="E185" s="10"/>
      <c r="H185" s="2" t="str">
        <f>IFERROR('Master Data'!E221,"")</f>
        <v/>
      </c>
      <c r="I185" s="2" t="str">
        <f>IFERROR(__xludf.DUMMYFUNCTION("IFERROR(TRANSPOSE(FILTER('Master Data'!$B$2:$B$527,'Master Data'!$A$2:$A$527=$B185)),"""")"),"")</f>
        <v/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</row>
    <row r="186" ht="15.75" customHeight="1">
      <c r="A186" s="8"/>
      <c r="B186" s="9"/>
      <c r="C186" s="9"/>
      <c r="D186" s="6" t="str">
        <f>IF(C186="","",IFERROR(VLOOKUP(C186,'Master Data'!$B$2:$C$527,2,FALSE),""))</f>
        <v/>
      </c>
      <c r="E186" s="10"/>
      <c r="H186" s="2" t="str">
        <f>IFERROR('Master Data'!E222,"")</f>
        <v/>
      </c>
      <c r="I186" s="2" t="str">
        <f>IFERROR(__xludf.DUMMYFUNCTION("IFERROR(TRANSPOSE(FILTER('Master Data'!$B$2:$B$527,'Master Data'!$A$2:$A$527=$B186)),"""")"),"")</f>
        <v/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</row>
    <row r="187" ht="15.75" customHeight="1">
      <c r="A187" s="8"/>
      <c r="B187" s="9"/>
      <c r="C187" s="9"/>
      <c r="D187" s="6" t="str">
        <f>IF(C187="","",IFERROR(VLOOKUP(C187,'Master Data'!$B$2:$C$527,2,FALSE),""))</f>
        <v/>
      </c>
      <c r="E187" s="10"/>
      <c r="H187" s="2" t="str">
        <f>IFERROR('Master Data'!E223,"")</f>
        <v/>
      </c>
      <c r="I187" s="2" t="str">
        <f>IFERROR(__xludf.DUMMYFUNCTION("IFERROR(TRANSPOSE(FILTER('Master Data'!$B$2:$B$527,'Master Data'!$A$2:$A$527=$B187)),"""")"),"")</f>
        <v/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</row>
    <row r="188" ht="15.75" customHeight="1">
      <c r="A188" s="8"/>
      <c r="B188" s="9"/>
      <c r="C188" s="9"/>
      <c r="D188" s="6" t="str">
        <f>IF(C188="","",IFERROR(VLOOKUP(C188,'Master Data'!$B$2:$C$527,2,FALSE),""))</f>
        <v/>
      </c>
      <c r="E188" s="10"/>
      <c r="H188" s="2" t="str">
        <f>IFERROR('Master Data'!E224,"")</f>
        <v/>
      </c>
      <c r="I188" s="2" t="str">
        <f>IFERROR(__xludf.DUMMYFUNCTION("IFERROR(TRANSPOSE(FILTER('Master Data'!$B$2:$B$527,'Master Data'!$A$2:$A$527=$B188)),"""")"),"")</f>
        <v/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</row>
    <row r="189" ht="15.75" customHeight="1">
      <c r="A189" s="8"/>
      <c r="B189" s="9"/>
      <c r="C189" s="9"/>
      <c r="D189" s="6" t="str">
        <f>IF(C189="","",IFERROR(VLOOKUP(C189,'Master Data'!$B$2:$C$527,2,FALSE),""))</f>
        <v/>
      </c>
      <c r="E189" s="10"/>
      <c r="H189" s="2" t="str">
        <f>IFERROR('Master Data'!E225,"")</f>
        <v/>
      </c>
      <c r="I189" s="2" t="str">
        <f>IFERROR(__xludf.DUMMYFUNCTION("IFERROR(TRANSPOSE(FILTER('Master Data'!$B$2:$B$527,'Master Data'!$A$2:$A$527=$B189)),"""")"),"")</f>
        <v/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</row>
    <row r="190" ht="15.75" customHeight="1">
      <c r="A190" s="8"/>
      <c r="B190" s="9"/>
      <c r="C190" s="9"/>
      <c r="D190" s="6" t="str">
        <f>IF(C190="","",IFERROR(VLOOKUP(C190,'Master Data'!$B$2:$C$527,2,FALSE),""))</f>
        <v/>
      </c>
      <c r="E190" s="10"/>
      <c r="H190" s="2" t="str">
        <f>IFERROR('Master Data'!E226,"")</f>
        <v/>
      </c>
      <c r="I190" s="2" t="str">
        <f>IFERROR(__xludf.DUMMYFUNCTION("IFERROR(TRANSPOSE(FILTER('Master Data'!$B$2:$B$527,'Master Data'!$A$2:$A$527=$B190)),"""")"),"")</f>
        <v/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</row>
    <row r="191" ht="15.75" customHeight="1">
      <c r="A191" s="8"/>
      <c r="B191" s="9"/>
      <c r="C191" s="9"/>
      <c r="D191" s="6" t="str">
        <f>IF(C191="","",IFERROR(VLOOKUP(C191,'Master Data'!$B$2:$C$527,2,FALSE),""))</f>
        <v/>
      </c>
      <c r="E191" s="10"/>
      <c r="H191" s="2" t="str">
        <f>IFERROR('Master Data'!E227,"")</f>
        <v/>
      </c>
      <c r="I191" s="2" t="str">
        <f>IFERROR(__xludf.DUMMYFUNCTION("IFERROR(TRANSPOSE(FILTER('Master Data'!$B$2:$B$527,'Master Data'!$A$2:$A$527=$B191)),"""")"),"")</f>
        <v/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</row>
    <row r="192" ht="15.75" customHeight="1">
      <c r="A192" s="8"/>
      <c r="B192" s="9"/>
      <c r="C192" s="9"/>
      <c r="D192" s="6" t="str">
        <f>IF(C192="","",IFERROR(VLOOKUP(C192,'Master Data'!$B$2:$C$527,2,FALSE),""))</f>
        <v/>
      </c>
      <c r="E192" s="10"/>
      <c r="H192" s="2" t="str">
        <f>IFERROR('Master Data'!E228,"")</f>
        <v/>
      </c>
      <c r="I192" s="2" t="str">
        <f>IFERROR(__xludf.DUMMYFUNCTION("IFERROR(TRANSPOSE(FILTER('Master Data'!$B$2:$B$527,'Master Data'!$A$2:$A$527=$B192)),"""")"),"")</f>
        <v/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</row>
    <row r="193" ht="15.75" customHeight="1">
      <c r="A193" s="8"/>
      <c r="B193" s="9"/>
      <c r="C193" s="9"/>
      <c r="D193" s="6" t="str">
        <f>IF(C193="","",IFERROR(VLOOKUP(C193,'Master Data'!$B$2:$C$527,2,FALSE),""))</f>
        <v/>
      </c>
      <c r="E193" s="10"/>
      <c r="I193" s="2" t="str">
        <f>IFERROR(__xludf.DUMMYFUNCTION("IFERROR(TRANSPOSE(FILTER('Master Data'!$B$2:$B$527,'Master Data'!$A$2:$A$527=$B193)),"""")"),"")</f>
        <v/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</row>
    <row r="194" ht="15.75" customHeight="1">
      <c r="A194" s="8"/>
      <c r="B194" s="9"/>
      <c r="C194" s="9"/>
      <c r="D194" s="6" t="str">
        <f>IF(C194="","",IFERROR(VLOOKUP(C194,'Master Data'!$B$2:$C$527,2,FALSE),""))</f>
        <v/>
      </c>
      <c r="E194" s="10"/>
      <c r="I194" s="2" t="str">
        <f>IFERROR(__xludf.DUMMYFUNCTION("IFERROR(TRANSPOSE(FILTER('Master Data'!$B$2:$B$527,'Master Data'!$A$2:$A$527=$B194)),"""")"),"")</f>
        <v/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</row>
    <row r="195" ht="15.75" customHeight="1">
      <c r="A195" s="8"/>
      <c r="B195" s="9"/>
      <c r="C195" s="9"/>
      <c r="D195" s="6" t="str">
        <f>IF(C195="","",IFERROR(VLOOKUP(C195,'Master Data'!$B$2:$C$527,2,FALSE),""))</f>
        <v/>
      </c>
      <c r="E195" s="10"/>
      <c r="I195" s="2" t="str">
        <f>IFERROR(__xludf.DUMMYFUNCTION("IFERROR(TRANSPOSE(FILTER('Master Data'!$B$2:$B$527,'Master Data'!$A$2:$A$527=$B195)),"""")"),"")</f>
        <v/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</row>
    <row r="196" ht="15.75" customHeight="1">
      <c r="A196" s="8"/>
      <c r="B196" s="9"/>
      <c r="C196" s="9"/>
      <c r="D196" s="6" t="str">
        <f>IF(C196="","",IFERROR(VLOOKUP(C196,'Master Data'!$B$2:$C$527,2,FALSE),""))</f>
        <v/>
      </c>
      <c r="E196" s="10"/>
      <c r="I196" s="2" t="str">
        <f>IFERROR(__xludf.DUMMYFUNCTION("IFERROR(TRANSPOSE(FILTER('Master Data'!$B$2:$B$527,'Master Data'!$A$2:$A$527=$B196)),"""")"),"")</f>
        <v/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</row>
    <row r="197" ht="15.75" customHeight="1">
      <c r="A197" s="8"/>
      <c r="B197" s="9"/>
      <c r="C197" s="9"/>
      <c r="D197" s="6" t="str">
        <f>IF(C197="","",IFERROR(VLOOKUP(C197,'Master Data'!$B$2:$C$527,2,FALSE),""))</f>
        <v/>
      </c>
      <c r="E197" s="10"/>
      <c r="I197" s="2" t="str">
        <f>IFERROR(__xludf.DUMMYFUNCTION("IFERROR(TRANSPOSE(FILTER('Master Data'!$B$2:$B$527,'Master Data'!$A$2:$A$527=$B197)),"""")"),"")</f>
        <v/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</row>
    <row r="198" ht="15.75" customHeight="1">
      <c r="A198" s="8"/>
      <c r="B198" s="9"/>
      <c r="C198" s="9"/>
      <c r="D198" s="6" t="str">
        <f>IF(C198="","",IFERROR(VLOOKUP(C198,'Master Data'!$B$2:$C$527,2,FALSE),""))</f>
        <v/>
      </c>
      <c r="E198" s="10"/>
      <c r="I198" s="2" t="str">
        <f>IFERROR(__xludf.DUMMYFUNCTION("IFERROR(TRANSPOSE(FILTER('Master Data'!$B$2:$B$527,'Master Data'!$A$2:$A$527=$B198)),"""")"),"")</f>
        <v/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</row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1">
    <mergeCell ref="A2:E6"/>
  </mergeCells>
  <dataValidations>
    <dataValidation type="list" allowBlank="1" sqref="B8:B198">
      <formula1>$H$2:$H$91</formula1>
    </dataValidation>
    <dataValidation type="list" allowBlank="1" sqref="C8:C198">
      <formula1>$I8:$BX8</formula1>
    </dataValidation>
    <dataValidation type="custom" allowBlank="1" showDropDown="1" sqref="A8:A31">
      <formula1>OR(NOT(ISERROR(DATEVALUE(A8))), AND(ISNUMBER(A8), LEFT(CELL("format", A8))="D"))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4.0"/>
    <col customWidth="1" min="2" max="2" width="24.43"/>
    <col customWidth="1" min="3" max="3" width="24.0"/>
    <col customWidth="1" min="4" max="4" width="14.0"/>
    <col customWidth="1" min="5" max="5" width="16.71"/>
    <col customWidth="1" min="6" max="7" width="8.71"/>
    <col customWidth="1" hidden="1" min="8" max="8" width="18.0"/>
    <col customWidth="1" hidden="1" min="9" max="9" width="14.0"/>
    <col customWidth="1" min="10" max="10" width="12.71"/>
    <col customWidth="1" min="11" max="11" width="8.14"/>
    <col customWidth="1" min="12" max="12" width="11.86"/>
    <col customWidth="1" min="13" max="13" width="14.14"/>
    <col customWidth="1" min="14" max="14" width="9.86"/>
    <col customWidth="1" min="15" max="15" width="8.71"/>
    <col customWidth="1" min="16" max="16" width="12.71"/>
    <col customWidth="1" min="17" max="62" width="8.71"/>
  </cols>
  <sheetData>
    <row r="1">
      <c r="A1" s="1"/>
      <c r="B1" s="1"/>
      <c r="C1" s="1"/>
      <c r="D1" s="1"/>
      <c r="E1" s="1"/>
      <c r="H1" s="2" t="s">
        <v>0</v>
      </c>
      <c r="I1" s="2" t="s">
        <v>1</v>
      </c>
    </row>
    <row r="2">
      <c r="A2" s="1" t="s">
        <v>2</v>
      </c>
      <c r="H2" s="2" t="str">
        <f>IFERROR('Master Data'!E2,"")</f>
        <v>Karbohidrat</v>
      </c>
    </row>
    <row r="3">
      <c r="H3" s="2" t="str">
        <f>IFERROR('Master Data'!E3,"")</f>
        <v>Protein Hewani</v>
      </c>
    </row>
    <row r="4">
      <c r="H4" s="2" t="str">
        <f>IFERROR('Master Data'!E4,"")</f>
        <v>Protein Nabati</v>
      </c>
    </row>
    <row r="5">
      <c r="H5" s="2" t="str">
        <f>IFERROR('Master Data'!E5,"")</f>
        <v>Sayur</v>
      </c>
    </row>
    <row r="6">
      <c r="H6" s="2" t="str">
        <f>IFERROR('Master Data'!E6,"")</f>
        <v>Buah</v>
      </c>
    </row>
    <row r="7">
      <c r="A7" s="3" t="s">
        <v>3</v>
      </c>
      <c r="B7" s="3" t="s">
        <v>4</v>
      </c>
      <c r="C7" s="3" t="s">
        <v>5</v>
      </c>
      <c r="D7" s="3" t="s">
        <v>6</v>
      </c>
      <c r="E7" s="3" t="s">
        <v>7</v>
      </c>
      <c r="H7" s="2" t="str">
        <f>IFERROR('Master Data'!E7,"")</f>
        <v>Bumbu Masak Sayur</v>
      </c>
    </row>
    <row r="8">
      <c r="A8" s="4">
        <v>46120.0</v>
      </c>
      <c r="B8" s="5" t="s">
        <v>8</v>
      </c>
      <c r="C8" s="5" t="s">
        <v>9</v>
      </c>
      <c r="D8" s="6" t="str">
        <f>IF(C8="","",IFERROR(VLOOKUP(C8,'Master Data'!$B$2:$C$527,2,FALSE),""))</f>
        <v>Kg</v>
      </c>
      <c r="E8" s="7">
        <v>264.0</v>
      </c>
      <c r="H8" s="2" t="str">
        <f>IFERROR('Master Data'!E8,"")</f>
        <v>Bumbu Masak Sembako</v>
      </c>
      <c r="I8" s="2" t="str">
        <f>IFERROR(__xludf.DUMMYFUNCTION("IFERROR(TRANSPOSE(FILTER('Master Data'!$B$2:$B$527,'Master Data'!$A$2:$A$527=$B8)),"""")"),"Beras")</f>
        <v>Beras</v>
      </c>
      <c r="J8" s="2" t="str">
        <f>IFERROR(__xludf.DUMMYFUNCTION("""COMPUTED_VALUE"""),"Mie")</f>
        <v>Mie</v>
      </c>
      <c r="K8" s="2" t="str">
        <f>IFERROR(__xludf.DUMMYFUNCTION("""COMPUTED_VALUE"""),"Kentang")</f>
        <v>Kentang</v>
      </c>
      <c r="L8" s="2" t="str">
        <f>IFERROR(__xludf.DUMMYFUNCTION("""COMPUTED_VALUE"""),"Jagung")</f>
        <v>Jagung</v>
      </c>
      <c r="M8" s="2" t="str">
        <f>IFERROR(__xludf.DUMMYFUNCTION("""COMPUTED_VALUE"""),"Roti")</f>
        <v>Roti</v>
      </c>
      <c r="N8" s="2" t="str">
        <f>IFERROR(__xludf.DUMMYFUNCTION("""COMPUTED_VALUE"""),"Singkong")</f>
        <v>Singkong</v>
      </c>
      <c r="O8" s="2" t="str">
        <f>IFERROR(__xludf.DUMMYFUNCTION("""COMPUTED_VALUE"""),"Ubi")</f>
        <v>Ubi</v>
      </c>
      <c r="P8" s="2" t="str">
        <f>IFERROR(__xludf.DUMMYFUNCTION("""COMPUTED_VALUE"""),"Makaroni")</f>
        <v>Makaroni</v>
      </c>
    </row>
    <row r="9">
      <c r="A9" s="4">
        <v>46120.0</v>
      </c>
      <c r="B9" s="5" t="s">
        <v>10</v>
      </c>
      <c r="C9" s="5" t="s">
        <v>68</v>
      </c>
      <c r="D9" s="6" t="str">
        <f>IF(C9="","",IFERROR(VLOOKUP(C9,'Master Data'!$B$2:$C$527,2,FALSE),""))</f>
        <v>Kg</v>
      </c>
      <c r="E9" s="7">
        <v>144.0</v>
      </c>
      <c r="H9" s="2" t="str">
        <f>IFERROR('Master Data'!E9,"")</f>
        <v>Isi Ulang</v>
      </c>
      <c r="I9" s="2" t="str">
        <f>IFERROR(__xludf.DUMMYFUNCTION("IFERROR(TRANSPOSE(FILTER('Master Data'!$B$2:$B$527,'Master Data'!$A$2:$A$527=$B9)),"""")"),"Daging Ayam Fillet")</f>
        <v>Daging Ayam Fillet</v>
      </c>
      <c r="J9" s="2" t="str">
        <f>IFERROR(__xludf.DUMMYFUNCTION("""COMPUTED_VALUE"""),"Daging Ayam Tulang (Potong)")</f>
        <v>Daging Ayam Tulang (Potong)</v>
      </c>
      <c r="K9" s="2" t="str">
        <f>IFERROR(__xludf.DUMMYFUNCTION("""COMPUTED_VALUE"""),"Ikan Patin Fillet")</f>
        <v>Ikan Patin Fillet</v>
      </c>
      <c r="L9" s="2" t="str">
        <f>IFERROR(__xludf.DUMMYFUNCTION("""COMPUTED_VALUE"""),"Telur")</f>
        <v>Telur</v>
      </c>
      <c r="M9" s="2" t="str">
        <f>IFERROR(__xludf.DUMMYFUNCTION("""COMPUTED_VALUE"""),"Ikan giling")</f>
        <v>Ikan giling</v>
      </c>
      <c r="N9" s="2" t="str">
        <f>IFERROR(__xludf.DUMMYFUNCTION("""COMPUTED_VALUE"""),"Ayam Giling")</f>
        <v>Ayam Giling</v>
      </c>
      <c r="O9" s="2" t="str">
        <f>IFERROR(__xludf.DUMMYFUNCTION("""COMPUTED_VALUE"""),"Daging Sapi")</f>
        <v>Daging Sapi</v>
      </c>
      <c r="P9" s="2" t="str">
        <f>IFERROR(__xludf.DUMMYFUNCTION("""COMPUTED_VALUE"""),"Udang")</f>
        <v>Udang</v>
      </c>
      <c r="Q9" s="2" t="str">
        <f>IFERROR(__xludf.DUMMYFUNCTION("""COMPUTED_VALUE"""),"Susu UHT")</f>
        <v>Susu UHT</v>
      </c>
    </row>
    <row r="10">
      <c r="A10" s="4">
        <v>46120.0</v>
      </c>
      <c r="B10" s="5" t="s">
        <v>12</v>
      </c>
      <c r="C10" s="5" t="s">
        <v>13</v>
      </c>
      <c r="D10" s="6" t="str">
        <f>IF(C10="","",IFERROR(VLOOKUP(C10,'Master Data'!$B$2:$C$527,2,FALSE),""))</f>
        <v>Pcs</v>
      </c>
      <c r="E10" s="7">
        <v>3485.0</v>
      </c>
      <c r="H10" s="2" t="str">
        <f>IFERROR('Master Data'!E10,"")</f>
        <v>Packaging</v>
      </c>
      <c r="I10" s="2" t="str">
        <f>IFERROR(__xludf.DUMMYFUNCTION("IFERROR(TRANSPOSE(FILTER('Master Data'!$B$2:$B$527,'Master Data'!$A$2:$A$527=$B10)),"""")"),"Tempe")</f>
        <v>Tempe</v>
      </c>
      <c r="J10" s="2" t="str">
        <f>IFERROR(__xludf.DUMMYFUNCTION("""COMPUTED_VALUE"""),"Tahu")</f>
        <v>Tahu</v>
      </c>
      <c r="K10" s="2" t="str">
        <f>IFERROR(__xludf.DUMMYFUNCTION("""COMPUTED_VALUE"""),"Kacang Hijau")</f>
        <v>Kacang Hijau</v>
      </c>
      <c r="L10" s="2" t="str">
        <f>IFERROR(__xludf.DUMMYFUNCTION("""COMPUTED_VALUE"""),"Kacang Tanah")</f>
        <v>Kacang Tanah</v>
      </c>
      <c r="M10" s="2" t="str">
        <f>IFERROR(__xludf.DUMMYFUNCTION("""COMPUTED_VALUE"""),"Kedelai")</f>
        <v>Kedelai</v>
      </c>
      <c r="N10" s="2" t="str">
        <f>IFERROR(__xludf.DUMMYFUNCTION("""COMPUTED_VALUE"""),"Oncom")</f>
        <v>Oncom</v>
      </c>
    </row>
    <row r="11">
      <c r="A11" s="4">
        <v>46120.0</v>
      </c>
      <c r="B11" s="5" t="s">
        <v>14</v>
      </c>
      <c r="C11" s="5" t="s">
        <v>57</v>
      </c>
      <c r="D11" s="6" t="str">
        <f>IF(C11="","",IFERROR(VLOOKUP(C11,'Master Data'!$B$2:$C$527,2,FALSE),""))</f>
        <v>Kg</v>
      </c>
      <c r="E11" s="7">
        <v>164.0</v>
      </c>
      <c r="H11" s="2" t="str">
        <f>IFERROR('Master Data'!E12,"")</f>
        <v/>
      </c>
      <c r="I11" s="2" t="str">
        <f>IFERROR(__xludf.DUMMYFUNCTION("IFERROR(TRANSPOSE(FILTER('Master Data'!$B$2:$B$527,'Master Data'!$A$2:$A$527=$B11)),"""")"),"Wortel")</f>
        <v>Wortel</v>
      </c>
      <c r="J11" s="2" t="str">
        <f>IFERROR(__xludf.DUMMYFUNCTION("""COMPUTED_VALUE"""),"Kacang Panjang")</f>
        <v>Kacang Panjang</v>
      </c>
      <c r="K11" s="2" t="str">
        <f>IFERROR(__xludf.DUMMYFUNCTION("""COMPUTED_VALUE"""),"Tauge")</f>
        <v>Tauge</v>
      </c>
      <c r="L11" s="2" t="str">
        <f>IFERROR(__xludf.DUMMYFUNCTION("""COMPUTED_VALUE"""),"Kubis")</f>
        <v>Kubis</v>
      </c>
      <c r="M11" s="2" t="str">
        <f>IFERROR(__xludf.DUMMYFUNCTION("""COMPUTED_VALUE"""),"Buncis")</f>
        <v>Buncis</v>
      </c>
      <c r="N11" s="2" t="str">
        <f>IFERROR(__xludf.DUMMYFUNCTION("""COMPUTED_VALUE"""),"Kembang Kol")</f>
        <v>Kembang Kol</v>
      </c>
      <c r="O11" s="2" t="str">
        <f>IFERROR(__xludf.DUMMYFUNCTION("""COMPUTED_VALUE"""),"Sawi Putih")</f>
        <v>Sawi Putih</v>
      </c>
      <c r="P11" s="2" t="str">
        <f>IFERROR(__xludf.DUMMYFUNCTION("""COMPUTED_VALUE"""),"Caisin")</f>
        <v>Caisin</v>
      </c>
      <c r="Q11" s="2" t="str">
        <f>IFERROR(__xludf.DUMMYFUNCTION("""COMPUTED_VALUE"""),"Timun")</f>
        <v>Timun</v>
      </c>
      <c r="R11" s="2" t="str">
        <f>IFERROR(__xludf.DUMMYFUNCTION("""COMPUTED_VALUE"""),"Daun Bawang")</f>
        <v>Daun Bawang</v>
      </c>
      <c r="S11" s="2" t="str">
        <f>IFERROR(__xludf.DUMMYFUNCTION("""COMPUTED_VALUE"""),"Labu Siam")</f>
        <v>Labu Siam</v>
      </c>
      <c r="T11" s="2" t="str">
        <f>IFERROR(__xludf.DUMMYFUNCTION("""COMPUTED_VALUE"""),"Tomat")</f>
        <v>Tomat</v>
      </c>
      <c r="U11" s="2" t="str">
        <f>IFERROR(__xludf.DUMMYFUNCTION("""COMPUTED_VALUE"""),"Kemangi")</f>
        <v>Kemangi</v>
      </c>
      <c r="V11" s="2" t="str">
        <f>IFERROR(__xludf.DUMMYFUNCTION("""COMPUTED_VALUE"""),"Jagung ")</f>
        <v>Jagung </v>
      </c>
    </row>
    <row r="12">
      <c r="A12" s="4">
        <v>46120.0</v>
      </c>
      <c r="B12" s="5" t="s">
        <v>14</v>
      </c>
      <c r="C12" s="5" t="s">
        <v>59</v>
      </c>
      <c r="D12" s="6" t="str">
        <f>IF(C12="","",IFERROR(VLOOKUP(C12,'Master Data'!$B$2:$C$527,2,FALSE),""))</f>
        <v>Kg</v>
      </c>
      <c r="E12" s="7">
        <v>45.0</v>
      </c>
      <c r="H12" s="2" t="str">
        <f>IFERROR('Master Data'!E14,"")</f>
        <v/>
      </c>
      <c r="I12" s="2" t="str">
        <f>IFERROR(__xludf.DUMMYFUNCTION("IFERROR(TRANSPOSE(FILTER('Master Data'!$B$2:$B$527,'Master Data'!$A$2:$A$527=$B12)),"""")"),"Wortel")</f>
        <v>Wortel</v>
      </c>
      <c r="J12" s="2" t="str">
        <f>IFERROR(__xludf.DUMMYFUNCTION("""COMPUTED_VALUE"""),"Kacang Panjang")</f>
        <v>Kacang Panjang</v>
      </c>
      <c r="K12" s="2" t="str">
        <f>IFERROR(__xludf.DUMMYFUNCTION("""COMPUTED_VALUE"""),"Tauge")</f>
        <v>Tauge</v>
      </c>
      <c r="L12" s="2" t="str">
        <f>IFERROR(__xludf.DUMMYFUNCTION("""COMPUTED_VALUE"""),"Kubis")</f>
        <v>Kubis</v>
      </c>
      <c r="M12" s="2" t="str">
        <f>IFERROR(__xludf.DUMMYFUNCTION("""COMPUTED_VALUE"""),"Buncis")</f>
        <v>Buncis</v>
      </c>
      <c r="N12" s="2" t="str">
        <f>IFERROR(__xludf.DUMMYFUNCTION("""COMPUTED_VALUE"""),"Kembang Kol")</f>
        <v>Kembang Kol</v>
      </c>
      <c r="O12" s="2" t="str">
        <f>IFERROR(__xludf.DUMMYFUNCTION("""COMPUTED_VALUE"""),"Sawi Putih")</f>
        <v>Sawi Putih</v>
      </c>
      <c r="P12" s="2" t="str">
        <f>IFERROR(__xludf.DUMMYFUNCTION("""COMPUTED_VALUE"""),"Caisin")</f>
        <v>Caisin</v>
      </c>
      <c r="Q12" s="2" t="str">
        <f>IFERROR(__xludf.DUMMYFUNCTION("""COMPUTED_VALUE"""),"Timun")</f>
        <v>Timun</v>
      </c>
      <c r="R12" s="2" t="str">
        <f>IFERROR(__xludf.DUMMYFUNCTION("""COMPUTED_VALUE"""),"Daun Bawang")</f>
        <v>Daun Bawang</v>
      </c>
      <c r="S12" s="2" t="str">
        <f>IFERROR(__xludf.DUMMYFUNCTION("""COMPUTED_VALUE"""),"Labu Siam")</f>
        <v>Labu Siam</v>
      </c>
      <c r="T12" s="2" t="str">
        <f>IFERROR(__xludf.DUMMYFUNCTION("""COMPUTED_VALUE"""),"Tomat")</f>
        <v>Tomat</v>
      </c>
      <c r="U12" s="2" t="str">
        <f>IFERROR(__xludf.DUMMYFUNCTION("""COMPUTED_VALUE"""),"Kemangi")</f>
        <v>Kemangi</v>
      </c>
      <c r="V12" s="2" t="str">
        <f>IFERROR(__xludf.DUMMYFUNCTION("""COMPUTED_VALUE"""),"Jagung ")</f>
        <v>Jagung </v>
      </c>
    </row>
    <row r="13">
      <c r="A13" s="4">
        <v>46120.0</v>
      </c>
      <c r="B13" s="5" t="s">
        <v>14</v>
      </c>
      <c r="C13" s="5" t="s">
        <v>65</v>
      </c>
      <c r="D13" s="6" t="str">
        <f>IF(C13="","",IFERROR(VLOOKUP(C13,'Master Data'!$B$2:$C$527,2,FALSE),""))</f>
        <v>Kg</v>
      </c>
      <c r="E13" s="7">
        <v>31.0</v>
      </c>
      <c r="H13" s="2" t="str">
        <f>IFERROR('Master Data'!E17,"")</f>
        <v/>
      </c>
      <c r="I13" s="2" t="str">
        <f>IFERROR(__xludf.DUMMYFUNCTION("IFERROR(TRANSPOSE(FILTER('Master Data'!$B$2:$B$527,'Master Data'!$A$2:$A$527=$B13)),"""")"),"Wortel")</f>
        <v>Wortel</v>
      </c>
      <c r="J13" s="2" t="str">
        <f>IFERROR(__xludf.DUMMYFUNCTION("""COMPUTED_VALUE"""),"Kacang Panjang")</f>
        <v>Kacang Panjang</v>
      </c>
      <c r="K13" s="2" t="str">
        <f>IFERROR(__xludf.DUMMYFUNCTION("""COMPUTED_VALUE"""),"Tauge")</f>
        <v>Tauge</v>
      </c>
      <c r="L13" s="2" t="str">
        <f>IFERROR(__xludf.DUMMYFUNCTION("""COMPUTED_VALUE"""),"Kubis")</f>
        <v>Kubis</v>
      </c>
      <c r="M13" s="2" t="str">
        <f>IFERROR(__xludf.DUMMYFUNCTION("""COMPUTED_VALUE"""),"Buncis")</f>
        <v>Buncis</v>
      </c>
      <c r="N13" s="2" t="str">
        <f>IFERROR(__xludf.DUMMYFUNCTION("""COMPUTED_VALUE"""),"Kembang Kol")</f>
        <v>Kembang Kol</v>
      </c>
      <c r="O13" s="2" t="str">
        <f>IFERROR(__xludf.DUMMYFUNCTION("""COMPUTED_VALUE"""),"Sawi Putih")</f>
        <v>Sawi Putih</v>
      </c>
      <c r="P13" s="2" t="str">
        <f>IFERROR(__xludf.DUMMYFUNCTION("""COMPUTED_VALUE"""),"Caisin")</f>
        <v>Caisin</v>
      </c>
      <c r="Q13" s="2" t="str">
        <f>IFERROR(__xludf.DUMMYFUNCTION("""COMPUTED_VALUE"""),"Timun")</f>
        <v>Timun</v>
      </c>
      <c r="R13" s="2" t="str">
        <f>IFERROR(__xludf.DUMMYFUNCTION("""COMPUTED_VALUE"""),"Daun Bawang")</f>
        <v>Daun Bawang</v>
      </c>
      <c r="S13" s="2" t="str">
        <f>IFERROR(__xludf.DUMMYFUNCTION("""COMPUTED_VALUE"""),"Labu Siam")</f>
        <v>Labu Siam</v>
      </c>
      <c r="T13" s="2" t="str">
        <f>IFERROR(__xludf.DUMMYFUNCTION("""COMPUTED_VALUE"""),"Tomat")</f>
        <v>Tomat</v>
      </c>
      <c r="U13" s="2" t="str">
        <f>IFERROR(__xludf.DUMMYFUNCTION("""COMPUTED_VALUE"""),"Kemangi")</f>
        <v>Kemangi</v>
      </c>
      <c r="V13" s="2" t="str">
        <f>IFERROR(__xludf.DUMMYFUNCTION("""COMPUTED_VALUE"""),"Jagung ")</f>
        <v>Jagung </v>
      </c>
    </row>
    <row r="14">
      <c r="A14" s="4">
        <v>46120.0</v>
      </c>
      <c r="B14" s="5" t="s">
        <v>14</v>
      </c>
      <c r="C14" s="5" t="s">
        <v>77</v>
      </c>
      <c r="D14" s="6" t="str">
        <f>IF(C14="","",IFERROR(VLOOKUP(C14,'Master Data'!$B$2:$C$527,2,FALSE),""))</f>
        <v>Ikat</v>
      </c>
      <c r="E14" s="7">
        <v>25.0</v>
      </c>
      <c r="H14" s="2" t="str">
        <f>IFERROR('Master Data'!E18,"")</f>
        <v/>
      </c>
      <c r="I14" s="2" t="str">
        <f>IFERROR(__xludf.DUMMYFUNCTION("IFERROR(TRANSPOSE(FILTER('Master Data'!$B$2:$B$527,'Master Data'!$A$2:$A$527=$B14)),"""")"),"Wortel")</f>
        <v>Wortel</v>
      </c>
      <c r="J14" s="2" t="str">
        <f>IFERROR(__xludf.DUMMYFUNCTION("""COMPUTED_VALUE"""),"Kacang Panjang")</f>
        <v>Kacang Panjang</v>
      </c>
      <c r="K14" s="2" t="str">
        <f>IFERROR(__xludf.DUMMYFUNCTION("""COMPUTED_VALUE"""),"Tauge")</f>
        <v>Tauge</v>
      </c>
      <c r="L14" s="2" t="str">
        <f>IFERROR(__xludf.DUMMYFUNCTION("""COMPUTED_VALUE"""),"Kubis")</f>
        <v>Kubis</v>
      </c>
      <c r="M14" s="2" t="str">
        <f>IFERROR(__xludf.DUMMYFUNCTION("""COMPUTED_VALUE"""),"Buncis")</f>
        <v>Buncis</v>
      </c>
      <c r="N14" s="2" t="str">
        <f>IFERROR(__xludf.DUMMYFUNCTION("""COMPUTED_VALUE"""),"Kembang Kol")</f>
        <v>Kembang Kol</v>
      </c>
      <c r="O14" s="2" t="str">
        <f>IFERROR(__xludf.DUMMYFUNCTION("""COMPUTED_VALUE"""),"Sawi Putih")</f>
        <v>Sawi Putih</v>
      </c>
      <c r="P14" s="2" t="str">
        <f>IFERROR(__xludf.DUMMYFUNCTION("""COMPUTED_VALUE"""),"Caisin")</f>
        <v>Caisin</v>
      </c>
      <c r="Q14" s="2" t="str">
        <f>IFERROR(__xludf.DUMMYFUNCTION("""COMPUTED_VALUE"""),"Timun")</f>
        <v>Timun</v>
      </c>
      <c r="R14" s="2" t="str">
        <f>IFERROR(__xludf.DUMMYFUNCTION("""COMPUTED_VALUE"""),"Daun Bawang")</f>
        <v>Daun Bawang</v>
      </c>
      <c r="S14" s="2" t="str">
        <f>IFERROR(__xludf.DUMMYFUNCTION("""COMPUTED_VALUE"""),"Labu Siam")</f>
        <v>Labu Siam</v>
      </c>
      <c r="T14" s="2" t="str">
        <f>IFERROR(__xludf.DUMMYFUNCTION("""COMPUTED_VALUE"""),"Tomat")</f>
        <v>Tomat</v>
      </c>
      <c r="U14" s="2" t="str">
        <f>IFERROR(__xludf.DUMMYFUNCTION("""COMPUTED_VALUE"""),"Kemangi")</f>
        <v>Kemangi</v>
      </c>
      <c r="V14" s="2" t="str">
        <f>IFERROR(__xludf.DUMMYFUNCTION("""COMPUTED_VALUE"""),"Jagung ")</f>
        <v>Jagung </v>
      </c>
    </row>
    <row r="15">
      <c r="A15" s="4">
        <v>46120.0</v>
      </c>
      <c r="B15" s="5" t="s">
        <v>17</v>
      </c>
      <c r="C15" s="5" t="s">
        <v>21</v>
      </c>
      <c r="D15" s="6" t="str">
        <f>IF(C15="","",IFERROR(VLOOKUP(C15,'Master Data'!$B$2:$C$527,2,FALSE),""))</f>
        <v>Kg</v>
      </c>
      <c r="E15" s="7">
        <v>6.0</v>
      </c>
      <c r="H15" s="2" t="str">
        <f>IFERROR('Master Data'!E19,"")</f>
        <v/>
      </c>
      <c r="I15" s="2" t="str">
        <f>IFERROR(__xludf.DUMMYFUNCTION("IFERROR(TRANSPOSE(FILTER('Master Data'!$B$2:$B$527,'Master Data'!$A$2:$A$527=$B15)),"""")"),"Bawang Merah")</f>
        <v>Bawang Merah</v>
      </c>
      <c r="J15" s="2" t="str">
        <f>IFERROR(__xludf.DUMMYFUNCTION("""COMPUTED_VALUE"""),"Bawang Putih")</f>
        <v>Bawang Putih</v>
      </c>
      <c r="K15" s="2" t="str">
        <f>IFERROR(__xludf.DUMMYFUNCTION("""COMPUTED_VALUE"""),"Laos")</f>
        <v>Laos</v>
      </c>
      <c r="L15" s="2" t="str">
        <f>IFERROR(__xludf.DUMMYFUNCTION("""COMPUTED_VALUE"""),"Serai")</f>
        <v>Serai</v>
      </c>
      <c r="M15" s="2" t="str">
        <f>IFERROR(__xludf.DUMMYFUNCTION("""COMPUTED_VALUE"""),"Cabe Merah")</f>
        <v>Cabe Merah</v>
      </c>
      <c r="N15" s="2" t="str">
        <f>IFERROR(__xludf.DUMMYFUNCTION("""COMPUTED_VALUE"""),"Bawang Bombay")</f>
        <v>Bawang Bombay</v>
      </c>
      <c r="O15" s="2" t="str">
        <f>IFERROR(__xludf.DUMMYFUNCTION("""COMPUTED_VALUE"""),"Ketumbar")</f>
        <v>Ketumbar</v>
      </c>
      <c r="P15" s="2" t="str">
        <f>IFERROR(__xludf.DUMMYFUNCTION("""COMPUTED_VALUE"""),"Kencur")</f>
        <v>Kencur</v>
      </c>
      <c r="Q15" s="2" t="str">
        <f>IFERROR(__xludf.DUMMYFUNCTION("""COMPUTED_VALUE"""),"Kunyit")</f>
        <v>Kunyit</v>
      </c>
      <c r="R15" s="2" t="str">
        <f>IFERROR(__xludf.DUMMYFUNCTION("""COMPUTED_VALUE"""),"Jahe")</f>
        <v>Jahe</v>
      </c>
      <c r="S15" s="2" t="str">
        <f>IFERROR(__xludf.DUMMYFUNCTION("""COMPUTED_VALUE"""),"Kelapa Parut")</f>
        <v>Kelapa Parut</v>
      </c>
      <c r="T15" s="2" t="str">
        <f>IFERROR(__xludf.DUMMYFUNCTION("""COMPUTED_VALUE"""),"Cabe Ijo")</f>
        <v>Cabe Ijo</v>
      </c>
    </row>
    <row r="16">
      <c r="A16" s="4">
        <v>46120.0</v>
      </c>
      <c r="B16" s="5" t="s">
        <v>17</v>
      </c>
      <c r="C16" s="5" t="s">
        <v>20</v>
      </c>
      <c r="D16" s="6" t="str">
        <f>IF(C16="","",IFERROR(VLOOKUP(C16,'Master Data'!$B$2:$C$527,2,FALSE),""))</f>
        <v>Kg</v>
      </c>
      <c r="E16" s="7">
        <v>6.0</v>
      </c>
      <c r="H16" s="2" t="str">
        <f>IFERROR('Master Data'!E21,"")</f>
        <v/>
      </c>
      <c r="I16" s="2" t="str">
        <f>IFERROR(__xludf.DUMMYFUNCTION("IFERROR(TRANSPOSE(FILTER('Master Data'!$B$2:$B$527,'Master Data'!$A$2:$A$527=$B16)),"""")"),"Bawang Merah")</f>
        <v>Bawang Merah</v>
      </c>
      <c r="J16" s="2" t="str">
        <f>IFERROR(__xludf.DUMMYFUNCTION("""COMPUTED_VALUE"""),"Bawang Putih")</f>
        <v>Bawang Putih</v>
      </c>
      <c r="K16" s="2" t="str">
        <f>IFERROR(__xludf.DUMMYFUNCTION("""COMPUTED_VALUE"""),"Laos")</f>
        <v>Laos</v>
      </c>
      <c r="L16" s="2" t="str">
        <f>IFERROR(__xludf.DUMMYFUNCTION("""COMPUTED_VALUE"""),"Serai")</f>
        <v>Serai</v>
      </c>
      <c r="M16" s="2" t="str">
        <f>IFERROR(__xludf.DUMMYFUNCTION("""COMPUTED_VALUE"""),"Cabe Merah")</f>
        <v>Cabe Merah</v>
      </c>
      <c r="N16" s="2" t="str">
        <f>IFERROR(__xludf.DUMMYFUNCTION("""COMPUTED_VALUE"""),"Bawang Bombay")</f>
        <v>Bawang Bombay</v>
      </c>
      <c r="O16" s="2" t="str">
        <f>IFERROR(__xludf.DUMMYFUNCTION("""COMPUTED_VALUE"""),"Ketumbar")</f>
        <v>Ketumbar</v>
      </c>
      <c r="P16" s="2" t="str">
        <f>IFERROR(__xludf.DUMMYFUNCTION("""COMPUTED_VALUE"""),"Kencur")</f>
        <v>Kencur</v>
      </c>
      <c r="Q16" s="2" t="str">
        <f>IFERROR(__xludf.DUMMYFUNCTION("""COMPUTED_VALUE"""),"Kunyit")</f>
        <v>Kunyit</v>
      </c>
      <c r="R16" s="2" t="str">
        <f>IFERROR(__xludf.DUMMYFUNCTION("""COMPUTED_VALUE"""),"Jahe")</f>
        <v>Jahe</v>
      </c>
      <c r="S16" s="2" t="str">
        <f>IFERROR(__xludf.DUMMYFUNCTION("""COMPUTED_VALUE"""),"Kelapa Parut")</f>
        <v>Kelapa Parut</v>
      </c>
      <c r="T16" s="2" t="str">
        <f>IFERROR(__xludf.DUMMYFUNCTION("""COMPUTED_VALUE"""),"Cabe Ijo")</f>
        <v>Cabe Ijo</v>
      </c>
    </row>
    <row r="17">
      <c r="A17" s="4">
        <v>46120.0</v>
      </c>
      <c r="B17" s="5" t="s">
        <v>24</v>
      </c>
      <c r="C17" s="5" t="s">
        <v>78</v>
      </c>
      <c r="D17" s="6" t="str">
        <f>IF(C17="","",IFERROR(VLOOKUP(C17,'Master Data'!$B$2:$C$527,2,FALSE),""))</f>
        <v>Kg</v>
      </c>
      <c r="E17" s="7">
        <v>302.0</v>
      </c>
      <c r="H17" s="2" t="str">
        <f>IFERROR('Master Data'!E22,"")</f>
        <v/>
      </c>
      <c r="I17" s="2" t="str">
        <f>IFERROR(__xludf.DUMMYFUNCTION("IFERROR(TRANSPOSE(FILTER('Master Data'!$B$2:$B$527,'Master Data'!$A$2:$A$527=$B17)),"""")"),"Melon")</f>
        <v>Melon</v>
      </c>
      <c r="J17" s="2" t="str">
        <f>IFERROR(__xludf.DUMMYFUNCTION("""COMPUTED_VALUE"""),"Semangka")</f>
        <v>Semangka</v>
      </c>
      <c r="K17" s="2" t="str">
        <f>IFERROR(__xludf.DUMMYFUNCTION("""COMPUTED_VALUE"""),"Jeruk")</f>
        <v>Jeruk</v>
      </c>
      <c r="L17" s="2" t="str">
        <f>IFERROR(__xludf.DUMMYFUNCTION("""COMPUTED_VALUE"""),"Pisang")</f>
        <v>Pisang</v>
      </c>
      <c r="M17" s="2" t="str">
        <f>IFERROR(__xludf.DUMMYFUNCTION("""COMPUTED_VALUE"""),"Buah Naga")</f>
        <v>Buah Naga</v>
      </c>
      <c r="N17" s="2" t="str">
        <f>IFERROR(__xludf.DUMMYFUNCTION("""COMPUTED_VALUE"""),"Salak")</f>
        <v>Salak</v>
      </c>
      <c r="O17" s="2" t="str">
        <f>IFERROR(__xludf.DUMMYFUNCTION("""COMPUTED_VALUE"""),"Apel")</f>
        <v>Apel</v>
      </c>
    </row>
    <row r="18">
      <c r="A18" s="4">
        <v>46120.0</v>
      </c>
      <c r="B18" s="5" t="s">
        <v>17</v>
      </c>
      <c r="C18" s="5" t="s">
        <v>18</v>
      </c>
      <c r="D18" s="6" t="str">
        <f>IF(C18="","",IFERROR(VLOOKUP(C18,'Master Data'!$B$2:$C$527,2,FALSE),""))</f>
        <v>Kg</v>
      </c>
      <c r="E18" s="7">
        <v>3.0</v>
      </c>
      <c r="H18" s="2" t="str">
        <f>IFERROR('Master Data'!E23,"")</f>
        <v/>
      </c>
      <c r="I18" s="2" t="str">
        <f>IFERROR(__xludf.DUMMYFUNCTION("IFERROR(TRANSPOSE(FILTER('Master Data'!$B$2:$B$527,'Master Data'!$A$2:$A$527=$B18)),"""")"),"Bawang Merah")</f>
        <v>Bawang Merah</v>
      </c>
      <c r="J18" s="2" t="str">
        <f>IFERROR(__xludf.DUMMYFUNCTION("""COMPUTED_VALUE"""),"Bawang Putih")</f>
        <v>Bawang Putih</v>
      </c>
      <c r="K18" s="2" t="str">
        <f>IFERROR(__xludf.DUMMYFUNCTION("""COMPUTED_VALUE"""),"Laos")</f>
        <v>Laos</v>
      </c>
      <c r="L18" s="2" t="str">
        <f>IFERROR(__xludf.DUMMYFUNCTION("""COMPUTED_VALUE"""),"Serai")</f>
        <v>Serai</v>
      </c>
      <c r="M18" s="2" t="str">
        <f>IFERROR(__xludf.DUMMYFUNCTION("""COMPUTED_VALUE"""),"Cabe Merah")</f>
        <v>Cabe Merah</v>
      </c>
      <c r="N18" s="2" t="str">
        <f>IFERROR(__xludf.DUMMYFUNCTION("""COMPUTED_VALUE"""),"Bawang Bombay")</f>
        <v>Bawang Bombay</v>
      </c>
      <c r="O18" s="2" t="str">
        <f>IFERROR(__xludf.DUMMYFUNCTION("""COMPUTED_VALUE"""),"Ketumbar")</f>
        <v>Ketumbar</v>
      </c>
      <c r="P18" s="2" t="str">
        <f>IFERROR(__xludf.DUMMYFUNCTION("""COMPUTED_VALUE"""),"Kencur")</f>
        <v>Kencur</v>
      </c>
      <c r="Q18" s="2" t="str">
        <f>IFERROR(__xludf.DUMMYFUNCTION("""COMPUTED_VALUE"""),"Kunyit")</f>
        <v>Kunyit</v>
      </c>
      <c r="R18" s="2" t="str">
        <f>IFERROR(__xludf.DUMMYFUNCTION("""COMPUTED_VALUE"""),"Jahe")</f>
        <v>Jahe</v>
      </c>
      <c r="S18" s="2" t="str">
        <f>IFERROR(__xludf.DUMMYFUNCTION("""COMPUTED_VALUE"""),"Kelapa Parut")</f>
        <v>Kelapa Parut</v>
      </c>
      <c r="T18" s="2" t="str">
        <f>IFERROR(__xludf.DUMMYFUNCTION("""COMPUTED_VALUE"""),"Cabe Ijo")</f>
        <v>Cabe Ijo</v>
      </c>
    </row>
    <row r="19">
      <c r="A19" s="4">
        <v>46120.0</v>
      </c>
      <c r="B19" s="5" t="s">
        <v>26</v>
      </c>
      <c r="C19" s="5" t="s">
        <v>72</v>
      </c>
      <c r="D19" s="6" t="str">
        <f>IF(C19="","",IFERROR(VLOOKUP(C19,'Master Data'!$B$2:$C$527,2,FALSE),""))</f>
        <v>Dus</v>
      </c>
      <c r="E19" s="7" t="s">
        <v>79</v>
      </c>
      <c r="H19" s="2" t="str">
        <f>IFERROR('Master Data'!E25,"")</f>
        <v/>
      </c>
      <c r="I19" s="2" t="str">
        <f>IFERROR(__xludf.DUMMYFUNCTION("IFERROR(TRANSPOSE(FILTER('Master Data'!$B$2:$B$527,'Master Data'!$A$2:$A$527=$B19)),"""")"),"Tepung Terigu")</f>
        <v>Tepung Terigu</v>
      </c>
      <c r="J19" s="2" t="str">
        <f>IFERROR(__xludf.DUMMYFUNCTION("""COMPUTED_VALUE"""),"Tepung Tapioka")</f>
        <v>Tepung Tapioka</v>
      </c>
      <c r="K19" s="2" t="str">
        <f>IFERROR(__xludf.DUMMYFUNCTION("""COMPUTED_VALUE"""),"Sajiku")</f>
        <v>Sajiku</v>
      </c>
      <c r="L19" s="2" t="str">
        <f>IFERROR(__xludf.DUMMYFUNCTION("""COMPUTED_VALUE"""),"Lada")</f>
        <v>Lada</v>
      </c>
      <c r="M19" s="2" t="str">
        <f>IFERROR(__xludf.DUMMYFUNCTION("""COMPUTED_VALUE"""),"Minyak Goreng")</f>
        <v>Minyak Goreng</v>
      </c>
      <c r="N19" s="2" t="str">
        <f>IFERROR(__xludf.DUMMYFUNCTION("""COMPUTED_VALUE"""),"Maizena")</f>
        <v>Maizena</v>
      </c>
      <c r="O19" s="2" t="str">
        <f>IFERROR(__xludf.DUMMYFUNCTION("""COMPUTED_VALUE"""),"Saori")</f>
        <v>Saori</v>
      </c>
      <c r="P19" s="2" t="str">
        <f>IFERROR(__xludf.DUMMYFUNCTION("""COMPUTED_VALUE"""),"Tepung Beras")</f>
        <v>Tepung Beras</v>
      </c>
      <c r="Q19" s="2" t="str">
        <f>IFERROR(__xludf.DUMMYFUNCTION("""COMPUTED_VALUE"""),"Garam Kasar")</f>
        <v>Garam Kasar</v>
      </c>
      <c r="R19" s="2" t="str">
        <f>IFERROR(__xludf.DUMMYFUNCTION("""COMPUTED_VALUE"""),"Garam Halus")</f>
        <v>Garam Halus</v>
      </c>
      <c r="S19" s="2" t="str">
        <f>IFERROR(__xludf.DUMMYFUNCTION("""COMPUTED_VALUE"""),"Gula Putih")</f>
        <v>Gula Putih</v>
      </c>
      <c r="T19" s="2" t="str">
        <f>IFERROR(__xludf.DUMMYFUNCTION("""COMPUTED_VALUE"""),"Gula Merah")</f>
        <v>Gula Merah</v>
      </c>
      <c r="U19" s="2" t="str">
        <f>IFERROR(__xludf.DUMMYFUNCTION("""COMPUTED_VALUE"""),"Kecap")</f>
        <v>Kecap</v>
      </c>
      <c r="V19" s="2" t="str">
        <f>IFERROR(__xludf.DUMMYFUNCTION("""COMPUTED_VALUE"""),"Keju")</f>
        <v>Keju</v>
      </c>
      <c r="W19" s="2" t="str">
        <f>IFERROR(__xludf.DUMMYFUNCTION("""COMPUTED_VALUE"""),"Bumbu Marinasi")</f>
        <v>Bumbu Marinasi</v>
      </c>
      <c r="X19" s="2" t="str">
        <f>IFERROR(__xludf.DUMMYFUNCTION("""COMPUTED_VALUE"""),"Saos Tomat")</f>
        <v>Saos Tomat</v>
      </c>
      <c r="Y19" s="2" t="str">
        <f>IFERROR(__xludf.DUMMYFUNCTION("""COMPUTED_VALUE"""),"Tepung Panir")</f>
        <v>Tepung Panir</v>
      </c>
      <c r="Z19" s="2" t="str">
        <f>IFERROR(__xludf.DUMMYFUNCTION("""COMPUTED_VALUE"""),"Asem Jawa")</f>
        <v>Asem Jawa</v>
      </c>
    </row>
    <row r="20" ht="15.75" customHeight="1">
      <c r="A20" s="4">
        <v>46120.0</v>
      </c>
      <c r="B20" s="11" t="s">
        <v>35</v>
      </c>
      <c r="C20" s="11" t="s">
        <v>36</v>
      </c>
      <c r="D20" s="6" t="str">
        <f>IF(C20="","",IFERROR(VLOOKUP(C20,'Master Data'!$B$2:$C$527,2,FALSE),""))</f>
        <v>Buah</v>
      </c>
      <c r="E20" s="12">
        <v>28.0</v>
      </c>
      <c r="H20" s="2" t="str">
        <f>IFERROR('Master Data'!E42,"")</f>
        <v/>
      </c>
      <c r="I20" s="2" t="str">
        <f>IFERROR(__xludf.DUMMYFUNCTION("IFERROR(TRANSPOSE(FILTER('Master Data'!$B$2:$B$527,'Master Data'!$A$2:$A$527=$B20)),"""")"),"Galon")</f>
        <v>Galon</v>
      </c>
      <c r="J20" s="2" t="str">
        <f>IFERROR(__xludf.DUMMYFUNCTION("""COMPUTED_VALUE"""),"Tedmon")</f>
        <v>Tedmon</v>
      </c>
      <c r="K20" s="2" t="str">
        <f>IFERROR(__xludf.DUMMYFUNCTION("""COMPUTED_VALUE"""),"Gas")</f>
        <v>Gas</v>
      </c>
    </row>
    <row r="21" ht="15.75" customHeight="1">
      <c r="A21" s="4">
        <v>46120.0</v>
      </c>
      <c r="B21" s="11" t="s">
        <v>35</v>
      </c>
      <c r="C21" s="11" t="s">
        <v>38</v>
      </c>
      <c r="D21" s="6" t="str">
        <f>IF(C21="","",IFERROR(VLOOKUP(C21,'Master Data'!$B$2:$C$527,2,FALSE),""))</f>
        <v>Tabung</v>
      </c>
      <c r="E21" s="12">
        <v>8.0</v>
      </c>
      <c r="H21" s="2" t="str">
        <f>IFERROR('Master Data'!E43,"")</f>
        <v/>
      </c>
      <c r="I21" s="2" t="str">
        <f>IFERROR(__xludf.DUMMYFUNCTION("IFERROR(TRANSPOSE(FILTER('Master Data'!$B$2:$B$527,'Master Data'!$A$2:$A$527=$B21)),"""")"),"Galon")</f>
        <v>Galon</v>
      </c>
      <c r="J21" s="2" t="str">
        <f>IFERROR(__xludf.DUMMYFUNCTION("""COMPUTED_VALUE"""),"Tedmon")</f>
        <v>Tedmon</v>
      </c>
      <c r="K21" s="2" t="str">
        <f>IFERROR(__xludf.DUMMYFUNCTION("""COMPUTED_VALUE"""),"Gas")</f>
        <v>Gas</v>
      </c>
    </row>
    <row r="22" ht="15.75" customHeight="1">
      <c r="A22" s="4">
        <v>46120.0</v>
      </c>
      <c r="B22" s="11" t="s">
        <v>35</v>
      </c>
      <c r="C22" s="11" t="s">
        <v>37</v>
      </c>
      <c r="D22" s="6" t="str">
        <f>IF(C22="","",IFERROR(VLOOKUP(C22,'Master Data'!$B$2:$C$527,2,FALSE),""))</f>
        <v>Buah</v>
      </c>
      <c r="E22" s="12">
        <v>6.0</v>
      </c>
      <c r="H22" s="2" t="str">
        <f>IFERROR('Master Data'!E44,"")</f>
        <v/>
      </c>
      <c r="I22" s="2" t="str">
        <f>IFERROR(__xludf.DUMMYFUNCTION("IFERROR(TRANSPOSE(FILTER('Master Data'!$B$2:$B$527,'Master Data'!$A$2:$A$527=$B22)),"""")"),"Galon")</f>
        <v>Galon</v>
      </c>
      <c r="J22" s="2" t="str">
        <f>IFERROR(__xludf.DUMMYFUNCTION("""COMPUTED_VALUE"""),"Tedmon")</f>
        <v>Tedmon</v>
      </c>
      <c r="K22" s="2" t="str">
        <f>IFERROR(__xludf.DUMMYFUNCTION("""COMPUTED_VALUE"""),"Gas")</f>
        <v>Gas</v>
      </c>
    </row>
    <row r="23" ht="15.75" customHeight="1">
      <c r="A23" s="4">
        <v>46120.0</v>
      </c>
      <c r="B23" s="11" t="s">
        <v>26</v>
      </c>
      <c r="C23" s="11" t="s">
        <v>30</v>
      </c>
      <c r="D23" s="6" t="str">
        <f>IF(C23="","",IFERROR(VLOOKUP(C23,'Master Data'!$B$2:$C$527,2,FALSE),""))</f>
        <v>Dus</v>
      </c>
      <c r="E23" s="12" t="s">
        <v>80</v>
      </c>
      <c r="H23" s="2" t="str">
        <f>IFERROR('Master Data'!E45,"")</f>
        <v/>
      </c>
      <c r="I23" s="2" t="str">
        <f>IFERROR(__xludf.DUMMYFUNCTION("IFERROR(TRANSPOSE(FILTER('Master Data'!$B$2:$B$527,'Master Data'!$A$2:$A$527=$B23)),"""")"),"Tepung Terigu")</f>
        <v>Tepung Terigu</v>
      </c>
      <c r="J23" s="2" t="str">
        <f>IFERROR(__xludf.DUMMYFUNCTION("""COMPUTED_VALUE"""),"Tepung Tapioka")</f>
        <v>Tepung Tapioka</v>
      </c>
      <c r="K23" s="2" t="str">
        <f>IFERROR(__xludf.DUMMYFUNCTION("""COMPUTED_VALUE"""),"Sajiku")</f>
        <v>Sajiku</v>
      </c>
      <c r="L23" s="2" t="str">
        <f>IFERROR(__xludf.DUMMYFUNCTION("""COMPUTED_VALUE"""),"Lada")</f>
        <v>Lada</v>
      </c>
      <c r="M23" s="2" t="str">
        <f>IFERROR(__xludf.DUMMYFUNCTION("""COMPUTED_VALUE"""),"Minyak Goreng")</f>
        <v>Minyak Goreng</v>
      </c>
      <c r="N23" s="2" t="str">
        <f>IFERROR(__xludf.DUMMYFUNCTION("""COMPUTED_VALUE"""),"Maizena")</f>
        <v>Maizena</v>
      </c>
      <c r="O23" s="2" t="str">
        <f>IFERROR(__xludf.DUMMYFUNCTION("""COMPUTED_VALUE"""),"Saori")</f>
        <v>Saori</v>
      </c>
      <c r="P23" s="2" t="str">
        <f>IFERROR(__xludf.DUMMYFUNCTION("""COMPUTED_VALUE"""),"Tepung Beras")</f>
        <v>Tepung Beras</v>
      </c>
      <c r="Q23" s="2" t="str">
        <f>IFERROR(__xludf.DUMMYFUNCTION("""COMPUTED_VALUE"""),"Garam Kasar")</f>
        <v>Garam Kasar</v>
      </c>
      <c r="R23" s="2" t="str">
        <f>IFERROR(__xludf.DUMMYFUNCTION("""COMPUTED_VALUE"""),"Garam Halus")</f>
        <v>Garam Halus</v>
      </c>
      <c r="S23" s="2" t="str">
        <f>IFERROR(__xludf.DUMMYFUNCTION("""COMPUTED_VALUE"""),"Gula Putih")</f>
        <v>Gula Putih</v>
      </c>
      <c r="T23" s="2" t="str">
        <f>IFERROR(__xludf.DUMMYFUNCTION("""COMPUTED_VALUE"""),"Gula Merah")</f>
        <v>Gula Merah</v>
      </c>
      <c r="U23" s="2" t="str">
        <f>IFERROR(__xludf.DUMMYFUNCTION("""COMPUTED_VALUE"""),"Kecap")</f>
        <v>Kecap</v>
      </c>
      <c r="V23" s="2" t="str">
        <f>IFERROR(__xludf.DUMMYFUNCTION("""COMPUTED_VALUE"""),"Keju")</f>
        <v>Keju</v>
      </c>
      <c r="W23" s="2" t="str">
        <f>IFERROR(__xludf.DUMMYFUNCTION("""COMPUTED_VALUE"""),"Bumbu Marinasi")</f>
        <v>Bumbu Marinasi</v>
      </c>
      <c r="X23" s="2" t="str">
        <f>IFERROR(__xludf.DUMMYFUNCTION("""COMPUTED_VALUE"""),"Saos Tomat")</f>
        <v>Saos Tomat</v>
      </c>
      <c r="Y23" s="2" t="str">
        <f>IFERROR(__xludf.DUMMYFUNCTION("""COMPUTED_VALUE"""),"Tepung Panir")</f>
        <v>Tepung Panir</v>
      </c>
      <c r="Z23" s="2" t="str">
        <f>IFERROR(__xludf.DUMMYFUNCTION("""COMPUTED_VALUE"""),"Asem Jawa")</f>
        <v>Asem Jawa</v>
      </c>
    </row>
    <row r="24" ht="15.75" customHeight="1">
      <c r="A24" s="4">
        <v>46120.0</v>
      </c>
      <c r="B24" s="11" t="s">
        <v>26</v>
      </c>
      <c r="C24" s="11" t="s">
        <v>31</v>
      </c>
      <c r="D24" s="6" t="str">
        <f>IF(C24="","",IFERROR(VLOOKUP(C24,'Master Data'!$B$2:$C$527,2,FALSE),""))</f>
        <v>Dus</v>
      </c>
      <c r="E24" s="12">
        <v>2.0</v>
      </c>
      <c r="H24" s="2" t="str">
        <f>IFERROR('Master Data'!E47,"")</f>
        <v/>
      </c>
      <c r="I24" s="2" t="str">
        <f>IFERROR(__xludf.DUMMYFUNCTION("IFERROR(TRANSPOSE(FILTER('Master Data'!$B$2:$B$527,'Master Data'!$A$2:$A$527=$B24)),"""")"),"Tepung Terigu")</f>
        <v>Tepung Terigu</v>
      </c>
      <c r="J24" s="2" t="str">
        <f>IFERROR(__xludf.DUMMYFUNCTION("""COMPUTED_VALUE"""),"Tepung Tapioka")</f>
        <v>Tepung Tapioka</v>
      </c>
      <c r="K24" s="2" t="str">
        <f>IFERROR(__xludf.DUMMYFUNCTION("""COMPUTED_VALUE"""),"Sajiku")</f>
        <v>Sajiku</v>
      </c>
      <c r="L24" s="2" t="str">
        <f>IFERROR(__xludf.DUMMYFUNCTION("""COMPUTED_VALUE"""),"Lada")</f>
        <v>Lada</v>
      </c>
      <c r="M24" s="2" t="str">
        <f>IFERROR(__xludf.DUMMYFUNCTION("""COMPUTED_VALUE"""),"Minyak Goreng")</f>
        <v>Minyak Goreng</v>
      </c>
      <c r="N24" s="2" t="str">
        <f>IFERROR(__xludf.DUMMYFUNCTION("""COMPUTED_VALUE"""),"Maizena")</f>
        <v>Maizena</v>
      </c>
      <c r="O24" s="2" t="str">
        <f>IFERROR(__xludf.DUMMYFUNCTION("""COMPUTED_VALUE"""),"Saori")</f>
        <v>Saori</v>
      </c>
      <c r="P24" s="2" t="str">
        <f>IFERROR(__xludf.DUMMYFUNCTION("""COMPUTED_VALUE"""),"Tepung Beras")</f>
        <v>Tepung Beras</v>
      </c>
      <c r="Q24" s="2" t="str">
        <f>IFERROR(__xludf.DUMMYFUNCTION("""COMPUTED_VALUE"""),"Garam Kasar")</f>
        <v>Garam Kasar</v>
      </c>
      <c r="R24" s="2" t="str">
        <f>IFERROR(__xludf.DUMMYFUNCTION("""COMPUTED_VALUE"""),"Garam Halus")</f>
        <v>Garam Halus</v>
      </c>
      <c r="S24" s="2" t="str">
        <f>IFERROR(__xludf.DUMMYFUNCTION("""COMPUTED_VALUE"""),"Gula Putih")</f>
        <v>Gula Putih</v>
      </c>
      <c r="T24" s="2" t="str">
        <f>IFERROR(__xludf.DUMMYFUNCTION("""COMPUTED_VALUE"""),"Gula Merah")</f>
        <v>Gula Merah</v>
      </c>
      <c r="U24" s="2" t="str">
        <f>IFERROR(__xludf.DUMMYFUNCTION("""COMPUTED_VALUE"""),"Kecap")</f>
        <v>Kecap</v>
      </c>
      <c r="V24" s="2" t="str">
        <f>IFERROR(__xludf.DUMMYFUNCTION("""COMPUTED_VALUE"""),"Keju")</f>
        <v>Keju</v>
      </c>
      <c r="W24" s="2" t="str">
        <f>IFERROR(__xludf.DUMMYFUNCTION("""COMPUTED_VALUE"""),"Bumbu Marinasi")</f>
        <v>Bumbu Marinasi</v>
      </c>
      <c r="X24" s="2" t="str">
        <f>IFERROR(__xludf.DUMMYFUNCTION("""COMPUTED_VALUE"""),"Saos Tomat")</f>
        <v>Saos Tomat</v>
      </c>
      <c r="Y24" s="2" t="str">
        <f>IFERROR(__xludf.DUMMYFUNCTION("""COMPUTED_VALUE"""),"Tepung Panir")</f>
        <v>Tepung Panir</v>
      </c>
      <c r="Z24" s="2" t="str">
        <f>IFERROR(__xludf.DUMMYFUNCTION("""COMPUTED_VALUE"""),"Asem Jawa")</f>
        <v>Asem Jawa</v>
      </c>
    </row>
    <row r="25" ht="15.75" customHeight="1">
      <c r="A25" s="4">
        <v>46120.0</v>
      </c>
      <c r="B25" s="11" t="s">
        <v>26</v>
      </c>
      <c r="C25" s="11" t="s">
        <v>29</v>
      </c>
      <c r="D25" s="6" t="str">
        <f>IF(C25="","",IFERROR(VLOOKUP(C25,'Master Data'!$B$2:$C$527,2,FALSE),""))</f>
        <v>Pcs</v>
      </c>
      <c r="E25" s="12" t="s">
        <v>81</v>
      </c>
      <c r="H25" s="2" t="str">
        <f>IFERROR('Master Data'!E48,"")</f>
        <v/>
      </c>
      <c r="I25" s="2" t="str">
        <f>IFERROR(__xludf.DUMMYFUNCTION("IFERROR(TRANSPOSE(FILTER('Master Data'!$B$2:$B$527,'Master Data'!$A$2:$A$527=$B25)),"""")"),"Tepung Terigu")</f>
        <v>Tepung Terigu</v>
      </c>
      <c r="J25" s="2" t="str">
        <f>IFERROR(__xludf.DUMMYFUNCTION("""COMPUTED_VALUE"""),"Tepung Tapioka")</f>
        <v>Tepung Tapioka</v>
      </c>
      <c r="K25" s="2" t="str">
        <f>IFERROR(__xludf.DUMMYFUNCTION("""COMPUTED_VALUE"""),"Sajiku")</f>
        <v>Sajiku</v>
      </c>
      <c r="L25" s="2" t="str">
        <f>IFERROR(__xludf.DUMMYFUNCTION("""COMPUTED_VALUE"""),"Lada")</f>
        <v>Lada</v>
      </c>
      <c r="M25" s="2" t="str">
        <f>IFERROR(__xludf.DUMMYFUNCTION("""COMPUTED_VALUE"""),"Minyak Goreng")</f>
        <v>Minyak Goreng</v>
      </c>
      <c r="N25" s="2" t="str">
        <f>IFERROR(__xludf.DUMMYFUNCTION("""COMPUTED_VALUE"""),"Maizena")</f>
        <v>Maizena</v>
      </c>
      <c r="O25" s="2" t="str">
        <f>IFERROR(__xludf.DUMMYFUNCTION("""COMPUTED_VALUE"""),"Saori")</f>
        <v>Saori</v>
      </c>
      <c r="P25" s="2" t="str">
        <f>IFERROR(__xludf.DUMMYFUNCTION("""COMPUTED_VALUE"""),"Tepung Beras")</f>
        <v>Tepung Beras</v>
      </c>
      <c r="Q25" s="2" t="str">
        <f>IFERROR(__xludf.DUMMYFUNCTION("""COMPUTED_VALUE"""),"Garam Kasar")</f>
        <v>Garam Kasar</v>
      </c>
      <c r="R25" s="2" t="str">
        <f>IFERROR(__xludf.DUMMYFUNCTION("""COMPUTED_VALUE"""),"Garam Halus")</f>
        <v>Garam Halus</v>
      </c>
      <c r="S25" s="2" t="str">
        <f>IFERROR(__xludf.DUMMYFUNCTION("""COMPUTED_VALUE"""),"Gula Putih")</f>
        <v>Gula Putih</v>
      </c>
      <c r="T25" s="2" t="str">
        <f>IFERROR(__xludf.DUMMYFUNCTION("""COMPUTED_VALUE"""),"Gula Merah")</f>
        <v>Gula Merah</v>
      </c>
      <c r="U25" s="2" t="str">
        <f>IFERROR(__xludf.DUMMYFUNCTION("""COMPUTED_VALUE"""),"Kecap")</f>
        <v>Kecap</v>
      </c>
      <c r="V25" s="2" t="str">
        <f>IFERROR(__xludf.DUMMYFUNCTION("""COMPUTED_VALUE"""),"Keju")</f>
        <v>Keju</v>
      </c>
      <c r="W25" s="2" t="str">
        <f>IFERROR(__xludf.DUMMYFUNCTION("""COMPUTED_VALUE"""),"Bumbu Marinasi")</f>
        <v>Bumbu Marinasi</v>
      </c>
      <c r="X25" s="2" t="str">
        <f>IFERROR(__xludf.DUMMYFUNCTION("""COMPUTED_VALUE"""),"Saos Tomat")</f>
        <v>Saos Tomat</v>
      </c>
      <c r="Y25" s="2" t="str">
        <f>IFERROR(__xludf.DUMMYFUNCTION("""COMPUTED_VALUE"""),"Tepung Panir")</f>
        <v>Tepung Panir</v>
      </c>
      <c r="Z25" s="2" t="str">
        <f>IFERROR(__xludf.DUMMYFUNCTION("""COMPUTED_VALUE"""),"Asem Jawa")</f>
        <v>Asem Jawa</v>
      </c>
    </row>
    <row r="26" ht="15.75" customHeight="1">
      <c r="A26" s="4">
        <v>46120.0</v>
      </c>
      <c r="B26" s="11" t="s">
        <v>26</v>
      </c>
      <c r="C26" s="11" t="s">
        <v>33</v>
      </c>
      <c r="D26" s="6" t="str">
        <f>IF(C26="","",IFERROR(VLOOKUP(C26,'Master Data'!$B$2:$C$527,2,FALSE),""))</f>
        <v>Pack</v>
      </c>
      <c r="E26" s="12">
        <v>1.0</v>
      </c>
      <c r="H26" s="2" t="str">
        <f>IFERROR('Master Data'!E49,"")</f>
        <v/>
      </c>
      <c r="I26" s="2" t="str">
        <f>IFERROR(__xludf.DUMMYFUNCTION("IFERROR(TRANSPOSE(FILTER('Master Data'!$B$2:$B$527,'Master Data'!$A$2:$A$527=$B26)),"""")"),"Tepung Terigu")</f>
        <v>Tepung Terigu</v>
      </c>
      <c r="J26" s="2" t="str">
        <f>IFERROR(__xludf.DUMMYFUNCTION("""COMPUTED_VALUE"""),"Tepung Tapioka")</f>
        <v>Tepung Tapioka</v>
      </c>
      <c r="K26" s="2" t="str">
        <f>IFERROR(__xludf.DUMMYFUNCTION("""COMPUTED_VALUE"""),"Sajiku")</f>
        <v>Sajiku</v>
      </c>
      <c r="L26" s="2" t="str">
        <f>IFERROR(__xludf.DUMMYFUNCTION("""COMPUTED_VALUE"""),"Lada")</f>
        <v>Lada</v>
      </c>
      <c r="M26" s="2" t="str">
        <f>IFERROR(__xludf.DUMMYFUNCTION("""COMPUTED_VALUE"""),"Minyak Goreng")</f>
        <v>Minyak Goreng</v>
      </c>
      <c r="N26" s="2" t="str">
        <f>IFERROR(__xludf.DUMMYFUNCTION("""COMPUTED_VALUE"""),"Maizena")</f>
        <v>Maizena</v>
      </c>
      <c r="O26" s="2" t="str">
        <f>IFERROR(__xludf.DUMMYFUNCTION("""COMPUTED_VALUE"""),"Saori")</f>
        <v>Saori</v>
      </c>
      <c r="P26" s="2" t="str">
        <f>IFERROR(__xludf.DUMMYFUNCTION("""COMPUTED_VALUE"""),"Tepung Beras")</f>
        <v>Tepung Beras</v>
      </c>
      <c r="Q26" s="2" t="str">
        <f>IFERROR(__xludf.DUMMYFUNCTION("""COMPUTED_VALUE"""),"Garam Kasar")</f>
        <v>Garam Kasar</v>
      </c>
      <c r="R26" s="2" t="str">
        <f>IFERROR(__xludf.DUMMYFUNCTION("""COMPUTED_VALUE"""),"Garam Halus")</f>
        <v>Garam Halus</v>
      </c>
      <c r="S26" s="2" t="str">
        <f>IFERROR(__xludf.DUMMYFUNCTION("""COMPUTED_VALUE"""),"Gula Putih")</f>
        <v>Gula Putih</v>
      </c>
      <c r="T26" s="2" t="str">
        <f>IFERROR(__xludf.DUMMYFUNCTION("""COMPUTED_VALUE"""),"Gula Merah")</f>
        <v>Gula Merah</v>
      </c>
      <c r="U26" s="2" t="str">
        <f>IFERROR(__xludf.DUMMYFUNCTION("""COMPUTED_VALUE"""),"Kecap")</f>
        <v>Kecap</v>
      </c>
      <c r="V26" s="2" t="str">
        <f>IFERROR(__xludf.DUMMYFUNCTION("""COMPUTED_VALUE"""),"Keju")</f>
        <v>Keju</v>
      </c>
      <c r="W26" s="2" t="str">
        <f>IFERROR(__xludf.DUMMYFUNCTION("""COMPUTED_VALUE"""),"Bumbu Marinasi")</f>
        <v>Bumbu Marinasi</v>
      </c>
      <c r="X26" s="2" t="str">
        <f>IFERROR(__xludf.DUMMYFUNCTION("""COMPUTED_VALUE"""),"Saos Tomat")</f>
        <v>Saos Tomat</v>
      </c>
      <c r="Y26" s="2" t="str">
        <f>IFERROR(__xludf.DUMMYFUNCTION("""COMPUTED_VALUE"""),"Tepung Panir")</f>
        <v>Tepung Panir</v>
      </c>
      <c r="Z26" s="2" t="str">
        <f>IFERROR(__xludf.DUMMYFUNCTION("""COMPUTED_VALUE"""),"Asem Jawa")</f>
        <v>Asem Jawa</v>
      </c>
    </row>
    <row r="27" ht="15.75" customHeight="1">
      <c r="A27" s="4">
        <v>46120.0</v>
      </c>
      <c r="B27" s="11" t="s">
        <v>26</v>
      </c>
      <c r="C27" s="11" t="s">
        <v>48</v>
      </c>
      <c r="D27" s="6" t="str">
        <f>IF(C27="","",IFERROR(VLOOKUP(C27,'Master Data'!$B$2:$C$527,2,FALSE),""))</f>
        <v>Kg</v>
      </c>
      <c r="E27" s="12">
        <v>5.0</v>
      </c>
      <c r="H27" s="2" t="str">
        <f>IFERROR('Master Data'!E50,"")</f>
        <v/>
      </c>
      <c r="I27" s="2" t="str">
        <f>IFERROR(__xludf.DUMMYFUNCTION("IFERROR(TRANSPOSE(FILTER('Master Data'!$B$2:$B$527,'Master Data'!$A$2:$A$527=$B27)),"""")"),"Tepung Terigu")</f>
        <v>Tepung Terigu</v>
      </c>
      <c r="J27" s="2" t="str">
        <f>IFERROR(__xludf.DUMMYFUNCTION("""COMPUTED_VALUE"""),"Tepung Tapioka")</f>
        <v>Tepung Tapioka</v>
      </c>
      <c r="K27" s="2" t="str">
        <f>IFERROR(__xludf.DUMMYFUNCTION("""COMPUTED_VALUE"""),"Sajiku")</f>
        <v>Sajiku</v>
      </c>
      <c r="L27" s="2" t="str">
        <f>IFERROR(__xludf.DUMMYFUNCTION("""COMPUTED_VALUE"""),"Lada")</f>
        <v>Lada</v>
      </c>
      <c r="M27" s="2" t="str">
        <f>IFERROR(__xludf.DUMMYFUNCTION("""COMPUTED_VALUE"""),"Minyak Goreng")</f>
        <v>Minyak Goreng</v>
      </c>
      <c r="N27" s="2" t="str">
        <f>IFERROR(__xludf.DUMMYFUNCTION("""COMPUTED_VALUE"""),"Maizena")</f>
        <v>Maizena</v>
      </c>
      <c r="O27" s="2" t="str">
        <f>IFERROR(__xludf.DUMMYFUNCTION("""COMPUTED_VALUE"""),"Saori")</f>
        <v>Saori</v>
      </c>
      <c r="P27" s="2" t="str">
        <f>IFERROR(__xludf.DUMMYFUNCTION("""COMPUTED_VALUE"""),"Tepung Beras")</f>
        <v>Tepung Beras</v>
      </c>
      <c r="Q27" s="2" t="str">
        <f>IFERROR(__xludf.DUMMYFUNCTION("""COMPUTED_VALUE"""),"Garam Kasar")</f>
        <v>Garam Kasar</v>
      </c>
      <c r="R27" s="2" t="str">
        <f>IFERROR(__xludf.DUMMYFUNCTION("""COMPUTED_VALUE"""),"Garam Halus")</f>
        <v>Garam Halus</v>
      </c>
      <c r="S27" s="2" t="str">
        <f>IFERROR(__xludf.DUMMYFUNCTION("""COMPUTED_VALUE"""),"Gula Putih")</f>
        <v>Gula Putih</v>
      </c>
      <c r="T27" s="2" t="str">
        <f>IFERROR(__xludf.DUMMYFUNCTION("""COMPUTED_VALUE"""),"Gula Merah")</f>
        <v>Gula Merah</v>
      </c>
      <c r="U27" s="2" t="str">
        <f>IFERROR(__xludf.DUMMYFUNCTION("""COMPUTED_VALUE"""),"Kecap")</f>
        <v>Kecap</v>
      </c>
      <c r="V27" s="2" t="str">
        <f>IFERROR(__xludf.DUMMYFUNCTION("""COMPUTED_VALUE"""),"Keju")</f>
        <v>Keju</v>
      </c>
      <c r="W27" s="2" t="str">
        <f>IFERROR(__xludf.DUMMYFUNCTION("""COMPUTED_VALUE"""),"Bumbu Marinasi")</f>
        <v>Bumbu Marinasi</v>
      </c>
      <c r="X27" s="2" t="str">
        <f>IFERROR(__xludf.DUMMYFUNCTION("""COMPUTED_VALUE"""),"Saos Tomat")</f>
        <v>Saos Tomat</v>
      </c>
      <c r="Y27" s="2" t="str">
        <f>IFERROR(__xludf.DUMMYFUNCTION("""COMPUTED_VALUE"""),"Tepung Panir")</f>
        <v>Tepung Panir</v>
      </c>
      <c r="Z27" s="2" t="str">
        <f>IFERROR(__xludf.DUMMYFUNCTION("""COMPUTED_VALUE"""),"Asem Jawa")</f>
        <v>Asem Jawa</v>
      </c>
    </row>
    <row r="28" ht="15.75" customHeight="1">
      <c r="A28" s="4">
        <v>46120.0</v>
      </c>
      <c r="B28" s="11" t="s">
        <v>26</v>
      </c>
      <c r="C28" s="11" t="s">
        <v>72</v>
      </c>
      <c r="D28" s="6" t="str">
        <f>IF(C28="","",IFERROR(VLOOKUP(C28,'Master Data'!$B$2:$C$527,2,FALSE),""))</f>
        <v>Dus</v>
      </c>
      <c r="E28" s="12">
        <v>1.0</v>
      </c>
      <c r="H28" s="2" t="str">
        <f>IFERROR('Master Data'!E51,"")</f>
        <v/>
      </c>
      <c r="I28" s="2" t="str">
        <f>IFERROR(__xludf.DUMMYFUNCTION("IFERROR(TRANSPOSE(FILTER('Master Data'!$B$2:$B$527,'Master Data'!$A$2:$A$527=$B28)),"""")"),"Tepung Terigu")</f>
        <v>Tepung Terigu</v>
      </c>
      <c r="J28" s="2" t="str">
        <f>IFERROR(__xludf.DUMMYFUNCTION("""COMPUTED_VALUE"""),"Tepung Tapioka")</f>
        <v>Tepung Tapioka</v>
      </c>
      <c r="K28" s="2" t="str">
        <f>IFERROR(__xludf.DUMMYFUNCTION("""COMPUTED_VALUE"""),"Sajiku")</f>
        <v>Sajiku</v>
      </c>
      <c r="L28" s="2" t="str">
        <f>IFERROR(__xludf.DUMMYFUNCTION("""COMPUTED_VALUE"""),"Lada")</f>
        <v>Lada</v>
      </c>
      <c r="M28" s="2" t="str">
        <f>IFERROR(__xludf.DUMMYFUNCTION("""COMPUTED_VALUE"""),"Minyak Goreng")</f>
        <v>Minyak Goreng</v>
      </c>
      <c r="N28" s="2" t="str">
        <f>IFERROR(__xludf.DUMMYFUNCTION("""COMPUTED_VALUE"""),"Maizena")</f>
        <v>Maizena</v>
      </c>
      <c r="O28" s="2" t="str">
        <f>IFERROR(__xludf.DUMMYFUNCTION("""COMPUTED_VALUE"""),"Saori")</f>
        <v>Saori</v>
      </c>
      <c r="P28" s="2" t="str">
        <f>IFERROR(__xludf.DUMMYFUNCTION("""COMPUTED_VALUE"""),"Tepung Beras")</f>
        <v>Tepung Beras</v>
      </c>
      <c r="Q28" s="2" t="str">
        <f>IFERROR(__xludf.DUMMYFUNCTION("""COMPUTED_VALUE"""),"Garam Kasar")</f>
        <v>Garam Kasar</v>
      </c>
      <c r="R28" s="2" t="str">
        <f>IFERROR(__xludf.DUMMYFUNCTION("""COMPUTED_VALUE"""),"Garam Halus")</f>
        <v>Garam Halus</v>
      </c>
      <c r="S28" s="2" t="str">
        <f>IFERROR(__xludf.DUMMYFUNCTION("""COMPUTED_VALUE"""),"Gula Putih")</f>
        <v>Gula Putih</v>
      </c>
      <c r="T28" s="2" t="str">
        <f>IFERROR(__xludf.DUMMYFUNCTION("""COMPUTED_VALUE"""),"Gula Merah")</f>
        <v>Gula Merah</v>
      </c>
      <c r="U28" s="2" t="str">
        <f>IFERROR(__xludf.DUMMYFUNCTION("""COMPUTED_VALUE"""),"Kecap")</f>
        <v>Kecap</v>
      </c>
      <c r="V28" s="2" t="str">
        <f>IFERROR(__xludf.DUMMYFUNCTION("""COMPUTED_VALUE"""),"Keju")</f>
        <v>Keju</v>
      </c>
      <c r="W28" s="2" t="str">
        <f>IFERROR(__xludf.DUMMYFUNCTION("""COMPUTED_VALUE"""),"Bumbu Marinasi")</f>
        <v>Bumbu Marinasi</v>
      </c>
      <c r="X28" s="2" t="str">
        <f>IFERROR(__xludf.DUMMYFUNCTION("""COMPUTED_VALUE"""),"Saos Tomat")</f>
        <v>Saos Tomat</v>
      </c>
      <c r="Y28" s="2" t="str">
        <f>IFERROR(__xludf.DUMMYFUNCTION("""COMPUTED_VALUE"""),"Tepung Panir")</f>
        <v>Tepung Panir</v>
      </c>
      <c r="Z28" s="2" t="str">
        <f>IFERROR(__xludf.DUMMYFUNCTION("""COMPUTED_VALUE"""),"Asem Jawa")</f>
        <v>Asem Jawa</v>
      </c>
    </row>
    <row r="29" ht="15.75" customHeight="1">
      <c r="A29" s="4">
        <v>46120.0</v>
      </c>
      <c r="B29" s="11"/>
      <c r="C29" s="11"/>
      <c r="D29" s="6" t="str">
        <f>IF(C29="","",IFERROR(VLOOKUP(C29,'Master Data'!$B$2:$C$527,2,FALSE),""))</f>
        <v/>
      </c>
      <c r="E29" s="12"/>
      <c r="H29" s="2" t="str">
        <f>IFERROR('Master Data'!E52,"")</f>
        <v/>
      </c>
      <c r="I29" s="2" t="str">
        <f>IFERROR(__xludf.DUMMYFUNCTION("IFERROR(TRANSPOSE(FILTER('Master Data'!$B$2:$B$527,'Master Data'!$A$2:$A$527=$B29)),"""")"),"")</f>
        <v/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</row>
    <row r="30" ht="15.75" customHeight="1">
      <c r="A30" s="4">
        <v>46120.0</v>
      </c>
      <c r="B30" s="11"/>
      <c r="C30" s="11"/>
      <c r="D30" s="6" t="str">
        <f>IF(C30="","",IFERROR(VLOOKUP(C30,'Master Data'!$B$2:$C$527,2,FALSE),""))</f>
        <v/>
      </c>
      <c r="E30" s="12"/>
      <c r="H30" s="2" t="str">
        <f>IFERROR('Master Data'!E53,"")</f>
        <v/>
      </c>
      <c r="I30" s="2" t="str">
        <f>IFERROR(__xludf.DUMMYFUNCTION("IFERROR(TRANSPOSE(FILTER('Master Data'!$B$2:$B$527,'Master Data'!$A$2:$A$527=$B30)),"""")"),"")</f>
        <v/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</row>
    <row r="31" ht="15.75" customHeight="1">
      <c r="A31" s="4">
        <v>46120.0</v>
      </c>
      <c r="B31" s="11"/>
      <c r="C31" s="11"/>
      <c r="D31" s="6" t="str">
        <f>IF(C31="","",IFERROR(VLOOKUP(C31,'Master Data'!$B$2:$C$527,2,FALSE),""))</f>
        <v/>
      </c>
      <c r="E31" s="12"/>
      <c r="H31" s="2" t="str">
        <f>IFERROR('Master Data'!E55,"")</f>
        <v/>
      </c>
      <c r="I31" s="2" t="str">
        <f>IFERROR(__xludf.DUMMYFUNCTION("IFERROR(TRANSPOSE(FILTER('Master Data'!$B$2:$B$527,'Master Data'!$A$2:$A$527=$B31)),"""")"),"")</f>
        <v/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</row>
    <row r="32" ht="15.75" customHeight="1">
      <c r="A32" s="8"/>
      <c r="B32" s="9"/>
      <c r="C32" s="9"/>
      <c r="D32" s="6" t="str">
        <f>IF(C32="","",IFERROR(VLOOKUP(C32,'Master Data'!$B$2:$C$527,2,FALSE),""))</f>
        <v/>
      </c>
      <c r="E32" s="10"/>
      <c r="H32" s="2" t="str">
        <f>IFERROR('Master Data'!E58,"")</f>
        <v/>
      </c>
      <c r="I32" s="2" t="str">
        <f>IFERROR(__xludf.DUMMYFUNCTION("IFERROR(TRANSPOSE(FILTER('Master Data'!$B$2:$B$527,'Master Data'!$A$2:$A$527=$B32)),"""")"),"")</f>
        <v/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</row>
    <row r="33" ht="15.75" customHeight="1">
      <c r="A33" s="8"/>
      <c r="B33" s="9"/>
      <c r="C33" s="9"/>
      <c r="D33" s="6" t="str">
        <f>IF(C33="","",IFERROR(VLOOKUP(C33,'Master Data'!$B$2:$C$527,2,FALSE),""))</f>
        <v/>
      </c>
      <c r="E33" s="10"/>
      <c r="H33" s="2" t="str">
        <f>IFERROR('Master Data'!E59,"")</f>
        <v/>
      </c>
      <c r="I33" s="2" t="str">
        <f>IFERROR(__xludf.DUMMYFUNCTION("IFERROR(TRANSPOSE(FILTER('Master Data'!$B$2:$B$527,'Master Data'!$A$2:$A$527=$B33)),"""")"),"")</f>
        <v/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</row>
    <row r="34" ht="15.75" customHeight="1">
      <c r="A34" s="8"/>
      <c r="B34" s="9"/>
      <c r="C34" s="9"/>
      <c r="D34" s="6" t="str">
        <f>IF(C34="","",IFERROR(VLOOKUP(C34,'Master Data'!$B$2:$C$527,2,FALSE),""))</f>
        <v/>
      </c>
      <c r="E34" s="10"/>
      <c r="H34" s="2" t="str">
        <f>IFERROR('Master Data'!E61,"")</f>
        <v/>
      </c>
      <c r="I34" s="2" t="str">
        <f>IFERROR(__xludf.DUMMYFUNCTION("IFERROR(TRANSPOSE(FILTER('Master Data'!$B$2:$B$527,'Master Data'!$A$2:$A$527=$B34)),"""")"),"")</f>
        <v/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</row>
    <row r="35" ht="15.75" customHeight="1">
      <c r="A35" s="8"/>
      <c r="B35" s="9"/>
      <c r="C35" s="9"/>
      <c r="D35" s="6" t="str">
        <f>IF(C35="","",IFERROR(VLOOKUP(C35,'Master Data'!$B$2:$C$527,2,FALSE),""))</f>
        <v/>
      </c>
      <c r="E35" s="10"/>
      <c r="H35" s="2" t="str">
        <f>IFERROR('Master Data'!E62,"")</f>
        <v/>
      </c>
      <c r="I35" s="2" t="str">
        <f>IFERROR(__xludf.DUMMYFUNCTION("IFERROR(TRANSPOSE(FILTER('Master Data'!$B$2:$B$527,'Master Data'!$A$2:$A$527=$B35)),"""")"),"")</f>
        <v/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</row>
    <row r="36" ht="15.75" customHeight="1">
      <c r="A36" s="8"/>
      <c r="B36" s="9"/>
      <c r="C36" s="9"/>
      <c r="D36" s="6" t="str">
        <f>IF(C36="","",IFERROR(VLOOKUP(C36,'Master Data'!$B$2:$C$527,2,FALSE),""))</f>
        <v/>
      </c>
      <c r="E36" s="10"/>
      <c r="H36" s="2" t="str">
        <f>IFERROR('Master Data'!E63,"")</f>
        <v/>
      </c>
      <c r="I36" s="2" t="str">
        <f>IFERROR(__xludf.DUMMYFUNCTION("IFERROR(TRANSPOSE(FILTER('Master Data'!$B$2:$B$527,'Master Data'!$A$2:$A$527=$B36)),"""")"),"")</f>
        <v/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</row>
    <row r="37" ht="15.75" customHeight="1">
      <c r="A37" s="8"/>
      <c r="B37" s="9"/>
      <c r="C37" s="9"/>
      <c r="D37" s="6" t="str">
        <f>IF(C37="","",IFERROR(VLOOKUP(C37,'Master Data'!$B$2:$C$527,2,FALSE),""))</f>
        <v/>
      </c>
      <c r="E37" s="10"/>
      <c r="H37" s="2" t="str">
        <f>IFERROR('Master Data'!E64,"")</f>
        <v/>
      </c>
      <c r="I37" s="2" t="str">
        <f>IFERROR(__xludf.DUMMYFUNCTION("IFERROR(TRANSPOSE(FILTER('Master Data'!$B$2:$B$527,'Master Data'!$A$2:$A$527=$B37)),"""")"),"")</f>
        <v/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</row>
    <row r="38" ht="15.75" customHeight="1">
      <c r="A38" s="8"/>
      <c r="B38" s="9"/>
      <c r="C38" s="9"/>
      <c r="D38" s="6" t="str">
        <f>IF(C38="","",IFERROR(VLOOKUP(C38,'Master Data'!$B$2:$C$527,2,FALSE),""))</f>
        <v/>
      </c>
      <c r="E38" s="10"/>
      <c r="H38" s="2" t="str">
        <f>IFERROR('Master Data'!E65,"")</f>
        <v/>
      </c>
      <c r="I38" s="2" t="str">
        <f>IFERROR(__xludf.DUMMYFUNCTION("IFERROR(TRANSPOSE(FILTER('Master Data'!$B$2:$B$527,'Master Data'!$A$2:$A$527=$B38)),"""")"),"")</f>
        <v/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</row>
    <row r="39" ht="15.75" customHeight="1">
      <c r="A39" s="8"/>
      <c r="B39" s="9"/>
      <c r="C39" s="9"/>
      <c r="D39" s="6" t="str">
        <f>IF(C39="","",IFERROR(VLOOKUP(C39,'Master Data'!$B$2:$C$527,2,FALSE),""))</f>
        <v/>
      </c>
      <c r="E39" s="10"/>
      <c r="H39" s="2" t="str">
        <f>IFERROR('Master Data'!E66,"")</f>
        <v/>
      </c>
      <c r="I39" s="2" t="str">
        <f>IFERROR(__xludf.DUMMYFUNCTION("IFERROR(TRANSPOSE(FILTER('Master Data'!$B$2:$B$527,'Master Data'!$A$2:$A$527=$B39)),"""")"),"")</f>
        <v/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</row>
    <row r="40" ht="15.75" customHeight="1">
      <c r="A40" s="8"/>
      <c r="B40" s="9"/>
      <c r="C40" s="9"/>
      <c r="D40" s="6" t="str">
        <f>IF(C40="","",IFERROR(VLOOKUP(C40,'Master Data'!$B$2:$C$527,2,FALSE),""))</f>
        <v/>
      </c>
      <c r="E40" s="10"/>
      <c r="H40" s="2" t="str">
        <f>IFERROR('Master Data'!E67,"")</f>
        <v/>
      </c>
      <c r="I40" s="2" t="str">
        <f>IFERROR(__xludf.DUMMYFUNCTION("IFERROR(TRANSPOSE(FILTER('Master Data'!$B$2:$B$527,'Master Data'!$A$2:$A$527=$B40)),"""")"),"")</f>
        <v/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</row>
    <row r="41" ht="15.75" customHeight="1">
      <c r="A41" s="8"/>
      <c r="B41" s="9"/>
      <c r="C41" s="9"/>
      <c r="D41" s="6" t="str">
        <f>IF(C41="","",IFERROR(VLOOKUP(C41,'Master Data'!$B$2:$C$527,2,FALSE),""))</f>
        <v/>
      </c>
      <c r="E41" s="10"/>
      <c r="H41" s="2" t="str">
        <f>IFERROR('Master Data'!E69,"")</f>
        <v/>
      </c>
      <c r="I41" s="2" t="str">
        <f>IFERROR(__xludf.DUMMYFUNCTION("IFERROR(TRANSPOSE(FILTER('Master Data'!$B$2:$B$527,'Master Data'!$A$2:$A$527=$B41)),"""")"),"")</f>
        <v/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</row>
    <row r="42" ht="15.75" customHeight="1">
      <c r="A42" s="8"/>
      <c r="B42" s="9"/>
      <c r="C42" s="9"/>
      <c r="D42" s="6" t="str">
        <f>IF(C42="","",IFERROR(VLOOKUP(C42,'Master Data'!$B$2:$C$527,2,FALSE),""))</f>
        <v/>
      </c>
      <c r="E42" s="10"/>
      <c r="H42" s="2" t="str">
        <f>IFERROR('Master Data'!E72,"")</f>
        <v/>
      </c>
      <c r="I42" s="2" t="str">
        <f>IFERROR(__xludf.DUMMYFUNCTION("IFERROR(TRANSPOSE(FILTER('Master Data'!$B$2:$B$527,'Master Data'!$A$2:$A$527=$B42)),"""")"),"")</f>
        <v/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</row>
    <row r="43" ht="15.75" customHeight="1">
      <c r="A43" s="8"/>
      <c r="B43" s="9"/>
      <c r="C43" s="9"/>
      <c r="D43" s="6" t="str">
        <f>IF(C43="","",IFERROR(VLOOKUP(C43,'Master Data'!$B$2:$C$527,2,FALSE),""))</f>
        <v/>
      </c>
      <c r="E43" s="10"/>
      <c r="H43" s="2" t="str">
        <f>IFERROR('Master Data'!E79,"")</f>
        <v/>
      </c>
      <c r="I43" s="2" t="str">
        <f>IFERROR(__xludf.DUMMYFUNCTION("IFERROR(TRANSPOSE(FILTER('Master Data'!$B$2:$B$527,'Master Data'!$A$2:$A$527=$B43)),"""")"),"")</f>
        <v/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</row>
    <row r="44" ht="15.75" customHeight="1">
      <c r="A44" s="8"/>
      <c r="B44" s="9"/>
      <c r="C44" s="9"/>
      <c r="D44" s="6" t="str">
        <f>IF(C44="","",IFERROR(VLOOKUP(C44,'Master Data'!$B$2:$C$527,2,FALSE),""))</f>
        <v/>
      </c>
      <c r="E44" s="10"/>
      <c r="H44" s="2" t="str">
        <f>IFERROR('Master Data'!E80,"")</f>
        <v/>
      </c>
      <c r="I44" s="2" t="str">
        <f>IFERROR(__xludf.DUMMYFUNCTION("IFERROR(TRANSPOSE(FILTER('Master Data'!$B$2:$B$527,'Master Data'!$A$2:$A$527=$B44)),"""")"),"")</f>
        <v/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</row>
    <row r="45" ht="15.75" customHeight="1">
      <c r="A45" s="8"/>
      <c r="B45" s="9"/>
      <c r="C45" s="9"/>
      <c r="D45" s="6" t="str">
        <f>IF(C45="","",IFERROR(VLOOKUP(C45,'Master Data'!$B$2:$C$527,2,FALSE),""))</f>
        <v/>
      </c>
      <c r="E45" s="10"/>
      <c r="H45" s="2" t="str">
        <f>IFERROR('Master Data'!E81,"")</f>
        <v/>
      </c>
      <c r="I45" s="2" t="str">
        <f>IFERROR(__xludf.DUMMYFUNCTION("IFERROR(TRANSPOSE(FILTER('Master Data'!$B$2:$B$527,'Master Data'!$A$2:$A$527=$B45)),"""")"),"")</f>
        <v/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</row>
    <row r="46" ht="15.75" customHeight="1">
      <c r="A46" s="8"/>
      <c r="B46" s="9"/>
      <c r="C46" s="9"/>
      <c r="D46" s="6" t="str">
        <f>IF(C46="","",IFERROR(VLOOKUP(C46,'Master Data'!$B$2:$C$527,2,FALSE),""))</f>
        <v/>
      </c>
      <c r="E46" s="10"/>
      <c r="H46" s="2" t="str">
        <f>IFERROR('Master Data'!E82,"")</f>
        <v/>
      </c>
      <c r="I46" s="2" t="str">
        <f>IFERROR(__xludf.DUMMYFUNCTION("IFERROR(TRANSPOSE(FILTER('Master Data'!$B$2:$B$527,'Master Data'!$A$2:$A$527=$B46)),"""")"),"")</f>
        <v/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</row>
    <row r="47" ht="15.75" customHeight="1">
      <c r="A47" s="8"/>
      <c r="B47" s="9"/>
      <c r="C47" s="9"/>
      <c r="D47" s="6" t="str">
        <f>IF(C47="","",IFERROR(VLOOKUP(C47,'Master Data'!$B$2:$C$527,2,FALSE),""))</f>
        <v/>
      </c>
      <c r="E47" s="10"/>
      <c r="H47" s="2" t="str">
        <f>IFERROR('Master Data'!E83,"")</f>
        <v/>
      </c>
      <c r="I47" s="2" t="str">
        <f>IFERROR(__xludf.DUMMYFUNCTION("IFERROR(TRANSPOSE(FILTER('Master Data'!$B$2:$B$527,'Master Data'!$A$2:$A$527=$B47)),"""")"),"")</f>
        <v/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</row>
    <row r="48" ht="15.75" customHeight="1">
      <c r="A48" s="8"/>
      <c r="B48" s="9"/>
      <c r="C48" s="9"/>
      <c r="D48" s="6" t="str">
        <f>IF(C48="","",IFERROR(VLOOKUP(C48,'Master Data'!$B$2:$C$527,2,FALSE),""))</f>
        <v/>
      </c>
      <c r="E48" s="10"/>
      <c r="H48" s="2" t="str">
        <f>IFERROR('Master Data'!E84,"")</f>
        <v/>
      </c>
      <c r="I48" s="2" t="str">
        <f>IFERROR(__xludf.DUMMYFUNCTION("IFERROR(TRANSPOSE(FILTER('Master Data'!$B$2:$B$527,'Master Data'!$A$2:$A$527=$B48)),"""")"),"")</f>
        <v/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</row>
    <row r="49" ht="15.75" customHeight="1">
      <c r="A49" s="8"/>
      <c r="B49" s="9"/>
      <c r="C49" s="9"/>
      <c r="D49" s="6" t="str">
        <f>IF(C49="","",IFERROR(VLOOKUP(C49,'Master Data'!$B$2:$C$527,2,FALSE),""))</f>
        <v/>
      </c>
      <c r="E49" s="10"/>
      <c r="H49" s="2" t="str">
        <f>IFERROR('Master Data'!E85,"")</f>
        <v/>
      </c>
      <c r="I49" s="2" t="str">
        <f>IFERROR(__xludf.DUMMYFUNCTION("IFERROR(TRANSPOSE(FILTER('Master Data'!$B$2:$B$527,'Master Data'!$A$2:$A$527=$B49)),"""")"),"")</f>
        <v/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</row>
    <row r="50" ht="15.75" customHeight="1">
      <c r="A50" s="8"/>
      <c r="B50" s="9"/>
      <c r="C50" s="9"/>
      <c r="D50" s="6" t="str">
        <f>IF(C50="","",IFERROR(VLOOKUP(C50,'Master Data'!$B$2:$C$527,2,FALSE),""))</f>
        <v/>
      </c>
      <c r="E50" s="10"/>
      <c r="H50" s="2" t="str">
        <f>IFERROR('Master Data'!E86,"")</f>
        <v/>
      </c>
      <c r="I50" s="2" t="str">
        <f>IFERROR(__xludf.DUMMYFUNCTION("IFERROR(TRANSPOSE(FILTER('Master Data'!$B$2:$B$527,'Master Data'!$A$2:$A$527=$B50)),"""")"),"")</f>
        <v/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</row>
    <row r="51" ht="15.75" customHeight="1">
      <c r="A51" s="8"/>
      <c r="B51" s="9"/>
      <c r="C51" s="9"/>
      <c r="D51" s="6" t="str">
        <f>IF(C51="","",IFERROR(VLOOKUP(C51,'Master Data'!$B$2:$C$527,2,FALSE),""))</f>
        <v/>
      </c>
      <c r="E51" s="10"/>
      <c r="H51" s="2" t="str">
        <f>IFERROR('Master Data'!E87,"")</f>
        <v/>
      </c>
      <c r="I51" s="2" t="str">
        <f>IFERROR(__xludf.DUMMYFUNCTION("IFERROR(TRANSPOSE(FILTER('Master Data'!$B$2:$B$527,'Master Data'!$A$2:$A$527=$B51)),"""")"),"")</f>
        <v/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</row>
    <row r="52" ht="15.75" customHeight="1">
      <c r="A52" s="8"/>
      <c r="B52" s="9"/>
      <c r="C52" s="9"/>
      <c r="D52" s="6" t="str">
        <f>IF(C52="","",IFERROR(VLOOKUP(C52,'Master Data'!$B$2:$C$527,2,FALSE),""))</f>
        <v/>
      </c>
      <c r="E52" s="10"/>
      <c r="H52" s="2" t="str">
        <f>IFERROR('Master Data'!E88,"")</f>
        <v/>
      </c>
      <c r="I52" s="2" t="str">
        <f>IFERROR(__xludf.DUMMYFUNCTION("IFERROR(TRANSPOSE(FILTER('Master Data'!$B$2:$B$527,'Master Data'!$A$2:$A$527=$B52)),"""")"),"")</f>
        <v/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</row>
    <row r="53" ht="15.75" customHeight="1">
      <c r="A53" s="8"/>
      <c r="B53" s="9"/>
      <c r="C53" s="9"/>
      <c r="D53" s="6" t="str">
        <f>IF(C53="","",IFERROR(VLOOKUP(C53,'Master Data'!$B$2:$C$527,2,FALSE),""))</f>
        <v/>
      </c>
      <c r="E53" s="10"/>
      <c r="H53" s="2" t="str">
        <f>IFERROR('Master Data'!E89,"")</f>
        <v/>
      </c>
      <c r="I53" s="2" t="str">
        <f>IFERROR(__xludf.DUMMYFUNCTION("IFERROR(TRANSPOSE(FILTER('Master Data'!$B$2:$B$527,'Master Data'!$A$2:$A$527=$B53)),"""")"),"")</f>
        <v/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</row>
    <row r="54" ht="15.75" customHeight="1">
      <c r="A54" s="8"/>
      <c r="B54" s="9"/>
      <c r="C54" s="9"/>
      <c r="D54" s="6" t="str">
        <f>IF(C54="","",IFERROR(VLOOKUP(C54,'Master Data'!$B$2:$C$527,2,FALSE),""))</f>
        <v/>
      </c>
      <c r="E54" s="10"/>
      <c r="H54" s="2" t="str">
        <f>IFERROR('Master Data'!E90,"")</f>
        <v/>
      </c>
      <c r="I54" s="2" t="str">
        <f>IFERROR(__xludf.DUMMYFUNCTION("IFERROR(TRANSPOSE(FILTER('Master Data'!$B$2:$B$527,'Master Data'!$A$2:$A$527=$B54)),"""")"),"")</f>
        <v/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</row>
    <row r="55" ht="15.75" customHeight="1">
      <c r="A55" s="8"/>
      <c r="B55" s="9"/>
      <c r="C55" s="9"/>
      <c r="D55" s="6" t="str">
        <f>IF(C55="","",IFERROR(VLOOKUP(C55,'Master Data'!$B$2:$C$527,2,FALSE),""))</f>
        <v/>
      </c>
      <c r="E55" s="10"/>
      <c r="H55" s="2" t="str">
        <f>IFERROR('Master Data'!E91,"")</f>
        <v/>
      </c>
      <c r="I55" s="2" t="str">
        <f>IFERROR(__xludf.DUMMYFUNCTION("IFERROR(TRANSPOSE(FILTER('Master Data'!$B$2:$B$527,'Master Data'!$A$2:$A$527=$B55)),"""")"),"")</f>
        <v/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</row>
    <row r="56" ht="15.75" customHeight="1">
      <c r="A56" s="8"/>
      <c r="B56" s="9"/>
      <c r="C56" s="9"/>
      <c r="D56" s="6" t="str">
        <f>IF(C56="","",IFERROR(VLOOKUP(C56,'Master Data'!$B$2:$C$527,2,FALSE),""))</f>
        <v/>
      </c>
      <c r="E56" s="10"/>
      <c r="H56" s="2" t="str">
        <f>IFERROR('Master Data'!E92,"")</f>
        <v/>
      </c>
      <c r="I56" s="2" t="str">
        <f>IFERROR(__xludf.DUMMYFUNCTION("IFERROR(TRANSPOSE(FILTER('Master Data'!$B$2:$B$527,'Master Data'!$A$2:$A$527=$B56)),"""")"),"")</f>
        <v/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</row>
    <row r="57" ht="15.75" customHeight="1">
      <c r="A57" s="8"/>
      <c r="B57" s="9"/>
      <c r="C57" s="9"/>
      <c r="D57" s="6" t="str">
        <f>IF(C57="","",IFERROR(VLOOKUP(C57,'Master Data'!$B$2:$C$527,2,FALSE),""))</f>
        <v/>
      </c>
      <c r="E57" s="10"/>
      <c r="H57" s="2" t="str">
        <f>IFERROR('Master Data'!E93,"")</f>
        <v/>
      </c>
      <c r="I57" s="2" t="str">
        <f>IFERROR(__xludf.DUMMYFUNCTION("IFERROR(TRANSPOSE(FILTER('Master Data'!$B$2:$B$527,'Master Data'!$A$2:$A$527=$B57)),"""")"),"")</f>
        <v/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</row>
    <row r="58" ht="15.75" customHeight="1">
      <c r="A58" s="8"/>
      <c r="B58" s="9"/>
      <c r="C58" s="9"/>
      <c r="D58" s="6" t="str">
        <f>IF(C58="","",IFERROR(VLOOKUP(C58,'Master Data'!$B$2:$C$527,2,FALSE),""))</f>
        <v/>
      </c>
      <c r="E58" s="10"/>
      <c r="H58" s="2" t="str">
        <f>IFERROR('Master Data'!E94,"")</f>
        <v/>
      </c>
      <c r="I58" s="2" t="str">
        <f>IFERROR(__xludf.DUMMYFUNCTION("IFERROR(TRANSPOSE(FILTER('Master Data'!$B$2:$B$527,'Master Data'!$A$2:$A$527=$B58)),"""")"),"")</f>
        <v/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</row>
    <row r="59" ht="15.75" customHeight="1">
      <c r="A59" s="8"/>
      <c r="B59" s="9"/>
      <c r="C59" s="9"/>
      <c r="D59" s="6" t="str">
        <f>IF(C59="","",IFERROR(VLOOKUP(C59,'Master Data'!$B$2:$C$527,2,FALSE),""))</f>
        <v/>
      </c>
      <c r="E59" s="10"/>
      <c r="H59" s="2" t="str">
        <f>IFERROR('Master Data'!E95,"")</f>
        <v/>
      </c>
      <c r="I59" s="2" t="str">
        <f>IFERROR(__xludf.DUMMYFUNCTION("IFERROR(TRANSPOSE(FILTER('Master Data'!$B$2:$B$527,'Master Data'!$A$2:$A$527=$B59)),"""")"),"")</f>
        <v/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</row>
    <row r="60" ht="15.75" customHeight="1">
      <c r="A60" s="8"/>
      <c r="B60" s="9"/>
      <c r="C60" s="9"/>
      <c r="D60" s="6" t="str">
        <f>IF(C60="","",IFERROR(VLOOKUP(C60,'Master Data'!$B$2:$C$527,2,FALSE),""))</f>
        <v/>
      </c>
      <c r="E60" s="10"/>
      <c r="H60" s="2" t="str">
        <f>IFERROR('Master Data'!E96,"")</f>
        <v/>
      </c>
      <c r="I60" s="2" t="str">
        <f>IFERROR(__xludf.DUMMYFUNCTION("IFERROR(TRANSPOSE(FILTER('Master Data'!$B$2:$B$527,'Master Data'!$A$2:$A$527=$B60)),"""")"),"")</f>
        <v/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</row>
    <row r="61" ht="15.75" customHeight="1">
      <c r="A61" s="8"/>
      <c r="B61" s="9"/>
      <c r="C61" s="9"/>
      <c r="D61" s="6" t="str">
        <f>IF(C61="","",IFERROR(VLOOKUP(C61,'Master Data'!$B$2:$C$527,2,FALSE),""))</f>
        <v/>
      </c>
      <c r="E61" s="10"/>
      <c r="H61" s="2" t="str">
        <f>IFERROR('Master Data'!E97,"")</f>
        <v/>
      </c>
      <c r="I61" s="2" t="str">
        <f>IFERROR(__xludf.DUMMYFUNCTION("IFERROR(TRANSPOSE(FILTER('Master Data'!$B$2:$B$527,'Master Data'!$A$2:$A$527=$B61)),"""")"),"")</f>
        <v/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</row>
    <row r="62" ht="15.75" customHeight="1">
      <c r="A62" s="8"/>
      <c r="B62" s="9"/>
      <c r="C62" s="9"/>
      <c r="D62" s="6" t="str">
        <f>IF(C62="","",IFERROR(VLOOKUP(C62,'Master Data'!$B$2:$C$527,2,FALSE),""))</f>
        <v/>
      </c>
      <c r="E62" s="10"/>
      <c r="H62" s="2" t="str">
        <f>IFERROR('Master Data'!E98,"")</f>
        <v/>
      </c>
      <c r="I62" s="2" t="str">
        <f>IFERROR(__xludf.DUMMYFUNCTION("IFERROR(TRANSPOSE(FILTER('Master Data'!$B$2:$B$527,'Master Data'!$A$2:$A$527=$B62)),"""")"),"")</f>
        <v/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</row>
    <row r="63" ht="15.75" customHeight="1">
      <c r="A63" s="8"/>
      <c r="B63" s="9"/>
      <c r="C63" s="9"/>
      <c r="D63" s="6" t="str">
        <f>IF(C63="","",IFERROR(VLOOKUP(C63,'Master Data'!$B$2:$C$527,2,FALSE),""))</f>
        <v/>
      </c>
      <c r="E63" s="10"/>
      <c r="H63" s="2" t="str">
        <f>IFERROR('Master Data'!E99,"")</f>
        <v/>
      </c>
      <c r="I63" s="2" t="str">
        <f>IFERROR(__xludf.DUMMYFUNCTION("IFERROR(TRANSPOSE(FILTER('Master Data'!$B$2:$B$527,'Master Data'!$A$2:$A$527=$B63)),"""")"),"")</f>
        <v/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</row>
    <row r="64" ht="15.75" customHeight="1">
      <c r="A64" s="8"/>
      <c r="B64" s="9"/>
      <c r="C64" s="9"/>
      <c r="D64" s="6" t="str">
        <f>IF(C64="","",IFERROR(VLOOKUP(C64,'Master Data'!$B$2:$C$527,2,FALSE),""))</f>
        <v/>
      </c>
      <c r="E64" s="10"/>
      <c r="H64" s="2" t="str">
        <f>IFERROR('Master Data'!E100,"")</f>
        <v/>
      </c>
      <c r="I64" s="2" t="str">
        <f>IFERROR(__xludf.DUMMYFUNCTION("IFERROR(TRANSPOSE(FILTER('Master Data'!$B$2:$B$527,'Master Data'!$A$2:$A$527=$B64)),"""")"),"")</f>
        <v/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</row>
    <row r="65" ht="15.75" customHeight="1">
      <c r="A65" s="8"/>
      <c r="B65" s="9"/>
      <c r="C65" s="9"/>
      <c r="D65" s="6" t="str">
        <f>IF(C65="","",IFERROR(VLOOKUP(C65,'Master Data'!$B$2:$C$527,2,FALSE),""))</f>
        <v/>
      </c>
      <c r="E65" s="10"/>
      <c r="H65" s="2" t="str">
        <f>IFERROR('Master Data'!E101,"")</f>
        <v/>
      </c>
      <c r="I65" s="2" t="str">
        <f>IFERROR(__xludf.DUMMYFUNCTION("IFERROR(TRANSPOSE(FILTER('Master Data'!$B$2:$B$527,'Master Data'!$A$2:$A$527=$B65)),"""")"),"")</f>
        <v/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</row>
    <row r="66" ht="15.75" customHeight="1">
      <c r="A66" s="8"/>
      <c r="B66" s="9"/>
      <c r="C66" s="9"/>
      <c r="D66" s="6" t="str">
        <f>IF(C66="","",IFERROR(VLOOKUP(C66,'Master Data'!$B$2:$C$527,2,FALSE),""))</f>
        <v/>
      </c>
      <c r="E66" s="10"/>
      <c r="H66" s="2" t="str">
        <f>IFERROR('Master Data'!E102,"")</f>
        <v/>
      </c>
      <c r="I66" s="2" t="str">
        <f>IFERROR(__xludf.DUMMYFUNCTION("IFERROR(TRANSPOSE(FILTER('Master Data'!$B$2:$B$527,'Master Data'!$A$2:$A$527=$B66)),"""")"),"")</f>
        <v/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</row>
    <row r="67" ht="15.75" customHeight="1">
      <c r="A67" s="8"/>
      <c r="B67" s="9"/>
      <c r="C67" s="9"/>
      <c r="D67" s="6" t="str">
        <f>IF(C67="","",IFERROR(VLOOKUP(C67,'Master Data'!$B$2:$C$527,2,FALSE),""))</f>
        <v/>
      </c>
      <c r="E67" s="10"/>
      <c r="H67" s="2" t="str">
        <f>IFERROR('Master Data'!E103,"")</f>
        <v/>
      </c>
      <c r="I67" s="2" t="str">
        <f>IFERROR(__xludf.DUMMYFUNCTION("IFERROR(TRANSPOSE(FILTER('Master Data'!$B$2:$B$527,'Master Data'!$A$2:$A$527=$B67)),"""")"),"")</f>
        <v/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</row>
    <row r="68" ht="15.75" customHeight="1">
      <c r="A68" s="8"/>
      <c r="B68" s="9"/>
      <c r="C68" s="9"/>
      <c r="D68" s="6" t="str">
        <f>IF(C68="","",IFERROR(VLOOKUP(C68,'Master Data'!$B$2:$C$527,2,FALSE),""))</f>
        <v/>
      </c>
      <c r="E68" s="10"/>
      <c r="H68" s="2" t="str">
        <f>IFERROR('Master Data'!E104,"")</f>
        <v/>
      </c>
      <c r="I68" s="2" t="str">
        <f>IFERROR(__xludf.DUMMYFUNCTION("IFERROR(TRANSPOSE(FILTER('Master Data'!$B$2:$B$527,'Master Data'!$A$2:$A$527=$B68)),"""")"),"")</f>
        <v/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</row>
    <row r="69" ht="15.75" customHeight="1">
      <c r="A69" s="8"/>
      <c r="B69" s="9"/>
      <c r="C69" s="9"/>
      <c r="D69" s="6" t="str">
        <f>IF(C69="","",IFERROR(VLOOKUP(C69,'Master Data'!$B$2:$C$527,2,FALSE),""))</f>
        <v/>
      </c>
      <c r="E69" s="10"/>
      <c r="H69" s="2" t="str">
        <f>IFERROR('Master Data'!E105,"")</f>
        <v/>
      </c>
      <c r="I69" s="2" t="str">
        <f>IFERROR(__xludf.DUMMYFUNCTION("IFERROR(TRANSPOSE(FILTER('Master Data'!$B$2:$B$527,'Master Data'!$A$2:$A$527=$B69)),"""")"),"")</f>
        <v/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</row>
    <row r="70" ht="15.75" customHeight="1">
      <c r="A70" s="8"/>
      <c r="B70" s="9"/>
      <c r="C70" s="9"/>
      <c r="D70" s="6" t="str">
        <f>IF(C70="","",IFERROR(VLOOKUP(C70,'Master Data'!$B$2:$C$527,2,FALSE),""))</f>
        <v/>
      </c>
      <c r="E70" s="10"/>
      <c r="H70" s="2" t="str">
        <f>IFERROR('Master Data'!E106,"")</f>
        <v/>
      </c>
      <c r="I70" s="2" t="str">
        <f>IFERROR(__xludf.DUMMYFUNCTION("IFERROR(TRANSPOSE(FILTER('Master Data'!$B$2:$B$527,'Master Data'!$A$2:$A$527=$B70)),"""")"),"")</f>
        <v/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</row>
    <row r="71" ht="15.75" customHeight="1">
      <c r="A71" s="8"/>
      <c r="B71" s="9"/>
      <c r="C71" s="9"/>
      <c r="D71" s="6" t="str">
        <f>IF(C71="","",IFERROR(VLOOKUP(C71,'Master Data'!$B$2:$C$527,2,FALSE),""))</f>
        <v/>
      </c>
      <c r="E71" s="10"/>
      <c r="H71" s="2" t="str">
        <f>IFERROR('Master Data'!E107,"")</f>
        <v/>
      </c>
      <c r="I71" s="2" t="str">
        <f>IFERROR(__xludf.DUMMYFUNCTION("IFERROR(TRANSPOSE(FILTER('Master Data'!$B$2:$B$527,'Master Data'!$A$2:$A$527=$B71)),"""")"),"")</f>
        <v/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</row>
    <row r="72" ht="15.75" customHeight="1">
      <c r="A72" s="8"/>
      <c r="B72" s="9"/>
      <c r="C72" s="9"/>
      <c r="D72" s="6" t="str">
        <f>IF(C72="","",IFERROR(VLOOKUP(C72,'Master Data'!$B$2:$C$527,2,FALSE),""))</f>
        <v/>
      </c>
      <c r="E72" s="10"/>
      <c r="H72" s="2" t="str">
        <f>IFERROR('Master Data'!E108,"")</f>
        <v/>
      </c>
      <c r="I72" s="2" t="str">
        <f>IFERROR(__xludf.DUMMYFUNCTION("IFERROR(TRANSPOSE(FILTER('Master Data'!$B$2:$B$527,'Master Data'!$A$2:$A$527=$B72)),"""")"),"")</f>
        <v/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</row>
    <row r="73" ht="15.75" customHeight="1">
      <c r="A73" s="8"/>
      <c r="B73" s="9"/>
      <c r="C73" s="9"/>
      <c r="D73" s="6" t="str">
        <f>IF(C73="","",IFERROR(VLOOKUP(C73,'Master Data'!$B$2:$C$527,2,FALSE),""))</f>
        <v/>
      </c>
      <c r="E73" s="10"/>
      <c r="H73" s="2" t="str">
        <f>IFERROR('Master Data'!E109,"")</f>
        <v/>
      </c>
      <c r="I73" s="2" t="str">
        <f>IFERROR(__xludf.DUMMYFUNCTION("IFERROR(TRANSPOSE(FILTER('Master Data'!$B$2:$B$527,'Master Data'!$A$2:$A$527=$B73)),"""")"),"")</f>
        <v/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</row>
    <row r="74" ht="15.75" customHeight="1">
      <c r="A74" s="8"/>
      <c r="B74" s="9"/>
      <c r="C74" s="9"/>
      <c r="D74" s="6" t="str">
        <f>IF(C74="","",IFERROR(VLOOKUP(C74,'Master Data'!$B$2:$C$527,2,FALSE),""))</f>
        <v/>
      </c>
      <c r="E74" s="10"/>
      <c r="H74" s="2" t="str">
        <f>IFERROR('Master Data'!E110,"")</f>
        <v/>
      </c>
      <c r="I74" s="2" t="str">
        <f>IFERROR(__xludf.DUMMYFUNCTION("IFERROR(TRANSPOSE(FILTER('Master Data'!$B$2:$B$527,'Master Data'!$A$2:$A$527=$B74)),"""")"),"")</f>
        <v/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</row>
    <row r="75" ht="15.75" customHeight="1">
      <c r="A75" s="8"/>
      <c r="B75" s="9"/>
      <c r="C75" s="9"/>
      <c r="D75" s="6" t="str">
        <f>IF(C75="","",IFERROR(VLOOKUP(C75,'Master Data'!$B$2:$C$527,2,FALSE),""))</f>
        <v/>
      </c>
      <c r="E75" s="10"/>
      <c r="H75" s="2" t="str">
        <f>IFERROR('Master Data'!E111,"")</f>
        <v/>
      </c>
      <c r="I75" s="2" t="str">
        <f>IFERROR(__xludf.DUMMYFUNCTION("IFERROR(TRANSPOSE(FILTER('Master Data'!$B$2:$B$527,'Master Data'!$A$2:$A$527=$B75)),"""")"),"")</f>
        <v/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</row>
    <row r="76" ht="15.75" customHeight="1">
      <c r="A76" s="8"/>
      <c r="B76" s="9"/>
      <c r="C76" s="9"/>
      <c r="D76" s="6" t="str">
        <f>IF(C76="","",IFERROR(VLOOKUP(C76,'Master Data'!$B$2:$C$527,2,FALSE),""))</f>
        <v/>
      </c>
      <c r="E76" s="10"/>
      <c r="H76" s="2" t="str">
        <f>IFERROR('Master Data'!E112,"")</f>
        <v/>
      </c>
      <c r="I76" s="2" t="str">
        <f>IFERROR(__xludf.DUMMYFUNCTION("IFERROR(TRANSPOSE(FILTER('Master Data'!$B$2:$B$527,'Master Data'!$A$2:$A$527=$B76)),"""")"),"")</f>
        <v/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</row>
    <row r="77" ht="15.75" customHeight="1">
      <c r="A77" s="8"/>
      <c r="B77" s="9"/>
      <c r="C77" s="9"/>
      <c r="D77" s="6" t="str">
        <f>IF(C77="","",IFERROR(VLOOKUP(C77,'Master Data'!$B$2:$C$527,2,FALSE),""))</f>
        <v/>
      </c>
      <c r="E77" s="10"/>
      <c r="H77" s="2" t="str">
        <f>IFERROR('Master Data'!E113,"")</f>
        <v/>
      </c>
      <c r="I77" s="2" t="str">
        <f>IFERROR(__xludf.DUMMYFUNCTION("IFERROR(TRANSPOSE(FILTER('Master Data'!$B$2:$B$527,'Master Data'!$A$2:$A$527=$B77)),"""")"),"")</f>
        <v/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</row>
    <row r="78" ht="15.75" customHeight="1">
      <c r="A78" s="8"/>
      <c r="B78" s="9"/>
      <c r="C78" s="9"/>
      <c r="D78" s="6" t="str">
        <f>IF(C78="","",IFERROR(VLOOKUP(C78,'Master Data'!$B$2:$C$527,2,FALSE),""))</f>
        <v/>
      </c>
      <c r="E78" s="10"/>
      <c r="H78" s="2" t="str">
        <f>IFERROR('Master Data'!E114,"")</f>
        <v/>
      </c>
      <c r="I78" s="2" t="str">
        <f>IFERROR(__xludf.DUMMYFUNCTION("IFERROR(TRANSPOSE(FILTER('Master Data'!$B$2:$B$527,'Master Data'!$A$2:$A$527=$B78)),"""")"),"")</f>
        <v/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</row>
    <row r="79" ht="15.75" customHeight="1">
      <c r="A79" s="8"/>
      <c r="B79" s="9"/>
      <c r="C79" s="9"/>
      <c r="D79" s="6" t="str">
        <f>IF(C79="","",IFERROR(VLOOKUP(C79,'Master Data'!$B$2:$C$527,2,FALSE),""))</f>
        <v/>
      </c>
      <c r="E79" s="10"/>
      <c r="H79" s="2" t="str">
        <f>IFERROR('Master Data'!E115,"")</f>
        <v/>
      </c>
      <c r="I79" s="2" t="str">
        <f>IFERROR(__xludf.DUMMYFUNCTION("IFERROR(TRANSPOSE(FILTER('Master Data'!$B$2:$B$527,'Master Data'!$A$2:$A$527=$B79)),"""")"),"")</f>
        <v/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</row>
    <row r="80" ht="15.75" customHeight="1">
      <c r="A80" s="8"/>
      <c r="B80" s="9"/>
      <c r="C80" s="9"/>
      <c r="D80" s="6" t="str">
        <f>IF(C80="","",IFERROR(VLOOKUP(C80,'Master Data'!$B$2:$C$527,2,FALSE),""))</f>
        <v/>
      </c>
      <c r="E80" s="10"/>
      <c r="H80" s="2" t="str">
        <f>IFERROR('Master Data'!E116,"")</f>
        <v/>
      </c>
      <c r="I80" s="2" t="str">
        <f>IFERROR(__xludf.DUMMYFUNCTION("IFERROR(TRANSPOSE(FILTER('Master Data'!$B$2:$B$527,'Master Data'!$A$2:$A$527=$B80)),"""")"),"")</f>
        <v/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</row>
    <row r="81" ht="15.75" customHeight="1">
      <c r="A81" s="8"/>
      <c r="B81" s="9"/>
      <c r="C81" s="9"/>
      <c r="D81" s="6" t="str">
        <f>IF(C81="","",IFERROR(VLOOKUP(C81,'Master Data'!$B$2:$C$527,2,FALSE),""))</f>
        <v/>
      </c>
      <c r="E81" s="10"/>
      <c r="H81" s="2" t="str">
        <f>IFERROR('Master Data'!E117,"")</f>
        <v/>
      </c>
      <c r="I81" s="2" t="str">
        <f>IFERROR(__xludf.DUMMYFUNCTION("IFERROR(TRANSPOSE(FILTER('Master Data'!$B$2:$B$527,'Master Data'!$A$2:$A$527=$B81)),"""")"),"")</f>
        <v/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</row>
    <row r="82" ht="15.75" customHeight="1">
      <c r="A82" s="8"/>
      <c r="B82" s="9"/>
      <c r="C82" s="9"/>
      <c r="D82" s="6" t="str">
        <f>IF(C82="","",IFERROR(VLOOKUP(C82,'Master Data'!$B$2:$C$527,2,FALSE),""))</f>
        <v/>
      </c>
      <c r="E82" s="10"/>
      <c r="H82" s="2" t="str">
        <f>IFERROR('Master Data'!E118,"")</f>
        <v/>
      </c>
      <c r="I82" s="2" t="str">
        <f>IFERROR(__xludf.DUMMYFUNCTION("IFERROR(TRANSPOSE(FILTER('Master Data'!$B$2:$B$527,'Master Data'!$A$2:$A$527=$B82)),"""")"),"")</f>
        <v/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</row>
    <row r="83" ht="15.75" customHeight="1">
      <c r="A83" s="8"/>
      <c r="B83" s="9"/>
      <c r="C83" s="9"/>
      <c r="D83" s="6" t="str">
        <f>IF(C83="","",IFERROR(VLOOKUP(C83,'Master Data'!$B$2:$C$527,2,FALSE),""))</f>
        <v/>
      </c>
      <c r="E83" s="10"/>
      <c r="H83" s="2" t="str">
        <f>IFERROR('Master Data'!E119,"")</f>
        <v/>
      </c>
      <c r="I83" s="2" t="str">
        <f>IFERROR(__xludf.DUMMYFUNCTION("IFERROR(TRANSPOSE(FILTER('Master Data'!$B$2:$B$527,'Master Data'!$A$2:$A$527=$B83)),"""")"),"")</f>
        <v/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</row>
    <row r="84" ht="15.75" customHeight="1">
      <c r="A84" s="8"/>
      <c r="B84" s="9"/>
      <c r="C84" s="9"/>
      <c r="D84" s="6" t="str">
        <f>IF(C84="","",IFERROR(VLOOKUP(C84,'Master Data'!$B$2:$C$527,2,FALSE),""))</f>
        <v/>
      </c>
      <c r="E84" s="10"/>
      <c r="H84" s="2" t="str">
        <f>IFERROR('Master Data'!E120,"")</f>
        <v/>
      </c>
      <c r="I84" s="2" t="str">
        <f>IFERROR(__xludf.DUMMYFUNCTION("IFERROR(TRANSPOSE(FILTER('Master Data'!$B$2:$B$527,'Master Data'!$A$2:$A$527=$B84)),"""")"),"")</f>
        <v/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</row>
    <row r="85" ht="15.75" customHeight="1">
      <c r="A85" s="8"/>
      <c r="B85" s="9"/>
      <c r="C85" s="9"/>
      <c r="D85" s="6" t="str">
        <f>IF(C85="","",IFERROR(VLOOKUP(C85,'Master Data'!$B$2:$C$527,2,FALSE),""))</f>
        <v/>
      </c>
      <c r="E85" s="10"/>
      <c r="H85" s="2" t="str">
        <f>IFERROR('Master Data'!E121,"")</f>
        <v/>
      </c>
      <c r="I85" s="2" t="str">
        <f>IFERROR(__xludf.DUMMYFUNCTION("IFERROR(TRANSPOSE(FILTER('Master Data'!$B$2:$B$527,'Master Data'!$A$2:$A$527=$B85)),"""")"),"")</f>
        <v/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</row>
    <row r="86" ht="15.75" customHeight="1">
      <c r="A86" s="8"/>
      <c r="B86" s="9"/>
      <c r="C86" s="9"/>
      <c r="D86" s="6" t="str">
        <f>IF(C86="","",IFERROR(VLOOKUP(C86,'Master Data'!$B$2:$C$527,2,FALSE),""))</f>
        <v/>
      </c>
      <c r="E86" s="10"/>
      <c r="H86" s="2" t="str">
        <f>IFERROR('Master Data'!E122,"")</f>
        <v/>
      </c>
      <c r="I86" s="2" t="str">
        <f>IFERROR(__xludf.DUMMYFUNCTION("IFERROR(TRANSPOSE(FILTER('Master Data'!$B$2:$B$527,'Master Data'!$A$2:$A$527=$B86)),"""")"),"")</f>
        <v/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</row>
    <row r="87" ht="15.75" customHeight="1">
      <c r="A87" s="8"/>
      <c r="B87" s="9"/>
      <c r="C87" s="9"/>
      <c r="D87" s="6" t="str">
        <f>IF(C87="","",IFERROR(VLOOKUP(C87,'Master Data'!$B$2:$C$527,2,FALSE),""))</f>
        <v/>
      </c>
      <c r="E87" s="10"/>
      <c r="H87" s="2" t="str">
        <f>IFERROR('Master Data'!E123,"")</f>
        <v/>
      </c>
      <c r="I87" s="2" t="str">
        <f>IFERROR(__xludf.DUMMYFUNCTION("IFERROR(TRANSPOSE(FILTER('Master Data'!$B$2:$B$527,'Master Data'!$A$2:$A$527=$B87)),"""")"),"")</f>
        <v/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</row>
    <row r="88" ht="15.75" customHeight="1">
      <c r="A88" s="8"/>
      <c r="B88" s="9"/>
      <c r="C88" s="9"/>
      <c r="D88" s="6" t="str">
        <f>IF(C88="","",IFERROR(VLOOKUP(C88,'Master Data'!$B$2:$C$527,2,FALSE),""))</f>
        <v/>
      </c>
      <c r="E88" s="10"/>
      <c r="H88" s="2" t="str">
        <f>IFERROR('Master Data'!E124,"")</f>
        <v/>
      </c>
      <c r="I88" s="2" t="str">
        <f>IFERROR(__xludf.DUMMYFUNCTION("IFERROR(TRANSPOSE(FILTER('Master Data'!$B$2:$B$527,'Master Data'!$A$2:$A$527=$B88)),"""")"),"")</f>
        <v/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</row>
    <row r="89" ht="15.75" customHeight="1">
      <c r="A89" s="8"/>
      <c r="B89" s="9"/>
      <c r="C89" s="9"/>
      <c r="D89" s="6" t="str">
        <f>IF(C89="","",IFERROR(VLOOKUP(C89,'Master Data'!$B$2:$C$527,2,FALSE),""))</f>
        <v/>
      </c>
      <c r="E89" s="10"/>
      <c r="H89" s="2" t="str">
        <f>IFERROR('Master Data'!E125,"")</f>
        <v/>
      </c>
      <c r="I89" s="2" t="str">
        <f>IFERROR(__xludf.DUMMYFUNCTION("IFERROR(TRANSPOSE(FILTER('Master Data'!$B$2:$B$527,'Master Data'!$A$2:$A$527=$B89)),"""")"),"")</f>
        <v/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</row>
    <row r="90" ht="15.75" customHeight="1">
      <c r="A90" s="8"/>
      <c r="B90" s="9"/>
      <c r="C90" s="9"/>
      <c r="D90" s="6" t="str">
        <f>IF(C90="","",IFERROR(VLOOKUP(C90,'Master Data'!$B$2:$C$527,2,FALSE),""))</f>
        <v/>
      </c>
      <c r="E90" s="10"/>
      <c r="H90" s="2" t="str">
        <f>IFERROR('Master Data'!E126,"")</f>
        <v/>
      </c>
      <c r="I90" s="2" t="str">
        <f>IFERROR(__xludf.DUMMYFUNCTION("IFERROR(TRANSPOSE(FILTER('Master Data'!$B$2:$B$527,'Master Data'!$A$2:$A$527=$B90)),"""")"),"")</f>
        <v/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</row>
    <row r="91" ht="15.75" customHeight="1">
      <c r="A91" s="8"/>
      <c r="B91" s="9"/>
      <c r="C91" s="9"/>
      <c r="D91" s="6" t="str">
        <f>IF(C91="","",IFERROR(VLOOKUP(C91,'Master Data'!$B$2:$C$527,2,FALSE),""))</f>
        <v/>
      </c>
      <c r="E91" s="10"/>
      <c r="H91" s="2" t="str">
        <f>IFERROR('Master Data'!E127,"")</f>
        <v/>
      </c>
      <c r="I91" s="2" t="str">
        <f>IFERROR(__xludf.DUMMYFUNCTION("IFERROR(TRANSPOSE(FILTER('Master Data'!$B$2:$B$527,'Master Data'!$A$2:$A$527=$B91)),"""")"),"")</f>
        <v/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</row>
    <row r="92" ht="15.75" customHeight="1">
      <c r="A92" s="8"/>
      <c r="B92" s="9"/>
      <c r="C92" s="9"/>
      <c r="D92" s="6" t="str">
        <f>IF(C92="","",IFERROR(VLOOKUP(C92,'Master Data'!$B$2:$C$527,2,FALSE),""))</f>
        <v/>
      </c>
      <c r="E92" s="10"/>
      <c r="H92" s="2" t="str">
        <f>IFERROR('Master Data'!E128,"")</f>
        <v/>
      </c>
      <c r="I92" s="2" t="str">
        <f>IFERROR(__xludf.DUMMYFUNCTION("IFERROR(TRANSPOSE(FILTER('Master Data'!$B$2:$B$527,'Master Data'!$A$2:$A$527=$B92)),"""")"),"")</f>
        <v/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</row>
    <row r="93" ht="15.75" customHeight="1">
      <c r="A93" s="8"/>
      <c r="B93" s="9"/>
      <c r="C93" s="9"/>
      <c r="D93" s="6" t="str">
        <f>IF(C93="","",IFERROR(VLOOKUP(C93,'Master Data'!$B$2:$C$527,2,FALSE),""))</f>
        <v/>
      </c>
      <c r="E93" s="10"/>
      <c r="H93" s="2" t="str">
        <f>IFERROR('Master Data'!E129,"")</f>
        <v/>
      </c>
      <c r="I93" s="2" t="str">
        <f>IFERROR(__xludf.DUMMYFUNCTION("IFERROR(TRANSPOSE(FILTER('Master Data'!$B$2:$B$527,'Master Data'!$A$2:$A$527=$B93)),"""")"),"")</f>
        <v/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</row>
    <row r="94" ht="15.75" customHeight="1">
      <c r="A94" s="8"/>
      <c r="B94" s="9"/>
      <c r="C94" s="9"/>
      <c r="D94" s="6" t="str">
        <f>IF(C94="","",IFERROR(VLOOKUP(C94,'Master Data'!$B$2:$C$527,2,FALSE),""))</f>
        <v/>
      </c>
      <c r="E94" s="10"/>
      <c r="H94" s="2" t="str">
        <f>IFERROR('Master Data'!E130,"")</f>
        <v/>
      </c>
      <c r="I94" s="2" t="str">
        <f>IFERROR(__xludf.DUMMYFUNCTION("IFERROR(TRANSPOSE(FILTER('Master Data'!$B$2:$B$527,'Master Data'!$A$2:$A$527=$B94)),"""")"),"")</f>
        <v/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</row>
    <row r="95" ht="15.75" customHeight="1">
      <c r="A95" s="8"/>
      <c r="B95" s="9"/>
      <c r="C95" s="9"/>
      <c r="D95" s="6" t="str">
        <f>IF(C95="","",IFERROR(VLOOKUP(C95,'Master Data'!$B$2:$C$527,2,FALSE),""))</f>
        <v/>
      </c>
      <c r="E95" s="10"/>
      <c r="H95" s="2" t="str">
        <f>IFERROR('Master Data'!E131,"")</f>
        <v/>
      </c>
      <c r="I95" s="2" t="str">
        <f>IFERROR(__xludf.DUMMYFUNCTION("IFERROR(TRANSPOSE(FILTER('Master Data'!$B$2:$B$527,'Master Data'!$A$2:$A$527=$B95)),"""")"),"")</f>
        <v/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</row>
    <row r="96" ht="15.75" customHeight="1">
      <c r="A96" s="8"/>
      <c r="B96" s="9"/>
      <c r="C96" s="9"/>
      <c r="D96" s="6" t="str">
        <f>IF(C96="","",IFERROR(VLOOKUP(C96,'Master Data'!$B$2:$C$527,2,FALSE),""))</f>
        <v/>
      </c>
      <c r="E96" s="10"/>
      <c r="H96" s="2" t="str">
        <f>IFERROR('Master Data'!E132,"")</f>
        <v/>
      </c>
      <c r="I96" s="2" t="str">
        <f>IFERROR(__xludf.DUMMYFUNCTION("IFERROR(TRANSPOSE(FILTER('Master Data'!$B$2:$B$527,'Master Data'!$A$2:$A$527=$B96)),"""")"),"")</f>
        <v/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</row>
    <row r="97" ht="15.75" customHeight="1">
      <c r="A97" s="8"/>
      <c r="B97" s="9"/>
      <c r="C97" s="9"/>
      <c r="D97" s="6" t="str">
        <f>IF(C97="","",IFERROR(VLOOKUP(C97,'Master Data'!$B$2:$C$527,2,FALSE),""))</f>
        <v/>
      </c>
      <c r="E97" s="10"/>
      <c r="H97" s="2" t="str">
        <f>IFERROR('Master Data'!E133,"")</f>
        <v/>
      </c>
      <c r="I97" s="2" t="str">
        <f>IFERROR(__xludf.DUMMYFUNCTION("IFERROR(TRANSPOSE(FILTER('Master Data'!$B$2:$B$527,'Master Data'!$A$2:$A$527=$B97)),"""")"),"")</f>
        <v/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</row>
    <row r="98" ht="15.75" customHeight="1">
      <c r="A98" s="8"/>
      <c r="B98" s="9"/>
      <c r="C98" s="9"/>
      <c r="D98" s="6" t="str">
        <f>IF(C98="","",IFERROR(VLOOKUP(C98,'Master Data'!$B$2:$C$527,2,FALSE),""))</f>
        <v/>
      </c>
      <c r="E98" s="10"/>
      <c r="H98" s="2" t="str">
        <f>IFERROR('Master Data'!E134,"")</f>
        <v/>
      </c>
      <c r="I98" s="2" t="str">
        <f>IFERROR(__xludf.DUMMYFUNCTION("IFERROR(TRANSPOSE(FILTER('Master Data'!$B$2:$B$527,'Master Data'!$A$2:$A$527=$B98)),"""")"),"")</f>
        <v/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</row>
    <row r="99" ht="15.75" customHeight="1">
      <c r="A99" s="8"/>
      <c r="B99" s="9"/>
      <c r="C99" s="9"/>
      <c r="D99" s="6" t="str">
        <f>IF(C99="","",IFERROR(VLOOKUP(C99,'Master Data'!$B$2:$C$527,2,FALSE),""))</f>
        <v/>
      </c>
      <c r="E99" s="10"/>
      <c r="H99" s="2" t="str">
        <f>IFERROR('Master Data'!E135,"")</f>
        <v/>
      </c>
      <c r="I99" s="2" t="str">
        <f>IFERROR(__xludf.DUMMYFUNCTION("IFERROR(TRANSPOSE(FILTER('Master Data'!$B$2:$B$527,'Master Data'!$A$2:$A$527=$B99)),"""")"),"")</f>
        <v/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</row>
    <row r="100" ht="15.75" customHeight="1">
      <c r="A100" s="8"/>
      <c r="B100" s="9"/>
      <c r="C100" s="9"/>
      <c r="D100" s="6" t="str">
        <f>IF(C100="","",IFERROR(VLOOKUP(C100,'Master Data'!$B$2:$C$527,2,FALSE),""))</f>
        <v/>
      </c>
      <c r="E100" s="10"/>
      <c r="H100" s="2" t="str">
        <f>IFERROR('Master Data'!E136,"")</f>
        <v/>
      </c>
      <c r="I100" s="2" t="str">
        <f>IFERROR(__xludf.DUMMYFUNCTION("IFERROR(TRANSPOSE(FILTER('Master Data'!$B$2:$B$527,'Master Data'!$A$2:$A$527=$B100)),"""")"),"")</f>
        <v/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</row>
    <row r="101" ht="15.75" customHeight="1">
      <c r="A101" s="8"/>
      <c r="B101" s="9"/>
      <c r="C101" s="9"/>
      <c r="D101" s="6" t="str">
        <f>IF(C101="","",IFERROR(VLOOKUP(C101,'Master Data'!$B$2:$C$527,2,FALSE),""))</f>
        <v/>
      </c>
      <c r="E101" s="10"/>
      <c r="H101" s="2" t="str">
        <f>IFERROR('Master Data'!E137,"")</f>
        <v/>
      </c>
      <c r="I101" s="2" t="str">
        <f>IFERROR(__xludf.DUMMYFUNCTION("IFERROR(TRANSPOSE(FILTER('Master Data'!$B$2:$B$527,'Master Data'!$A$2:$A$527=$B101)),"""")"),"")</f>
        <v/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</row>
    <row r="102" ht="15.75" customHeight="1">
      <c r="A102" s="8"/>
      <c r="B102" s="9"/>
      <c r="C102" s="9"/>
      <c r="D102" s="6" t="str">
        <f>IF(C102="","",IFERROR(VLOOKUP(C102,'Master Data'!$B$2:$C$527,2,FALSE),""))</f>
        <v/>
      </c>
      <c r="E102" s="10"/>
      <c r="H102" s="2" t="str">
        <f>IFERROR('Master Data'!E138,"")</f>
        <v/>
      </c>
      <c r="I102" s="2" t="str">
        <f>IFERROR(__xludf.DUMMYFUNCTION("IFERROR(TRANSPOSE(FILTER('Master Data'!$B$2:$B$527,'Master Data'!$A$2:$A$527=$B102)),"""")"),"")</f>
        <v/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</row>
    <row r="103" ht="15.75" customHeight="1">
      <c r="A103" s="8"/>
      <c r="B103" s="9"/>
      <c r="C103" s="9"/>
      <c r="D103" s="6" t="str">
        <f>IF(C103="","",IFERROR(VLOOKUP(C103,'Master Data'!$B$2:$C$527,2,FALSE),""))</f>
        <v/>
      </c>
      <c r="E103" s="10"/>
      <c r="H103" s="2" t="str">
        <f>IFERROR('Master Data'!E139,"")</f>
        <v/>
      </c>
      <c r="I103" s="2" t="str">
        <f>IFERROR(__xludf.DUMMYFUNCTION("IFERROR(TRANSPOSE(FILTER('Master Data'!$B$2:$B$527,'Master Data'!$A$2:$A$527=$B103)),"""")"),"")</f>
        <v/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</row>
    <row r="104" ht="15.75" customHeight="1">
      <c r="A104" s="8"/>
      <c r="B104" s="9"/>
      <c r="C104" s="9"/>
      <c r="D104" s="6" t="str">
        <f>IF(C104="","",IFERROR(VLOOKUP(C104,'Master Data'!$B$2:$C$527,2,FALSE),""))</f>
        <v/>
      </c>
      <c r="E104" s="10"/>
      <c r="H104" s="2" t="str">
        <f>IFERROR('Master Data'!E140,"")</f>
        <v/>
      </c>
      <c r="I104" s="2" t="str">
        <f>IFERROR(__xludf.DUMMYFUNCTION("IFERROR(TRANSPOSE(FILTER('Master Data'!$B$2:$B$527,'Master Data'!$A$2:$A$527=$B104)),"""")"),"")</f>
        <v/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</row>
    <row r="105" ht="15.75" customHeight="1">
      <c r="A105" s="8"/>
      <c r="B105" s="9"/>
      <c r="C105" s="9"/>
      <c r="D105" s="6" t="str">
        <f>IF(C105="","",IFERROR(VLOOKUP(C105,'Master Data'!$B$2:$C$527,2,FALSE),""))</f>
        <v/>
      </c>
      <c r="E105" s="10"/>
      <c r="H105" s="2" t="str">
        <f>IFERROR('Master Data'!E141,"")</f>
        <v/>
      </c>
      <c r="I105" s="2" t="str">
        <f>IFERROR(__xludf.DUMMYFUNCTION("IFERROR(TRANSPOSE(FILTER('Master Data'!$B$2:$B$527,'Master Data'!$A$2:$A$527=$B105)),"""")"),"")</f>
        <v/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</row>
    <row r="106" ht="15.75" customHeight="1">
      <c r="A106" s="8"/>
      <c r="B106" s="9"/>
      <c r="C106" s="9"/>
      <c r="D106" s="6" t="str">
        <f>IF(C106="","",IFERROR(VLOOKUP(C106,'Master Data'!$B$2:$C$527,2,FALSE),""))</f>
        <v/>
      </c>
      <c r="E106" s="10"/>
      <c r="H106" s="2" t="str">
        <f>IFERROR('Master Data'!E142,"")</f>
        <v/>
      </c>
      <c r="I106" s="2" t="str">
        <f>IFERROR(__xludf.DUMMYFUNCTION("IFERROR(TRANSPOSE(FILTER('Master Data'!$B$2:$B$527,'Master Data'!$A$2:$A$527=$B106)),"""")"),"")</f>
        <v/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</row>
    <row r="107" ht="15.75" customHeight="1">
      <c r="A107" s="8"/>
      <c r="B107" s="9"/>
      <c r="C107" s="9"/>
      <c r="D107" s="6" t="str">
        <f>IF(C107="","",IFERROR(VLOOKUP(C107,'Master Data'!$B$2:$C$527,2,FALSE),""))</f>
        <v/>
      </c>
      <c r="E107" s="10"/>
      <c r="H107" s="2" t="str">
        <f>IFERROR('Master Data'!E143,"")</f>
        <v/>
      </c>
      <c r="I107" s="2" t="str">
        <f>IFERROR(__xludf.DUMMYFUNCTION("IFERROR(TRANSPOSE(FILTER('Master Data'!$B$2:$B$527,'Master Data'!$A$2:$A$527=$B107)),"""")"),"")</f>
        <v/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</row>
    <row r="108" ht="15.75" customHeight="1">
      <c r="A108" s="8"/>
      <c r="B108" s="9"/>
      <c r="C108" s="9"/>
      <c r="D108" s="6" t="str">
        <f>IF(C108="","",IFERROR(VLOOKUP(C108,'Master Data'!$B$2:$C$527,2,FALSE),""))</f>
        <v/>
      </c>
      <c r="E108" s="10"/>
      <c r="H108" s="2" t="str">
        <f>IFERROR('Master Data'!E144,"")</f>
        <v/>
      </c>
      <c r="I108" s="2" t="str">
        <f>IFERROR(__xludf.DUMMYFUNCTION("IFERROR(TRANSPOSE(FILTER('Master Data'!$B$2:$B$527,'Master Data'!$A$2:$A$527=$B108)),"""")"),"")</f>
        <v/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</row>
    <row r="109" ht="15.75" customHeight="1">
      <c r="A109" s="8"/>
      <c r="B109" s="9"/>
      <c r="C109" s="9"/>
      <c r="D109" s="6" t="str">
        <f>IF(C109="","",IFERROR(VLOOKUP(C109,'Master Data'!$B$2:$C$527,2,FALSE),""))</f>
        <v/>
      </c>
      <c r="E109" s="10"/>
      <c r="H109" s="2" t="str">
        <f>IFERROR('Master Data'!E145,"")</f>
        <v/>
      </c>
      <c r="I109" s="2" t="str">
        <f>IFERROR(__xludf.DUMMYFUNCTION("IFERROR(TRANSPOSE(FILTER('Master Data'!$B$2:$B$527,'Master Data'!$A$2:$A$527=$B109)),"""")"),"")</f>
        <v/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</row>
    <row r="110" ht="15.75" customHeight="1">
      <c r="A110" s="8"/>
      <c r="B110" s="9"/>
      <c r="C110" s="9"/>
      <c r="D110" s="6" t="str">
        <f>IF(C110="","",IFERROR(VLOOKUP(C110,'Master Data'!$B$2:$C$527,2,FALSE),""))</f>
        <v/>
      </c>
      <c r="E110" s="10"/>
      <c r="H110" s="2" t="str">
        <f>IFERROR('Master Data'!E146,"")</f>
        <v/>
      </c>
      <c r="I110" s="2" t="str">
        <f>IFERROR(__xludf.DUMMYFUNCTION("IFERROR(TRANSPOSE(FILTER('Master Data'!$B$2:$B$527,'Master Data'!$A$2:$A$527=$B110)),"""")"),"")</f>
        <v/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</row>
    <row r="111" ht="15.75" customHeight="1">
      <c r="A111" s="8"/>
      <c r="B111" s="9"/>
      <c r="C111" s="9"/>
      <c r="D111" s="6" t="str">
        <f>IF(C111="","",IFERROR(VLOOKUP(C111,'Master Data'!$B$2:$C$527,2,FALSE),""))</f>
        <v/>
      </c>
      <c r="E111" s="10"/>
      <c r="H111" s="2" t="str">
        <f>IFERROR('Master Data'!E147,"")</f>
        <v/>
      </c>
      <c r="I111" s="2" t="str">
        <f>IFERROR(__xludf.DUMMYFUNCTION("IFERROR(TRANSPOSE(FILTER('Master Data'!$B$2:$B$527,'Master Data'!$A$2:$A$527=$B111)),"""")"),"")</f>
        <v/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</row>
    <row r="112" ht="15.75" customHeight="1">
      <c r="A112" s="8"/>
      <c r="B112" s="9"/>
      <c r="C112" s="9"/>
      <c r="D112" s="6" t="str">
        <f>IF(C112="","",IFERROR(VLOOKUP(C112,'Master Data'!$B$2:$C$527,2,FALSE),""))</f>
        <v/>
      </c>
      <c r="E112" s="10"/>
      <c r="H112" s="2" t="str">
        <f>IFERROR('Master Data'!E148,"")</f>
        <v/>
      </c>
      <c r="I112" s="2" t="str">
        <f>IFERROR(__xludf.DUMMYFUNCTION("IFERROR(TRANSPOSE(FILTER('Master Data'!$B$2:$B$527,'Master Data'!$A$2:$A$527=$B112)),"""")"),"")</f>
        <v/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</row>
    <row r="113" ht="15.75" customHeight="1">
      <c r="A113" s="8"/>
      <c r="B113" s="9"/>
      <c r="C113" s="9"/>
      <c r="D113" s="6" t="str">
        <f>IF(C113="","",IFERROR(VLOOKUP(C113,'Master Data'!$B$2:$C$527,2,FALSE),""))</f>
        <v/>
      </c>
      <c r="E113" s="10"/>
      <c r="H113" s="2" t="str">
        <f>IFERROR('Master Data'!E149,"")</f>
        <v/>
      </c>
      <c r="I113" s="2" t="str">
        <f>IFERROR(__xludf.DUMMYFUNCTION("IFERROR(TRANSPOSE(FILTER('Master Data'!$B$2:$B$527,'Master Data'!$A$2:$A$527=$B113)),"""")"),"")</f>
        <v/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</row>
    <row r="114" ht="15.75" customHeight="1">
      <c r="A114" s="8"/>
      <c r="B114" s="9"/>
      <c r="C114" s="9"/>
      <c r="D114" s="6" t="str">
        <f>IF(C114="","",IFERROR(VLOOKUP(C114,'Master Data'!$B$2:$C$527,2,FALSE),""))</f>
        <v/>
      </c>
      <c r="E114" s="10"/>
      <c r="H114" s="2" t="str">
        <f>IFERROR('Master Data'!E150,"")</f>
        <v/>
      </c>
      <c r="I114" s="2" t="str">
        <f>IFERROR(__xludf.DUMMYFUNCTION("IFERROR(TRANSPOSE(FILTER('Master Data'!$B$2:$B$527,'Master Data'!$A$2:$A$527=$B114)),"""")"),"")</f>
        <v/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</row>
    <row r="115" ht="15.75" customHeight="1">
      <c r="A115" s="8"/>
      <c r="B115" s="9"/>
      <c r="C115" s="9"/>
      <c r="D115" s="6" t="str">
        <f>IF(C115="","",IFERROR(VLOOKUP(C115,'Master Data'!$B$2:$C$527,2,FALSE),""))</f>
        <v/>
      </c>
      <c r="E115" s="10"/>
      <c r="H115" s="2" t="str">
        <f>IFERROR('Master Data'!E151,"")</f>
        <v/>
      </c>
      <c r="I115" s="2" t="str">
        <f>IFERROR(__xludf.DUMMYFUNCTION("IFERROR(TRANSPOSE(FILTER('Master Data'!$B$2:$B$527,'Master Data'!$A$2:$A$527=$B115)),"""")"),"")</f>
        <v/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</row>
    <row r="116" ht="15.75" customHeight="1">
      <c r="A116" s="8"/>
      <c r="B116" s="9"/>
      <c r="C116" s="9"/>
      <c r="D116" s="6" t="str">
        <f>IF(C116="","",IFERROR(VLOOKUP(C116,'Master Data'!$B$2:$C$527,2,FALSE),""))</f>
        <v/>
      </c>
      <c r="E116" s="10"/>
      <c r="H116" s="2" t="str">
        <f>IFERROR('Master Data'!E152,"")</f>
        <v/>
      </c>
      <c r="I116" s="2" t="str">
        <f>IFERROR(__xludf.DUMMYFUNCTION("IFERROR(TRANSPOSE(FILTER('Master Data'!$B$2:$B$527,'Master Data'!$A$2:$A$527=$B116)),"""")"),"")</f>
        <v/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</row>
    <row r="117" ht="15.75" customHeight="1">
      <c r="A117" s="8"/>
      <c r="B117" s="9"/>
      <c r="C117" s="9"/>
      <c r="D117" s="6" t="str">
        <f>IF(C117="","",IFERROR(VLOOKUP(C117,'Master Data'!$B$2:$C$527,2,FALSE),""))</f>
        <v/>
      </c>
      <c r="E117" s="10"/>
      <c r="H117" s="2" t="str">
        <f>IFERROR('Master Data'!E153,"")</f>
        <v/>
      </c>
      <c r="I117" s="2" t="str">
        <f>IFERROR(__xludf.DUMMYFUNCTION("IFERROR(TRANSPOSE(FILTER('Master Data'!$B$2:$B$527,'Master Data'!$A$2:$A$527=$B117)),"""")"),"")</f>
        <v/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</row>
    <row r="118" ht="15.75" customHeight="1">
      <c r="A118" s="8"/>
      <c r="B118" s="9"/>
      <c r="C118" s="9"/>
      <c r="D118" s="6" t="str">
        <f>IF(C118="","",IFERROR(VLOOKUP(C118,'Master Data'!$B$2:$C$527,2,FALSE),""))</f>
        <v/>
      </c>
      <c r="E118" s="10"/>
      <c r="H118" s="2" t="str">
        <f>IFERROR('Master Data'!E154,"")</f>
        <v/>
      </c>
      <c r="I118" s="2" t="str">
        <f>IFERROR(__xludf.DUMMYFUNCTION("IFERROR(TRANSPOSE(FILTER('Master Data'!$B$2:$B$527,'Master Data'!$A$2:$A$527=$B118)),"""")"),"")</f>
        <v/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</row>
    <row r="119" ht="15.75" customHeight="1">
      <c r="A119" s="8"/>
      <c r="B119" s="9"/>
      <c r="C119" s="9"/>
      <c r="D119" s="6" t="str">
        <f>IF(C119="","",IFERROR(VLOOKUP(C119,'Master Data'!$B$2:$C$527,2,FALSE),""))</f>
        <v/>
      </c>
      <c r="E119" s="10"/>
      <c r="H119" s="2" t="str">
        <f>IFERROR('Master Data'!E155,"")</f>
        <v/>
      </c>
      <c r="I119" s="2" t="str">
        <f>IFERROR(__xludf.DUMMYFUNCTION("IFERROR(TRANSPOSE(FILTER('Master Data'!$B$2:$B$527,'Master Data'!$A$2:$A$527=$B119)),"""")"),"")</f>
        <v/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</row>
    <row r="120" ht="15.75" customHeight="1">
      <c r="A120" s="8"/>
      <c r="B120" s="9"/>
      <c r="C120" s="9"/>
      <c r="D120" s="6" t="str">
        <f>IF(C120="","",IFERROR(VLOOKUP(C120,'Master Data'!$B$2:$C$527,2,FALSE),""))</f>
        <v/>
      </c>
      <c r="E120" s="10"/>
      <c r="H120" s="2" t="str">
        <f>IFERROR('Master Data'!E156,"")</f>
        <v/>
      </c>
      <c r="I120" s="2" t="str">
        <f>IFERROR(__xludf.DUMMYFUNCTION("IFERROR(TRANSPOSE(FILTER('Master Data'!$B$2:$B$527,'Master Data'!$A$2:$A$527=$B120)),"""")"),"")</f>
        <v/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</row>
    <row r="121" ht="15.75" customHeight="1">
      <c r="A121" s="8"/>
      <c r="B121" s="9"/>
      <c r="C121" s="9"/>
      <c r="D121" s="6" t="str">
        <f>IF(C121="","",IFERROR(VLOOKUP(C121,'Master Data'!$B$2:$C$527,2,FALSE),""))</f>
        <v/>
      </c>
      <c r="E121" s="10"/>
      <c r="H121" s="2" t="str">
        <f>IFERROR('Master Data'!E157,"")</f>
        <v/>
      </c>
      <c r="I121" s="2" t="str">
        <f>IFERROR(__xludf.DUMMYFUNCTION("IFERROR(TRANSPOSE(FILTER('Master Data'!$B$2:$B$527,'Master Data'!$A$2:$A$527=$B121)),"""")"),"")</f>
        <v/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</row>
    <row r="122" ht="15.75" customHeight="1">
      <c r="A122" s="8"/>
      <c r="B122" s="9"/>
      <c r="C122" s="9"/>
      <c r="D122" s="6" t="str">
        <f>IF(C122="","",IFERROR(VLOOKUP(C122,'Master Data'!$B$2:$C$527,2,FALSE),""))</f>
        <v/>
      </c>
      <c r="E122" s="10"/>
      <c r="H122" s="2" t="str">
        <f>IFERROR('Master Data'!E158,"")</f>
        <v/>
      </c>
      <c r="I122" s="2" t="str">
        <f>IFERROR(__xludf.DUMMYFUNCTION("IFERROR(TRANSPOSE(FILTER('Master Data'!$B$2:$B$527,'Master Data'!$A$2:$A$527=$B122)),"""")"),"")</f>
        <v/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</row>
    <row r="123" ht="15.75" customHeight="1">
      <c r="A123" s="8"/>
      <c r="B123" s="9"/>
      <c r="C123" s="9"/>
      <c r="D123" s="6" t="str">
        <f>IF(C123="","",IFERROR(VLOOKUP(C123,'Master Data'!$B$2:$C$527,2,FALSE),""))</f>
        <v/>
      </c>
      <c r="E123" s="10"/>
      <c r="H123" s="2" t="str">
        <f>IFERROR('Master Data'!E159,"")</f>
        <v/>
      </c>
      <c r="I123" s="2" t="str">
        <f>IFERROR(__xludf.DUMMYFUNCTION("IFERROR(TRANSPOSE(FILTER('Master Data'!$B$2:$B$527,'Master Data'!$A$2:$A$527=$B123)),"""")"),"")</f>
        <v/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</row>
    <row r="124" ht="15.75" customHeight="1">
      <c r="A124" s="8"/>
      <c r="B124" s="9"/>
      <c r="C124" s="9"/>
      <c r="D124" s="6" t="str">
        <f>IF(C124="","",IFERROR(VLOOKUP(C124,'Master Data'!$B$2:$C$527,2,FALSE),""))</f>
        <v/>
      </c>
      <c r="E124" s="10"/>
      <c r="H124" s="2" t="str">
        <f>IFERROR('Master Data'!E160,"")</f>
        <v/>
      </c>
      <c r="I124" s="2" t="str">
        <f>IFERROR(__xludf.DUMMYFUNCTION("IFERROR(TRANSPOSE(FILTER('Master Data'!$B$2:$B$527,'Master Data'!$A$2:$A$527=$B124)),"""")"),"")</f>
        <v/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</row>
    <row r="125" ht="15.75" customHeight="1">
      <c r="A125" s="8"/>
      <c r="B125" s="9"/>
      <c r="C125" s="9"/>
      <c r="D125" s="6" t="str">
        <f>IF(C125="","",IFERROR(VLOOKUP(C125,'Master Data'!$B$2:$C$527,2,FALSE),""))</f>
        <v/>
      </c>
      <c r="E125" s="10"/>
      <c r="H125" s="2" t="str">
        <f>IFERROR('Master Data'!E161,"")</f>
        <v/>
      </c>
      <c r="I125" s="2" t="str">
        <f>IFERROR(__xludf.DUMMYFUNCTION("IFERROR(TRANSPOSE(FILTER('Master Data'!$B$2:$B$527,'Master Data'!$A$2:$A$527=$B125)),"""")"),"")</f>
        <v/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</row>
    <row r="126" ht="15.75" customHeight="1">
      <c r="A126" s="8"/>
      <c r="B126" s="9"/>
      <c r="C126" s="9"/>
      <c r="D126" s="6" t="str">
        <f>IF(C126="","",IFERROR(VLOOKUP(C126,'Master Data'!$B$2:$C$527,2,FALSE),""))</f>
        <v/>
      </c>
      <c r="E126" s="10"/>
      <c r="H126" s="2" t="str">
        <f>IFERROR('Master Data'!E162,"")</f>
        <v/>
      </c>
      <c r="I126" s="2" t="str">
        <f>IFERROR(__xludf.DUMMYFUNCTION("IFERROR(TRANSPOSE(FILTER('Master Data'!$B$2:$B$527,'Master Data'!$A$2:$A$527=$B126)),"""")"),"")</f>
        <v/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</row>
    <row r="127" ht="15.75" customHeight="1">
      <c r="A127" s="8"/>
      <c r="B127" s="9"/>
      <c r="C127" s="9"/>
      <c r="D127" s="6" t="str">
        <f>IF(C127="","",IFERROR(VLOOKUP(C127,'Master Data'!$B$2:$C$527,2,FALSE),""))</f>
        <v/>
      </c>
      <c r="E127" s="10"/>
      <c r="H127" s="2" t="str">
        <f>IFERROR('Master Data'!E163,"")</f>
        <v/>
      </c>
      <c r="I127" s="2" t="str">
        <f>IFERROR(__xludf.DUMMYFUNCTION("IFERROR(TRANSPOSE(FILTER('Master Data'!$B$2:$B$527,'Master Data'!$A$2:$A$527=$B127)),"""")"),"")</f>
        <v/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</row>
    <row r="128" ht="15.75" customHeight="1">
      <c r="A128" s="8"/>
      <c r="B128" s="9"/>
      <c r="C128" s="9"/>
      <c r="D128" s="6" t="str">
        <f>IF(C128="","",IFERROR(VLOOKUP(C128,'Master Data'!$B$2:$C$527,2,FALSE),""))</f>
        <v/>
      </c>
      <c r="E128" s="10"/>
      <c r="H128" s="2" t="str">
        <f>IFERROR('Master Data'!E164,"")</f>
        <v/>
      </c>
      <c r="I128" s="2" t="str">
        <f>IFERROR(__xludf.DUMMYFUNCTION("IFERROR(TRANSPOSE(FILTER('Master Data'!$B$2:$B$527,'Master Data'!$A$2:$A$527=$B128)),"""")"),"")</f>
        <v/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</row>
    <row r="129" ht="15.75" customHeight="1">
      <c r="A129" s="8"/>
      <c r="B129" s="9"/>
      <c r="C129" s="9"/>
      <c r="D129" s="6" t="str">
        <f>IF(C129="","",IFERROR(VLOOKUP(C129,'Master Data'!$B$2:$C$527,2,FALSE),""))</f>
        <v/>
      </c>
      <c r="E129" s="10"/>
      <c r="H129" s="2" t="str">
        <f>IFERROR('Master Data'!E165,"")</f>
        <v/>
      </c>
      <c r="I129" s="2" t="str">
        <f>IFERROR(__xludf.DUMMYFUNCTION("IFERROR(TRANSPOSE(FILTER('Master Data'!$B$2:$B$527,'Master Data'!$A$2:$A$527=$B129)),"""")"),"")</f>
        <v/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</row>
    <row r="130" ht="15.75" customHeight="1">
      <c r="A130" s="8"/>
      <c r="B130" s="9"/>
      <c r="C130" s="9"/>
      <c r="D130" s="6" t="str">
        <f>IF(C130="","",IFERROR(VLOOKUP(C130,'Master Data'!$B$2:$C$527,2,FALSE),""))</f>
        <v/>
      </c>
      <c r="E130" s="10"/>
      <c r="H130" s="2" t="str">
        <f>IFERROR('Master Data'!E166,"")</f>
        <v/>
      </c>
      <c r="I130" s="2" t="str">
        <f>IFERROR(__xludf.DUMMYFUNCTION("IFERROR(TRANSPOSE(FILTER('Master Data'!$B$2:$B$527,'Master Data'!$A$2:$A$527=$B130)),"""")"),"")</f>
        <v/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</row>
    <row r="131" ht="15.75" customHeight="1">
      <c r="A131" s="8"/>
      <c r="B131" s="9"/>
      <c r="C131" s="9"/>
      <c r="D131" s="6" t="str">
        <f>IF(C131="","",IFERROR(VLOOKUP(C131,'Master Data'!$B$2:$C$527,2,FALSE),""))</f>
        <v/>
      </c>
      <c r="E131" s="10"/>
      <c r="H131" s="2" t="str">
        <f>IFERROR('Master Data'!E167,"")</f>
        <v/>
      </c>
      <c r="I131" s="2" t="str">
        <f>IFERROR(__xludf.DUMMYFUNCTION("IFERROR(TRANSPOSE(FILTER('Master Data'!$B$2:$B$527,'Master Data'!$A$2:$A$527=$B131)),"""")"),"")</f>
        <v/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</row>
    <row r="132" ht="15.75" customHeight="1">
      <c r="A132" s="8"/>
      <c r="B132" s="9"/>
      <c r="C132" s="9"/>
      <c r="D132" s="6" t="str">
        <f>IF(C132="","",IFERROR(VLOOKUP(C132,'Master Data'!$B$2:$C$527,2,FALSE),""))</f>
        <v/>
      </c>
      <c r="E132" s="10"/>
      <c r="H132" s="2" t="str">
        <f>IFERROR('Master Data'!E168,"")</f>
        <v/>
      </c>
      <c r="I132" s="2" t="str">
        <f>IFERROR(__xludf.DUMMYFUNCTION("IFERROR(TRANSPOSE(FILTER('Master Data'!$B$2:$B$527,'Master Data'!$A$2:$A$527=$B132)),"""")"),"")</f>
        <v/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</row>
    <row r="133" ht="15.75" customHeight="1">
      <c r="A133" s="8"/>
      <c r="B133" s="9"/>
      <c r="C133" s="9"/>
      <c r="D133" s="6" t="str">
        <f>IF(C133="","",IFERROR(VLOOKUP(C133,'Master Data'!$B$2:$C$527,2,FALSE),""))</f>
        <v/>
      </c>
      <c r="E133" s="10"/>
      <c r="H133" s="2" t="str">
        <f>IFERROR('Master Data'!E169,"")</f>
        <v/>
      </c>
      <c r="I133" s="2" t="str">
        <f>IFERROR(__xludf.DUMMYFUNCTION("IFERROR(TRANSPOSE(FILTER('Master Data'!$B$2:$B$527,'Master Data'!$A$2:$A$527=$B133)),"""")"),"")</f>
        <v/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</row>
    <row r="134" ht="15.75" customHeight="1">
      <c r="A134" s="8"/>
      <c r="B134" s="9"/>
      <c r="C134" s="9"/>
      <c r="D134" s="6" t="str">
        <f>IF(C134="","",IFERROR(VLOOKUP(C134,'Master Data'!$B$2:$C$527,2,FALSE),""))</f>
        <v/>
      </c>
      <c r="E134" s="10"/>
      <c r="H134" s="2" t="str">
        <f>IFERROR('Master Data'!E170,"")</f>
        <v/>
      </c>
      <c r="I134" s="2" t="str">
        <f>IFERROR(__xludf.DUMMYFUNCTION("IFERROR(TRANSPOSE(FILTER('Master Data'!$B$2:$B$527,'Master Data'!$A$2:$A$527=$B134)),"""")"),"")</f>
        <v/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</row>
    <row r="135" ht="15.75" customHeight="1">
      <c r="A135" s="8"/>
      <c r="B135" s="9"/>
      <c r="C135" s="9"/>
      <c r="D135" s="6" t="str">
        <f>IF(C135="","",IFERROR(VLOOKUP(C135,'Master Data'!$B$2:$C$527,2,FALSE),""))</f>
        <v/>
      </c>
      <c r="E135" s="10"/>
      <c r="H135" s="2" t="str">
        <f>IFERROR('Master Data'!E171,"")</f>
        <v/>
      </c>
      <c r="I135" s="2" t="str">
        <f>IFERROR(__xludf.DUMMYFUNCTION("IFERROR(TRANSPOSE(FILTER('Master Data'!$B$2:$B$527,'Master Data'!$A$2:$A$527=$B135)),"""")"),"")</f>
        <v/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</row>
    <row r="136" ht="15.75" customHeight="1">
      <c r="A136" s="8"/>
      <c r="B136" s="9"/>
      <c r="C136" s="9"/>
      <c r="D136" s="6" t="str">
        <f>IF(C136="","",IFERROR(VLOOKUP(C136,'Master Data'!$B$2:$C$527,2,FALSE),""))</f>
        <v/>
      </c>
      <c r="E136" s="10"/>
      <c r="H136" s="2" t="str">
        <f>IFERROR('Master Data'!E172,"")</f>
        <v/>
      </c>
      <c r="I136" s="2" t="str">
        <f>IFERROR(__xludf.DUMMYFUNCTION("IFERROR(TRANSPOSE(FILTER('Master Data'!$B$2:$B$527,'Master Data'!$A$2:$A$527=$B136)),"""")"),"")</f>
        <v/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</row>
    <row r="137" ht="15.75" customHeight="1">
      <c r="A137" s="8"/>
      <c r="B137" s="9"/>
      <c r="C137" s="9"/>
      <c r="D137" s="6" t="str">
        <f>IF(C137="","",IFERROR(VLOOKUP(C137,'Master Data'!$B$2:$C$527,2,FALSE),""))</f>
        <v/>
      </c>
      <c r="E137" s="10"/>
      <c r="H137" s="2" t="str">
        <f>IFERROR('Master Data'!E173,"")</f>
        <v/>
      </c>
      <c r="I137" s="2" t="str">
        <f>IFERROR(__xludf.DUMMYFUNCTION("IFERROR(TRANSPOSE(FILTER('Master Data'!$B$2:$B$527,'Master Data'!$A$2:$A$527=$B137)),"""")"),"")</f>
        <v/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</row>
    <row r="138" ht="15.75" customHeight="1">
      <c r="A138" s="8"/>
      <c r="B138" s="9"/>
      <c r="C138" s="9"/>
      <c r="D138" s="6" t="str">
        <f>IF(C138="","",IFERROR(VLOOKUP(C138,'Master Data'!$B$2:$C$527,2,FALSE),""))</f>
        <v/>
      </c>
      <c r="E138" s="10"/>
      <c r="H138" s="2" t="str">
        <f>IFERROR('Master Data'!E174,"")</f>
        <v/>
      </c>
      <c r="I138" s="2" t="str">
        <f>IFERROR(__xludf.DUMMYFUNCTION("IFERROR(TRANSPOSE(FILTER('Master Data'!$B$2:$B$527,'Master Data'!$A$2:$A$527=$B138)),"""")"),"")</f>
        <v/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</row>
    <row r="139" ht="15.75" customHeight="1">
      <c r="A139" s="8"/>
      <c r="B139" s="9"/>
      <c r="C139" s="9"/>
      <c r="D139" s="6" t="str">
        <f>IF(C139="","",IFERROR(VLOOKUP(C139,'Master Data'!$B$2:$C$527,2,FALSE),""))</f>
        <v/>
      </c>
      <c r="E139" s="10"/>
      <c r="H139" s="2" t="str">
        <f>IFERROR('Master Data'!E175,"")</f>
        <v/>
      </c>
      <c r="I139" s="2" t="str">
        <f>IFERROR(__xludf.DUMMYFUNCTION("IFERROR(TRANSPOSE(FILTER('Master Data'!$B$2:$B$527,'Master Data'!$A$2:$A$527=$B139)),"""")"),"")</f>
        <v/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</row>
    <row r="140" ht="15.75" customHeight="1">
      <c r="A140" s="8"/>
      <c r="B140" s="9"/>
      <c r="C140" s="9"/>
      <c r="D140" s="6" t="str">
        <f>IF(C140="","",IFERROR(VLOOKUP(C140,'Master Data'!$B$2:$C$527,2,FALSE),""))</f>
        <v/>
      </c>
      <c r="E140" s="10"/>
      <c r="H140" s="2" t="str">
        <f>IFERROR('Master Data'!E176,"")</f>
        <v/>
      </c>
      <c r="I140" s="2" t="str">
        <f>IFERROR(__xludf.DUMMYFUNCTION("IFERROR(TRANSPOSE(FILTER('Master Data'!$B$2:$B$527,'Master Data'!$A$2:$A$527=$B140)),"""")"),"")</f>
        <v/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</row>
    <row r="141" ht="15.75" customHeight="1">
      <c r="A141" s="8"/>
      <c r="B141" s="9"/>
      <c r="C141" s="9"/>
      <c r="D141" s="6" t="str">
        <f>IF(C141="","",IFERROR(VLOOKUP(C141,'Master Data'!$B$2:$C$527,2,FALSE),""))</f>
        <v/>
      </c>
      <c r="E141" s="10"/>
      <c r="H141" s="2" t="str">
        <f>IFERROR('Master Data'!E177,"")</f>
        <v/>
      </c>
      <c r="I141" s="2" t="str">
        <f>IFERROR(__xludf.DUMMYFUNCTION("IFERROR(TRANSPOSE(FILTER('Master Data'!$B$2:$B$527,'Master Data'!$A$2:$A$527=$B141)),"""")"),"")</f>
        <v/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</row>
    <row r="142" ht="15.75" customHeight="1">
      <c r="A142" s="8"/>
      <c r="B142" s="9"/>
      <c r="C142" s="9"/>
      <c r="D142" s="6" t="str">
        <f>IF(C142="","",IFERROR(VLOOKUP(C142,'Master Data'!$B$2:$C$527,2,FALSE),""))</f>
        <v/>
      </c>
      <c r="E142" s="10"/>
      <c r="H142" s="2" t="str">
        <f>IFERROR('Master Data'!E178,"")</f>
        <v/>
      </c>
      <c r="I142" s="2" t="str">
        <f>IFERROR(__xludf.DUMMYFUNCTION("IFERROR(TRANSPOSE(FILTER('Master Data'!$B$2:$B$527,'Master Data'!$A$2:$A$527=$B142)),"""")"),"")</f>
        <v/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</row>
    <row r="143" ht="15.75" customHeight="1">
      <c r="A143" s="8"/>
      <c r="B143" s="9"/>
      <c r="C143" s="9"/>
      <c r="D143" s="6" t="str">
        <f>IF(C143="","",IFERROR(VLOOKUP(C143,'Master Data'!$B$2:$C$527,2,FALSE),""))</f>
        <v/>
      </c>
      <c r="E143" s="10"/>
      <c r="H143" s="2" t="str">
        <f>IFERROR('Master Data'!E179,"")</f>
        <v/>
      </c>
      <c r="I143" s="2" t="str">
        <f>IFERROR(__xludf.DUMMYFUNCTION("IFERROR(TRANSPOSE(FILTER('Master Data'!$B$2:$B$527,'Master Data'!$A$2:$A$527=$B143)),"""")"),"")</f>
        <v/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</row>
    <row r="144" ht="15.75" customHeight="1">
      <c r="A144" s="8"/>
      <c r="B144" s="9"/>
      <c r="C144" s="9"/>
      <c r="D144" s="6" t="str">
        <f>IF(C144="","",IFERROR(VLOOKUP(C144,'Master Data'!$B$2:$C$527,2,FALSE),""))</f>
        <v/>
      </c>
      <c r="E144" s="10"/>
      <c r="H144" s="2" t="str">
        <f>IFERROR('Master Data'!E180,"")</f>
        <v/>
      </c>
      <c r="I144" s="2" t="str">
        <f>IFERROR(__xludf.DUMMYFUNCTION("IFERROR(TRANSPOSE(FILTER('Master Data'!$B$2:$B$527,'Master Data'!$A$2:$A$527=$B144)),"""")"),"")</f>
        <v/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</row>
    <row r="145" ht="15.75" customHeight="1">
      <c r="A145" s="8"/>
      <c r="B145" s="9"/>
      <c r="C145" s="9"/>
      <c r="D145" s="6" t="str">
        <f>IF(C145="","",IFERROR(VLOOKUP(C145,'Master Data'!$B$2:$C$527,2,FALSE),""))</f>
        <v/>
      </c>
      <c r="E145" s="10"/>
      <c r="H145" s="2" t="str">
        <f>IFERROR('Master Data'!E181,"")</f>
        <v/>
      </c>
      <c r="I145" s="2" t="str">
        <f>IFERROR(__xludf.DUMMYFUNCTION("IFERROR(TRANSPOSE(FILTER('Master Data'!$B$2:$B$527,'Master Data'!$A$2:$A$527=$B145)),"""")"),"")</f>
        <v/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</row>
    <row r="146" ht="15.75" customHeight="1">
      <c r="A146" s="8"/>
      <c r="B146" s="9"/>
      <c r="C146" s="9"/>
      <c r="D146" s="6" t="str">
        <f>IF(C146="","",IFERROR(VLOOKUP(C146,'Master Data'!$B$2:$C$527,2,FALSE),""))</f>
        <v/>
      </c>
      <c r="E146" s="10"/>
      <c r="H146" s="2" t="str">
        <f>IFERROR('Master Data'!E182,"")</f>
        <v/>
      </c>
      <c r="I146" s="2" t="str">
        <f>IFERROR(__xludf.DUMMYFUNCTION("IFERROR(TRANSPOSE(FILTER('Master Data'!$B$2:$B$527,'Master Data'!$A$2:$A$527=$B146)),"""")"),"")</f>
        <v/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</row>
    <row r="147" ht="15.75" customHeight="1">
      <c r="A147" s="8"/>
      <c r="B147" s="9"/>
      <c r="C147" s="9"/>
      <c r="D147" s="6" t="str">
        <f>IF(C147="","",IFERROR(VLOOKUP(C147,'Master Data'!$B$2:$C$527,2,FALSE),""))</f>
        <v/>
      </c>
      <c r="E147" s="10"/>
      <c r="H147" s="2" t="str">
        <f>IFERROR('Master Data'!E183,"")</f>
        <v/>
      </c>
      <c r="I147" s="2" t="str">
        <f>IFERROR(__xludf.DUMMYFUNCTION("IFERROR(TRANSPOSE(FILTER('Master Data'!$B$2:$B$527,'Master Data'!$A$2:$A$527=$B147)),"""")"),"")</f>
        <v/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</row>
    <row r="148" ht="15.75" customHeight="1">
      <c r="A148" s="8"/>
      <c r="B148" s="9"/>
      <c r="C148" s="9"/>
      <c r="D148" s="6" t="str">
        <f>IF(C148="","",IFERROR(VLOOKUP(C148,'Master Data'!$B$2:$C$527,2,FALSE),""))</f>
        <v/>
      </c>
      <c r="E148" s="10"/>
      <c r="H148" s="2" t="str">
        <f>IFERROR('Master Data'!E184,"")</f>
        <v/>
      </c>
      <c r="I148" s="2" t="str">
        <f>IFERROR(__xludf.DUMMYFUNCTION("IFERROR(TRANSPOSE(FILTER('Master Data'!$B$2:$B$527,'Master Data'!$A$2:$A$527=$B148)),"""")"),"")</f>
        <v/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</row>
    <row r="149" ht="15.75" customHeight="1">
      <c r="A149" s="8"/>
      <c r="B149" s="9"/>
      <c r="C149" s="9"/>
      <c r="D149" s="6" t="str">
        <f>IF(C149="","",IFERROR(VLOOKUP(C149,'Master Data'!$B$2:$C$527,2,FALSE),""))</f>
        <v/>
      </c>
      <c r="E149" s="10"/>
      <c r="H149" s="2" t="str">
        <f>IFERROR('Master Data'!E185,"")</f>
        <v/>
      </c>
      <c r="I149" s="2" t="str">
        <f>IFERROR(__xludf.DUMMYFUNCTION("IFERROR(TRANSPOSE(FILTER('Master Data'!$B$2:$B$527,'Master Data'!$A$2:$A$527=$B149)),"""")"),"")</f>
        <v/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</row>
    <row r="150" ht="15.75" customHeight="1">
      <c r="A150" s="8"/>
      <c r="B150" s="9"/>
      <c r="C150" s="9"/>
      <c r="D150" s="6" t="str">
        <f>IF(C150="","",IFERROR(VLOOKUP(C150,'Master Data'!$B$2:$C$527,2,FALSE),""))</f>
        <v/>
      </c>
      <c r="E150" s="10"/>
      <c r="H150" s="2" t="str">
        <f>IFERROR('Master Data'!E186,"")</f>
        <v/>
      </c>
      <c r="I150" s="2" t="str">
        <f>IFERROR(__xludf.DUMMYFUNCTION("IFERROR(TRANSPOSE(FILTER('Master Data'!$B$2:$B$527,'Master Data'!$A$2:$A$527=$B150)),"""")"),"")</f>
        <v/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</row>
    <row r="151" ht="15.75" customHeight="1">
      <c r="A151" s="8"/>
      <c r="B151" s="9"/>
      <c r="C151" s="9"/>
      <c r="D151" s="6" t="str">
        <f>IF(C151="","",IFERROR(VLOOKUP(C151,'Master Data'!$B$2:$C$527,2,FALSE),""))</f>
        <v/>
      </c>
      <c r="E151" s="10"/>
      <c r="H151" s="2" t="str">
        <f>IFERROR('Master Data'!E187,"")</f>
        <v/>
      </c>
      <c r="I151" s="2" t="str">
        <f>IFERROR(__xludf.DUMMYFUNCTION("IFERROR(TRANSPOSE(FILTER('Master Data'!$B$2:$B$527,'Master Data'!$A$2:$A$527=$B151)),"""")"),"")</f>
        <v/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</row>
    <row r="152" ht="15.75" customHeight="1">
      <c r="A152" s="8"/>
      <c r="B152" s="9"/>
      <c r="C152" s="9"/>
      <c r="D152" s="6" t="str">
        <f>IF(C152="","",IFERROR(VLOOKUP(C152,'Master Data'!$B$2:$C$527,2,FALSE),""))</f>
        <v/>
      </c>
      <c r="E152" s="10"/>
      <c r="H152" s="2" t="str">
        <f>IFERROR('Master Data'!E188,"")</f>
        <v/>
      </c>
      <c r="I152" s="2" t="str">
        <f>IFERROR(__xludf.DUMMYFUNCTION("IFERROR(TRANSPOSE(FILTER('Master Data'!$B$2:$B$527,'Master Data'!$A$2:$A$527=$B152)),"""")"),"")</f>
        <v/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</row>
    <row r="153" ht="15.75" customHeight="1">
      <c r="A153" s="8"/>
      <c r="B153" s="9"/>
      <c r="C153" s="9"/>
      <c r="D153" s="6" t="str">
        <f>IF(C153="","",IFERROR(VLOOKUP(C153,'Master Data'!$B$2:$C$527,2,FALSE),""))</f>
        <v/>
      </c>
      <c r="E153" s="10"/>
      <c r="H153" s="2" t="str">
        <f>IFERROR('Master Data'!E189,"")</f>
        <v/>
      </c>
      <c r="I153" s="2" t="str">
        <f>IFERROR(__xludf.DUMMYFUNCTION("IFERROR(TRANSPOSE(FILTER('Master Data'!$B$2:$B$527,'Master Data'!$A$2:$A$527=$B153)),"""")"),"")</f>
        <v/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</row>
    <row r="154" ht="15.75" customHeight="1">
      <c r="A154" s="8"/>
      <c r="B154" s="9"/>
      <c r="C154" s="9"/>
      <c r="D154" s="6" t="str">
        <f>IF(C154="","",IFERROR(VLOOKUP(C154,'Master Data'!$B$2:$C$527,2,FALSE),""))</f>
        <v/>
      </c>
      <c r="E154" s="10"/>
      <c r="H154" s="2" t="str">
        <f>IFERROR('Master Data'!E190,"")</f>
        <v/>
      </c>
      <c r="I154" s="2" t="str">
        <f>IFERROR(__xludf.DUMMYFUNCTION("IFERROR(TRANSPOSE(FILTER('Master Data'!$B$2:$B$527,'Master Data'!$A$2:$A$527=$B154)),"""")"),"")</f>
        <v/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</row>
    <row r="155" ht="15.75" customHeight="1">
      <c r="A155" s="8"/>
      <c r="B155" s="9"/>
      <c r="C155" s="9"/>
      <c r="D155" s="6" t="str">
        <f>IF(C155="","",IFERROR(VLOOKUP(C155,'Master Data'!$B$2:$C$527,2,FALSE),""))</f>
        <v/>
      </c>
      <c r="E155" s="10"/>
      <c r="H155" s="2" t="str">
        <f>IFERROR('Master Data'!E191,"")</f>
        <v/>
      </c>
      <c r="I155" s="2" t="str">
        <f>IFERROR(__xludf.DUMMYFUNCTION("IFERROR(TRANSPOSE(FILTER('Master Data'!$B$2:$B$527,'Master Data'!$A$2:$A$527=$B155)),"""")"),"")</f>
        <v/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</row>
    <row r="156" ht="15.75" customHeight="1">
      <c r="A156" s="8"/>
      <c r="B156" s="9"/>
      <c r="C156" s="9"/>
      <c r="D156" s="6" t="str">
        <f>IF(C156="","",IFERROR(VLOOKUP(C156,'Master Data'!$B$2:$C$527,2,FALSE),""))</f>
        <v/>
      </c>
      <c r="E156" s="10"/>
      <c r="H156" s="2" t="str">
        <f>IFERROR('Master Data'!E192,"")</f>
        <v/>
      </c>
      <c r="I156" s="2" t="str">
        <f>IFERROR(__xludf.DUMMYFUNCTION("IFERROR(TRANSPOSE(FILTER('Master Data'!$B$2:$B$527,'Master Data'!$A$2:$A$527=$B156)),"""")"),"")</f>
        <v/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</row>
    <row r="157" ht="15.75" customHeight="1">
      <c r="A157" s="8"/>
      <c r="B157" s="9"/>
      <c r="C157" s="9"/>
      <c r="D157" s="6" t="str">
        <f>IF(C157="","",IFERROR(VLOOKUP(C157,'Master Data'!$B$2:$C$527,2,FALSE),""))</f>
        <v/>
      </c>
      <c r="E157" s="10"/>
      <c r="H157" s="2" t="str">
        <f>IFERROR('Master Data'!E193,"")</f>
        <v/>
      </c>
      <c r="I157" s="2" t="str">
        <f>IFERROR(__xludf.DUMMYFUNCTION("IFERROR(TRANSPOSE(FILTER('Master Data'!$B$2:$B$527,'Master Data'!$A$2:$A$527=$B157)),"""")"),"")</f>
        <v/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</row>
    <row r="158" ht="15.75" customHeight="1">
      <c r="A158" s="8"/>
      <c r="B158" s="9"/>
      <c r="C158" s="9"/>
      <c r="D158" s="6" t="str">
        <f>IF(C158="","",IFERROR(VLOOKUP(C158,'Master Data'!$B$2:$C$527,2,FALSE),""))</f>
        <v/>
      </c>
      <c r="E158" s="10"/>
      <c r="H158" s="2" t="str">
        <f>IFERROR('Master Data'!E194,"")</f>
        <v/>
      </c>
      <c r="I158" s="2" t="str">
        <f>IFERROR(__xludf.DUMMYFUNCTION("IFERROR(TRANSPOSE(FILTER('Master Data'!$B$2:$B$527,'Master Data'!$A$2:$A$527=$B158)),"""")"),"")</f>
        <v/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</row>
    <row r="159" ht="15.75" customHeight="1">
      <c r="A159" s="8"/>
      <c r="B159" s="9"/>
      <c r="C159" s="9"/>
      <c r="D159" s="6" t="str">
        <f>IF(C159="","",IFERROR(VLOOKUP(C159,'Master Data'!$B$2:$C$527,2,FALSE),""))</f>
        <v/>
      </c>
      <c r="E159" s="10"/>
      <c r="H159" s="2" t="str">
        <f>IFERROR('Master Data'!E195,"")</f>
        <v/>
      </c>
      <c r="I159" s="2" t="str">
        <f>IFERROR(__xludf.DUMMYFUNCTION("IFERROR(TRANSPOSE(FILTER('Master Data'!$B$2:$B$527,'Master Data'!$A$2:$A$527=$B159)),"""")"),"")</f>
        <v/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</row>
    <row r="160" ht="15.75" customHeight="1">
      <c r="A160" s="8"/>
      <c r="B160" s="9"/>
      <c r="C160" s="9"/>
      <c r="D160" s="6" t="str">
        <f>IF(C160="","",IFERROR(VLOOKUP(C160,'Master Data'!$B$2:$C$527,2,FALSE),""))</f>
        <v/>
      </c>
      <c r="E160" s="10"/>
      <c r="H160" s="2" t="str">
        <f>IFERROR('Master Data'!E196,"")</f>
        <v/>
      </c>
      <c r="I160" s="2" t="str">
        <f>IFERROR(__xludf.DUMMYFUNCTION("IFERROR(TRANSPOSE(FILTER('Master Data'!$B$2:$B$527,'Master Data'!$A$2:$A$527=$B160)),"""")"),"")</f>
        <v/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</row>
    <row r="161" ht="15.75" customHeight="1">
      <c r="A161" s="8"/>
      <c r="B161" s="9"/>
      <c r="C161" s="9"/>
      <c r="D161" s="6" t="str">
        <f>IF(C161="","",IFERROR(VLOOKUP(C161,'Master Data'!$B$2:$C$527,2,FALSE),""))</f>
        <v/>
      </c>
      <c r="E161" s="10"/>
      <c r="H161" s="2" t="str">
        <f>IFERROR('Master Data'!E197,"")</f>
        <v/>
      </c>
      <c r="I161" s="2" t="str">
        <f>IFERROR(__xludf.DUMMYFUNCTION("IFERROR(TRANSPOSE(FILTER('Master Data'!$B$2:$B$527,'Master Data'!$A$2:$A$527=$B161)),"""")"),"")</f>
        <v/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</row>
    <row r="162" ht="15.75" customHeight="1">
      <c r="A162" s="8"/>
      <c r="B162" s="9"/>
      <c r="C162" s="9"/>
      <c r="D162" s="6" t="str">
        <f>IF(C162="","",IFERROR(VLOOKUP(C162,'Master Data'!$B$2:$C$527,2,FALSE),""))</f>
        <v/>
      </c>
      <c r="E162" s="10"/>
      <c r="H162" s="2" t="str">
        <f>IFERROR('Master Data'!E198,"")</f>
        <v/>
      </c>
      <c r="I162" s="2" t="str">
        <f>IFERROR(__xludf.DUMMYFUNCTION("IFERROR(TRANSPOSE(FILTER('Master Data'!$B$2:$B$527,'Master Data'!$A$2:$A$527=$B162)),"""")"),"")</f>
        <v/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</row>
    <row r="163" ht="15.75" customHeight="1">
      <c r="A163" s="8"/>
      <c r="B163" s="9"/>
      <c r="C163" s="9"/>
      <c r="D163" s="6" t="str">
        <f>IF(C163="","",IFERROR(VLOOKUP(C163,'Master Data'!$B$2:$C$527,2,FALSE),""))</f>
        <v/>
      </c>
      <c r="E163" s="10"/>
      <c r="H163" s="2" t="str">
        <f>IFERROR('Master Data'!E199,"")</f>
        <v/>
      </c>
      <c r="I163" s="2" t="str">
        <f>IFERROR(__xludf.DUMMYFUNCTION("IFERROR(TRANSPOSE(FILTER('Master Data'!$B$2:$B$527,'Master Data'!$A$2:$A$527=$B163)),"""")"),"")</f>
        <v/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</row>
    <row r="164" ht="15.75" customHeight="1">
      <c r="A164" s="8"/>
      <c r="B164" s="9"/>
      <c r="C164" s="9"/>
      <c r="D164" s="6" t="str">
        <f>IF(C164="","",IFERROR(VLOOKUP(C164,'Master Data'!$B$2:$C$527,2,FALSE),""))</f>
        <v/>
      </c>
      <c r="E164" s="10"/>
      <c r="H164" s="2" t="str">
        <f>IFERROR('Master Data'!E200,"")</f>
        <v/>
      </c>
      <c r="I164" s="2" t="str">
        <f>IFERROR(__xludf.DUMMYFUNCTION("IFERROR(TRANSPOSE(FILTER('Master Data'!$B$2:$B$527,'Master Data'!$A$2:$A$527=$B164)),"""")"),"")</f>
        <v/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</row>
    <row r="165" ht="15.75" customHeight="1">
      <c r="A165" s="8"/>
      <c r="B165" s="9"/>
      <c r="C165" s="9"/>
      <c r="D165" s="6" t="str">
        <f>IF(C165="","",IFERROR(VLOOKUP(C165,'Master Data'!$B$2:$C$527,2,FALSE),""))</f>
        <v/>
      </c>
      <c r="E165" s="10"/>
      <c r="H165" s="2" t="str">
        <f>IFERROR('Master Data'!E201,"")</f>
        <v/>
      </c>
      <c r="I165" s="2" t="str">
        <f>IFERROR(__xludf.DUMMYFUNCTION("IFERROR(TRANSPOSE(FILTER('Master Data'!$B$2:$B$527,'Master Data'!$A$2:$A$527=$B165)),"""")"),"")</f>
        <v/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</row>
    <row r="166" ht="15.75" customHeight="1">
      <c r="A166" s="8"/>
      <c r="B166" s="9"/>
      <c r="C166" s="9"/>
      <c r="D166" s="6" t="str">
        <f>IF(C166="","",IFERROR(VLOOKUP(C166,'Master Data'!$B$2:$C$527,2,FALSE),""))</f>
        <v/>
      </c>
      <c r="E166" s="10"/>
      <c r="H166" s="2" t="str">
        <f>IFERROR('Master Data'!E202,"")</f>
        <v/>
      </c>
      <c r="I166" s="2" t="str">
        <f>IFERROR(__xludf.DUMMYFUNCTION("IFERROR(TRANSPOSE(FILTER('Master Data'!$B$2:$B$527,'Master Data'!$A$2:$A$527=$B166)),"""")"),"")</f>
        <v/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</row>
    <row r="167" ht="15.75" customHeight="1">
      <c r="A167" s="8"/>
      <c r="B167" s="9"/>
      <c r="C167" s="9"/>
      <c r="D167" s="6" t="str">
        <f>IF(C167="","",IFERROR(VLOOKUP(C167,'Master Data'!$B$2:$C$527,2,FALSE),""))</f>
        <v/>
      </c>
      <c r="E167" s="10"/>
      <c r="H167" s="2" t="str">
        <f>IFERROR('Master Data'!E203,"")</f>
        <v/>
      </c>
      <c r="I167" s="2" t="str">
        <f>IFERROR(__xludf.DUMMYFUNCTION("IFERROR(TRANSPOSE(FILTER('Master Data'!$B$2:$B$527,'Master Data'!$A$2:$A$527=$B167)),"""")"),"")</f>
        <v/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</row>
    <row r="168" ht="15.75" customHeight="1">
      <c r="A168" s="8"/>
      <c r="B168" s="9"/>
      <c r="C168" s="9"/>
      <c r="D168" s="6" t="str">
        <f>IF(C168="","",IFERROR(VLOOKUP(C168,'Master Data'!$B$2:$C$527,2,FALSE),""))</f>
        <v/>
      </c>
      <c r="E168" s="10"/>
      <c r="H168" s="2" t="str">
        <f>IFERROR('Master Data'!E204,"")</f>
        <v/>
      </c>
      <c r="I168" s="2" t="str">
        <f>IFERROR(__xludf.DUMMYFUNCTION("IFERROR(TRANSPOSE(FILTER('Master Data'!$B$2:$B$527,'Master Data'!$A$2:$A$527=$B168)),"""")"),"")</f>
        <v/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</row>
    <row r="169" ht="15.75" customHeight="1">
      <c r="A169" s="8"/>
      <c r="B169" s="9"/>
      <c r="C169" s="9"/>
      <c r="D169" s="6" t="str">
        <f>IF(C169="","",IFERROR(VLOOKUP(C169,'Master Data'!$B$2:$C$527,2,FALSE),""))</f>
        <v/>
      </c>
      <c r="E169" s="10"/>
      <c r="H169" s="2" t="str">
        <f>IFERROR('Master Data'!E205,"")</f>
        <v/>
      </c>
      <c r="I169" s="2" t="str">
        <f>IFERROR(__xludf.DUMMYFUNCTION("IFERROR(TRANSPOSE(FILTER('Master Data'!$B$2:$B$527,'Master Data'!$A$2:$A$527=$B169)),"""")"),"")</f>
        <v/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</row>
    <row r="170" ht="15.75" customHeight="1">
      <c r="A170" s="8"/>
      <c r="B170" s="9"/>
      <c r="C170" s="9"/>
      <c r="D170" s="6" t="str">
        <f>IF(C170="","",IFERROR(VLOOKUP(C170,'Master Data'!$B$2:$C$527,2,FALSE),""))</f>
        <v/>
      </c>
      <c r="E170" s="10"/>
      <c r="H170" s="2" t="str">
        <f>IFERROR('Master Data'!E206,"")</f>
        <v/>
      </c>
      <c r="I170" s="2" t="str">
        <f>IFERROR(__xludf.DUMMYFUNCTION("IFERROR(TRANSPOSE(FILTER('Master Data'!$B$2:$B$527,'Master Data'!$A$2:$A$527=$B170)),"""")"),"")</f>
        <v/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</row>
    <row r="171" ht="15.75" customHeight="1">
      <c r="A171" s="8"/>
      <c r="B171" s="9"/>
      <c r="C171" s="9"/>
      <c r="D171" s="6" t="str">
        <f>IF(C171="","",IFERROR(VLOOKUP(C171,'Master Data'!$B$2:$C$527,2,FALSE),""))</f>
        <v/>
      </c>
      <c r="E171" s="10"/>
      <c r="H171" s="2" t="str">
        <f>IFERROR('Master Data'!E207,"")</f>
        <v/>
      </c>
      <c r="I171" s="2" t="str">
        <f>IFERROR(__xludf.DUMMYFUNCTION("IFERROR(TRANSPOSE(FILTER('Master Data'!$B$2:$B$527,'Master Data'!$A$2:$A$527=$B171)),"""")"),"")</f>
        <v/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</row>
    <row r="172" ht="15.75" customHeight="1">
      <c r="A172" s="8"/>
      <c r="B172" s="9"/>
      <c r="C172" s="9"/>
      <c r="D172" s="6" t="str">
        <f>IF(C172="","",IFERROR(VLOOKUP(C172,'Master Data'!$B$2:$C$527,2,FALSE),""))</f>
        <v/>
      </c>
      <c r="E172" s="10"/>
      <c r="H172" s="2" t="str">
        <f>IFERROR('Master Data'!E208,"")</f>
        <v/>
      </c>
      <c r="I172" s="2" t="str">
        <f>IFERROR(__xludf.DUMMYFUNCTION("IFERROR(TRANSPOSE(FILTER('Master Data'!$B$2:$B$527,'Master Data'!$A$2:$A$527=$B172)),"""")"),"")</f>
        <v/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</row>
    <row r="173" ht="15.75" customHeight="1">
      <c r="A173" s="8"/>
      <c r="B173" s="9"/>
      <c r="C173" s="9"/>
      <c r="D173" s="6" t="str">
        <f>IF(C173="","",IFERROR(VLOOKUP(C173,'Master Data'!$B$2:$C$527,2,FALSE),""))</f>
        <v/>
      </c>
      <c r="E173" s="10"/>
      <c r="H173" s="2" t="str">
        <f>IFERROR('Master Data'!E209,"")</f>
        <v/>
      </c>
      <c r="I173" s="2" t="str">
        <f>IFERROR(__xludf.DUMMYFUNCTION("IFERROR(TRANSPOSE(FILTER('Master Data'!$B$2:$B$527,'Master Data'!$A$2:$A$527=$B173)),"""")"),"")</f>
        <v/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</row>
    <row r="174" ht="15.75" customHeight="1">
      <c r="A174" s="8"/>
      <c r="B174" s="9"/>
      <c r="C174" s="9"/>
      <c r="D174" s="6" t="str">
        <f>IF(C174="","",IFERROR(VLOOKUP(C174,'Master Data'!$B$2:$C$527,2,FALSE),""))</f>
        <v/>
      </c>
      <c r="E174" s="10"/>
      <c r="H174" s="2" t="str">
        <f>IFERROR('Master Data'!E210,"")</f>
        <v/>
      </c>
      <c r="I174" s="2" t="str">
        <f>IFERROR(__xludf.DUMMYFUNCTION("IFERROR(TRANSPOSE(FILTER('Master Data'!$B$2:$B$527,'Master Data'!$A$2:$A$527=$B174)),"""")"),"")</f>
        <v/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</row>
    <row r="175" ht="15.75" customHeight="1">
      <c r="A175" s="8"/>
      <c r="B175" s="9"/>
      <c r="C175" s="9"/>
      <c r="D175" s="6" t="str">
        <f>IF(C175="","",IFERROR(VLOOKUP(C175,'Master Data'!$B$2:$C$527,2,FALSE),""))</f>
        <v/>
      </c>
      <c r="E175" s="10"/>
      <c r="H175" s="2" t="str">
        <f>IFERROR('Master Data'!E211,"")</f>
        <v/>
      </c>
      <c r="I175" s="2" t="str">
        <f>IFERROR(__xludf.DUMMYFUNCTION("IFERROR(TRANSPOSE(FILTER('Master Data'!$B$2:$B$527,'Master Data'!$A$2:$A$527=$B175)),"""")"),"")</f>
        <v/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</row>
    <row r="176" ht="15.75" customHeight="1">
      <c r="A176" s="8"/>
      <c r="B176" s="9"/>
      <c r="C176" s="9"/>
      <c r="D176" s="6" t="str">
        <f>IF(C176="","",IFERROR(VLOOKUP(C176,'Master Data'!$B$2:$C$527,2,FALSE),""))</f>
        <v/>
      </c>
      <c r="E176" s="10"/>
      <c r="H176" s="2" t="str">
        <f>IFERROR('Master Data'!E212,"")</f>
        <v/>
      </c>
      <c r="I176" s="2" t="str">
        <f>IFERROR(__xludf.DUMMYFUNCTION("IFERROR(TRANSPOSE(FILTER('Master Data'!$B$2:$B$527,'Master Data'!$A$2:$A$527=$B176)),"""")"),"")</f>
        <v/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</row>
    <row r="177" ht="15.75" customHeight="1">
      <c r="A177" s="8"/>
      <c r="B177" s="9"/>
      <c r="C177" s="9"/>
      <c r="D177" s="6" t="str">
        <f>IF(C177="","",IFERROR(VLOOKUP(C177,'Master Data'!$B$2:$C$527,2,FALSE),""))</f>
        <v/>
      </c>
      <c r="E177" s="10"/>
      <c r="H177" s="2" t="str">
        <f>IFERROR('Master Data'!E213,"")</f>
        <v/>
      </c>
      <c r="I177" s="2" t="str">
        <f>IFERROR(__xludf.DUMMYFUNCTION("IFERROR(TRANSPOSE(FILTER('Master Data'!$B$2:$B$527,'Master Data'!$A$2:$A$527=$B177)),"""")"),"")</f>
        <v/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</row>
    <row r="178" ht="15.75" customHeight="1">
      <c r="A178" s="8"/>
      <c r="B178" s="9"/>
      <c r="C178" s="9"/>
      <c r="D178" s="6" t="str">
        <f>IF(C178="","",IFERROR(VLOOKUP(C178,'Master Data'!$B$2:$C$527,2,FALSE),""))</f>
        <v/>
      </c>
      <c r="E178" s="10"/>
      <c r="H178" s="2" t="str">
        <f>IFERROR('Master Data'!E214,"")</f>
        <v/>
      </c>
      <c r="I178" s="2" t="str">
        <f>IFERROR(__xludf.DUMMYFUNCTION("IFERROR(TRANSPOSE(FILTER('Master Data'!$B$2:$B$527,'Master Data'!$A$2:$A$527=$B178)),"""")"),"")</f>
        <v/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</row>
    <row r="179" ht="15.75" customHeight="1">
      <c r="A179" s="8"/>
      <c r="B179" s="9"/>
      <c r="C179" s="9"/>
      <c r="D179" s="6" t="str">
        <f>IF(C179="","",IFERROR(VLOOKUP(C179,'Master Data'!$B$2:$C$527,2,FALSE),""))</f>
        <v/>
      </c>
      <c r="E179" s="10"/>
      <c r="H179" s="2" t="str">
        <f>IFERROR('Master Data'!E215,"")</f>
        <v/>
      </c>
      <c r="I179" s="2" t="str">
        <f>IFERROR(__xludf.DUMMYFUNCTION("IFERROR(TRANSPOSE(FILTER('Master Data'!$B$2:$B$527,'Master Data'!$A$2:$A$527=$B179)),"""")"),"")</f>
        <v/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</row>
    <row r="180" ht="15.75" customHeight="1">
      <c r="A180" s="8"/>
      <c r="B180" s="9"/>
      <c r="C180" s="9"/>
      <c r="D180" s="6" t="str">
        <f>IF(C180="","",IFERROR(VLOOKUP(C180,'Master Data'!$B$2:$C$527,2,FALSE),""))</f>
        <v/>
      </c>
      <c r="E180" s="10"/>
      <c r="H180" s="2" t="str">
        <f>IFERROR('Master Data'!E216,"")</f>
        <v/>
      </c>
      <c r="I180" s="2" t="str">
        <f>IFERROR(__xludf.DUMMYFUNCTION("IFERROR(TRANSPOSE(FILTER('Master Data'!$B$2:$B$527,'Master Data'!$A$2:$A$527=$B180)),"""")"),"")</f>
        <v/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</row>
    <row r="181" ht="15.75" customHeight="1">
      <c r="A181" s="8"/>
      <c r="B181" s="9"/>
      <c r="C181" s="9"/>
      <c r="D181" s="6" t="str">
        <f>IF(C181="","",IFERROR(VLOOKUP(C181,'Master Data'!$B$2:$C$527,2,FALSE),""))</f>
        <v/>
      </c>
      <c r="E181" s="10"/>
      <c r="H181" s="2" t="str">
        <f>IFERROR('Master Data'!E217,"")</f>
        <v/>
      </c>
      <c r="I181" s="2" t="str">
        <f>IFERROR(__xludf.DUMMYFUNCTION("IFERROR(TRANSPOSE(FILTER('Master Data'!$B$2:$B$527,'Master Data'!$A$2:$A$527=$B181)),"""")"),"")</f>
        <v/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</row>
    <row r="182" ht="15.75" customHeight="1">
      <c r="A182" s="8"/>
      <c r="B182" s="9"/>
      <c r="C182" s="9"/>
      <c r="D182" s="6" t="str">
        <f>IF(C182="","",IFERROR(VLOOKUP(C182,'Master Data'!$B$2:$C$527,2,FALSE),""))</f>
        <v/>
      </c>
      <c r="E182" s="10"/>
      <c r="H182" s="2" t="str">
        <f>IFERROR('Master Data'!E218,"")</f>
        <v/>
      </c>
      <c r="I182" s="2" t="str">
        <f>IFERROR(__xludf.DUMMYFUNCTION("IFERROR(TRANSPOSE(FILTER('Master Data'!$B$2:$B$527,'Master Data'!$A$2:$A$527=$B182)),"""")"),"")</f>
        <v/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</row>
    <row r="183" ht="15.75" customHeight="1">
      <c r="A183" s="8"/>
      <c r="B183" s="9"/>
      <c r="C183" s="9"/>
      <c r="D183" s="6" t="str">
        <f>IF(C183="","",IFERROR(VLOOKUP(C183,'Master Data'!$B$2:$C$527,2,FALSE),""))</f>
        <v/>
      </c>
      <c r="E183" s="10"/>
      <c r="H183" s="2" t="str">
        <f>IFERROR('Master Data'!E219,"")</f>
        <v/>
      </c>
      <c r="I183" s="2" t="str">
        <f>IFERROR(__xludf.DUMMYFUNCTION("IFERROR(TRANSPOSE(FILTER('Master Data'!$B$2:$B$527,'Master Data'!$A$2:$A$527=$B183)),"""")"),"")</f>
        <v/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</row>
    <row r="184" ht="15.75" customHeight="1">
      <c r="A184" s="8"/>
      <c r="B184" s="9"/>
      <c r="C184" s="9"/>
      <c r="D184" s="6" t="str">
        <f>IF(C184="","",IFERROR(VLOOKUP(C184,'Master Data'!$B$2:$C$527,2,FALSE),""))</f>
        <v/>
      </c>
      <c r="E184" s="10"/>
      <c r="H184" s="2" t="str">
        <f>IFERROR('Master Data'!E220,"")</f>
        <v/>
      </c>
      <c r="I184" s="2" t="str">
        <f>IFERROR(__xludf.DUMMYFUNCTION("IFERROR(TRANSPOSE(FILTER('Master Data'!$B$2:$B$527,'Master Data'!$A$2:$A$527=$B184)),"""")"),"")</f>
        <v/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</row>
    <row r="185" ht="15.75" customHeight="1">
      <c r="A185" s="8"/>
      <c r="B185" s="9"/>
      <c r="C185" s="9"/>
      <c r="D185" s="6" t="str">
        <f>IF(C185="","",IFERROR(VLOOKUP(C185,'Master Data'!$B$2:$C$527,2,FALSE),""))</f>
        <v/>
      </c>
      <c r="E185" s="10"/>
      <c r="H185" s="2" t="str">
        <f>IFERROR('Master Data'!E221,"")</f>
        <v/>
      </c>
      <c r="I185" s="2" t="str">
        <f>IFERROR(__xludf.DUMMYFUNCTION("IFERROR(TRANSPOSE(FILTER('Master Data'!$B$2:$B$527,'Master Data'!$A$2:$A$527=$B185)),"""")"),"")</f>
        <v/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</row>
    <row r="186" ht="15.75" customHeight="1">
      <c r="A186" s="8"/>
      <c r="B186" s="9"/>
      <c r="C186" s="9"/>
      <c r="D186" s="6" t="str">
        <f>IF(C186="","",IFERROR(VLOOKUP(C186,'Master Data'!$B$2:$C$527,2,FALSE),""))</f>
        <v/>
      </c>
      <c r="E186" s="10"/>
      <c r="H186" s="2" t="str">
        <f>IFERROR('Master Data'!E222,"")</f>
        <v/>
      </c>
      <c r="I186" s="2" t="str">
        <f>IFERROR(__xludf.DUMMYFUNCTION("IFERROR(TRANSPOSE(FILTER('Master Data'!$B$2:$B$527,'Master Data'!$A$2:$A$527=$B186)),"""")"),"")</f>
        <v/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</row>
    <row r="187" ht="15.75" customHeight="1">
      <c r="A187" s="8"/>
      <c r="B187" s="9"/>
      <c r="C187" s="9"/>
      <c r="D187" s="6" t="str">
        <f>IF(C187="","",IFERROR(VLOOKUP(C187,'Master Data'!$B$2:$C$527,2,FALSE),""))</f>
        <v/>
      </c>
      <c r="E187" s="10"/>
      <c r="H187" s="2" t="str">
        <f>IFERROR('Master Data'!E223,"")</f>
        <v/>
      </c>
      <c r="I187" s="2" t="str">
        <f>IFERROR(__xludf.DUMMYFUNCTION("IFERROR(TRANSPOSE(FILTER('Master Data'!$B$2:$B$527,'Master Data'!$A$2:$A$527=$B187)),"""")"),"")</f>
        <v/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</row>
    <row r="188" ht="15.75" customHeight="1">
      <c r="A188" s="8"/>
      <c r="B188" s="9"/>
      <c r="C188" s="9"/>
      <c r="D188" s="6" t="str">
        <f>IF(C188="","",IFERROR(VLOOKUP(C188,'Master Data'!$B$2:$C$527,2,FALSE),""))</f>
        <v/>
      </c>
      <c r="E188" s="10"/>
      <c r="H188" s="2" t="str">
        <f>IFERROR('Master Data'!E224,"")</f>
        <v/>
      </c>
      <c r="I188" s="2" t="str">
        <f>IFERROR(__xludf.DUMMYFUNCTION("IFERROR(TRANSPOSE(FILTER('Master Data'!$B$2:$B$527,'Master Data'!$A$2:$A$527=$B188)),"""")"),"")</f>
        <v/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</row>
    <row r="189" ht="15.75" customHeight="1">
      <c r="A189" s="8"/>
      <c r="B189" s="9"/>
      <c r="C189" s="9"/>
      <c r="D189" s="6" t="str">
        <f>IF(C189="","",IFERROR(VLOOKUP(C189,'Master Data'!$B$2:$C$527,2,FALSE),""))</f>
        <v/>
      </c>
      <c r="E189" s="10"/>
      <c r="H189" s="2" t="str">
        <f>IFERROR('Master Data'!E225,"")</f>
        <v/>
      </c>
      <c r="I189" s="2" t="str">
        <f>IFERROR(__xludf.DUMMYFUNCTION("IFERROR(TRANSPOSE(FILTER('Master Data'!$B$2:$B$527,'Master Data'!$A$2:$A$527=$B189)),"""")"),"")</f>
        <v/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</row>
    <row r="190" ht="15.75" customHeight="1">
      <c r="A190" s="8"/>
      <c r="B190" s="9"/>
      <c r="C190" s="9"/>
      <c r="D190" s="6" t="str">
        <f>IF(C190="","",IFERROR(VLOOKUP(C190,'Master Data'!$B$2:$C$527,2,FALSE),""))</f>
        <v/>
      </c>
      <c r="E190" s="10"/>
      <c r="H190" s="2" t="str">
        <f>IFERROR('Master Data'!E226,"")</f>
        <v/>
      </c>
      <c r="I190" s="2" t="str">
        <f>IFERROR(__xludf.DUMMYFUNCTION("IFERROR(TRANSPOSE(FILTER('Master Data'!$B$2:$B$527,'Master Data'!$A$2:$A$527=$B190)),"""")"),"")</f>
        <v/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</row>
    <row r="191" ht="15.75" customHeight="1">
      <c r="A191" s="8"/>
      <c r="B191" s="9"/>
      <c r="C191" s="9"/>
      <c r="D191" s="6" t="str">
        <f>IF(C191="","",IFERROR(VLOOKUP(C191,'Master Data'!$B$2:$C$527,2,FALSE),""))</f>
        <v/>
      </c>
      <c r="E191" s="10"/>
      <c r="H191" s="2" t="str">
        <f>IFERROR('Master Data'!E227,"")</f>
        <v/>
      </c>
      <c r="I191" s="2" t="str">
        <f>IFERROR(__xludf.DUMMYFUNCTION("IFERROR(TRANSPOSE(FILTER('Master Data'!$B$2:$B$527,'Master Data'!$A$2:$A$527=$B191)),"""")"),"")</f>
        <v/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</row>
    <row r="192" ht="15.75" customHeight="1">
      <c r="A192" s="8"/>
      <c r="B192" s="9"/>
      <c r="C192" s="9"/>
      <c r="D192" s="6" t="str">
        <f>IF(C192="","",IFERROR(VLOOKUP(C192,'Master Data'!$B$2:$C$527,2,FALSE),""))</f>
        <v/>
      </c>
      <c r="E192" s="10"/>
      <c r="H192" s="2" t="str">
        <f>IFERROR('Master Data'!E228,"")</f>
        <v/>
      </c>
      <c r="I192" s="2" t="str">
        <f>IFERROR(__xludf.DUMMYFUNCTION("IFERROR(TRANSPOSE(FILTER('Master Data'!$B$2:$B$527,'Master Data'!$A$2:$A$527=$B192)),"""")"),"")</f>
        <v/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</row>
    <row r="193" ht="15.75" customHeight="1">
      <c r="A193" s="8"/>
      <c r="B193" s="9"/>
      <c r="C193" s="9"/>
      <c r="D193" s="6" t="str">
        <f>IF(C193="","",IFERROR(VLOOKUP(C193,'Master Data'!$B$2:$C$527,2,FALSE),""))</f>
        <v/>
      </c>
      <c r="E193" s="10"/>
      <c r="I193" s="2" t="str">
        <f>IFERROR(__xludf.DUMMYFUNCTION("IFERROR(TRANSPOSE(FILTER('Master Data'!$B$2:$B$527,'Master Data'!$A$2:$A$527=$B193)),"""")"),"")</f>
        <v/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</row>
    <row r="194" ht="15.75" customHeight="1">
      <c r="A194" s="8"/>
      <c r="B194" s="9"/>
      <c r="C194" s="9"/>
      <c r="D194" s="6" t="str">
        <f>IF(C194="","",IFERROR(VLOOKUP(C194,'Master Data'!$B$2:$C$527,2,FALSE),""))</f>
        <v/>
      </c>
      <c r="E194" s="10"/>
      <c r="I194" s="2" t="str">
        <f>IFERROR(__xludf.DUMMYFUNCTION("IFERROR(TRANSPOSE(FILTER('Master Data'!$B$2:$B$527,'Master Data'!$A$2:$A$527=$B194)),"""")"),"")</f>
        <v/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</row>
    <row r="195" ht="15.75" customHeight="1">
      <c r="A195" s="8"/>
      <c r="B195" s="9"/>
      <c r="C195" s="9"/>
      <c r="D195" s="6" t="str">
        <f>IF(C195="","",IFERROR(VLOOKUP(C195,'Master Data'!$B$2:$C$527,2,FALSE),""))</f>
        <v/>
      </c>
      <c r="E195" s="10"/>
      <c r="I195" s="2" t="str">
        <f>IFERROR(__xludf.DUMMYFUNCTION("IFERROR(TRANSPOSE(FILTER('Master Data'!$B$2:$B$527,'Master Data'!$A$2:$A$527=$B195)),"""")"),"")</f>
        <v/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</row>
    <row r="196" ht="15.75" customHeight="1">
      <c r="A196" s="8"/>
      <c r="B196" s="9"/>
      <c r="C196" s="9"/>
      <c r="D196" s="6" t="str">
        <f>IF(C196="","",IFERROR(VLOOKUP(C196,'Master Data'!$B$2:$C$527,2,FALSE),""))</f>
        <v/>
      </c>
      <c r="E196" s="10"/>
      <c r="I196" s="2" t="str">
        <f>IFERROR(__xludf.DUMMYFUNCTION("IFERROR(TRANSPOSE(FILTER('Master Data'!$B$2:$B$527,'Master Data'!$A$2:$A$527=$B196)),"""")"),"")</f>
        <v/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</row>
    <row r="197" ht="15.75" customHeight="1">
      <c r="A197" s="8"/>
      <c r="B197" s="9"/>
      <c r="C197" s="9"/>
      <c r="D197" s="6" t="str">
        <f>IF(C197="","",IFERROR(VLOOKUP(C197,'Master Data'!$B$2:$C$527,2,FALSE),""))</f>
        <v/>
      </c>
      <c r="E197" s="10"/>
      <c r="I197" s="2" t="str">
        <f>IFERROR(__xludf.DUMMYFUNCTION("IFERROR(TRANSPOSE(FILTER('Master Data'!$B$2:$B$527,'Master Data'!$A$2:$A$527=$B197)),"""")"),"")</f>
        <v/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</row>
    <row r="198" ht="15.75" customHeight="1">
      <c r="A198" s="8"/>
      <c r="B198" s="9"/>
      <c r="C198" s="9"/>
      <c r="D198" s="6" t="str">
        <f>IF(C198="","",IFERROR(VLOOKUP(C198,'Master Data'!$B$2:$C$527,2,FALSE),""))</f>
        <v/>
      </c>
      <c r="E198" s="10"/>
      <c r="I198" s="2" t="str">
        <f>IFERROR(__xludf.DUMMYFUNCTION("IFERROR(TRANSPOSE(FILTER('Master Data'!$B$2:$B$527,'Master Data'!$A$2:$A$527=$B198)),"""")"),"")</f>
        <v/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</row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1">
    <mergeCell ref="A2:E6"/>
  </mergeCells>
  <dataValidations>
    <dataValidation type="list" allowBlank="1" sqref="B8:B198">
      <formula1>$H$2:$H$91</formula1>
    </dataValidation>
    <dataValidation type="list" allowBlank="1" sqref="C8:C198">
      <formula1>$I8:$BX8</formula1>
    </dataValidation>
    <dataValidation type="custom" allowBlank="1" showDropDown="1" sqref="A8:A31">
      <formula1>OR(NOT(ISERROR(DATEVALUE(A8))), AND(ISNUMBER(A8), LEFT(CELL("format", A8))="D"))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4.0"/>
    <col customWidth="1" min="2" max="2" width="24.43"/>
    <col customWidth="1" min="3" max="3" width="24.0"/>
    <col customWidth="1" min="4" max="4" width="14.0"/>
    <col customWidth="1" min="5" max="5" width="16.71"/>
    <col customWidth="1" min="6" max="7" width="8.71"/>
    <col customWidth="1" hidden="1" min="8" max="8" width="18.0"/>
    <col customWidth="1" hidden="1" min="9" max="9" width="14.0"/>
    <col customWidth="1" min="10" max="10" width="12.71"/>
    <col customWidth="1" min="11" max="11" width="8.14"/>
    <col customWidth="1" min="12" max="12" width="11.86"/>
    <col customWidth="1" min="13" max="13" width="14.14"/>
    <col customWidth="1" min="14" max="14" width="9.86"/>
    <col customWidth="1" min="15" max="15" width="8.71"/>
    <col customWidth="1" min="16" max="16" width="12.71"/>
    <col customWidth="1" min="17" max="62" width="8.71"/>
  </cols>
  <sheetData>
    <row r="1">
      <c r="A1" s="1"/>
      <c r="B1" s="1"/>
      <c r="C1" s="1"/>
      <c r="D1" s="1"/>
      <c r="E1" s="1"/>
      <c r="H1" s="2" t="s">
        <v>0</v>
      </c>
      <c r="I1" s="2" t="s">
        <v>1</v>
      </c>
    </row>
    <row r="2">
      <c r="A2" s="1" t="s">
        <v>2</v>
      </c>
      <c r="H2" s="2" t="str">
        <f>IFERROR('Master Data'!E2,"")</f>
        <v>Karbohidrat</v>
      </c>
    </row>
    <row r="3">
      <c r="H3" s="2" t="str">
        <f>IFERROR('Master Data'!E3,"")</f>
        <v>Protein Hewani</v>
      </c>
    </row>
    <row r="4">
      <c r="H4" s="2" t="str">
        <f>IFERROR('Master Data'!E4,"")</f>
        <v>Protein Nabati</v>
      </c>
    </row>
    <row r="5">
      <c r="H5" s="2" t="str">
        <f>IFERROR('Master Data'!E5,"")</f>
        <v>Sayur</v>
      </c>
    </row>
    <row r="6">
      <c r="H6" s="2" t="str">
        <f>IFERROR('Master Data'!E6,"")</f>
        <v>Buah</v>
      </c>
    </row>
    <row r="7">
      <c r="A7" s="3" t="s">
        <v>3</v>
      </c>
      <c r="B7" s="3" t="s">
        <v>4</v>
      </c>
      <c r="C7" s="3" t="s">
        <v>5</v>
      </c>
      <c r="D7" s="3" t="s">
        <v>6</v>
      </c>
      <c r="E7" s="3" t="s">
        <v>7</v>
      </c>
      <c r="H7" s="2" t="str">
        <f>IFERROR('Master Data'!E7,"")</f>
        <v>Bumbu Masak Sayur</v>
      </c>
    </row>
    <row r="8">
      <c r="A8" s="4">
        <v>46120.0</v>
      </c>
      <c r="B8" s="5" t="s">
        <v>8</v>
      </c>
      <c r="C8" s="5" t="s">
        <v>9</v>
      </c>
      <c r="D8" s="6" t="str">
        <f>IF(C8="","",IFERROR(VLOOKUP(C8,'Master Data'!$B$2:$C$527,2,FALSE),""))</f>
        <v>Kg</v>
      </c>
      <c r="E8" s="7">
        <v>255.0</v>
      </c>
      <c r="H8" s="2" t="str">
        <f>IFERROR('Master Data'!E8,"")</f>
        <v>Bumbu Masak Sembako</v>
      </c>
      <c r="I8" s="2" t="str">
        <f>IFERROR(__xludf.DUMMYFUNCTION("IFERROR(TRANSPOSE(FILTER('Master Data'!$B$2:$B$527,'Master Data'!$A$2:$A$527=$B8)),"""")"),"Beras")</f>
        <v>Beras</v>
      </c>
      <c r="J8" s="2" t="str">
        <f>IFERROR(__xludf.DUMMYFUNCTION("""COMPUTED_VALUE"""),"Mie")</f>
        <v>Mie</v>
      </c>
      <c r="K8" s="2" t="str">
        <f>IFERROR(__xludf.DUMMYFUNCTION("""COMPUTED_VALUE"""),"Kentang")</f>
        <v>Kentang</v>
      </c>
      <c r="L8" s="2" t="str">
        <f>IFERROR(__xludf.DUMMYFUNCTION("""COMPUTED_VALUE"""),"Jagung")</f>
        <v>Jagung</v>
      </c>
      <c r="M8" s="2" t="str">
        <f>IFERROR(__xludf.DUMMYFUNCTION("""COMPUTED_VALUE"""),"Roti")</f>
        <v>Roti</v>
      </c>
      <c r="N8" s="2" t="str">
        <f>IFERROR(__xludf.DUMMYFUNCTION("""COMPUTED_VALUE"""),"Singkong")</f>
        <v>Singkong</v>
      </c>
      <c r="O8" s="2" t="str">
        <f>IFERROR(__xludf.DUMMYFUNCTION("""COMPUTED_VALUE"""),"Ubi")</f>
        <v>Ubi</v>
      </c>
      <c r="P8" s="2" t="str">
        <f>IFERROR(__xludf.DUMMYFUNCTION("""COMPUTED_VALUE"""),"Makaroni")</f>
        <v>Makaroni</v>
      </c>
    </row>
    <row r="9">
      <c r="A9" s="4">
        <v>46120.0</v>
      </c>
      <c r="B9" s="5" t="s">
        <v>10</v>
      </c>
      <c r="C9" s="5" t="s">
        <v>56</v>
      </c>
      <c r="D9" s="6" t="str">
        <f>IF(C9="","",IFERROR(VLOOKUP(C9,'Master Data'!$B$2:$C$527,2,FALSE),""))</f>
        <v>Kg</v>
      </c>
      <c r="E9" s="7">
        <v>422.0</v>
      </c>
      <c r="H9" s="2" t="str">
        <f>IFERROR('Master Data'!E9,"")</f>
        <v>Isi Ulang</v>
      </c>
      <c r="I9" s="2" t="str">
        <f>IFERROR(__xludf.DUMMYFUNCTION("IFERROR(TRANSPOSE(FILTER('Master Data'!$B$2:$B$527,'Master Data'!$A$2:$A$527=$B9)),"""")"),"Daging Ayam Fillet")</f>
        <v>Daging Ayam Fillet</v>
      </c>
      <c r="J9" s="2" t="str">
        <f>IFERROR(__xludf.DUMMYFUNCTION("""COMPUTED_VALUE"""),"Daging Ayam Tulang (Potong)")</f>
        <v>Daging Ayam Tulang (Potong)</v>
      </c>
      <c r="K9" s="2" t="str">
        <f>IFERROR(__xludf.DUMMYFUNCTION("""COMPUTED_VALUE"""),"Ikan Patin Fillet")</f>
        <v>Ikan Patin Fillet</v>
      </c>
      <c r="L9" s="2" t="str">
        <f>IFERROR(__xludf.DUMMYFUNCTION("""COMPUTED_VALUE"""),"Telur")</f>
        <v>Telur</v>
      </c>
      <c r="M9" s="2" t="str">
        <f>IFERROR(__xludf.DUMMYFUNCTION("""COMPUTED_VALUE"""),"Ikan giling")</f>
        <v>Ikan giling</v>
      </c>
      <c r="N9" s="2" t="str">
        <f>IFERROR(__xludf.DUMMYFUNCTION("""COMPUTED_VALUE"""),"Ayam Giling")</f>
        <v>Ayam Giling</v>
      </c>
      <c r="O9" s="2" t="str">
        <f>IFERROR(__xludf.DUMMYFUNCTION("""COMPUTED_VALUE"""),"Daging Sapi")</f>
        <v>Daging Sapi</v>
      </c>
      <c r="P9" s="2" t="str">
        <f>IFERROR(__xludf.DUMMYFUNCTION("""COMPUTED_VALUE"""),"Udang")</f>
        <v>Udang</v>
      </c>
      <c r="Q9" s="2" t="str">
        <f>IFERROR(__xludf.DUMMYFUNCTION("""COMPUTED_VALUE"""),"Susu UHT")</f>
        <v>Susu UHT</v>
      </c>
    </row>
    <row r="10">
      <c r="A10" s="4">
        <v>46120.0</v>
      </c>
      <c r="B10" s="5" t="s">
        <v>12</v>
      </c>
      <c r="C10" s="5" t="s">
        <v>40</v>
      </c>
      <c r="D10" s="6" t="str">
        <f>IF(C10="","",IFERROR(VLOOKUP(C10,'Master Data'!$B$2:$C$527,2,FALSE),""))</f>
        <v>Kg</v>
      </c>
      <c r="E10" s="7">
        <v>83.0</v>
      </c>
      <c r="H10" s="2" t="str">
        <f>IFERROR('Master Data'!E10,"")</f>
        <v>Packaging</v>
      </c>
      <c r="I10" s="2" t="str">
        <f>IFERROR(__xludf.DUMMYFUNCTION("IFERROR(TRANSPOSE(FILTER('Master Data'!$B$2:$B$527,'Master Data'!$A$2:$A$527=$B10)),"""")"),"Tempe")</f>
        <v>Tempe</v>
      </c>
      <c r="J10" s="2" t="str">
        <f>IFERROR(__xludf.DUMMYFUNCTION("""COMPUTED_VALUE"""),"Tahu")</f>
        <v>Tahu</v>
      </c>
      <c r="K10" s="2" t="str">
        <f>IFERROR(__xludf.DUMMYFUNCTION("""COMPUTED_VALUE"""),"Kacang Hijau")</f>
        <v>Kacang Hijau</v>
      </c>
      <c r="L10" s="2" t="str">
        <f>IFERROR(__xludf.DUMMYFUNCTION("""COMPUTED_VALUE"""),"Kacang Tanah")</f>
        <v>Kacang Tanah</v>
      </c>
      <c r="M10" s="2" t="str">
        <f>IFERROR(__xludf.DUMMYFUNCTION("""COMPUTED_VALUE"""),"Kedelai")</f>
        <v>Kedelai</v>
      </c>
      <c r="N10" s="2" t="str">
        <f>IFERROR(__xludf.DUMMYFUNCTION("""COMPUTED_VALUE"""),"Oncom")</f>
        <v>Oncom</v>
      </c>
    </row>
    <row r="11">
      <c r="A11" s="4">
        <v>46120.0</v>
      </c>
      <c r="B11" s="5" t="s">
        <v>14</v>
      </c>
      <c r="C11" s="5" t="s">
        <v>15</v>
      </c>
      <c r="D11" s="6" t="str">
        <f>IF(C11="","",IFERROR(VLOOKUP(C11,'Master Data'!$B$2:$C$527,2,FALSE),""))</f>
        <v>Kg</v>
      </c>
      <c r="E11" s="7">
        <v>113.0</v>
      </c>
      <c r="H11" s="2" t="str">
        <f>IFERROR('Master Data'!E12,"")</f>
        <v/>
      </c>
      <c r="I11" s="2" t="str">
        <f>IFERROR(__xludf.DUMMYFUNCTION("IFERROR(TRANSPOSE(FILTER('Master Data'!$B$2:$B$527,'Master Data'!$A$2:$A$527=$B11)),"""")"),"Wortel")</f>
        <v>Wortel</v>
      </c>
      <c r="J11" s="2" t="str">
        <f>IFERROR(__xludf.DUMMYFUNCTION("""COMPUTED_VALUE"""),"Kacang Panjang")</f>
        <v>Kacang Panjang</v>
      </c>
      <c r="K11" s="2" t="str">
        <f>IFERROR(__xludf.DUMMYFUNCTION("""COMPUTED_VALUE"""),"Tauge")</f>
        <v>Tauge</v>
      </c>
      <c r="L11" s="2" t="str">
        <f>IFERROR(__xludf.DUMMYFUNCTION("""COMPUTED_VALUE"""),"Kubis")</f>
        <v>Kubis</v>
      </c>
      <c r="M11" s="2" t="str">
        <f>IFERROR(__xludf.DUMMYFUNCTION("""COMPUTED_VALUE"""),"Buncis")</f>
        <v>Buncis</v>
      </c>
      <c r="N11" s="2" t="str">
        <f>IFERROR(__xludf.DUMMYFUNCTION("""COMPUTED_VALUE"""),"Kembang Kol")</f>
        <v>Kembang Kol</v>
      </c>
      <c r="O11" s="2" t="str">
        <f>IFERROR(__xludf.DUMMYFUNCTION("""COMPUTED_VALUE"""),"Sawi Putih")</f>
        <v>Sawi Putih</v>
      </c>
      <c r="P11" s="2" t="str">
        <f>IFERROR(__xludf.DUMMYFUNCTION("""COMPUTED_VALUE"""),"Caisin")</f>
        <v>Caisin</v>
      </c>
      <c r="Q11" s="2" t="str">
        <f>IFERROR(__xludf.DUMMYFUNCTION("""COMPUTED_VALUE"""),"Timun")</f>
        <v>Timun</v>
      </c>
      <c r="R11" s="2" t="str">
        <f>IFERROR(__xludf.DUMMYFUNCTION("""COMPUTED_VALUE"""),"Daun Bawang")</f>
        <v>Daun Bawang</v>
      </c>
      <c r="S11" s="2" t="str">
        <f>IFERROR(__xludf.DUMMYFUNCTION("""COMPUTED_VALUE"""),"Labu Siam")</f>
        <v>Labu Siam</v>
      </c>
      <c r="T11" s="2" t="str">
        <f>IFERROR(__xludf.DUMMYFUNCTION("""COMPUTED_VALUE"""),"Tomat")</f>
        <v>Tomat</v>
      </c>
      <c r="U11" s="2" t="str">
        <f>IFERROR(__xludf.DUMMYFUNCTION("""COMPUTED_VALUE"""),"Kemangi")</f>
        <v>Kemangi</v>
      </c>
      <c r="V11" s="2" t="str">
        <f>IFERROR(__xludf.DUMMYFUNCTION("""COMPUTED_VALUE"""),"Jagung ")</f>
        <v>Jagung </v>
      </c>
    </row>
    <row r="12">
      <c r="A12" s="4">
        <v>46120.0</v>
      </c>
      <c r="B12" s="5" t="s">
        <v>14</v>
      </c>
      <c r="C12" s="5" t="s">
        <v>16</v>
      </c>
      <c r="D12" s="6" t="str">
        <f>IF(C12="","",IFERROR(VLOOKUP(C12,'Master Data'!$B$2:$C$527,2,FALSE),""))</f>
        <v>Kg</v>
      </c>
      <c r="E12" s="7">
        <v>135.0</v>
      </c>
      <c r="H12" s="2" t="str">
        <f>IFERROR('Master Data'!E14,"")</f>
        <v/>
      </c>
      <c r="I12" s="2" t="str">
        <f>IFERROR(__xludf.DUMMYFUNCTION("IFERROR(TRANSPOSE(FILTER('Master Data'!$B$2:$B$527,'Master Data'!$A$2:$A$527=$B12)),"""")"),"Wortel")</f>
        <v>Wortel</v>
      </c>
      <c r="J12" s="2" t="str">
        <f>IFERROR(__xludf.DUMMYFUNCTION("""COMPUTED_VALUE"""),"Kacang Panjang")</f>
        <v>Kacang Panjang</v>
      </c>
      <c r="K12" s="2" t="str">
        <f>IFERROR(__xludf.DUMMYFUNCTION("""COMPUTED_VALUE"""),"Tauge")</f>
        <v>Tauge</v>
      </c>
      <c r="L12" s="2" t="str">
        <f>IFERROR(__xludf.DUMMYFUNCTION("""COMPUTED_VALUE"""),"Kubis")</f>
        <v>Kubis</v>
      </c>
      <c r="M12" s="2" t="str">
        <f>IFERROR(__xludf.DUMMYFUNCTION("""COMPUTED_VALUE"""),"Buncis")</f>
        <v>Buncis</v>
      </c>
      <c r="N12" s="2" t="str">
        <f>IFERROR(__xludf.DUMMYFUNCTION("""COMPUTED_VALUE"""),"Kembang Kol")</f>
        <v>Kembang Kol</v>
      </c>
      <c r="O12" s="2" t="str">
        <f>IFERROR(__xludf.DUMMYFUNCTION("""COMPUTED_VALUE"""),"Sawi Putih")</f>
        <v>Sawi Putih</v>
      </c>
      <c r="P12" s="2" t="str">
        <f>IFERROR(__xludf.DUMMYFUNCTION("""COMPUTED_VALUE"""),"Caisin")</f>
        <v>Caisin</v>
      </c>
      <c r="Q12" s="2" t="str">
        <f>IFERROR(__xludf.DUMMYFUNCTION("""COMPUTED_VALUE"""),"Timun")</f>
        <v>Timun</v>
      </c>
      <c r="R12" s="2" t="str">
        <f>IFERROR(__xludf.DUMMYFUNCTION("""COMPUTED_VALUE"""),"Daun Bawang")</f>
        <v>Daun Bawang</v>
      </c>
      <c r="S12" s="2" t="str">
        <f>IFERROR(__xludf.DUMMYFUNCTION("""COMPUTED_VALUE"""),"Labu Siam")</f>
        <v>Labu Siam</v>
      </c>
      <c r="T12" s="2" t="str">
        <f>IFERROR(__xludf.DUMMYFUNCTION("""COMPUTED_VALUE"""),"Tomat")</f>
        <v>Tomat</v>
      </c>
      <c r="U12" s="2" t="str">
        <f>IFERROR(__xludf.DUMMYFUNCTION("""COMPUTED_VALUE"""),"Kemangi")</f>
        <v>Kemangi</v>
      </c>
      <c r="V12" s="2" t="str">
        <f>IFERROR(__xludf.DUMMYFUNCTION("""COMPUTED_VALUE"""),"Jagung ")</f>
        <v>Jagung </v>
      </c>
    </row>
    <row r="13">
      <c r="A13" s="4">
        <v>46120.0</v>
      </c>
      <c r="B13" s="5" t="s">
        <v>17</v>
      </c>
      <c r="C13" s="5" t="s">
        <v>20</v>
      </c>
      <c r="D13" s="6" t="str">
        <f>IF(C13="","",IFERROR(VLOOKUP(C13,'Master Data'!$B$2:$C$527,2,FALSE),""))</f>
        <v>Kg</v>
      </c>
      <c r="E13" s="7">
        <v>6.0</v>
      </c>
      <c r="H13" s="2" t="str">
        <f>IFERROR('Master Data'!E17,"")</f>
        <v/>
      </c>
      <c r="I13" s="2" t="str">
        <f>IFERROR(__xludf.DUMMYFUNCTION("IFERROR(TRANSPOSE(FILTER('Master Data'!$B$2:$B$527,'Master Data'!$A$2:$A$527=$B13)),"""")"),"Bawang Merah")</f>
        <v>Bawang Merah</v>
      </c>
      <c r="J13" s="2" t="str">
        <f>IFERROR(__xludf.DUMMYFUNCTION("""COMPUTED_VALUE"""),"Bawang Putih")</f>
        <v>Bawang Putih</v>
      </c>
      <c r="K13" s="2" t="str">
        <f>IFERROR(__xludf.DUMMYFUNCTION("""COMPUTED_VALUE"""),"Laos")</f>
        <v>Laos</v>
      </c>
      <c r="L13" s="2" t="str">
        <f>IFERROR(__xludf.DUMMYFUNCTION("""COMPUTED_VALUE"""),"Serai")</f>
        <v>Serai</v>
      </c>
      <c r="M13" s="2" t="str">
        <f>IFERROR(__xludf.DUMMYFUNCTION("""COMPUTED_VALUE"""),"Cabe Merah")</f>
        <v>Cabe Merah</v>
      </c>
      <c r="N13" s="2" t="str">
        <f>IFERROR(__xludf.DUMMYFUNCTION("""COMPUTED_VALUE"""),"Bawang Bombay")</f>
        <v>Bawang Bombay</v>
      </c>
      <c r="O13" s="2" t="str">
        <f>IFERROR(__xludf.DUMMYFUNCTION("""COMPUTED_VALUE"""),"Ketumbar")</f>
        <v>Ketumbar</v>
      </c>
      <c r="P13" s="2" t="str">
        <f>IFERROR(__xludf.DUMMYFUNCTION("""COMPUTED_VALUE"""),"Kencur")</f>
        <v>Kencur</v>
      </c>
      <c r="Q13" s="2" t="str">
        <f>IFERROR(__xludf.DUMMYFUNCTION("""COMPUTED_VALUE"""),"Kunyit")</f>
        <v>Kunyit</v>
      </c>
      <c r="R13" s="2" t="str">
        <f>IFERROR(__xludf.DUMMYFUNCTION("""COMPUTED_VALUE"""),"Jahe")</f>
        <v>Jahe</v>
      </c>
      <c r="S13" s="2" t="str">
        <f>IFERROR(__xludf.DUMMYFUNCTION("""COMPUTED_VALUE"""),"Kelapa Parut")</f>
        <v>Kelapa Parut</v>
      </c>
      <c r="T13" s="2" t="str">
        <f>IFERROR(__xludf.DUMMYFUNCTION("""COMPUTED_VALUE"""),"Cabe Ijo")</f>
        <v>Cabe Ijo</v>
      </c>
    </row>
    <row r="14">
      <c r="A14" s="4">
        <v>46120.0</v>
      </c>
      <c r="B14" s="5" t="s">
        <v>17</v>
      </c>
      <c r="C14" s="5" t="s">
        <v>21</v>
      </c>
      <c r="D14" s="6" t="str">
        <f>IF(C14="","",IFERROR(VLOOKUP(C14,'Master Data'!$B$2:$C$527,2,FALSE),""))</f>
        <v>Kg</v>
      </c>
      <c r="E14" s="7">
        <v>6.0</v>
      </c>
      <c r="H14" s="2" t="str">
        <f>IFERROR('Master Data'!E18,"")</f>
        <v/>
      </c>
      <c r="I14" s="2" t="str">
        <f>IFERROR(__xludf.DUMMYFUNCTION("IFERROR(TRANSPOSE(FILTER('Master Data'!$B$2:$B$527,'Master Data'!$A$2:$A$527=$B14)),"""")"),"Bawang Merah")</f>
        <v>Bawang Merah</v>
      </c>
      <c r="J14" s="2" t="str">
        <f>IFERROR(__xludf.DUMMYFUNCTION("""COMPUTED_VALUE"""),"Bawang Putih")</f>
        <v>Bawang Putih</v>
      </c>
      <c r="K14" s="2" t="str">
        <f>IFERROR(__xludf.DUMMYFUNCTION("""COMPUTED_VALUE"""),"Laos")</f>
        <v>Laos</v>
      </c>
      <c r="L14" s="2" t="str">
        <f>IFERROR(__xludf.DUMMYFUNCTION("""COMPUTED_VALUE"""),"Serai")</f>
        <v>Serai</v>
      </c>
      <c r="M14" s="2" t="str">
        <f>IFERROR(__xludf.DUMMYFUNCTION("""COMPUTED_VALUE"""),"Cabe Merah")</f>
        <v>Cabe Merah</v>
      </c>
      <c r="N14" s="2" t="str">
        <f>IFERROR(__xludf.DUMMYFUNCTION("""COMPUTED_VALUE"""),"Bawang Bombay")</f>
        <v>Bawang Bombay</v>
      </c>
      <c r="O14" s="2" t="str">
        <f>IFERROR(__xludf.DUMMYFUNCTION("""COMPUTED_VALUE"""),"Ketumbar")</f>
        <v>Ketumbar</v>
      </c>
      <c r="P14" s="2" t="str">
        <f>IFERROR(__xludf.DUMMYFUNCTION("""COMPUTED_VALUE"""),"Kencur")</f>
        <v>Kencur</v>
      </c>
      <c r="Q14" s="2" t="str">
        <f>IFERROR(__xludf.DUMMYFUNCTION("""COMPUTED_VALUE"""),"Kunyit")</f>
        <v>Kunyit</v>
      </c>
      <c r="R14" s="2" t="str">
        <f>IFERROR(__xludf.DUMMYFUNCTION("""COMPUTED_VALUE"""),"Jahe")</f>
        <v>Jahe</v>
      </c>
      <c r="S14" s="2" t="str">
        <f>IFERROR(__xludf.DUMMYFUNCTION("""COMPUTED_VALUE"""),"Kelapa Parut")</f>
        <v>Kelapa Parut</v>
      </c>
      <c r="T14" s="2" t="str">
        <f>IFERROR(__xludf.DUMMYFUNCTION("""COMPUTED_VALUE"""),"Cabe Ijo")</f>
        <v>Cabe Ijo</v>
      </c>
    </row>
    <row r="15">
      <c r="A15" s="4">
        <v>46120.0</v>
      </c>
      <c r="B15" s="5" t="s">
        <v>17</v>
      </c>
      <c r="C15" s="5" t="s">
        <v>18</v>
      </c>
      <c r="D15" s="6" t="str">
        <f>IF(C15="","",IFERROR(VLOOKUP(C15,'Master Data'!$B$2:$C$527,2,FALSE),""))</f>
        <v>Kg</v>
      </c>
      <c r="E15" s="7">
        <v>3.0</v>
      </c>
      <c r="H15" s="2" t="str">
        <f>IFERROR('Master Data'!E19,"")</f>
        <v/>
      </c>
      <c r="I15" s="2" t="str">
        <f>IFERROR(__xludf.DUMMYFUNCTION("IFERROR(TRANSPOSE(FILTER('Master Data'!$B$2:$B$527,'Master Data'!$A$2:$A$527=$B15)),"""")"),"Bawang Merah")</f>
        <v>Bawang Merah</v>
      </c>
      <c r="J15" s="2" t="str">
        <f>IFERROR(__xludf.DUMMYFUNCTION("""COMPUTED_VALUE"""),"Bawang Putih")</f>
        <v>Bawang Putih</v>
      </c>
      <c r="K15" s="2" t="str">
        <f>IFERROR(__xludf.DUMMYFUNCTION("""COMPUTED_VALUE"""),"Laos")</f>
        <v>Laos</v>
      </c>
      <c r="L15" s="2" t="str">
        <f>IFERROR(__xludf.DUMMYFUNCTION("""COMPUTED_VALUE"""),"Serai")</f>
        <v>Serai</v>
      </c>
      <c r="M15" s="2" t="str">
        <f>IFERROR(__xludf.DUMMYFUNCTION("""COMPUTED_VALUE"""),"Cabe Merah")</f>
        <v>Cabe Merah</v>
      </c>
      <c r="N15" s="2" t="str">
        <f>IFERROR(__xludf.DUMMYFUNCTION("""COMPUTED_VALUE"""),"Bawang Bombay")</f>
        <v>Bawang Bombay</v>
      </c>
      <c r="O15" s="2" t="str">
        <f>IFERROR(__xludf.DUMMYFUNCTION("""COMPUTED_VALUE"""),"Ketumbar")</f>
        <v>Ketumbar</v>
      </c>
      <c r="P15" s="2" t="str">
        <f>IFERROR(__xludf.DUMMYFUNCTION("""COMPUTED_VALUE"""),"Kencur")</f>
        <v>Kencur</v>
      </c>
      <c r="Q15" s="2" t="str">
        <f>IFERROR(__xludf.DUMMYFUNCTION("""COMPUTED_VALUE"""),"Kunyit")</f>
        <v>Kunyit</v>
      </c>
      <c r="R15" s="2" t="str">
        <f>IFERROR(__xludf.DUMMYFUNCTION("""COMPUTED_VALUE"""),"Jahe")</f>
        <v>Jahe</v>
      </c>
      <c r="S15" s="2" t="str">
        <f>IFERROR(__xludf.DUMMYFUNCTION("""COMPUTED_VALUE"""),"Kelapa Parut")</f>
        <v>Kelapa Parut</v>
      </c>
      <c r="T15" s="2" t="str">
        <f>IFERROR(__xludf.DUMMYFUNCTION("""COMPUTED_VALUE"""),"Cabe Ijo")</f>
        <v>Cabe Ijo</v>
      </c>
    </row>
    <row r="16">
      <c r="A16" s="4">
        <v>46120.0</v>
      </c>
      <c r="B16" s="5" t="s">
        <v>14</v>
      </c>
      <c r="C16" s="5" t="s">
        <v>19</v>
      </c>
      <c r="D16" s="6" t="str">
        <f>IF(C16="","",IFERROR(VLOOKUP(C16,'Master Data'!$B$2:$C$527,2,FALSE),""))</f>
        <v>Kg</v>
      </c>
      <c r="E16" s="7">
        <v>5.0</v>
      </c>
      <c r="H16" s="2" t="str">
        <f>IFERROR('Master Data'!E21,"")</f>
        <v/>
      </c>
      <c r="I16" s="2" t="str">
        <f>IFERROR(__xludf.DUMMYFUNCTION("IFERROR(TRANSPOSE(FILTER('Master Data'!$B$2:$B$527,'Master Data'!$A$2:$A$527=$B16)),"""")"),"Wortel")</f>
        <v>Wortel</v>
      </c>
      <c r="J16" s="2" t="str">
        <f>IFERROR(__xludf.DUMMYFUNCTION("""COMPUTED_VALUE"""),"Kacang Panjang")</f>
        <v>Kacang Panjang</v>
      </c>
      <c r="K16" s="2" t="str">
        <f>IFERROR(__xludf.DUMMYFUNCTION("""COMPUTED_VALUE"""),"Tauge")</f>
        <v>Tauge</v>
      </c>
      <c r="L16" s="2" t="str">
        <f>IFERROR(__xludf.DUMMYFUNCTION("""COMPUTED_VALUE"""),"Kubis")</f>
        <v>Kubis</v>
      </c>
      <c r="M16" s="2" t="str">
        <f>IFERROR(__xludf.DUMMYFUNCTION("""COMPUTED_VALUE"""),"Buncis")</f>
        <v>Buncis</v>
      </c>
      <c r="N16" s="2" t="str">
        <f>IFERROR(__xludf.DUMMYFUNCTION("""COMPUTED_VALUE"""),"Kembang Kol")</f>
        <v>Kembang Kol</v>
      </c>
      <c r="O16" s="2" t="str">
        <f>IFERROR(__xludf.DUMMYFUNCTION("""COMPUTED_VALUE"""),"Sawi Putih")</f>
        <v>Sawi Putih</v>
      </c>
      <c r="P16" s="2" t="str">
        <f>IFERROR(__xludf.DUMMYFUNCTION("""COMPUTED_VALUE"""),"Caisin")</f>
        <v>Caisin</v>
      </c>
      <c r="Q16" s="2" t="str">
        <f>IFERROR(__xludf.DUMMYFUNCTION("""COMPUTED_VALUE"""),"Timun")</f>
        <v>Timun</v>
      </c>
      <c r="R16" s="2" t="str">
        <f>IFERROR(__xludf.DUMMYFUNCTION("""COMPUTED_VALUE"""),"Daun Bawang")</f>
        <v>Daun Bawang</v>
      </c>
      <c r="S16" s="2" t="str">
        <f>IFERROR(__xludf.DUMMYFUNCTION("""COMPUTED_VALUE"""),"Labu Siam")</f>
        <v>Labu Siam</v>
      </c>
      <c r="T16" s="2" t="str">
        <f>IFERROR(__xludf.DUMMYFUNCTION("""COMPUTED_VALUE"""),"Tomat")</f>
        <v>Tomat</v>
      </c>
      <c r="U16" s="2" t="str">
        <f>IFERROR(__xludf.DUMMYFUNCTION("""COMPUTED_VALUE"""),"Kemangi")</f>
        <v>Kemangi</v>
      </c>
      <c r="V16" s="2" t="str">
        <f>IFERROR(__xludf.DUMMYFUNCTION("""COMPUTED_VALUE"""),"Jagung ")</f>
        <v>Jagung </v>
      </c>
    </row>
    <row r="17">
      <c r="A17" s="4">
        <v>46120.0</v>
      </c>
      <c r="B17" s="5" t="s">
        <v>24</v>
      </c>
      <c r="C17" s="5" t="s">
        <v>82</v>
      </c>
      <c r="D17" s="6" t="str">
        <f>IF(C17="","",IFERROR(VLOOKUP(C17,'Master Data'!$B$2:$C$527,2,FALSE),""))</f>
        <v>Kg</v>
      </c>
      <c r="E17" s="7">
        <v>464.0</v>
      </c>
      <c r="H17" s="2" t="str">
        <f>IFERROR('Master Data'!E22,"")</f>
        <v/>
      </c>
      <c r="I17" s="2" t="str">
        <f>IFERROR(__xludf.DUMMYFUNCTION("IFERROR(TRANSPOSE(FILTER('Master Data'!$B$2:$B$527,'Master Data'!$A$2:$A$527=$B17)),"""")"),"Melon")</f>
        <v>Melon</v>
      </c>
      <c r="J17" s="2" t="str">
        <f>IFERROR(__xludf.DUMMYFUNCTION("""COMPUTED_VALUE"""),"Semangka")</f>
        <v>Semangka</v>
      </c>
      <c r="K17" s="2" t="str">
        <f>IFERROR(__xludf.DUMMYFUNCTION("""COMPUTED_VALUE"""),"Jeruk")</f>
        <v>Jeruk</v>
      </c>
      <c r="L17" s="2" t="str">
        <f>IFERROR(__xludf.DUMMYFUNCTION("""COMPUTED_VALUE"""),"Pisang")</f>
        <v>Pisang</v>
      </c>
      <c r="M17" s="2" t="str">
        <f>IFERROR(__xludf.DUMMYFUNCTION("""COMPUTED_VALUE"""),"Buah Naga")</f>
        <v>Buah Naga</v>
      </c>
      <c r="N17" s="2" t="str">
        <f>IFERROR(__xludf.DUMMYFUNCTION("""COMPUTED_VALUE"""),"Salak")</f>
        <v>Salak</v>
      </c>
      <c r="O17" s="2" t="str">
        <f>IFERROR(__xludf.DUMMYFUNCTION("""COMPUTED_VALUE"""),"Apel")</f>
        <v>Apel</v>
      </c>
    </row>
    <row r="18">
      <c r="A18" s="4">
        <v>46120.0</v>
      </c>
      <c r="B18" s="5" t="s">
        <v>26</v>
      </c>
      <c r="C18" s="5" t="s">
        <v>27</v>
      </c>
      <c r="D18" s="6" t="str">
        <f>IF(C18="","",IFERROR(VLOOKUP(C18,'Master Data'!$B$2:$C$527,2,FALSE),""))</f>
        <v>Dus</v>
      </c>
      <c r="E18" s="7">
        <v>3.0</v>
      </c>
      <c r="H18" s="2" t="str">
        <f>IFERROR('Master Data'!E23,"")</f>
        <v/>
      </c>
      <c r="I18" s="2" t="str">
        <f>IFERROR(__xludf.DUMMYFUNCTION("IFERROR(TRANSPOSE(FILTER('Master Data'!$B$2:$B$527,'Master Data'!$A$2:$A$527=$B18)),"""")"),"Tepung Terigu")</f>
        <v>Tepung Terigu</v>
      </c>
      <c r="J18" s="2" t="str">
        <f>IFERROR(__xludf.DUMMYFUNCTION("""COMPUTED_VALUE"""),"Tepung Tapioka")</f>
        <v>Tepung Tapioka</v>
      </c>
      <c r="K18" s="2" t="str">
        <f>IFERROR(__xludf.DUMMYFUNCTION("""COMPUTED_VALUE"""),"Sajiku")</f>
        <v>Sajiku</v>
      </c>
      <c r="L18" s="2" t="str">
        <f>IFERROR(__xludf.DUMMYFUNCTION("""COMPUTED_VALUE"""),"Lada")</f>
        <v>Lada</v>
      </c>
      <c r="M18" s="2" t="str">
        <f>IFERROR(__xludf.DUMMYFUNCTION("""COMPUTED_VALUE"""),"Minyak Goreng")</f>
        <v>Minyak Goreng</v>
      </c>
      <c r="N18" s="2" t="str">
        <f>IFERROR(__xludf.DUMMYFUNCTION("""COMPUTED_VALUE"""),"Maizena")</f>
        <v>Maizena</v>
      </c>
      <c r="O18" s="2" t="str">
        <f>IFERROR(__xludf.DUMMYFUNCTION("""COMPUTED_VALUE"""),"Saori")</f>
        <v>Saori</v>
      </c>
      <c r="P18" s="2" t="str">
        <f>IFERROR(__xludf.DUMMYFUNCTION("""COMPUTED_VALUE"""),"Tepung Beras")</f>
        <v>Tepung Beras</v>
      </c>
      <c r="Q18" s="2" t="str">
        <f>IFERROR(__xludf.DUMMYFUNCTION("""COMPUTED_VALUE"""),"Garam Kasar")</f>
        <v>Garam Kasar</v>
      </c>
      <c r="R18" s="2" t="str">
        <f>IFERROR(__xludf.DUMMYFUNCTION("""COMPUTED_VALUE"""),"Garam Halus")</f>
        <v>Garam Halus</v>
      </c>
      <c r="S18" s="2" t="str">
        <f>IFERROR(__xludf.DUMMYFUNCTION("""COMPUTED_VALUE"""),"Gula Putih")</f>
        <v>Gula Putih</v>
      </c>
      <c r="T18" s="2" t="str">
        <f>IFERROR(__xludf.DUMMYFUNCTION("""COMPUTED_VALUE"""),"Gula Merah")</f>
        <v>Gula Merah</v>
      </c>
      <c r="U18" s="2" t="str">
        <f>IFERROR(__xludf.DUMMYFUNCTION("""COMPUTED_VALUE"""),"Kecap")</f>
        <v>Kecap</v>
      </c>
      <c r="V18" s="2" t="str">
        <f>IFERROR(__xludf.DUMMYFUNCTION("""COMPUTED_VALUE"""),"Keju")</f>
        <v>Keju</v>
      </c>
      <c r="W18" s="2" t="str">
        <f>IFERROR(__xludf.DUMMYFUNCTION("""COMPUTED_VALUE"""),"Bumbu Marinasi")</f>
        <v>Bumbu Marinasi</v>
      </c>
      <c r="X18" s="2" t="str">
        <f>IFERROR(__xludf.DUMMYFUNCTION("""COMPUTED_VALUE"""),"Saos Tomat")</f>
        <v>Saos Tomat</v>
      </c>
      <c r="Y18" s="2" t="str">
        <f>IFERROR(__xludf.DUMMYFUNCTION("""COMPUTED_VALUE"""),"Tepung Panir")</f>
        <v>Tepung Panir</v>
      </c>
      <c r="Z18" s="2" t="str">
        <f>IFERROR(__xludf.DUMMYFUNCTION("""COMPUTED_VALUE"""),"Asem Jawa")</f>
        <v>Asem Jawa</v>
      </c>
    </row>
    <row r="19">
      <c r="A19" s="4">
        <v>46120.0</v>
      </c>
      <c r="B19" s="5" t="s">
        <v>26</v>
      </c>
      <c r="C19" s="5" t="s">
        <v>83</v>
      </c>
      <c r="D19" s="6" t="str">
        <f>IF(C19="","",IFERROR(VLOOKUP(C19,'Master Data'!$B$2:$C$527,2,FALSE),""))</f>
        <v>Pcs</v>
      </c>
      <c r="E19" s="7">
        <v>4.0</v>
      </c>
      <c r="H19" s="2" t="str">
        <f>IFERROR('Master Data'!E25,"")</f>
        <v/>
      </c>
      <c r="I19" s="2" t="str">
        <f>IFERROR(__xludf.DUMMYFUNCTION("IFERROR(TRANSPOSE(FILTER('Master Data'!$B$2:$B$527,'Master Data'!$A$2:$A$527=$B19)),"""")"),"Tepung Terigu")</f>
        <v>Tepung Terigu</v>
      </c>
      <c r="J19" s="2" t="str">
        <f>IFERROR(__xludf.DUMMYFUNCTION("""COMPUTED_VALUE"""),"Tepung Tapioka")</f>
        <v>Tepung Tapioka</v>
      </c>
      <c r="K19" s="2" t="str">
        <f>IFERROR(__xludf.DUMMYFUNCTION("""COMPUTED_VALUE"""),"Sajiku")</f>
        <v>Sajiku</v>
      </c>
      <c r="L19" s="2" t="str">
        <f>IFERROR(__xludf.DUMMYFUNCTION("""COMPUTED_VALUE"""),"Lada")</f>
        <v>Lada</v>
      </c>
      <c r="M19" s="2" t="str">
        <f>IFERROR(__xludf.DUMMYFUNCTION("""COMPUTED_VALUE"""),"Minyak Goreng")</f>
        <v>Minyak Goreng</v>
      </c>
      <c r="N19" s="2" t="str">
        <f>IFERROR(__xludf.DUMMYFUNCTION("""COMPUTED_VALUE"""),"Maizena")</f>
        <v>Maizena</v>
      </c>
      <c r="O19" s="2" t="str">
        <f>IFERROR(__xludf.DUMMYFUNCTION("""COMPUTED_VALUE"""),"Saori")</f>
        <v>Saori</v>
      </c>
      <c r="P19" s="2" t="str">
        <f>IFERROR(__xludf.DUMMYFUNCTION("""COMPUTED_VALUE"""),"Tepung Beras")</f>
        <v>Tepung Beras</v>
      </c>
      <c r="Q19" s="2" t="str">
        <f>IFERROR(__xludf.DUMMYFUNCTION("""COMPUTED_VALUE"""),"Garam Kasar")</f>
        <v>Garam Kasar</v>
      </c>
      <c r="R19" s="2" t="str">
        <f>IFERROR(__xludf.DUMMYFUNCTION("""COMPUTED_VALUE"""),"Garam Halus")</f>
        <v>Garam Halus</v>
      </c>
      <c r="S19" s="2" t="str">
        <f>IFERROR(__xludf.DUMMYFUNCTION("""COMPUTED_VALUE"""),"Gula Putih")</f>
        <v>Gula Putih</v>
      </c>
      <c r="T19" s="2" t="str">
        <f>IFERROR(__xludf.DUMMYFUNCTION("""COMPUTED_VALUE"""),"Gula Merah")</f>
        <v>Gula Merah</v>
      </c>
      <c r="U19" s="2" t="str">
        <f>IFERROR(__xludf.DUMMYFUNCTION("""COMPUTED_VALUE"""),"Kecap")</f>
        <v>Kecap</v>
      </c>
      <c r="V19" s="2" t="str">
        <f>IFERROR(__xludf.DUMMYFUNCTION("""COMPUTED_VALUE"""),"Keju")</f>
        <v>Keju</v>
      </c>
      <c r="W19" s="2" t="str">
        <f>IFERROR(__xludf.DUMMYFUNCTION("""COMPUTED_VALUE"""),"Bumbu Marinasi")</f>
        <v>Bumbu Marinasi</v>
      </c>
      <c r="X19" s="2" t="str">
        <f>IFERROR(__xludf.DUMMYFUNCTION("""COMPUTED_VALUE"""),"Saos Tomat")</f>
        <v>Saos Tomat</v>
      </c>
      <c r="Y19" s="2" t="str">
        <f>IFERROR(__xludf.DUMMYFUNCTION("""COMPUTED_VALUE"""),"Tepung Panir")</f>
        <v>Tepung Panir</v>
      </c>
      <c r="Z19" s="2" t="str">
        <f>IFERROR(__xludf.DUMMYFUNCTION("""COMPUTED_VALUE"""),"Asem Jawa")</f>
        <v>Asem Jawa</v>
      </c>
    </row>
    <row r="20" ht="15.75" customHeight="1">
      <c r="A20" s="4">
        <v>46120.0</v>
      </c>
      <c r="B20" s="11" t="s">
        <v>35</v>
      </c>
      <c r="C20" s="11" t="s">
        <v>36</v>
      </c>
      <c r="D20" s="6" t="str">
        <f>IF(C20="","",IFERROR(VLOOKUP(C20,'Master Data'!$B$2:$C$527,2,FALSE),""))</f>
        <v>Buah</v>
      </c>
      <c r="E20" s="12">
        <v>28.0</v>
      </c>
      <c r="H20" s="2" t="str">
        <f>IFERROR('Master Data'!E42,"")</f>
        <v/>
      </c>
      <c r="I20" s="2" t="str">
        <f>IFERROR(__xludf.DUMMYFUNCTION("IFERROR(TRANSPOSE(FILTER('Master Data'!$B$2:$B$527,'Master Data'!$A$2:$A$527=$B20)),"""")"),"Galon")</f>
        <v>Galon</v>
      </c>
      <c r="J20" s="2" t="str">
        <f>IFERROR(__xludf.DUMMYFUNCTION("""COMPUTED_VALUE"""),"Tedmon")</f>
        <v>Tedmon</v>
      </c>
      <c r="K20" s="2" t="str">
        <f>IFERROR(__xludf.DUMMYFUNCTION("""COMPUTED_VALUE"""),"Gas")</f>
        <v>Gas</v>
      </c>
    </row>
    <row r="21" ht="15.75" customHeight="1">
      <c r="A21" s="4">
        <v>46120.0</v>
      </c>
      <c r="B21" s="11" t="s">
        <v>35</v>
      </c>
      <c r="C21" s="11" t="s">
        <v>38</v>
      </c>
      <c r="D21" s="6" t="str">
        <f>IF(C21="","",IFERROR(VLOOKUP(C21,'Master Data'!$B$2:$C$527,2,FALSE),""))</f>
        <v>Tabung</v>
      </c>
      <c r="E21" s="12">
        <v>8.0</v>
      </c>
      <c r="H21" s="2" t="str">
        <f>IFERROR('Master Data'!E43,"")</f>
        <v/>
      </c>
      <c r="I21" s="2" t="str">
        <f>IFERROR(__xludf.DUMMYFUNCTION("IFERROR(TRANSPOSE(FILTER('Master Data'!$B$2:$B$527,'Master Data'!$A$2:$A$527=$B21)),"""")"),"Galon")</f>
        <v>Galon</v>
      </c>
      <c r="J21" s="2" t="str">
        <f>IFERROR(__xludf.DUMMYFUNCTION("""COMPUTED_VALUE"""),"Tedmon")</f>
        <v>Tedmon</v>
      </c>
      <c r="K21" s="2" t="str">
        <f>IFERROR(__xludf.DUMMYFUNCTION("""COMPUTED_VALUE"""),"Gas")</f>
        <v>Gas</v>
      </c>
    </row>
    <row r="22" ht="15.75" customHeight="1">
      <c r="A22" s="4">
        <v>46120.0</v>
      </c>
      <c r="B22" s="11" t="s">
        <v>35</v>
      </c>
      <c r="C22" s="11" t="s">
        <v>37</v>
      </c>
      <c r="D22" s="6" t="str">
        <f>IF(C22="","",IFERROR(VLOOKUP(C22,'Master Data'!$B$2:$C$527,2,FALSE),""))</f>
        <v>Buah</v>
      </c>
      <c r="E22" s="12">
        <v>6.0</v>
      </c>
      <c r="H22" s="2" t="str">
        <f>IFERROR('Master Data'!E44,"")</f>
        <v/>
      </c>
      <c r="I22" s="2" t="str">
        <f>IFERROR(__xludf.DUMMYFUNCTION("IFERROR(TRANSPOSE(FILTER('Master Data'!$B$2:$B$527,'Master Data'!$A$2:$A$527=$B22)),"""")"),"Galon")</f>
        <v>Galon</v>
      </c>
      <c r="J22" s="2" t="str">
        <f>IFERROR(__xludf.DUMMYFUNCTION("""COMPUTED_VALUE"""),"Tedmon")</f>
        <v>Tedmon</v>
      </c>
      <c r="K22" s="2" t="str">
        <f>IFERROR(__xludf.DUMMYFUNCTION("""COMPUTED_VALUE"""),"Gas")</f>
        <v>Gas</v>
      </c>
    </row>
    <row r="23" ht="15.75" customHeight="1">
      <c r="A23" s="4">
        <v>46120.0</v>
      </c>
      <c r="B23" s="11" t="s">
        <v>26</v>
      </c>
      <c r="C23" s="11" t="s">
        <v>48</v>
      </c>
      <c r="D23" s="6" t="str">
        <f>IF(C23="","",IFERROR(VLOOKUP(C23,'Master Data'!$B$2:$C$527,2,FALSE),""))</f>
        <v>Kg</v>
      </c>
      <c r="E23" s="12">
        <v>5.0</v>
      </c>
      <c r="H23" s="2" t="str">
        <f>IFERROR('Master Data'!E45,"")</f>
        <v/>
      </c>
      <c r="I23" s="2" t="str">
        <f>IFERROR(__xludf.DUMMYFUNCTION("IFERROR(TRANSPOSE(FILTER('Master Data'!$B$2:$B$527,'Master Data'!$A$2:$A$527=$B23)),"""")"),"Tepung Terigu")</f>
        <v>Tepung Terigu</v>
      </c>
      <c r="J23" s="2" t="str">
        <f>IFERROR(__xludf.DUMMYFUNCTION("""COMPUTED_VALUE"""),"Tepung Tapioka")</f>
        <v>Tepung Tapioka</v>
      </c>
      <c r="K23" s="2" t="str">
        <f>IFERROR(__xludf.DUMMYFUNCTION("""COMPUTED_VALUE"""),"Sajiku")</f>
        <v>Sajiku</v>
      </c>
      <c r="L23" s="2" t="str">
        <f>IFERROR(__xludf.DUMMYFUNCTION("""COMPUTED_VALUE"""),"Lada")</f>
        <v>Lada</v>
      </c>
      <c r="M23" s="2" t="str">
        <f>IFERROR(__xludf.DUMMYFUNCTION("""COMPUTED_VALUE"""),"Minyak Goreng")</f>
        <v>Minyak Goreng</v>
      </c>
      <c r="N23" s="2" t="str">
        <f>IFERROR(__xludf.DUMMYFUNCTION("""COMPUTED_VALUE"""),"Maizena")</f>
        <v>Maizena</v>
      </c>
      <c r="O23" s="2" t="str">
        <f>IFERROR(__xludf.DUMMYFUNCTION("""COMPUTED_VALUE"""),"Saori")</f>
        <v>Saori</v>
      </c>
      <c r="P23" s="2" t="str">
        <f>IFERROR(__xludf.DUMMYFUNCTION("""COMPUTED_VALUE"""),"Tepung Beras")</f>
        <v>Tepung Beras</v>
      </c>
      <c r="Q23" s="2" t="str">
        <f>IFERROR(__xludf.DUMMYFUNCTION("""COMPUTED_VALUE"""),"Garam Kasar")</f>
        <v>Garam Kasar</v>
      </c>
      <c r="R23" s="2" t="str">
        <f>IFERROR(__xludf.DUMMYFUNCTION("""COMPUTED_VALUE"""),"Garam Halus")</f>
        <v>Garam Halus</v>
      </c>
      <c r="S23" s="2" t="str">
        <f>IFERROR(__xludf.DUMMYFUNCTION("""COMPUTED_VALUE"""),"Gula Putih")</f>
        <v>Gula Putih</v>
      </c>
      <c r="T23" s="2" t="str">
        <f>IFERROR(__xludf.DUMMYFUNCTION("""COMPUTED_VALUE"""),"Gula Merah")</f>
        <v>Gula Merah</v>
      </c>
      <c r="U23" s="2" t="str">
        <f>IFERROR(__xludf.DUMMYFUNCTION("""COMPUTED_VALUE"""),"Kecap")</f>
        <v>Kecap</v>
      </c>
      <c r="V23" s="2" t="str">
        <f>IFERROR(__xludf.DUMMYFUNCTION("""COMPUTED_VALUE"""),"Keju")</f>
        <v>Keju</v>
      </c>
      <c r="W23" s="2" t="str">
        <f>IFERROR(__xludf.DUMMYFUNCTION("""COMPUTED_VALUE"""),"Bumbu Marinasi")</f>
        <v>Bumbu Marinasi</v>
      </c>
      <c r="X23" s="2" t="str">
        <f>IFERROR(__xludf.DUMMYFUNCTION("""COMPUTED_VALUE"""),"Saos Tomat")</f>
        <v>Saos Tomat</v>
      </c>
      <c r="Y23" s="2" t="str">
        <f>IFERROR(__xludf.DUMMYFUNCTION("""COMPUTED_VALUE"""),"Tepung Panir")</f>
        <v>Tepung Panir</v>
      </c>
      <c r="Z23" s="2" t="str">
        <f>IFERROR(__xludf.DUMMYFUNCTION("""COMPUTED_VALUE"""),"Asem Jawa")</f>
        <v>Asem Jawa</v>
      </c>
    </row>
    <row r="24" ht="15.75" customHeight="1">
      <c r="A24" s="4">
        <v>46120.0</v>
      </c>
      <c r="B24" s="11" t="s">
        <v>26</v>
      </c>
      <c r="C24" s="11" t="s">
        <v>31</v>
      </c>
      <c r="D24" s="6" t="str">
        <f>IF(C24="","",IFERROR(VLOOKUP(C24,'Master Data'!$B$2:$C$527,2,FALSE),""))</f>
        <v>Dus</v>
      </c>
      <c r="E24" s="12" t="s">
        <v>84</v>
      </c>
      <c r="H24" s="2" t="str">
        <f>IFERROR('Master Data'!E47,"")</f>
        <v/>
      </c>
      <c r="I24" s="2" t="str">
        <f>IFERROR(__xludf.DUMMYFUNCTION("IFERROR(TRANSPOSE(FILTER('Master Data'!$B$2:$B$527,'Master Data'!$A$2:$A$527=$B24)),"""")"),"Tepung Terigu")</f>
        <v>Tepung Terigu</v>
      </c>
      <c r="J24" s="2" t="str">
        <f>IFERROR(__xludf.DUMMYFUNCTION("""COMPUTED_VALUE"""),"Tepung Tapioka")</f>
        <v>Tepung Tapioka</v>
      </c>
      <c r="K24" s="2" t="str">
        <f>IFERROR(__xludf.DUMMYFUNCTION("""COMPUTED_VALUE"""),"Sajiku")</f>
        <v>Sajiku</v>
      </c>
      <c r="L24" s="2" t="str">
        <f>IFERROR(__xludf.DUMMYFUNCTION("""COMPUTED_VALUE"""),"Lada")</f>
        <v>Lada</v>
      </c>
      <c r="M24" s="2" t="str">
        <f>IFERROR(__xludf.DUMMYFUNCTION("""COMPUTED_VALUE"""),"Minyak Goreng")</f>
        <v>Minyak Goreng</v>
      </c>
      <c r="N24" s="2" t="str">
        <f>IFERROR(__xludf.DUMMYFUNCTION("""COMPUTED_VALUE"""),"Maizena")</f>
        <v>Maizena</v>
      </c>
      <c r="O24" s="2" t="str">
        <f>IFERROR(__xludf.DUMMYFUNCTION("""COMPUTED_VALUE"""),"Saori")</f>
        <v>Saori</v>
      </c>
      <c r="P24" s="2" t="str">
        <f>IFERROR(__xludf.DUMMYFUNCTION("""COMPUTED_VALUE"""),"Tepung Beras")</f>
        <v>Tepung Beras</v>
      </c>
      <c r="Q24" s="2" t="str">
        <f>IFERROR(__xludf.DUMMYFUNCTION("""COMPUTED_VALUE"""),"Garam Kasar")</f>
        <v>Garam Kasar</v>
      </c>
      <c r="R24" s="2" t="str">
        <f>IFERROR(__xludf.DUMMYFUNCTION("""COMPUTED_VALUE"""),"Garam Halus")</f>
        <v>Garam Halus</v>
      </c>
      <c r="S24" s="2" t="str">
        <f>IFERROR(__xludf.DUMMYFUNCTION("""COMPUTED_VALUE"""),"Gula Putih")</f>
        <v>Gula Putih</v>
      </c>
      <c r="T24" s="2" t="str">
        <f>IFERROR(__xludf.DUMMYFUNCTION("""COMPUTED_VALUE"""),"Gula Merah")</f>
        <v>Gula Merah</v>
      </c>
      <c r="U24" s="2" t="str">
        <f>IFERROR(__xludf.DUMMYFUNCTION("""COMPUTED_VALUE"""),"Kecap")</f>
        <v>Kecap</v>
      </c>
      <c r="V24" s="2" t="str">
        <f>IFERROR(__xludf.DUMMYFUNCTION("""COMPUTED_VALUE"""),"Keju")</f>
        <v>Keju</v>
      </c>
      <c r="W24" s="2" t="str">
        <f>IFERROR(__xludf.DUMMYFUNCTION("""COMPUTED_VALUE"""),"Bumbu Marinasi")</f>
        <v>Bumbu Marinasi</v>
      </c>
      <c r="X24" s="2" t="str">
        <f>IFERROR(__xludf.DUMMYFUNCTION("""COMPUTED_VALUE"""),"Saos Tomat")</f>
        <v>Saos Tomat</v>
      </c>
      <c r="Y24" s="2" t="str">
        <f>IFERROR(__xludf.DUMMYFUNCTION("""COMPUTED_VALUE"""),"Tepung Panir")</f>
        <v>Tepung Panir</v>
      </c>
      <c r="Z24" s="2" t="str">
        <f>IFERROR(__xludf.DUMMYFUNCTION("""COMPUTED_VALUE"""),"Asem Jawa")</f>
        <v>Asem Jawa</v>
      </c>
    </row>
    <row r="25" ht="15.75" customHeight="1">
      <c r="A25" s="4">
        <v>46120.0</v>
      </c>
      <c r="B25" s="11" t="s">
        <v>26</v>
      </c>
      <c r="C25" s="11" t="s">
        <v>29</v>
      </c>
      <c r="D25" s="6" t="str">
        <f>IF(C25="","",IFERROR(VLOOKUP(C25,'Master Data'!$B$2:$C$527,2,FALSE),""))</f>
        <v>Pcs</v>
      </c>
      <c r="E25" s="12" t="s">
        <v>85</v>
      </c>
      <c r="H25" s="2" t="str">
        <f>IFERROR('Master Data'!E48,"")</f>
        <v/>
      </c>
      <c r="I25" s="2" t="str">
        <f>IFERROR(__xludf.DUMMYFUNCTION("IFERROR(TRANSPOSE(FILTER('Master Data'!$B$2:$B$527,'Master Data'!$A$2:$A$527=$B25)),"""")"),"Tepung Terigu")</f>
        <v>Tepung Terigu</v>
      </c>
      <c r="J25" s="2" t="str">
        <f>IFERROR(__xludf.DUMMYFUNCTION("""COMPUTED_VALUE"""),"Tepung Tapioka")</f>
        <v>Tepung Tapioka</v>
      </c>
      <c r="K25" s="2" t="str">
        <f>IFERROR(__xludf.DUMMYFUNCTION("""COMPUTED_VALUE"""),"Sajiku")</f>
        <v>Sajiku</v>
      </c>
      <c r="L25" s="2" t="str">
        <f>IFERROR(__xludf.DUMMYFUNCTION("""COMPUTED_VALUE"""),"Lada")</f>
        <v>Lada</v>
      </c>
      <c r="M25" s="2" t="str">
        <f>IFERROR(__xludf.DUMMYFUNCTION("""COMPUTED_VALUE"""),"Minyak Goreng")</f>
        <v>Minyak Goreng</v>
      </c>
      <c r="N25" s="2" t="str">
        <f>IFERROR(__xludf.DUMMYFUNCTION("""COMPUTED_VALUE"""),"Maizena")</f>
        <v>Maizena</v>
      </c>
      <c r="O25" s="2" t="str">
        <f>IFERROR(__xludf.DUMMYFUNCTION("""COMPUTED_VALUE"""),"Saori")</f>
        <v>Saori</v>
      </c>
      <c r="P25" s="2" t="str">
        <f>IFERROR(__xludf.DUMMYFUNCTION("""COMPUTED_VALUE"""),"Tepung Beras")</f>
        <v>Tepung Beras</v>
      </c>
      <c r="Q25" s="2" t="str">
        <f>IFERROR(__xludf.DUMMYFUNCTION("""COMPUTED_VALUE"""),"Garam Kasar")</f>
        <v>Garam Kasar</v>
      </c>
      <c r="R25" s="2" t="str">
        <f>IFERROR(__xludf.DUMMYFUNCTION("""COMPUTED_VALUE"""),"Garam Halus")</f>
        <v>Garam Halus</v>
      </c>
      <c r="S25" s="2" t="str">
        <f>IFERROR(__xludf.DUMMYFUNCTION("""COMPUTED_VALUE"""),"Gula Putih")</f>
        <v>Gula Putih</v>
      </c>
      <c r="T25" s="2" t="str">
        <f>IFERROR(__xludf.DUMMYFUNCTION("""COMPUTED_VALUE"""),"Gula Merah")</f>
        <v>Gula Merah</v>
      </c>
      <c r="U25" s="2" t="str">
        <f>IFERROR(__xludf.DUMMYFUNCTION("""COMPUTED_VALUE"""),"Kecap")</f>
        <v>Kecap</v>
      </c>
      <c r="V25" s="2" t="str">
        <f>IFERROR(__xludf.DUMMYFUNCTION("""COMPUTED_VALUE"""),"Keju")</f>
        <v>Keju</v>
      </c>
      <c r="W25" s="2" t="str">
        <f>IFERROR(__xludf.DUMMYFUNCTION("""COMPUTED_VALUE"""),"Bumbu Marinasi")</f>
        <v>Bumbu Marinasi</v>
      </c>
      <c r="X25" s="2" t="str">
        <f>IFERROR(__xludf.DUMMYFUNCTION("""COMPUTED_VALUE"""),"Saos Tomat")</f>
        <v>Saos Tomat</v>
      </c>
      <c r="Y25" s="2" t="str">
        <f>IFERROR(__xludf.DUMMYFUNCTION("""COMPUTED_VALUE"""),"Tepung Panir")</f>
        <v>Tepung Panir</v>
      </c>
      <c r="Z25" s="2" t="str">
        <f>IFERROR(__xludf.DUMMYFUNCTION("""COMPUTED_VALUE"""),"Asem Jawa")</f>
        <v>Asem Jawa</v>
      </c>
    </row>
    <row r="26" ht="15.75" customHeight="1">
      <c r="A26" s="4">
        <v>46120.0</v>
      </c>
      <c r="B26" s="11" t="s">
        <v>10</v>
      </c>
      <c r="C26" s="11" t="s">
        <v>56</v>
      </c>
      <c r="D26" s="6" t="str">
        <f>IF(C26="","",IFERROR(VLOOKUP(C26,'Master Data'!$B$2:$C$527,2,FALSE),""))</f>
        <v>Kg</v>
      </c>
      <c r="E26" s="12">
        <v>2.0</v>
      </c>
      <c r="H26" s="2" t="str">
        <f>IFERROR('Master Data'!E52,"")</f>
        <v/>
      </c>
      <c r="I26" s="2" t="str">
        <f>IFERROR(__xludf.DUMMYFUNCTION("IFERROR(TRANSPOSE(FILTER('Master Data'!$B$2:$B$527,'Master Data'!$A$2:$A$527=$B26)),"""")"),"Daging Ayam Fillet")</f>
        <v>Daging Ayam Fillet</v>
      </c>
      <c r="J26" s="2" t="str">
        <f>IFERROR(__xludf.DUMMYFUNCTION("""COMPUTED_VALUE"""),"Daging Ayam Tulang (Potong)")</f>
        <v>Daging Ayam Tulang (Potong)</v>
      </c>
      <c r="K26" s="2" t="str">
        <f>IFERROR(__xludf.DUMMYFUNCTION("""COMPUTED_VALUE"""),"Ikan Patin Fillet")</f>
        <v>Ikan Patin Fillet</v>
      </c>
      <c r="L26" s="2" t="str">
        <f>IFERROR(__xludf.DUMMYFUNCTION("""COMPUTED_VALUE"""),"Telur")</f>
        <v>Telur</v>
      </c>
      <c r="M26" s="2" t="str">
        <f>IFERROR(__xludf.DUMMYFUNCTION("""COMPUTED_VALUE"""),"Ikan giling")</f>
        <v>Ikan giling</v>
      </c>
      <c r="N26" s="2" t="str">
        <f>IFERROR(__xludf.DUMMYFUNCTION("""COMPUTED_VALUE"""),"Ayam Giling")</f>
        <v>Ayam Giling</v>
      </c>
      <c r="O26" s="2" t="str">
        <f>IFERROR(__xludf.DUMMYFUNCTION("""COMPUTED_VALUE"""),"Daging Sapi")</f>
        <v>Daging Sapi</v>
      </c>
      <c r="P26" s="2" t="str">
        <f>IFERROR(__xludf.DUMMYFUNCTION("""COMPUTED_VALUE"""),"Udang")</f>
        <v>Udang</v>
      </c>
      <c r="Q26" s="2" t="str">
        <f>IFERROR(__xludf.DUMMYFUNCTION("""COMPUTED_VALUE"""),"Susu UHT")</f>
        <v>Susu UHT</v>
      </c>
    </row>
    <row r="27" ht="15.75" customHeight="1">
      <c r="A27" s="4">
        <v>46120.0</v>
      </c>
      <c r="B27" s="11" t="s">
        <v>26</v>
      </c>
      <c r="C27" s="11" t="s">
        <v>86</v>
      </c>
      <c r="D27" s="6" t="str">
        <f>IF(C27="","",IFERROR(VLOOKUP(C27,'Master Data'!$B$2:$C$527,2,FALSE),""))</f>
        <v>Karung</v>
      </c>
      <c r="E27" s="12">
        <v>2.0</v>
      </c>
      <c r="H27" s="2" t="str">
        <f>IFERROR('Master Data'!E53,"")</f>
        <v/>
      </c>
      <c r="I27" s="2" t="str">
        <f>IFERROR(__xludf.DUMMYFUNCTION("IFERROR(TRANSPOSE(FILTER('Master Data'!$B$2:$B$527,'Master Data'!$A$2:$A$527=$B27)),"""")"),"Tepung Terigu")</f>
        <v>Tepung Terigu</v>
      </c>
      <c r="J27" s="2" t="str">
        <f>IFERROR(__xludf.DUMMYFUNCTION("""COMPUTED_VALUE"""),"Tepung Tapioka")</f>
        <v>Tepung Tapioka</v>
      </c>
      <c r="K27" s="2" t="str">
        <f>IFERROR(__xludf.DUMMYFUNCTION("""COMPUTED_VALUE"""),"Sajiku")</f>
        <v>Sajiku</v>
      </c>
      <c r="L27" s="2" t="str">
        <f>IFERROR(__xludf.DUMMYFUNCTION("""COMPUTED_VALUE"""),"Lada")</f>
        <v>Lada</v>
      </c>
      <c r="M27" s="2" t="str">
        <f>IFERROR(__xludf.DUMMYFUNCTION("""COMPUTED_VALUE"""),"Minyak Goreng")</f>
        <v>Minyak Goreng</v>
      </c>
      <c r="N27" s="2" t="str">
        <f>IFERROR(__xludf.DUMMYFUNCTION("""COMPUTED_VALUE"""),"Maizena")</f>
        <v>Maizena</v>
      </c>
      <c r="O27" s="2" t="str">
        <f>IFERROR(__xludf.DUMMYFUNCTION("""COMPUTED_VALUE"""),"Saori")</f>
        <v>Saori</v>
      </c>
      <c r="P27" s="2" t="str">
        <f>IFERROR(__xludf.DUMMYFUNCTION("""COMPUTED_VALUE"""),"Tepung Beras")</f>
        <v>Tepung Beras</v>
      </c>
      <c r="Q27" s="2" t="str">
        <f>IFERROR(__xludf.DUMMYFUNCTION("""COMPUTED_VALUE"""),"Garam Kasar")</f>
        <v>Garam Kasar</v>
      </c>
      <c r="R27" s="2" t="str">
        <f>IFERROR(__xludf.DUMMYFUNCTION("""COMPUTED_VALUE"""),"Garam Halus")</f>
        <v>Garam Halus</v>
      </c>
      <c r="S27" s="2" t="str">
        <f>IFERROR(__xludf.DUMMYFUNCTION("""COMPUTED_VALUE"""),"Gula Putih")</f>
        <v>Gula Putih</v>
      </c>
      <c r="T27" s="2" t="str">
        <f>IFERROR(__xludf.DUMMYFUNCTION("""COMPUTED_VALUE"""),"Gula Merah")</f>
        <v>Gula Merah</v>
      </c>
      <c r="U27" s="2" t="str">
        <f>IFERROR(__xludf.DUMMYFUNCTION("""COMPUTED_VALUE"""),"Kecap")</f>
        <v>Kecap</v>
      </c>
      <c r="V27" s="2" t="str">
        <f>IFERROR(__xludf.DUMMYFUNCTION("""COMPUTED_VALUE"""),"Keju")</f>
        <v>Keju</v>
      </c>
      <c r="W27" s="2" t="str">
        <f>IFERROR(__xludf.DUMMYFUNCTION("""COMPUTED_VALUE"""),"Bumbu Marinasi")</f>
        <v>Bumbu Marinasi</v>
      </c>
      <c r="X27" s="2" t="str">
        <f>IFERROR(__xludf.DUMMYFUNCTION("""COMPUTED_VALUE"""),"Saos Tomat")</f>
        <v>Saos Tomat</v>
      </c>
      <c r="Y27" s="2" t="str">
        <f>IFERROR(__xludf.DUMMYFUNCTION("""COMPUTED_VALUE"""),"Tepung Panir")</f>
        <v>Tepung Panir</v>
      </c>
      <c r="Z27" s="2" t="str">
        <f>IFERROR(__xludf.DUMMYFUNCTION("""COMPUTED_VALUE"""),"Asem Jawa")</f>
        <v>Asem Jawa</v>
      </c>
    </row>
    <row r="28" ht="15.75" customHeight="1">
      <c r="A28" s="4">
        <v>46120.0</v>
      </c>
      <c r="B28" s="11" t="s">
        <v>26</v>
      </c>
      <c r="C28" s="11" t="s">
        <v>28</v>
      </c>
      <c r="D28" s="6" t="str">
        <f>IF(C28="","",IFERROR(VLOOKUP(C28,'Master Data'!$B$2:$C$527,2,FALSE),""))</f>
        <v>Pack</v>
      </c>
      <c r="E28" s="12">
        <v>2.0</v>
      </c>
      <c r="H28" s="2" t="str">
        <f>IFERROR('Master Data'!E55,"")</f>
        <v/>
      </c>
      <c r="I28" s="2" t="str">
        <f>IFERROR(__xludf.DUMMYFUNCTION("IFERROR(TRANSPOSE(FILTER('Master Data'!$B$2:$B$527,'Master Data'!$A$2:$A$527=$B28)),"""")"),"Tepung Terigu")</f>
        <v>Tepung Terigu</v>
      </c>
      <c r="J28" s="2" t="str">
        <f>IFERROR(__xludf.DUMMYFUNCTION("""COMPUTED_VALUE"""),"Tepung Tapioka")</f>
        <v>Tepung Tapioka</v>
      </c>
      <c r="K28" s="2" t="str">
        <f>IFERROR(__xludf.DUMMYFUNCTION("""COMPUTED_VALUE"""),"Sajiku")</f>
        <v>Sajiku</v>
      </c>
      <c r="L28" s="2" t="str">
        <f>IFERROR(__xludf.DUMMYFUNCTION("""COMPUTED_VALUE"""),"Lada")</f>
        <v>Lada</v>
      </c>
      <c r="M28" s="2" t="str">
        <f>IFERROR(__xludf.DUMMYFUNCTION("""COMPUTED_VALUE"""),"Minyak Goreng")</f>
        <v>Minyak Goreng</v>
      </c>
      <c r="N28" s="2" t="str">
        <f>IFERROR(__xludf.DUMMYFUNCTION("""COMPUTED_VALUE"""),"Maizena")</f>
        <v>Maizena</v>
      </c>
      <c r="O28" s="2" t="str">
        <f>IFERROR(__xludf.DUMMYFUNCTION("""COMPUTED_VALUE"""),"Saori")</f>
        <v>Saori</v>
      </c>
      <c r="P28" s="2" t="str">
        <f>IFERROR(__xludf.DUMMYFUNCTION("""COMPUTED_VALUE"""),"Tepung Beras")</f>
        <v>Tepung Beras</v>
      </c>
      <c r="Q28" s="2" t="str">
        <f>IFERROR(__xludf.DUMMYFUNCTION("""COMPUTED_VALUE"""),"Garam Kasar")</f>
        <v>Garam Kasar</v>
      </c>
      <c r="R28" s="2" t="str">
        <f>IFERROR(__xludf.DUMMYFUNCTION("""COMPUTED_VALUE"""),"Garam Halus")</f>
        <v>Garam Halus</v>
      </c>
      <c r="S28" s="2" t="str">
        <f>IFERROR(__xludf.DUMMYFUNCTION("""COMPUTED_VALUE"""),"Gula Putih")</f>
        <v>Gula Putih</v>
      </c>
      <c r="T28" s="2" t="str">
        <f>IFERROR(__xludf.DUMMYFUNCTION("""COMPUTED_VALUE"""),"Gula Merah")</f>
        <v>Gula Merah</v>
      </c>
      <c r="U28" s="2" t="str">
        <f>IFERROR(__xludf.DUMMYFUNCTION("""COMPUTED_VALUE"""),"Kecap")</f>
        <v>Kecap</v>
      </c>
      <c r="V28" s="2" t="str">
        <f>IFERROR(__xludf.DUMMYFUNCTION("""COMPUTED_VALUE"""),"Keju")</f>
        <v>Keju</v>
      </c>
      <c r="W28" s="2" t="str">
        <f>IFERROR(__xludf.DUMMYFUNCTION("""COMPUTED_VALUE"""),"Bumbu Marinasi")</f>
        <v>Bumbu Marinasi</v>
      </c>
      <c r="X28" s="2" t="str">
        <f>IFERROR(__xludf.DUMMYFUNCTION("""COMPUTED_VALUE"""),"Saos Tomat")</f>
        <v>Saos Tomat</v>
      </c>
      <c r="Y28" s="2" t="str">
        <f>IFERROR(__xludf.DUMMYFUNCTION("""COMPUTED_VALUE"""),"Tepung Panir")</f>
        <v>Tepung Panir</v>
      </c>
      <c r="Z28" s="2" t="str">
        <f>IFERROR(__xludf.DUMMYFUNCTION("""COMPUTED_VALUE"""),"Asem Jawa")</f>
        <v>Asem Jawa</v>
      </c>
    </row>
    <row r="29" ht="15.75" customHeight="1">
      <c r="A29" s="8"/>
      <c r="B29" s="9"/>
      <c r="C29" s="9"/>
      <c r="D29" s="6" t="str">
        <f>IF(C29="","",IFERROR(VLOOKUP(C29,'Master Data'!$B$2:$C$527,2,FALSE),""))</f>
        <v/>
      </c>
      <c r="E29" s="10"/>
      <c r="H29" s="2" t="str">
        <f>IFERROR('Master Data'!E58,"")</f>
        <v/>
      </c>
      <c r="I29" s="2" t="str">
        <f>IFERROR(__xludf.DUMMYFUNCTION("IFERROR(TRANSPOSE(FILTER('Master Data'!$B$2:$B$527,'Master Data'!$A$2:$A$527=$B29)),"""")"),"")</f>
        <v/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</row>
    <row r="30" ht="15.75" customHeight="1">
      <c r="A30" s="8"/>
      <c r="B30" s="9"/>
      <c r="C30" s="9"/>
      <c r="D30" s="6" t="str">
        <f>IF(C30="","",IFERROR(VLOOKUP(C30,'Master Data'!$B$2:$C$527,2,FALSE),""))</f>
        <v/>
      </c>
      <c r="E30" s="10"/>
      <c r="H30" s="2" t="str">
        <f>IFERROR('Master Data'!E59,"")</f>
        <v/>
      </c>
      <c r="I30" s="2" t="str">
        <f>IFERROR(__xludf.DUMMYFUNCTION("IFERROR(TRANSPOSE(FILTER('Master Data'!$B$2:$B$527,'Master Data'!$A$2:$A$527=$B30)),"""")"),"")</f>
        <v/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</row>
    <row r="31" ht="15.75" customHeight="1">
      <c r="A31" s="8"/>
      <c r="B31" s="9"/>
      <c r="C31" s="9"/>
      <c r="D31" s="6" t="str">
        <f>IF(C31="","",IFERROR(VLOOKUP(C31,'Master Data'!$B$2:$C$527,2,FALSE),""))</f>
        <v/>
      </c>
      <c r="E31" s="10"/>
      <c r="H31" s="2" t="str">
        <f>IFERROR('Master Data'!E61,"")</f>
        <v/>
      </c>
      <c r="I31" s="2" t="str">
        <f>IFERROR(__xludf.DUMMYFUNCTION("IFERROR(TRANSPOSE(FILTER('Master Data'!$B$2:$B$527,'Master Data'!$A$2:$A$527=$B31)),"""")"),"")</f>
        <v/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</row>
    <row r="32" ht="15.75" customHeight="1">
      <c r="A32" s="8"/>
      <c r="B32" s="9"/>
      <c r="C32" s="9"/>
      <c r="D32" s="6" t="str">
        <f>IF(C32="","",IFERROR(VLOOKUP(C32,'Master Data'!$B$2:$C$527,2,FALSE),""))</f>
        <v/>
      </c>
      <c r="E32" s="10"/>
      <c r="H32" s="2" t="str">
        <f>IFERROR('Master Data'!E62,"")</f>
        <v/>
      </c>
      <c r="I32" s="2" t="str">
        <f>IFERROR(__xludf.DUMMYFUNCTION("IFERROR(TRANSPOSE(FILTER('Master Data'!$B$2:$B$527,'Master Data'!$A$2:$A$527=$B32)),"""")"),"")</f>
        <v/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</row>
    <row r="33" ht="15.75" customHeight="1">
      <c r="A33" s="8"/>
      <c r="B33" s="9"/>
      <c r="C33" s="9"/>
      <c r="D33" s="6" t="str">
        <f>IF(C33="","",IFERROR(VLOOKUP(C33,'Master Data'!$B$2:$C$527,2,FALSE),""))</f>
        <v/>
      </c>
      <c r="E33" s="10"/>
      <c r="H33" s="2" t="str">
        <f>IFERROR('Master Data'!E63,"")</f>
        <v/>
      </c>
      <c r="I33" s="2" t="str">
        <f>IFERROR(__xludf.DUMMYFUNCTION("IFERROR(TRANSPOSE(FILTER('Master Data'!$B$2:$B$527,'Master Data'!$A$2:$A$527=$B33)),"""")"),"")</f>
        <v/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</row>
    <row r="34" ht="15.75" customHeight="1">
      <c r="A34" s="8"/>
      <c r="B34" s="9"/>
      <c r="C34" s="9"/>
      <c r="D34" s="6" t="str">
        <f>IF(C34="","",IFERROR(VLOOKUP(C34,'Master Data'!$B$2:$C$527,2,FALSE),""))</f>
        <v/>
      </c>
      <c r="E34" s="10"/>
      <c r="H34" s="2" t="str">
        <f>IFERROR('Master Data'!E64,"")</f>
        <v/>
      </c>
      <c r="I34" s="2" t="str">
        <f>IFERROR(__xludf.DUMMYFUNCTION("IFERROR(TRANSPOSE(FILTER('Master Data'!$B$2:$B$527,'Master Data'!$A$2:$A$527=$B34)),"""")"),"")</f>
        <v/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</row>
    <row r="35" ht="15.75" customHeight="1">
      <c r="A35" s="8"/>
      <c r="B35" s="9"/>
      <c r="C35" s="9"/>
      <c r="D35" s="6" t="str">
        <f>IF(C35="","",IFERROR(VLOOKUP(C35,'Master Data'!$B$2:$C$527,2,FALSE),""))</f>
        <v/>
      </c>
      <c r="E35" s="10"/>
      <c r="H35" s="2" t="str">
        <f>IFERROR('Master Data'!E65,"")</f>
        <v/>
      </c>
      <c r="I35" s="2" t="str">
        <f>IFERROR(__xludf.DUMMYFUNCTION("IFERROR(TRANSPOSE(FILTER('Master Data'!$B$2:$B$527,'Master Data'!$A$2:$A$527=$B35)),"""")"),"")</f>
        <v/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</row>
    <row r="36" ht="15.75" customHeight="1">
      <c r="A36" s="8"/>
      <c r="B36" s="9"/>
      <c r="C36" s="9"/>
      <c r="D36" s="6" t="str">
        <f>IF(C36="","",IFERROR(VLOOKUP(C36,'Master Data'!$B$2:$C$527,2,FALSE),""))</f>
        <v/>
      </c>
      <c r="E36" s="10"/>
      <c r="H36" s="2" t="str">
        <f>IFERROR('Master Data'!E66,"")</f>
        <v/>
      </c>
      <c r="I36" s="2" t="str">
        <f>IFERROR(__xludf.DUMMYFUNCTION("IFERROR(TRANSPOSE(FILTER('Master Data'!$B$2:$B$527,'Master Data'!$A$2:$A$527=$B36)),"""")"),"")</f>
        <v/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</row>
    <row r="37" ht="15.75" customHeight="1">
      <c r="A37" s="8"/>
      <c r="B37" s="9"/>
      <c r="C37" s="9"/>
      <c r="D37" s="6" t="str">
        <f>IF(C37="","",IFERROR(VLOOKUP(C37,'Master Data'!$B$2:$C$527,2,FALSE),""))</f>
        <v/>
      </c>
      <c r="E37" s="10"/>
      <c r="H37" s="2" t="str">
        <f>IFERROR('Master Data'!E67,"")</f>
        <v/>
      </c>
      <c r="I37" s="2" t="str">
        <f>IFERROR(__xludf.DUMMYFUNCTION("IFERROR(TRANSPOSE(FILTER('Master Data'!$B$2:$B$527,'Master Data'!$A$2:$A$527=$B37)),"""")"),"")</f>
        <v/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</row>
    <row r="38" ht="15.75" customHeight="1">
      <c r="A38" s="8"/>
      <c r="B38" s="9"/>
      <c r="C38" s="9"/>
      <c r="D38" s="6" t="str">
        <f>IF(C38="","",IFERROR(VLOOKUP(C38,'Master Data'!$B$2:$C$527,2,FALSE),""))</f>
        <v/>
      </c>
      <c r="E38" s="10"/>
      <c r="H38" s="2" t="str">
        <f>IFERROR('Master Data'!E69,"")</f>
        <v/>
      </c>
      <c r="I38" s="2" t="str">
        <f>IFERROR(__xludf.DUMMYFUNCTION("IFERROR(TRANSPOSE(FILTER('Master Data'!$B$2:$B$527,'Master Data'!$A$2:$A$527=$B38)),"""")"),"")</f>
        <v/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</row>
    <row r="39" ht="15.75" customHeight="1">
      <c r="A39" s="8"/>
      <c r="B39" s="9"/>
      <c r="C39" s="9"/>
      <c r="D39" s="6" t="str">
        <f>IF(C39="","",IFERROR(VLOOKUP(C39,'Master Data'!$B$2:$C$527,2,FALSE),""))</f>
        <v/>
      </c>
      <c r="E39" s="10"/>
      <c r="H39" s="2" t="str">
        <f>IFERROR('Master Data'!E72,"")</f>
        <v/>
      </c>
      <c r="I39" s="2" t="str">
        <f>IFERROR(__xludf.DUMMYFUNCTION("IFERROR(TRANSPOSE(FILTER('Master Data'!$B$2:$B$527,'Master Data'!$A$2:$A$527=$B39)),"""")"),"")</f>
        <v/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</row>
    <row r="40" ht="15.75" customHeight="1">
      <c r="A40" s="8"/>
      <c r="B40" s="9"/>
      <c r="C40" s="9"/>
      <c r="D40" s="6" t="str">
        <f>IF(C40="","",IFERROR(VLOOKUP(C40,'Master Data'!$B$2:$C$527,2,FALSE),""))</f>
        <v/>
      </c>
      <c r="E40" s="10"/>
      <c r="H40" s="2" t="str">
        <f>IFERROR('Master Data'!E79,"")</f>
        <v/>
      </c>
      <c r="I40" s="2" t="str">
        <f>IFERROR(__xludf.DUMMYFUNCTION("IFERROR(TRANSPOSE(FILTER('Master Data'!$B$2:$B$527,'Master Data'!$A$2:$A$527=$B40)),"""")"),"")</f>
        <v/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</row>
    <row r="41" ht="15.75" customHeight="1">
      <c r="A41" s="8"/>
      <c r="B41" s="9"/>
      <c r="C41" s="9"/>
      <c r="D41" s="6" t="str">
        <f>IF(C41="","",IFERROR(VLOOKUP(C41,'Master Data'!$B$2:$C$527,2,FALSE),""))</f>
        <v/>
      </c>
      <c r="E41" s="10"/>
      <c r="H41" s="2" t="str">
        <f>IFERROR('Master Data'!E80,"")</f>
        <v/>
      </c>
      <c r="I41" s="2" t="str">
        <f>IFERROR(__xludf.DUMMYFUNCTION("IFERROR(TRANSPOSE(FILTER('Master Data'!$B$2:$B$527,'Master Data'!$A$2:$A$527=$B41)),"""")"),"")</f>
        <v/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</row>
    <row r="42" ht="15.75" customHeight="1">
      <c r="A42" s="8"/>
      <c r="B42" s="9"/>
      <c r="C42" s="9"/>
      <c r="D42" s="6" t="str">
        <f>IF(C42="","",IFERROR(VLOOKUP(C42,'Master Data'!$B$2:$C$527,2,FALSE),""))</f>
        <v/>
      </c>
      <c r="E42" s="10"/>
      <c r="H42" s="2" t="str">
        <f>IFERROR('Master Data'!E81,"")</f>
        <v/>
      </c>
      <c r="I42" s="2" t="str">
        <f>IFERROR(__xludf.DUMMYFUNCTION("IFERROR(TRANSPOSE(FILTER('Master Data'!$B$2:$B$527,'Master Data'!$A$2:$A$527=$B42)),"""")"),"")</f>
        <v/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</row>
    <row r="43" ht="15.75" customHeight="1">
      <c r="A43" s="8"/>
      <c r="B43" s="9"/>
      <c r="C43" s="9"/>
      <c r="D43" s="6" t="str">
        <f>IF(C43="","",IFERROR(VLOOKUP(C43,'Master Data'!$B$2:$C$527,2,FALSE),""))</f>
        <v/>
      </c>
      <c r="E43" s="10"/>
      <c r="H43" s="2" t="str">
        <f>IFERROR('Master Data'!E82,"")</f>
        <v/>
      </c>
      <c r="I43" s="2" t="str">
        <f>IFERROR(__xludf.DUMMYFUNCTION("IFERROR(TRANSPOSE(FILTER('Master Data'!$B$2:$B$527,'Master Data'!$A$2:$A$527=$B43)),"""")"),"")</f>
        <v/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</row>
    <row r="44" ht="15.75" customHeight="1">
      <c r="A44" s="8"/>
      <c r="B44" s="9"/>
      <c r="C44" s="9"/>
      <c r="D44" s="6" t="str">
        <f>IF(C44="","",IFERROR(VLOOKUP(C44,'Master Data'!$B$2:$C$527,2,FALSE),""))</f>
        <v/>
      </c>
      <c r="E44" s="10"/>
      <c r="H44" s="2" t="str">
        <f>IFERROR('Master Data'!E83,"")</f>
        <v/>
      </c>
      <c r="I44" s="2" t="str">
        <f>IFERROR(__xludf.DUMMYFUNCTION("IFERROR(TRANSPOSE(FILTER('Master Data'!$B$2:$B$527,'Master Data'!$A$2:$A$527=$B44)),"""")"),"")</f>
        <v/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</row>
    <row r="45" ht="15.75" customHeight="1">
      <c r="A45" s="8"/>
      <c r="B45" s="9"/>
      <c r="C45" s="9"/>
      <c r="D45" s="6" t="str">
        <f>IF(C45="","",IFERROR(VLOOKUP(C45,'Master Data'!$B$2:$C$527,2,FALSE),""))</f>
        <v/>
      </c>
      <c r="E45" s="10"/>
      <c r="H45" s="2" t="str">
        <f>IFERROR('Master Data'!E84,"")</f>
        <v/>
      </c>
      <c r="I45" s="2" t="str">
        <f>IFERROR(__xludf.DUMMYFUNCTION("IFERROR(TRANSPOSE(FILTER('Master Data'!$B$2:$B$527,'Master Data'!$A$2:$A$527=$B45)),"""")"),"")</f>
        <v/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</row>
    <row r="46" ht="15.75" customHeight="1">
      <c r="A46" s="8"/>
      <c r="B46" s="9"/>
      <c r="C46" s="9"/>
      <c r="D46" s="6" t="str">
        <f>IF(C46="","",IFERROR(VLOOKUP(C46,'Master Data'!$B$2:$C$527,2,FALSE),""))</f>
        <v/>
      </c>
      <c r="E46" s="10"/>
      <c r="H46" s="2" t="str">
        <f>IFERROR('Master Data'!E85,"")</f>
        <v/>
      </c>
      <c r="I46" s="2" t="str">
        <f>IFERROR(__xludf.DUMMYFUNCTION("IFERROR(TRANSPOSE(FILTER('Master Data'!$B$2:$B$527,'Master Data'!$A$2:$A$527=$B46)),"""")"),"")</f>
        <v/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</row>
    <row r="47" ht="15.75" customHeight="1">
      <c r="A47" s="8"/>
      <c r="B47" s="9"/>
      <c r="C47" s="9"/>
      <c r="D47" s="6" t="str">
        <f>IF(C47="","",IFERROR(VLOOKUP(C47,'Master Data'!$B$2:$C$527,2,FALSE),""))</f>
        <v/>
      </c>
      <c r="E47" s="10"/>
      <c r="H47" s="2" t="str">
        <f>IFERROR('Master Data'!E86,"")</f>
        <v/>
      </c>
      <c r="I47" s="2" t="str">
        <f>IFERROR(__xludf.DUMMYFUNCTION("IFERROR(TRANSPOSE(FILTER('Master Data'!$B$2:$B$527,'Master Data'!$A$2:$A$527=$B47)),"""")"),"")</f>
        <v/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</row>
    <row r="48" ht="15.75" customHeight="1">
      <c r="A48" s="8"/>
      <c r="B48" s="9"/>
      <c r="C48" s="9"/>
      <c r="D48" s="6" t="str">
        <f>IF(C48="","",IFERROR(VLOOKUP(C48,'Master Data'!$B$2:$C$527,2,FALSE),""))</f>
        <v/>
      </c>
      <c r="E48" s="10"/>
      <c r="H48" s="2" t="str">
        <f>IFERROR('Master Data'!E87,"")</f>
        <v/>
      </c>
      <c r="I48" s="2" t="str">
        <f>IFERROR(__xludf.DUMMYFUNCTION("IFERROR(TRANSPOSE(FILTER('Master Data'!$B$2:$B$527,'Master Data'!$A$2:$A$527=$B48)),"""")"),"")</f>
        <v/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</row>
    <row r="49" ht="15.75" customHeight="1">
      <c r="A49" s="8"/>
      <c r="B49" s="9"/>
      <c r="C49" s="9"/>
      <c r="D49" s="6" t="str">
        <f>IF(C49="","",IFERROR(VLOOKUP(C49,'Master Data'!$B$2:$C$527,2,FALSE),""))</f>
        <v/>
      </c>
      <c r="E49" s="10"/>
      <c r="H49" s="2" t="str">
        <f>IFERROR('Master Data'!E88,"")</f>
        <v/>
      </c>
      <c r="I49" s="2" t="str">
        <f>IFERROR(__xludf.DUMMYFUNCTION("IFERROR(TRANSPOSE(FILTER('Master Data'!$B$2:$B$527,'Master Data'!$A$2:$A$527=$B49)),"""")"),"")</f>
        <v/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</row>
    <row r="50" ht="15.75" customHeight="1">
      <c r="A50" s="8"/>
      <c r="B50" s="9"/>
      <c r="C50" s="9"/>
      <c r="D50" s="6" t="str">
        <f>IF(C50="","",IFERROR(VLOOKUP(C50,'Master Data'!$B$2:$C$527,2,FALSE),""))</f>
        <v/>
      </c>
      <c r="E50" s="10"/>
      <c r="H50" s="2" t="str">
        <f>IFERROR('Master Data'!E89,"")</f>
        <v/>
      </c>
      <c r="I50" s="2" t="str">
        <f>IFERROR(__xludf.DUMMYFUNCTION("IFERROR(TRANSPOSE(FILTER('Master Data'!$B$2:$B$527,'Master Data'!$A$2:$A$527=$B50)),"""")"),"")</f>
        <v/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</row>
    <row r="51" ht="15.75" customHeight="1">
      <c r="A51" s="8"/>
      <c r="B51" s="9"/>
      <c r="C51" s="9"/>
      <c r="D51" s="6" t="str">
        <f>IF(C51="","",IFERROR(VLOOKUP(C51,'Master Data'!$B$2:$C$527,2,FALSE),""))</f>
        <v/>
      </c>
      <c r="E51" s="10"/>
      <c r="H51" s="2" t="str">
        <f>IFERROR('Master Data'!E90,"")</f>
        <v/>
      </c>
      <c r="I51" s="2" t="str">
        <f>IFERROR(__xludf.DUMMYFUNCTION("IFERROR(TRANSPOSE(FILTER('Master Data'!$B$2:$B$527,'Master Data'!$A$2:$A$527=$B51)),"""")"),"")</f>
        <v/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</row>
    <row r="52" ht="15.75" customHeight="1">
      <c r="A52" s="8"/>
      <c r="B52" s="9"/>
      <c r="C52" s="9"/>
      <c r="D52" s="6" t="str">
        <f>IF(C52="","",IFERROR(VLOOKUP(C52,'Master Data'!$B$2:$C$527,2,FALSE),""))</f>
        <v/>
      </c>
      <c r="E52" s="10"/>
      <c r="H52" s="2" t="str">
        <f>IFERROR('Master Data'!E91,"")</f>
        <v/>
      </c>
      <c r="I52" s="2" t="str">
        <f>IFERROR(__xludf.DUMMYFUNCTION("IFERROR(TRANSPOSE(FILTER('Master Data'!$B$2:$B$527,'Master Data'!$A$2:$A$527=$B52)),"""")"),"")</f>
        <v/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</row>
    <row r="53" ht="15.75" customHeight="1">
      <c r="A53" s="8"/>
      <c r="B53" s="9"/>
      <c r="C53" s="9"/>
      <c r="D53" s="6" t="str">
        <f>IF(C53="","",IFERROR(VLOOKUP(C53,'Master Data'!$B$2:$C$527,2,FALSE),""))</f>
        <v/>
      </c>
      <c r="E53" s="10"/>
      <c r="H53" s="2" t="str">
        <f>IFERROR('Master Data'!E92,"")</f>
        <v/>
      </c>
      <c r="I53" s="2" t="str">
        <f>IFERROR(__xludf.DUMMYFUNCTION("IFERROR(TRANSPOSE(FILTER('Master Data'!$B$2:$B$527,'Master Data'!$A$2:$A$527=$B53)),"""")"),"")</f>
        <v/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</row>
    <row r="54" ht="15.75" customHeight="1">
      <c r="A54" s="8"/>
      <c r="B54" s="9"/>
      <c r="C54" s="9"/>
      <c r="D54" s="6" t="str">
        <f>IF(C54="","",IFERROR(VLOOKUP(C54,'Master Data'!$B$2:$C$527,2,FALSE),""))</f>
        <v/>
      </c>
      <c r="E54" s="10"/>
      <c r="H54" s="2" t="str">
        <f>IFERROR('Master Data'!E93,"")</f>
        <v/>
      </c>
      <c r="I54" s="2" t="str">
        <f>IFERROR(__xludf.DUMMYFUNCTION("IFERROR(TRANSPOSE(FILTER('Master Data'!$B$2:$B$527,'Master Data'!$A$2:$A$527=$B54)),"""")"),"")</f>
        <v/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</row>
    <row r="55" ht="15.75" customHeight="1">
      <c r="A55" s="8"/>
      <c r="B55" s="9"/>
      <c r="C55" s="9"/>
      <c r="D55" s="6" t="str">
        <f>IF(C55="","",IFERROR(VLOOKUP(C55,'Master Data'!$B$2:$C$527,2,FALSE),""))</f>
        <v/>
      </c>
      <c r="E55" s="10"/>
      <c r="H55" s="2" t="str">
        <f>IFERROR('Master Data'!E94,"")</f>
        <v/>
      </c>
      <c r="I55" s="2" t="str">
        <f>IFERROR(__xludf.DUMMYFUNCTION("IFERROR(TRANSPOSE(FILTER('Master Data'!$B$2:$B$527,'Master Data'!$A$2:$A$527=$B55)),"""")"),"")</f>
        <v/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</row>
    <row r="56" ht="15.75" customHeight="1">
      <c r="A56" s="8"/>
      <c r="B56" s="9"/>
      <c r="C56" s="9"/>
      <c r="D56" s="6" t="str">
        <f>IF(C56="","",IFERROR(VLOOKUP(C56,'Master Data'!$B$2:$C$527,2,FALSE),""))</f>
        <v/>
      </c>
      <c r="E56" s="10"/>
      <c r="H56" s="2" t="str">
        <f>IFERROR('Master Data'!E95,"")</f>
        <v/>
      </c>
      <c r="I56" s="2" t="str">
        <f>IFERROR(__xludf.DUMMYFUNCTION("IFERROR(TRANSPOSE(FILTER('Master Data'!$B$2:$B$527,'Master Data'!$A$2:$A$527=$B56)),"""")"),"")</f>
        <v/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</row>
    <row r="57" ht="15.75" customHeight="1">
      <c r="A57" s="8"/>
      <c r="B57" s="9"/>
      <c r="C57" s="9"/>
      <c r="D57" s="6" t="str">
        <f>IF(C57="","",IFERROR(VLOOKUP(C57,'Master Data'!$B$2:$C$527,2,FALSE),""))</f>
        <v/>
      </c>
      <c r="E57" s="10"/>
      <c r="H57" s="2" t="str">
        <f>IFERROR('Master Data'!E96,"")</f>
        <v/>
      </c>
      <c r="I57" s="2" t="str">
        <f>IFERROR(__xludf.DUMMYFUNCTION("IFERROR(TRANSPOSE(FILTER('Master Data'!$B$2:$B$527,'Master Data'!$A$2:$A$527=$B57)),"""")"),"")</f>
        <v/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</row>
    <row r="58" ht="15.75" customHeight="1">
      <c r="A58" s="8"/>
      <c r="B58" s="9"/>
      <c r="C58" s="9"/>
      <c r="D58" s="6" t="str">
        <f>IF(C58="","",IFERROR(VLOOKUP(C58,'Master Data'!$B$2:$C$527,2,FALSE),""))</f>
        <v/>
      </c>
      <c r="E58" s="10"/>
      <c r="H58" s="2" t="str">
        <f>IFERROR('Master Data'!E97,"")</f>
        <v/>
      </c>
      <c r="I58" s="2" t="str">
        <f>IFERROR(__xludf.DUMMYFUNCTION("IFERROR(TRANSPOSE(FILTER('Master Data'!$B$2:$B$527,'Master Data'!$A$2:$A$527=$B58)),"""")"),"")</f>
        <v/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</row>
    <row r="59" ht="15.75" customHeight="1">
      <c r="A59" s="8"/>
      <c r="B59" s="9"/>
      <c r="C59" s="9"/>
      <c r="D59" s="6" t="str">
        <f>IF(C59="","",IFERROR(VLOOKUP(C59,'Master Data'!$B$2:$C$527,2,FALSE),""))</f>
        <v/>
      </c>
      <c r="E59" s="10"/>
      <c r="H59" s="2" t="str">
        <f>IFERROR('Master Data'!E98,"")</f>
        <v/>
      </c>
      <c r="I59" s="2" t="str">
        <f>IFERROR(__xludf.DUMMYFUNCTION("IFERROR(TRANSPOSE(FILTER('Master Data'!$B$2:$B$527,'Master Data'!$A$2:$A$527=$B59)),"""")"),"")</f>
        <v/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</row>
    <row r="60" ht="15.75" customHeight="1">
      <c r="A60" s="8"/>
      <c r="B60" s="9"/>
      <c r="C60" s="9"/>
      <c r="D60" s="6" t="str">
        <f>IF(C60="","",IFERROR(VLOOKUP(C60,'Master Data'!$B$2:$C$527,2,FALSE),""))</f>
        <v/>
      </c>
      <c r="E60" s="10"/>
      <c r="H60" s="2" t="str">
        <f>IFERROR('Master Data'!E99,"")</f>
        <v/>
      </c>
      <c r="I60" s="2" t="str">
        <f>IFERROR(__xludf.DUMMYFUNCTION("IFERROR(TRANSPOSE(FILTER('Master Data'!$B$2:$B$527,'Master Data'!$A$2:$A$527=$B60)),"""")"),"")</f>
        <v/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</row>
    <row r="61" ht="15.75" customHeight="1">
      <c r="A61" s="8"/>
      <c r="B61" s="9"/>
      <c r="C61" s="9"/>
      <c r="D61" s="6" t="str">
        <f>IF(C61="","",IFERROR(VLOOKUP(C61,'Master Data'!$B$2:$C$527,2,FALSE),""))</f>
        <v/>
      </c>
      <c r="E61" s="10"/>
      <c r="H61" s="2" t="str">
        <f>IFERROR('Master Data'!E100,"")</f>
        <v/>
      </c>
      <c r="I61" s="2" t="str">
        <f>IFERROR(__xludf.DUMMYFUNCTION("IFERROR(TRANSPOSE(FILTER('Master Data'!$B$2:$B$527,'Master Data'!$A$2:$A$527=$B61)),"""")"),"")</f>
        <v/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</row>
    <row r="62" ht="15.75" customHeight="1">
      <c r="A62" s="8"/>
      <c r="B62" s="9"/>
      <c r="C62" s="9"/>
      <c r="D62" s="6" t="str">
        <f>IF(C62="","",IFERROR(VLOOKUP(C62,'Master Data'!$B$2:$C$527,2,FALSE),""))</f>
        <v/>
      </c>
      <c r="E62" s="10"/>
      <c r="H62" s="2" t="str">
        <f>IFERROR('Master Data'!E101,"")</f>
        <v/>
      </c>
      <c r="I62" s="2" t="str">
        <f>IFERROR(__xludf.DUMMYFUNCTION("IFERROR(TRANSPOSE(FILTER('Master Data'!$B$2:$B$527,'Master Data'!$A$2:$A$527=$B62)),"""")"),"")</f>
        <v/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</row>
    <row r="63" ht="15.75" customHeight="1">
      <c r="A63" s="8"/>
      <c r="B63" s="9"/>
      <c r="C63" s="9"/>
      <c r="D63" s="6" t="str">
        <f>IF(C63="","",IFERROR(VLOOKUP(C63,'Master Data'!$B$2:$C$527,2,FALSE),""))</f>
        <v/>
      </c>
      <c r="E63" s="10"/>
      <c r="H63" s="2" t="str">
        <f>IFERROR('Master Data'!E102,"")</f>
        <v/>
      </c>
      <c r="I63" s="2" t="str">
        <f>IFERROR(__xludf.DUMMYFUNCTION("IFERROR(TRANSPOSE(FILTER('Master Data'!$B$2:$B$527,'Master Data'!$A$2:$A$527=$B63)),"""")"),"")</f>
        <v/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</row>
    <row r="64" ht="15.75" customHeight="1">
      <c r="A64" s="8"/>
      <c r="B64" s="9"/>
      <c r="C64" s="9"/>
      <c r="D64" s="6" t="str">
        <f>IF(C64="","",IFERROR(VLOOKUP(C64,'Master Data'!$B$2:$C$527,2,FALSE),""))</f>
        <v/>
      </c>
      <c r="E64" s="10"/>
      <c r="H64" s="2" t="str">
        <f>IFERROR('Master Data'!E103,"")</f>
        <v/>
      </c>
      <c r="I64" s="2" t="str">
        <f>IFERROR(__xludf.DUMMYFUNCTION("IFERROR(TRANSPOSE(FILTER('Master Data'!$B$2:$B$527,'Master Data'!$A$2:$A$527=$B64)),"""")"),"")</f>
        <v/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</row>
    <row r="65" ht="15.75" customHeight="1">
      <c r="A65" s="8"/>
      <c r="B65" s="9"/>
      <c r="C65" s="9"/>
      <c r="D65" s="6" t="str">
        <f>IF(C65="","",IFERROR(VLOOKUP(C65,'Master Data'!$B$2:$C$527,2,FALSE),""))</f>
        <v/>
      </c>
      <c r="E65" s="10"/>
      <c r="H65" s="2" t="str">
        <f>IFERROR('Master Data'!E104,"")</f>
        <v/>
      </c>
      <c r="I65" s="2" t="str">
        <f>IFERROR(__xludf.DUMMYFUNCTION("IFERROR(TRANSPOSE(FILTER('Master Data'!$B$2:$B$527,'Master Data'!$A$2:$A$527=$B65)),"""")"),"")</f>
        <v/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</row>
    <row r="66" ht="15.75" customHeight="1">
      <c r="A66" s="8"/>
      <c r="B66" s="9"/>
      <c r="C66" s="9"/>
      <c r="D66" s="6" t="str">
        <f>IF(C66="","",IFERROR(VLOOKUP(C66,'Master Data'!$B$2:$C$527,2,FALSE),""))</f>
        <v/>
      </c>
      <c r="E66" s="10"/>
      <c r="H66" s="2" t="str">
        <f>IFERROR('Master Data'!E105,"")</f>
        <v/>
      </c>
      <c r="I66" s="2" t="str">
        <f>IFERROR(__xludf.DUMMYFUNCTION("IFERROR(TRANSPOSE(FILTER('Master Data'!$B$2:$B$527,'Master Data'!$A$2:$A$527=$B66)),"""")"),"")</f>
        <v/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</row>
    <row r="67" ht="15.75" customHeight="1">
      <c r="A67" s="8"/>
      <c r="B67" s="9"/>
      <c r="C67" s="9"/>
      <c r="D67" s="6" t="str">
        <f>IF(C67="","",IFERROR(VLOOKUP(C67,'Master Data'!$B$2:$C$527,2,FALSE),""))</f>
        <v/>
      </c>
      <c r="E67" s="10"/>
      <c r="H67" s="2" t="str">
        <f>IFERROR('Master Data'!E106,"")</f>
        <v/>
      </c>
      <c r="I67" s="2" t="str">
        <f>IFERROR(__xludf.DUMMYFUNCTION("IFERROR(TRANSPOSE(FILTER('Master Data'!$B$2:$B$527,'Master Data'!$A$2:$A$527=$B67)),"""")"),"")</f>
        <v/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</row>
    <row r="68" ht="15.75" customHeight="1">
      <c r="A68" s="8"/>
      <c r="B68" s="9"/>
      <c r="C68" s="9"/>
      <c r="D68" s="6" t="str">
        <f>IF(C68="","",IFERROR(VLOOKUP(C68,'Master Data'!$B$2:$C$527,2,FALSE),""))</f>
        <v/>
      </c>
      <c r="E68" s="10"/>
      <c r="H68" s="2" t="str">
        <f>IFERROR('Master Data'!E107,"")</f>
        <v/>
      </c>
      <c r="I68" s="2" t="str">
        <f>IFERROR(__xludf.DUMMYFUNCTION("IFERROR(TRANSPOSE(FILTER('Master Data'!$B$2:$B$527,'Master Data'!$A$2:$A$527=$B68)),"""")"),"")</f>
        <v/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</row>
    <row r="69" ht="15.75" customHeight="1">
      <c r="A69" s="8"/>
      <c r="B69" s="9"/>
      <c r="C69" s="9"/>
      <c r="D69" s="6" t="str">
        <f>IF(C69="","",IFERROR(VLOOKUP(C69,'Master Data'!$B$2:$C$527,2,FALSE),""))</f>
        <v/>
      </c>
      <c r="E69" s="10"/>
      <c r="H69" s="2" t="str">
        <f>IFERROR('Master Data'!E108,"")</f>
        <v/>
      </c>
      <c r="I69" s="2" t="str">
        <f>IFERROR(__xludf.DUMMYFUNCTION("IFERROR(TRANSPOSE(FILTER('Master Data'!$B$2:$B$527,'Master Data'!$A$2:$A$527=$B69)),"""")"),"")</f>
        <v/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</row>
    <row r="70" ht="15.75" customHeight="1">
      <c r="A70" s="8"/>
      <c r="B70" s="9"/>
      <c r="C70" s="9"/>
      <c r="D70" s="6" t="str">
        <f>IF(C70="","",IFERROR(VLOOKUP(C70,'Master Data'!$B$2:$C$527,2,FALSE),""))</f>
        <v/>
      </c>
      <c r="E70" s="10"/>
      <c r="H70" s="2" t="str">
        <f>IFERROR('Master Data'!E109,"")</f>
        <v/>
      </c>
      <c r="I70" s="2" t="str">
        <f>IFERROR(__xludf.DUMMYFUNCTION("IFERROR(TRANSPOSE(FILTER('Master Data'!$B$2:$B$527,'Master Data'!$A$2:$A$527=$B70)),"""")"),"")</f>
        <v/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</row>
    <row r="71" ht="15.75" customHeight="1">
      <c r="A71" s="8"/>
      <c r="B71" s="9"/>
      <c r="C71" s="9"/>
      <c r="D71" s="6" t="str">
        <f>IF(C71="","",IFERROR(VLOOKUP(C71,'Master Data'!$B$2:$C$527,2,FALSE),""))</f>
        <v/>
      </c>
      <c r="E71" s="10"/>
      <c r="H71" s="2" t="str">
        <f>IFERROR('Master Data'!E110,"")</f>
        <v/>
      </c>
      <c r="I71" s="2" t="str">
        <f>IFERROR(__xludf.DUMMYFUNCTION("IFERROR(TRANSPOSE(FILTER('Master Data'!$B$2:$B$527,'Master Data'!$A$2:$A$527=$B71)),"""")"),"")</f>
        <v/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</row>
    <row r="72" ht="15.75" customHeight="1">
      <c r="A72" s="8"/>
      <c r="B72" s="9"/>
      <c r="C72" s="9"/>
      <c r="D72" s="6" t="str">
        <f>IF(C72="","",IFERROR(VLOOKUP(C72,'Master Data'!$B$2:$C$527,2,FALSE),""))</f>
        <v/>
      </c>
      <c r="E72" s="10"/>
      <c r="H72" s="2" t="str">
        <f>IFERROR('Master Data'!E111,"")</f>
        <v/>
      </c>
      <c r="I72" s="2" t="str">
        <f>IFERROR(__xludf.DUMMYFUNCTION("IFERROR(TRANSPOSE(FILTER('Master Data'!$B$2:$B$527,'Master Data'!$A$2:$A$527=$B72)),"""")"),"")</f>
        <v/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</row>
    <row r="73" ht="15.75" customHeight="1">
      <c r="A73" s="8"/>
      <c r="B73" s="9"/>
      <c r="C73" s="9"/>
      <c r="D73" s="6" t="str">
        <f>IF(C73="","",IFERROR(VLOOKUP(C73,'Master Data'!$B$2:$C$527,2,FALSE),""))</f>
        <v/>
      </c>
      <c r="E73" s="10"/>
      <c r="H73" s="2" t="str">
        <f>IFERROR('Master Data'!E112,"")</f>
        <v/>
      </c>
      <c r="I73" s="2" t="str">
        <f>IFERROR(__xludf.DUMMYFUNCTION("IFERROR(TRANSPOSE(FILTER('Master Data'!$B$2:$B$527,'Master Data'!$A$2:$A$527=$B73)),"""")"),"")</f>
        <v/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</row>
    <row r="74" ht="15.75" customHeight="1">
      <c r="A74" s="8"/>
      <c r="B74" s="9"/>
      <c r="C74" s="9"/>
      <c r="D74" s="6" t="str">
        <f>IF(C74="","",IFERROR(VLOOKUP(C74,'Master Data'!$B$2:$C$527,2,FALSE),""))</f>
        <v/>
      </c>
      <c r="E74" s="10"/>
      <c r="H74" s="2" t="str">
        <f>IFERROR('Master Data'!E113,"")</f>
        <v/>
      </c>
      <c r="I74" s="2" t="str">
        <f>IFERROR(__xludf.DUMMYFUNCTION("IFERROR(TRANSPOSE(FILTER('Master Data'!$B$2:$B$527,'Master Data'!$A$2:$A$527=$B74)),"""")"),"")</f>
        <v/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</row>
    <row r="75" ht="15.75" customHeight="1">
      <c r="A75" s="8"/>
      <c r="B75" s="9"/>
      <c r="C75" s="9"/>
      <c r="D75" s="6" t="str">
        <f>IF(C75="","",IFERROR(VLOOKUP(C75,'Master Data'!$B$2:$C$527,2,FALSE),""))</f>
        <v/>
      </c>
      <c r="E75" s="10"/>
      <c r="H75" s="2" t="str">
        <f>IFERROR('Master Data'!E114,"")</f>
        <v/>
      </c>
      <c r="I75" s="2" t="str">
        <f>IFERROR(__xludf.DUMMYFUNCTION("IFERROR(TRANSPOSE(FILTER('Master Data'!$B$2:$B$527,'Master Data'!$A$2:$A$527=$B75)),"""")"),"")</f>
        <v/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</row>
    <row r="76" ht="15.75" customHeight="1">
      <c r="A76" s="8"/>
      <c r="B76" s="9"/>
      <c r="C76" s="9"/>
      <c r="D76" s="6" t="str">
        <f>IF(C76="","",IFERROR(VLOOKUP(C76,'Master Data'!$B$2:$C$527,2,FALSE),""))</f>
        <v/>
      </c>
      <c r="E76" s="10"/>
      <c r="H76" s="2" t="str">
        <f>IFERROR('Master Data'!E115,"")</f>
        <v/>
      </c>
      <c r="I76" s="2" t="str">
        <f>IFERROR(__xludf.DUMMYFUNCTION("IFERROR(TRANSPOSE(FILTER('Master Data'!$B$2:$B$527,'Master Data'!$A$2:$A$527=$B76)),"""")"),"")</f>
        <v/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</row>
    <row r="77" ht="15.75" customHeight="1">
      <c r="A77" s="8"/>
      <c r="B77" s="9"/>
      <c r="C77" s="9"/>
      <c r="D77" s="6" t="str">
        <f>IF(C77="","",IFERROR(VLOOKUP(C77,'Master Data'!$B$2:$C$527,2,FALSE),""))</f>
        <v/>
      </c>
      <c r="E77" s="10"/>
      <c r="H77" s="2" t="str">
        <f>IFERROR('Master Data'!E116,"")</f>
        <v/>
      </c>
      <c r="I77" s="2" t="str">
        <f>IFERROR(__xludf.DUMMYFUNCTION("IFERROR(TRANSPOSE(FILTER('Master Data'!$B$2:$B$527,'Master Data'!$A$2:$A$527=$B77)),"""")"),"")</f>
        <v/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</row>
    <row r="78" ht="15.75" customHeight="1">
      <c r="A78" s="8"/>
      <c r="B78" s="9"/>
      <c r="C78" s="9"/>
      <c r="D78" s="6" t="str">
        <f>IF(C78="","",IFERROR(VLOOKUP(C78,'Master Data'!$B$2:$C$527,2,FALSE),""))</f>
        <v/>
      </c>
      <c r="E78" s="10"/>
      <c r="H78" s="2" t="str">
        <f>IFERROR('Master Data'!E117,"")</f>
        <v/>
      </c>
      <c r="I78" s="2" t="str">
        <f>IFERROR(__xludf.DUMMYFUNCTION("IFERROR(TRANSPOSE(FILTER('Master Data'!$B$2:$B$527,'Master Data'!$A$2:$A$527=$B78)),"""")"),"")</f>
        <v/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</row>
    <row r="79" ht="15.75" customHeight="1">
      <c r="A79" s="8"/>
      <c r="B79" s="9"/>
      <c r="C79" s="9"/>
      <c r="D79" s="6" t="str">
        <f>IF(C79="","",IFERROR(VLOOKUP(C79,'Master Data'!$B$2:$C$527,2,FALSE),""))</f>
        <v/>
      </c>
      <c r="E79" s="10"/>
      <c r="H79" s="2" t="str">
        <f>IFERROR('Master Data'!E118,"")</f>
        <v/>
      </c>
      <c r="I79" s="2" t="str">
        <f>IFERROR(__xludf.DUMMYFUNCTION("IFERROR(TRANSPOSE(FILTER('Master Data'!$B$2:$B$527,'Master Data'!$A$2:$A$527=$B79)),"""")"),"")</f>
        <v/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</row>
    <row r="80" ht="15.75" customHeight="1">
      <c r="A80" s="8"/>
      <c r="B80" s="9"/>
      <c r="C80" s="9"/>
      <c r="D80" s="6" t="str">
        <f>IF(C80="","",IFERROR(VLOOKUP(C80,'Master Data'!$B$2:$C$527,2,FALSE),""))</f>
        <v/>
      </c>
      <c r="E80" s="10"/>
      <c r="H80" s="2" t="str">
        <f>IFERROR('Master Data'!E119,"")</f>
        <v/>
      </c>
      <c r="I80" s="2" t="str">
        <f>IFERROR(__xludf.DUMMYFUNCTION("IFERROR(TRANSPOSE(FILTER('Master Data'!$B$2:$B$527,'Master Data'!$A$2:$A$527=$B80)),"""")"),"")</f>
        <v/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</row>
    <row r="81" ht="15.75" customHeight="1">
      <c r="A81" s="8"/>
      <c r="B81" s="9"/>
      <c r="C81" s="9"/>
      <c r="D81" s="6" t="str">
        <f>IF(C81="","",IFERROR(VLOOKUP(C81,'Master Data'!$B$2:$C$527,2,FALSE),""))</f>
        <v/>
      </c>
      <c r="E81" s="10"/>
      <c r="H81" s="2" t="str">
        <f>IFERROR('Master Data'!E120,"")</f>
        <v/>
      </c>
      <c r="I81" s="2" t="str">
        <f>IFERROR(__xludf.DUMMYFUNCTION("IFERROR(TRANSPOSE(FILTER('Master Data'!$B$2:$B$527,'Master Data'!$A$2:$A$527=$B81)),"""")"),"")</f>
        <v/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</row>
    <row r="82" ht="15.75" customHeight="1">
      <c r="A82" s="8"/>
      <c r="B82" s="9"/>
      <c r="C82" s="9"/>
      <c r="D82" s="6" t="str">
        <f>IF(C82="","",IFERROR(VLOOKUP(C82,'Master Data'!$B$2:$C$527,2,FALSE),""))</f>
        <v/>
      </c>
      <c r="E82" s="10"/>
      <c r="H82" s="2" t="str">
        <f>IFERROR('Master Data'!E121,"")</f>
        <v/>
      </c>
      <c r="I82" s="2" t="str">
        <f>IFERROR(__xludf.DUMMYFUNCTION("IFERROR(TRANSPOSE(FILTER('Master Data'!$B$2:$B$527,'Master Data'!$A$2:$A$527=$B82)),"""")"),"")</f>
        <v/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</row>
    <row r="83" ht="15.75" customHeight="1">
      <c r="A83" s="8"/>
      <c r="B83" s="9"/>
      <c r="C83" s="9"/>
      <c r="D83" s="6" t="str">
        <f>IF(C83="","",IFERROR(VLOOKUP(C83,'Master Data'!$B$2:$C$527,2,FALSE),""))</f>
        <v/>
      </c>
      <c r="E83" s="10"/>
      <c r="H83" s="2" t="str">
        <f>IFERROR('Master Data'!E122,"")</f>
        <v/>
      </c>
      <c r="I83" s="2" t="str">
        <f>IFERROR(__xludf.DUMMYFUNCTION("IFERROR(TRANSPOSE(FILTER('Master Data'!$B$2:$B$527,'Master Data'!$A$2:$A$527=$B83)),"""")"),"")</f>
        <v/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</row>
    <row r="84" ht="15.75" customHeight="1">
      <c r="A84" s="8"/>
      <c r="B84" s="9"/>
      <c r="C84" s="9"/>
      <c r="D84" s="6" t="str">
        <f>IF(C84="","",IFERROR(VLOOKUP(C84,'Master Data'!$B$2:$C$527,2,FALSE),""))</f>
        <v/>
      </c>
      <c r="E84" s="10"/>
      <c r="H84" s="2" t="str">
        <f>IFERROR('Master Data'!E123,"")</f>
        <v/>
      </c>
      <c r="I84" s="2" t="str">
        <f>IFERROR(__xludf.DUMMYFUNCTION("IFERROR(TRANSPOSE(FILTER('Master Data'!$B$2:$B$527,'Master Data'!$A$2:$A$527=$B84)),"""")"),"")</f>
        <v/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</row>
    <row r="85" ht="15.75" customHeight="1">
      <c r="A85" s="8"/>
      <c r="B85" s="9"/>
      <c r="C85" s="9"/>
      <c r="D85" s="6" t="str">
        <f>IF(C85="","",IFERROR(VLOOKUP(C85,'Master Data'!$B$2:$C$527,2,FALSE),""))</f>
        <v/>
      </c>
      <c r="E85" s="10"/>
      <c r="H85" s="2" t="str">
        <f>IFERROR('Master Data'!E124,"")</f>
        <v/>
      </c>
      <c r="I85" s="2" t="str">
        <f>IFERROR(__xludf.DUMMYFUNCTION("IFERROR(TRANSPOSE(FILTER('Master Data'!$B$2:$B$527,'Master Data'!$A$2:$A$527=$B85)),"""")"),"")</f>
        <v/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</row>
    <row r="86" ht="15.75" customHeight="1">
      <c r="A86" s="8"/>
      <c r="B86" s="9"/>
      <c r="C86" s="9"/>
      <c r="D86" s="6" t="str">
        <f>IF(C86="","",IFERROR(VLOOKUP(C86,'Master Data'!$B$2:$C$527,2,FALSE),""))</f>
        <v/>
      </c>
      <c r="E86" s="10"/>
      <c r="H86" s="2" t="str">
        <f>IFERROR('Master Data'!E125,"")</f>
        <v/>
      </c>
      <c r="I86" s="2" t="str">
        <f>IFERROR(__xludf.DUMMYFUNCTION("IFERROR(TRANSPOSE(FILTER('Master Data'!$B$2:$B$527,'Master Data'!$A$2:$A$527=$B86)),"""")"),"")</f>
        <v/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</row>
    <row r="87" ht="15.75" customHeight="1">
      <c r="A87" s="8"/>
      <c r="B87" s="9"/>
      <c r="C87" s="9"/>
      <c r="D87" s="6" t="str">
        <f>IF(C87="","",IFERROR(VLOOKUP(C87,'Master Data'!$B$2:$C$527,2,FALSE),""))</f>
        <v/>
      </c>
      <c r="E87" s="10"/>
      <c r="H87" s="2" t="str">
        <f>IFERROR('Master Data'!E126,"")</f>
        <v/>
      </c>
      <c r="I87" s="2" t="str">
        <f>IFERROR(__xludf.DUMMYFUNCTION("IFERROR(TRANSPOSE(FILTER('Master Data'!$B$2:$B$527,'Master Data'!$A$2:$A$527=$B87)),"""")"),"")</f>
        <v/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</row>
    <row r="88" ht="15.75" customHeight="1">
      <c r="A88" s="8"/>
      <c r="B88" s="9"/>
      <c r="C88" s="9"/>
      <c r="D88" s="6" t="str">
        <f>IF(C88="","",IFERROR(VLOOKUP(C88,'Master Data'!$B$2:$C$527,2,FALSE),""))</f>
        <v/>
      </c>
      <c r="E88" s="10"/>
      <c r="H88" s="2" t="str">
        <f>IFERROR('Master Data'!E127,"")</f>
        <v/>
      </c>
      <c r="I88" s="2" t="str">
        <f>IFERROR(__xludf.DUMMYFUNCTION("IFERROR(TRANSPOSE(FILTER('Master Data'!$B$2:$B$527,'Master Data'!$A$2:$A$527=$B88)),"""")"),"")</f>
        <v/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</row>
    <row r="89" ht="15.75" customHeight="1">
      <c r="A89" s="8"/>
      <c r="B89" s="9"/>
      <c r="C89" s="9"/>
      <c r="D89" s="6" t="str">
        <f>IF(C89="","",IFERROR(VLOOKUP(C89,'Master Data'!$B$2:$C$527,2,FALSE),""))</f>
        <v/>
      </c>
      <c r="E89" s="10"/>
      <c r="H89" s="2" t="str">
        <f>IFERROR('Master Data'!E128,"")</f>
        <v/>
      </c>
      <c r="I89" s="2" t="str">
        <f>IFERROR(__xludf.DUMMYFUNCTION("IFERROR(TRANSPOSE(FILTER('Master Data'!$B$2:$B$527,'Master Data'!$A$2:$A$527=$B89)),"""")"),"")</f>
        <v/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</row>
    <row r="90" ht="15.75" customHeight="1">
      <c r="A90" s="8"/>
      <c r="B90" s="9"/>
      <c r="C90" s="9"/>
      <c r="D90" s="6" t="str">
        <f>IF(C90="","",IFERROR(VLOOKUP(C90,'Master Data'!$B$2:$C$527,2,FALSE),""))</f>
        <v/>
      </c>
      <c r="E90" s="10"/>
      <c r="H90" s="2" t="str">
        <f>IFERROR('Master Data'!E129,"")</f>
        <v/>
      </c>
      <c r="I90" s="2" t="str">
        <f>IFERROR(__xludf.DUMMYFUNCTION("IFERROR(TRANSPOSE(FILTER('Master Data'!$B$2:$B$527,'Master Data'!$A$2:$A$527=$B90)),"""")"),"")</f>
        <v/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</row>
    <row r="91" ht="15.75" customHeight="1">
      <c r="A91" s="8"/>
      <c r="B91" s="9"/>
      <c r="C91" s="9"/>
      <c r="D91" s="6" t="str">
        <f>IF(C91="","",IFERROR(VLOOKUP(C91,'Master Data'!$B$2:$C$527,2,FALSE),""))</f>
        <v/>
      </c>
      <c r="E91" s="10"/>
      <c r="H91" s="2" t="str">
        <f>IFERROR('Master Data'!E130,"")</f>
        <v/>
      </c>
      <c r="I91" s="2" t="str">
        <f>IFERROR(__xludf.DUMMYFUNCTION("IFERROR(TRANSPOSE(FILTER('Master Data'!$B$2:$B$527,'Master Data'!$A$2:$A$527=$B91)),"""")"),"")</f>
        <v/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</row>
    <row r="92" ht="15.75" customHeight="1">
      <c r="A92" s="8"/>
      <c r="B92" s="9"/>
      <c r="C92" s="9"/>
      <c r="D92" s="6" t="str">
        <f>IF(C92="","",IFERROR(VLOOKUP(C92,'Master Data'!$B$2:$C$527,2,FALSE),""))</f>
        <v/>
      </c>
      <c r="E92" s="10"/>
      <c r="H92" s="2" t="str">
        <f>IFERROR('Master Data'!E131,"")</f>
        <v/>
      </c>
      <c r="I92" s="2" t="str">
        <f>IFERROR(__xludf.DUMMYFUNCTION("IFERROR(TRANSPOSE(FILTER('Master Data'!$B$2:$B$527,'Master Data'!$A$2:$A$527=$B92)),"""")"),"")</f>
        <v/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</row>
    <row r="93" ht="15.75" customHeight="1">
      <c r="A93" s="8"/>
      <c r="B93" s="9"/>
      <c r="C93" s="9"/>
      <c r="D93" s="6" t="str">
        <f>IF(C93="","",IFERROR(VLOOKUP(C93,'Master Data'!$B$2:$C$527,2,FALSE),""))</f>
        <v/>
      </c>
      <c r="E93" s="10"/>
      <c r="H93" s="2" t="str">
        <f>IFERROR('Master Data'!E132,"")</f>
        <v/>
      </c>
      <c r="I93" s="2" t="str">
        <f>IFERROR(__xludf.DUMMYFUNCTION("IFERROR(TRANSPOSE(FILTER('Master Data'!$B$2:$B$527,'Master Data'!$A$2:$A$527=$B93)),"""")"),"")</f>
        <v/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</row>
    <row r="94" ht="15.75" customHeight="1">
      <c r="A94" s="8"/>
      <c r="B94" s="9"/>
      <c r="C94" s="9"/>
      <c r="D94" s="6" t="str">
        <f>IF(C94="","",IFERROR(VLOOKUP(C94,'Master Data'!$B$2:$C$527,2,FALSE),""))</f>
        <v/>
      </c>
      <c r="E94" s="10"/>
      <c r="H94" s="2" t="str">
        <f>IFERROR('Master Data'!E133,"")</f>
        <v/>
      </c>
      <c r="I94" s="2" t="str">
        <f>IFERROR(__xludf.DUMMYFUNCTION("IFERROR(TRANSPOSE(FILTER('Master Data'!$B$2:$B$527,'Master Data'!$A$2:$A$527=$B94)),"""")"),"")</f>
        <v/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</row>
    <row r="95" ht="15.75" customHeight="1">
      <c r="A95" s="8"/>
      <c r="B95" s="9"/>
      <c r="C95" s="9"/>
      <c r="D95" s="6" t="str">
        <f>IF(C95="","",IFERROR(VLOOKUP(C95,'Master Data'!$B$2:$C$527,2,FALSE),""))</f>
        <v/>
      </c>
      <c r="E95" s="10"/>
      <c r="H95" s="2" t="str">
        <f>IFERROR('Master Data'!E134,"")</f>
        <v/>
      </c>
      <c r="I95" s="2" t="str">
        <f>IFERROR(__xludf.DUMMYFUNCTION("IFERROR(TRANSPOSE(FILTER('Master Data'!$B$2:$B$527,'Master Data'!$A$2:$A$527=$B95)),"""")"),"")</f>
        <v/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</row>
    <row r="96" ht="15.75" customHeight="1">
      <c r="A96" s="8"/>
      <c r="B96" s="9"/>
      <c r="C96" s="9"/>
      <c r="D96" s="6" t="str">
        <f>IF(C96="","",IFERROR(VLOOKUP(C96,'Master Data'!$B$2:$C$527,2,FALSE),""))</f>
        <v/>
      </c>
      <c r="E96" s="10"/>
      <c r="H96" s="2" t="str">
        <f>IFERROR('Master Data'!E135,"")</f>
        <v/>
      </c>
      <c r="I96" s="2" t="str">
        <f>IFERROR(__xludf.DUMMYFUNCTION("IFERROR(TRANSPOSE(FILTER('Master Data'!$B$2:$B$527,'Master Data'!$A$2:$A$527=$B96)),"""")"),"")</f>
        <v/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</row>
    <row r="97" ht="15.75" customHeight="1">
      <c r="A97" s="8"/>
      <c r="B97" s="9"/>
      <c r="C97" s="9"/>
      <c r="D97" s="6" t="str">
        <f>IF(C97="","",IFERROR(VLOOKUP(C97,'Master Data'!$B$2:$C$527,2,FALSE),""))</f>
        <v/>
      </c>
      <c r="E97" s="10"/>
      <c r="H97" s="2" t="str">
        <f>IFERROR('Master Data'!E136,"")</f>
        <v/>
      </c>
      <c r="I97" s="2" t="str">
        <f>IFERROR(__xludf.DUMMYFUNCTION("IFERROR(TRANSPOSE(FILTER('Master Data'!$B$2:$B$527,'Master Data'!$A$2:$A$527=$B97)),"""")"),"")</f>
        <v/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</row>
    <row r="98" ht="15.75" customHeight="1">
      <c r="A98" s="8"/>
      <c r="B98" s="9"/>
      <c r="C98" s="9"/>
      <c r="D98" s="6" t="str">
        <f>IF(C98="","",IFERROR(VLOOKUP(C98,'Master Data'!$B$2:$C$527,2,FALSE),""))</f>
        <v/>
      </c>
      <c r="E98" s="10"/>
      <c r="H98" s="2" t="str">
        <f>IFERROR('Master Data'!E137,"")</f>
        <v/>
      </c>
      <c r="I98" s="2" t="str">
        <f>IFERROR(__xludf.DUMMYFUNCTION("IFERROR(TRANSPOSE(FILTER('Master Data'!$B$2:$B$527,'Master Data'!$A$2:$A$527=$B98)),"""")"),"")</f>
        <v/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</row>
    <row r="99" ht="15.75" customHeight="1">
      <c r="A99" s="8"/>
      <c r="B99" s="9"/>
      <c r="C99" s="9"/>
      <c r="D99" s="6" t="str">
        <f>IF(C99="","",IFERROR(VLOOKUP(C99,'Master Data'!$B$2:$C$527,2,FALSE),""))</f>
        <v/>
      </c>
      <c r="E99" s="10"/>
      <c r="H99" s="2" t="str">
        <f>IFERROR('Master Data'!E138,"")</f>
        <v/>
      </c>
      <c r="I99" s="2" t="str">
        <f>IFERROR(__xludf.DUMMYFUNCTION("IFERROR(TRANSPOSE(FILTER('Master Data'!$B$2:$B$527,'Master Data'!$A$2:$A$527=$B99)),"""")"),"")</f>
        <v/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</row>
    <row r="100" ht="15.75" customHeight="1">
      <c r="A100" s="8"/>
      <c r="B100" s="9"/>
      <c r="C100" s="9"/>
      <c r="D100" s="6" t="str">
        <f>IF(C100="","",IFERROR(VLOOKUP(C100,'Master Data'!$B$2:$C$527,2,FALSE),""))</f>
        <v/>
      </c>
      <c r="E100" s="10"/>
      <c r="H100" s="2" t="str">
        <f>IFERROR('Master Data'!E139,"")</f>
        <v/>
      </c>
      <c r="I100" s="2" t="str">
        <f>IFERROR(__xludf.DUMMYFUNCTION("IFERROR(TRANSPOSE(FILTER('Master Data'!$B$2:$B$527,'Master Data'!$A$2:$A$527=$B100)),"""")"),"")</f>
        <v/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</row>
    <row r="101" ht="15.75" customHeight="1">
      <c r="A101" s="8"/>
      <c r="B101" s="9"/>
      <c r="C101" s="9"/>
      <c r="D101" s="6" t="str">
        <f>IF(C101="","",IFERROR(VLOOKUP(C101,'Master Data'!$B$2:$C$527,2,FALSE),""))</f>
        <v/>
      </c>
      <c r="E101" s="10"/>
      <c r="H101" s="2" t="str">
        <f>IFERROR('Master Data'!E140,"")</f>
        <v/>
      </c>
      <c r="I101" s="2" t="str">
        <f>IFERROR(__xludf.DUMMYFUNCTION("IFERROR(TRANSPOSE(FILTER('Master Data'!$B$2:$B$527,'Master Data'!$A$2:$A$527=$B101)),"""")"),"")</f>
        <v/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</row>
    <row r="102" ht="15.75" customHeight="1">
      <c r="A102" s="8"/>
      <c r="B102" s="9"/>
      <c r="C102" s="9"/>
      <c r="D102" s="6" t="str">
        <f>IF(C102="","",IFERROR(VLOOKUP(C102,'Master Data'!$B$2:$C$527,2,FALSE),""))</f>
        <v/>
      </c>
      <c r="E102" s="10"/>
      <c r="H102" s="2" t="str">
        <f>IFERROR('Master Data'!E141,"")</f>
        <v/>
      </c>
      <c r="I102" s="2" t="str">
        <f>IFERROR(__xludf.DUMMYFUNCTION("IFERROR(TRANSPOSE(FILTER('Master Data'!$B$2:$B$527,'Master Data'!$A$2:$A$527=$B102)),"""")"),"")</f>
        <v/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</row>
    <row r="103" ht="15.75" customHeight="1">
      <c r="A103" s="8"/>
      <c r="B103" s="9"/>
      <c r="C103" s="9"/>
      <c r="D103" s="6" t="str">
        <f>IF(C103="","",IFERROR(VLOOKUP(C103,'Master Data'!$B$2:$C$527,2,FALSE),""))</f>
        <v/>
      </c>
      <c r="E103" s="10"/>
      <c r="H103" s="2" t="str">
        <f>IFERROR('Master Data'!E142,"")</f>
        <v/>
      </c>
      <c r="I103" s="2" t="str">
        <f>IFERROR(__xludf.DUMMYFUNCTION("IFERROR(TRANSPOSE(FILTER('Master Data'!$B$2:$B$527,'Master Data'!$A$2:$A$527=$B103)),"""")"),"")</f>
        <v/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</row>
    <row r="104" ht="15.75" customHeight="1">
      <c r="A104" s="8"/>
      <c r="B104" s="9"/>
      <c r="C104" s="9"/>
      <c r="D104" s="6" t="str">
        <f>IF(C104="","",IFERROR(VLOOKUP(C104,'Master Data'!$B$2:$C$527,2,FALSE),""))</f>
        <v/>
      </c>
      <c r="E104" s="10"/>
      <c r="H104" s="2" t="str">
        <f>IFERROR('Master Data'!E143,"")</f>
        <v/>
      </c>
      <c r="I104" s="2" t="str">
        <f>IFERROR(__xludf.DUMMYFUNCTION("IFERROR(TRANSPOSE(FILTER('Master Data'!$B$2:$B$527,'Master Data'!$A$2:$A$527=$B104)),"""")"),"")</f>
        <v/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</row>
    <row r="105" ht="15.75" customHeight="1">
      <c r="A105" s="8"/>
      <c r="B105" s="9"/>
      <c r="C105" s="9"/>
      <c r="D105" s="6" t="str">
        <f>IF(C105="","",IFERROR(VLOOKUP(C105,'Master Data'!$B$2:$C$527,2,FALSE),""))</f>
        <v/>
      </c>
      <c r="E105" s="10"/>
      <c r="H105" s="2" t="str">
        <f>IFERROR('Master Data'!E144,"")</f>
        <v/>
      </c>
      <c r="I105" s="2" t="str">
        <f>IFERROR(__xludf.DUMMYFUNCTION("IFERROR(TRANSPOSE(FILTER('Master Data'!$B$2:$B$527,'Master Data'!$A$2:$A$527=$B105)),"""")"),"")</f>
        <v/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</row>
    <row r="106" ht="15.75" customHeight="1">
      <c r="A106" s="8"/>
      <c r="B106" s="9"/>
      <c r="C106" s="9"/>
      <c r="D106" s="6" t="str">
        <f>IF(C106="","",IFERROR(VLOOKUP(C106,'Master Data'!$B$2:$C$527,2,FALSE),""))</f>
        <v/>
      </c>
      <c r="E106" s="10"/>
      <c r="H106" s="2" t="str">
        <f>IFERROR('Master Data'!E145,"")</f>
        <v/>
      </c>
      <c r="I106" s="2" t="str">
        <f>IFERROR(__xludf.DUMMYFUNCTION("IFERROR(TRANSPOSE(FILTER('Master Data'!$B$2:$B$527,'Master Data'!$A$2:$A$527=$B106)),"""")"),"")</f>
        <v/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</row>
    <row r="107" ht="15.75" customHeight="1">
      <c r="A107" s="8"/>
      <c r="B107" s="9"/>
      <c r="C107" s="9"/>
      <c r="D107" s="6" t="str">
        <f>IF(C107="","",IFERROR(VLOOKUP(C107,'Master Data'!$B$2:$C$527,2,FALSE),""))</f>
        <v/>
      </c>
      <c r="E107" s="10"/>
      <c r="H107" s="2" t="str">
        <f>IFERROR('Master Data'!E146,"")</f>
        <v/>
      </c>
      <c r="I107" s="2" t="str">
        <f>IFERROR(__xludf.DUMMYFUNCTION("IFERROR(TRANSPOSE(FILTER('Master Data'!$B$2:$B$527,'Master Data'!$A$2:$A$527=$B107)),"""")"),"")</f>
        <v/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</row>
    <row r="108" ht="15.75" customHeight="1">
      <c r="A108" s="8"/>
      <c r="B108" s="9"/>
      <c r="C108" s="9"/>
      <c r="D108" s="6" t="str">
        <f>IF(C108="","",IFERROR(VLOOKUP(C108,'Master Data'!$B$2:$C$527,2,FALSE),""))</f>
        <v/>
      </c>
      <c r="E108" s="10"/>
      <c r="H108" s="2" t="str">
        <f>IFERROR('Master Data'!E147,"")</f>
        <v/>
      </c>
      <c r="I108" s="2" t="str">
        <f>IFERROR(__xludf.DUMMYFUNCTION("IFERROR(TRANSPOSE(FILTER('Master Data'!$B$2:$B$527,'Master Data'!$A$2:$A$527=$B108)),"""")"),"")</f>
        <v/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</row>
    <row r="109" ht="15.75" customHeight="1">
      <c r="A109" s="8"/>
      <c r="B109" s="9"/>
      <c r="C109" s="9"/>
      <c r="D109" s="6" t="str">
        <f>IF(C109="","",IFERROR(VLOOKUP(C109,'Master Data'!$B$2:$C$527,2,FALSE),""))</f>
        <v/>
      </c>
      <c r="E109" s="10"/>
      <c r="H109" s="2" t="str">
        <f>IFERROR('Master Data'!E148,"")</f>
        <v/>
      </c>
      <c r="I109" s="2" t="str">
        <f>IFERROR(__xludf.DUMMYFUNCTION("IFERROR(TRANSPOSE(FILTER('Master Data'!$B$2:$B$527,'Master Data'!$A$2:$A$527=$B109)),"""")"),"")</f>
        <v/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</row>
    <row r="110" ht="15.75" customHeight="1">
      <c r="A110" s="8"/>
      <c r="B110" s="9"/>
      <c r="C110" s="9"/>
      <c r="D110" s="6" t="str">
        <f>IF(C110="","",IFERROR(VLOOKUP(C110,'Master Data'!$B$2:$C$527,2,FALSE),""))</f>
        <v/>
      </c>
      <c r="E110" s="10"/>
      <c r="H110" s="2" t="str">
        <f>IFERROR('Master Data'!E149,"")</f>
        <v/>
      </c>
      <c r="I110" s="2" t="str">
        <f>IFERROR(__xludf.DUMMYFUNCTION("IFERROR(TRANSPOSE(FILTER('Master Data'!$B$2:$B$527,'Master Data'!$A$2:$A$527=$B110)),"""")"),"")</f>
        <v/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</row>
    <row r="111" ht="15.75" customHeight="1">
      <c r="A111" s="8"/>
      <c r="B111" s="9"/>
      <c r="C111" s="9"/>
      <c r="D111" s="6" t="str">
        <f>IF(C111="","",IFERROR(VLOOKUP(C111,'Master Data'!$B$2:$C$527,2,FALSE),""))</f>
        <v/>
      </c>
      <c r="E111" s="10"/>
      <c r="H111" s="2" t="str">
        <f>IFERROR('Master Data'!E150,"")</f>
        <v/>
      </c>
      <c r="I111" s="2" t="str">
        <f>IFERROR(__xludf.DUMMYFUNCTION("IFERROR(TRANSPOSE(FILTER('Master Data'!$B$2:$B$527,'Master Data'!$A$2:$A$527=$B111)),"""")"),"")</f>
        <v/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</row>
    <row r="112" ht="15.75" customHeight="1">
      <c r="A112" s="8"/>
      <c r="B112" s="9"/>
      <c r="C112" s="9"/>
      <c r="D112" s="6" t="str">
        <f>IF(C112="","",IFERROR(VLOOKUP(C112,'Master Data'!$B$2:$C$527,2,FALSE),""))</f>
        <v/>
      </c>
      <c r="E112" s="10"/>
      <c r="H112" s="2" t="str">
        <f>IFERROR('Master Data'!E151,"")</f>
        <v/>
      </c>
      <c r="I112" s="2" t="str">
        <f>IFERROR(__xludf.DUMMYFUNCTION("IFERROR(TRANSPOSE(FILTER('Master Data'!$B$2:$B$527,'Master Data'!$A$2:$A$527=$B112)),"""")"),"")</f>
        <v/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</row>
    <row r="113" ht="15.75" customHeight="1">
      <c r="A113" s="8"/>
      <c r="B113" s="9"/>
      <c r="C113" s="9"/>
      <c r="D113" s="6" t="str">
        <f>IF(C113="","",IFERROR(VLOOKUP(C113,'Master Data'!$B$2:$C$527,2,FALSE),""))</f>
        <v/>
      </c>
      <c r="E113" s="10"/>
      <c r="H113" s="2" t="str">
        <f>IFERROR('Master Data'!E152,"")</f>
        <v/>
      </c>
      <c r="I113" s="2" t="str">
        <f>IFERROR(__xludf.DUMMYFUNCTION("IFERROR(TRANSPOSE(FILTER('Master Data'!$B$2:$B$527,'Master Data'!$A$2:$A$527=$B113)),"""")"),"")</f>
        <v/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</row>
    <row r="114" ht="15.75" customHeight="1">
      <c r="A114" s="8"/>
      <c r="B114" s="9"/>
      <c r="C114" s="9"/>
      <c r="D114" s="6" t="str">
        <f>IF(C114="","",IFERROR(VLOOKUP(C114,'Master Data'!$B$2:$C$527,2,FALSE),""))</f>
        <v/>
      </c>
      <c r="E114" s="10"/>
      <c r="H114" s="2" t="str">
        <f>IFERROR('Master Data'!E153,"")</f>
        <v/>
      </c>
      <c r="I114" s="2" t="str">
        <f>IFERROR(__xludf.DUMMYFUNCTION("IFERROR(TRANSPOSE(FILTER('Master Data'!$B$2:$B$527,'Master Data'!$A$2:$A$527=$B114)),"""")"),"")</f>
        <v/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</row>
    <row r="115" ht="15.75" customHeight="1">
      <c r="A115" s="8"/>
      <c r="B115" s="9"/>
      <c r="C115" s="9"/>
      <c r="D115" s="6" t="str">
        <f>IF(C115="","",IFERROR(VLOOKUP(C115,'Master Data'!$B$2:$C$527,2,FALSE),""))</f>
        <v/>
      </c>
      <c r="E115" s="10"/>
      <c r="H115" s="2" t="str">
        <f>IFERROR('Master Data'!E154,"")</f>
        <v/>
      </c>
      <c r="I115" s="2" t="str">
        <f>IFERROR(__xludf.DUMMYFUNCTION("IFERROR(TRANSPOSE(FILTER('Master Data'!$B$2:$B$527,'Master Data'!$A$2:$A$527=$B115)),"""")"),"")</f>
        <v/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</row>
    <row r="116" ht="15.75" customHeight="1">
      <c r="A116" s="8"/>
      <c r="B116" s="9"/>
      <c r="C116" s="9"/>
      <c r="D116" s="6" t="str">
        <f>IF(C116="","",IFERROR(VLOOKUP(C116,'Master Data'!$B$2:$C$527,2,FALSE),""))</f>
        <v/>
      </c>
      <c r="E116" s="10"/>
      <c r="H116" s="2" t="str">
        <f>IFERROR('Master Data'!E155,"")</f>
        <v/>
      </c>
      <c r="I116" s="2" t="str">
        <f>IFERROR(__xludf.DUMMYFUNCTION("IFERROR(TRANSPOSE(FILTER('Master Data'!$B$2:$B$527,'Master Data'!$A$2:$A$527=$B116)),"""")"),"")</f>
        <v/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</row>
    <row r="117" ht="15.75" customHeight="1">
      <c r="A117" s="8"/>
      <c r="B117" s="9"/>
      <c r="C117" s="9"/>
      <c r="D117" s="6" t="str">
        <f>IF(C117="","",IFERROR(VLOOKUP(C117,'Master Data'!$B$2:$C$527,2,FALSE),""))</f>
        <v/>
      </c>
      <c r="E117" s="10"/>
      <c r="H117" s="2" t="str">
        <f>IFERROR('Master Data'!E156,"")</f>
        <v/>
      </c>
      <c r="I117" s="2" t="str">
        <f>IFERROR(__xludf.DUMMYFUNCTION("IFERROR(TRANSPOSE(FILTER('Master Data'!$B$2:$B$527,'Master Data'!$A$2:$A$527=$B117)),"""")"),"")</f>
        <v/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</row>
    <row r="118" ht="15.75" customHeight="1">
      <c r="A118" s="8"/>
      <c r="B118" s="9"/>
      <c r="C118" s="9"/>
      <c r="D118" s="6" t="str">
        <f>IF(C118="","",IFERROR(VLOOKUP(C118,'Master Data'!$B$2:$C$527,2,FALSE),""))</f>
        <v/>
      </c>
      <c r="E118" s="10"/>
      <c r="H118" s="2" t="str">
        <f>IFERROR('Master Data'!E157,"")</f>
        <v/>
      </c>
      <c r="I118" s="2" t="str">
        <f>IFERROR(__xludf.DUMMYFUNCTION("IFERROR(TRANSPOSE(FILTER('Master Data'!$B$2:$B$527,'Master Data'!$A$2:$A$527=$B118)),"""")"),"")</f>
        <v/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</row>
    <row r="119" ht="15.75" customHeight="1">
      <c r="A119" s="8"/>
      <c r="B119" s="9"/>
      <c r="C119" s="9"/>
      <c r="D119" s="6" t="str">
        <f>IF(C119="","",IFERROR(VLOOKUP(C119,'Master Data'!$B$2:$C$527,2,FALSE),""))</f>
        <v/>
      </c>
      <c r="E119" s="10"/>
      <c r="H119" s="2" t="str">
        <f>IFERROR('Master Data'!E158,"")</f>
        <v/>
      </c>
      <c r="I119" s="2" t="str">
        <f>IFERROR(__xludf.DUMMYFUNCTION("IFERROR(TRANSPOSE(FILTER('Master Data'!$B$2:$B$527,'Master Data'!$A$2:$A$527=$B119)),"""")"),"")</f>
        <v/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</row>
    <row r="120" ht="15.75" customHeight="1">
      <c r="A120" s="8"/>
      <c r="B120" s="9"/>
      <c r="C120" s="9"/>
      <c r="D120" s="6" t="str">
        <f>IF(C120="","",IFERROR(VLOOKUP(C120,'Master Data'!$B$2:$C$527,2,FALSE),""))</f>
        <v/>
      </c>
      <c r="E120" s="10"/>
      <c r="H120" s="2" t="str">
        <f>IFERROR('Master Data'!E159,"")</f>
        <v/>
      </c>
      <c r="I120" s="2" t="str">
        <f>IFERROR(__xludf.DUMMYFUNCTION("IFERROR(TRANSPOSE(FILTER('Master Data'!$B$2:$B$527,'Master Data'!$A$2:$A$527=$B120)),"""")"),"")</f>
        <v/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</row>
    <row r="121" ht="15.75" customHeight="1">
      <c r="A121" s="8"/>
      <c r="B121" s="9"/>
      <c r="C121" s="9"/>
      <c r="D121" s="6" t="str">
        <f>IF(C121="","",IFERROR(VLOOKUP(C121,'Master Data'!$B$2:$C$527,2,FALSE),""))</f>
        <v/>
      </c>
      <c r="E121" s="10"/>
      <c r="H121" s="2" t="str">
        <f>IFERROR('Master Data'!E160,"")</f>
        <v/>
      </c>
      <c r="I121" s="2" t="str">
        <f>IFERROR(__xludf.DUMMYFUNCTION("IFERROR(TRANSPOSE(FILTER('Master Data'!$B$2:$B$527,'Master Data'!$A$2:$A$527=$B121)),"""")"),"")</f>
        <v/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</row>
    <row r="122" ht="15.75" customHeight="1">
      <c r="A122" s="8"/>
      <c r="B122" s="9"/>
      <c r="C122" s="9"/>
      <c r="D122" s="6" t="str">
        <f>IF(C122="","",IFERROR(VLOOKUP(C122,'Master Data'!$B$2:$C$527,2,FALSE),""))</f>
        <v/>
      </c>
      <c r="E122" s="10"/>
      <c r="H122" s="2" t="str">
        <f>IFERROR('Master Data'!E161,"")</f>
        <v/>
      </c>
      <c r="I122" s="2" t="str">
        <f>IFERROR(__xludf.DUMMYFUNCTION("IFERROR(TRANSPOSE(FILTER('Master Data'!$B$2:$B$527,'Master Data'!$A$2:$A$527=$B122)),"""")"),"")</f>
        <v/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</row>
    <row r="123" ht="15.75" customHeight="1">
      <c r="A123" s="8"/>
      <c r="B123" s="9"/>
      <c r="C123" s="9"/>
      <c r="D123" s="6" t="str">
        <f>IF(C123="","",IFERROR(VLOOKUP(C123,'Master Data'!$B$2:$C$527,2,FALSE),""))</f>
        <v/>
      </c>
      <c r="E123" s="10"/>
      <c r="H123" s="2" t="str">
        <f>IFERROR('Master Data'!E162,"")</f>
        <v/>
      </c>
      <c r="I123" s="2" t="str">
        <f>IFERROR(__xludf.DUMMYFUNCTION("IFERROR(TRANSPOSE(FILTER('Master Data'!$B$2:$B$527,'Master Data'!$A$2:$A$527=$B123)),"""")"),"")</f>
        <v/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</row>
    <row r="124" ht="15.75" customHeight="1">
      <c r="A124" s="8"/>
      <c r="B124" s="9"/>
      <c r="C124" s="9"/>
      <c r="D124" s="6" t="str">
        <f>IF(C124="","",IFERROR(VLOOKUP(C124,'Master Data'!$B$2:$C$527,2,FALSE),""))</f>
        <v/>
      </c>
      <c r="E124" s="10"/>
      <c r="H124" s="2" t="str">
        <f>IFERROR('Master Data'!E163,"")</f>
        <v/>
      </c>
      <c r="I124" s="2" t="str">
        <f>IFERROR(__xludf.DUMMYFUNCTION("IFERROR(TRANSPOSE(FILTER('Master Data'!$B$2:$B$527,'Master Data'!$A$2:$A$527=$B124)),"""")"),"")</f>
        <v/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</row>
    <row r="125" ht="15.75" customHeight="1">
      <c r="A125" s="8"/>
      <c r="B125" s="9"/>
      <c r="C125" s="9"/>
      <c r="D125" s="6" t="str">
        <f>IF(C125="","",IFERROR(VLOOKUP(C125,'Master Data'!$B$2:$C$527,2,FALSE),""))</f>
        <v/>
      </c>
      <c r="E125" s="10"/>
      <c r="H125" s="2" t="str">
        <f>IFERROR('Master Data'!E164,"")</f>
        <v/>
      </c>
      <c r="I125" s="2" t="str">
        <f>IFERROR(__xludf.DUMMYFUNCTION("IFERROR(TRANSPOSE(FILTER('Master Data'!$B$2:$B$527,'Master Data'!$A$2:$A$527=$B125)),"""")"),"")</f>
        <v/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</row>
    <row r="126" ht="15.75" customHeight="1">
      <c r="A126" s="8"/>
      <c r="B126" s="9"/>
      <c r="C126" s="9"/>
      <c r="D126" s="6" t="str">
        <f>IF(C126="","",IFERROR(VLOOKUP(C126,'Master Data'!$B$2:$C$527,2,FALSE),""))</f>
        <v/>
      </c>
      <c r="E126" s="10"/>
      <c r="H126" s="2" t="str">
        <f>IFERROR('Master Data'!E165,"")</f>
        <v/>
      </c>
      <c r="I126" s="2" t="str">
        <f>IFERROR(__xludf.DUMMYFUNCTION("IFERROR(TRANSPOSE(FILTER('Master Data'!$B$2:$B$527,'Master Data'!$A$2:$A$527=$B126)),"""")"),"")</f>
        <v/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</row>
    <row r="127" ht="15.75" customHeight="1">
      <c r="A127" s="8"/>
      <c r="B127" s="9"/>
      <c r="C127" s="9"/>
      <c r="D127" s="6" t="str">
        <f>IF(C127="","",IFERROR(VLOOKUP(C127,'Master Data'!$B$2:$C$527,2,FALSE),""))</f>
        <v/>
      </c>
      <c r="E127" s="10"/>
      <c r="H127" s="2" t="str">
        <f>IFERROR('Master Data'!E166,"")</f>
        <v/>
      </c>
      <c r="I127" s="2" t="str">
        <f>IFERROR(__xludf.DUMMYFUNCTION("IFERROR(TRANSPOSE(FILTER('Master Data'!$B$2:$B$527,'Master Data'!$A$2:$A$527=$B127)),"""")"),"")</f>
        <v/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</row>
    <row r="128" ht="15.75" customHeight="1">
      <c r="A128" s="8"/>
      <c r="B128" s="9"/>
      <c r="C128" s="9"/>
      <c r="D128" s="6" t="str">
        <f>IF(C128="","",IFERROR(VLOOKUP(C128,'Master Data'!$B$2:$C$527,2,FALSE),""))</f>
        <v/>
      </c>
      <c r="E128" s="10"/>
      <c r="H128" s="2" t="str">
        <f>IFERROR('Master Data'!E167,"")</f>
        <v/>
      </c>
      <c r="I128" s="2" t="str">
        <f>IFERROR(__xludf.DUMMYFUNCTION("IFERROR(TRANSPOSE(FILTER('Master Data'!$B$2:$B$527,'Master Data'!$A$2:$A$527=$B128)),"""")"),"")</f>
        <v/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</row>
    <row r="129" ht="15.75" customHeight="1">
      <c r="A129" s="8"/>
      <c r="B129" s="9"/>
      <c r="C129" s="9"/>
      <c r="D129" s="6" t="str">
        <f>IF(C129="","",IFERROR(VLOOKUP(C129,'Master Data'!$B$2:$C$527,2,FALSE),""))</f>
        <v/>
      </c>
      <c r="E129" s="10"/>
      <c r="H129" s="2" t="str">
        <f>IFERROR('Master Data'!E168,"")</f>
        <v/>
      </c>
      <c r="I129" s="2" t="str">
        <f>IFERROR(__xludf.DUMMYFUNCTION("IFERROR(TRANSPOSE(FILTER('Master Data'!$B$2:$B$527,'Master Data'!$A$2:$A$527=$B129)),"""")"),"")</f>
        <v/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</row>
    <row r="130" ht="15.75" customHeight="1">
      <c r="A130" s="8"/>
      <c r="B130" s="9"/>
      <c r="C130" s="9"/>
      <c r="D130" s="6" t="str">
        <f>IF(C130="","",IFERROR(VLOOKUP(C130,'Master Data'!$B$2:$C$527,2,FALSE),""))</f>
        <v/>
      </c>
      <c r="E130" s="10"/>
      <c r="H130" s="2" t="str">
        <f>IFERROR('Master Data'!E169,"")</f>
        <v/>
      </c>
      <c r="I130" s="2" t="str">
        <f>IFERROR(__xludf.DUMMYFUNCTION("IFERROR(TRANSPOSE(FILTER('Master Data'!$B$2:$B$527,'Master Data'!$A$2:$A$527=$B130)),"""")"),"")</f>
        <v/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</row>
    <row r="131" ht="15.75" customHeight="1">
      <c r="A131" s="8"/>
      <c r="B131" s="9"/>
      <c r="C131" s="9"/>
      <c r="D131" s="6" t="str">
        <f>IF(C131="","",IFERROR(VLOOKUP(C131,'Master Data'!$B$2:$C$527,2,FALSE),""))</f>
        <v/>
      </c>
      <c r="E131" s="10"/>
      <c r="H131" s="2" t="str">
        <f>IFERROR('Master Data'!E170,"")</f>
        <v/>
      </c>
      <c r="I131" s="2" t="str">
        <f>IFERROR(__xludf.DUMMYFUNCTION("IFERROR(TRANSPOSE(FILTER('Master Data'!$B$2:$B$527,'Master Data'!$A$2:$A$527=$B131)),"""")"),"")</f>
        <v/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</row>
    <row r="132" ht="15.75" customHeight="1">
      <c r="A132" s="8"/>
      <c r="B132" s="9"/>
      <c r="C132" s="9"/>
      <c r="D132" s="6" t="str">
        <f>IF(C132="","",IFERROR(VLOOKUP(C132,'Master Data'!$B$2:$C$527,2,FALSE),""))</f>
        <v/>
      </c>
      <c r="E132" s="10"/>
      <c r="H132" s="2" t="str">
        <f>IFERROR('Master Data'!E171,"")</f>
        <v/>
      </c>
      <c r="I132" s="2" t="str">
        <f>IFERROR(__xludf.DUMMYFUNCTION("IFERROR(TRANSPOSE(FILTER('Master Data'!$B$2:$B$527,'Master Data'!$A$2:$A$527=$B132)),"""")"),"")</f>
        <v/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</row>
    <row r="133" ht="15.75" customHeight="1">
      <c r="A133" s="8"/>
      <c r="B133" s="9"/>
      <c r="C133" s="9"/>
      <c r="D133" s="6" t="str">
        <f>IF(C133="","",IFERROR(VLOOKUP(C133,'Master Data'!$B$2:$C$527,2,FALSE),""))</f>
        <v/>
      </c>
      <c r="E133" s="10"/>
      <c r="H133" s="2" t="str">
        <f>IFERROR('Master Data'!E172,"")</f>
        <v/>
      </c>
      <c r="I133" s="2" t="str">
        <f>IFERROR(__xludf.DUMMYFUNCTION("IFERROR(TRANSPOSE(FILTER('Master Data'!$B$2:$B$527,'Master Data'!$A$2:$A$527=$B133)),"""")"),"")</f>
        <v/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</row>
    <row r="134" ht="15.75" customHeight="1">
      <c r="A134" s="8"/>
      <c r="B134" s="9"/>
      <c r="C134" s="9"/>
      <c r="D134" s="6" t="str">
        <f>IF(C134="","",IFERROR(VLOOKUP(C134,'Master Data'!$B$2:$C$527,2,FALSE),""))</f>
        <v/>
      </c>
      <c r="E134" s="10"/>
      <c r="H134" s="2" t="str">
        <f>IFERROR('Master Data'!E173,"")</f>
        <v/>
      </c>
      <c r="I134" s="2" t="str">
        <f>IFERROR(__xludf.DUMMYFUNCTION("IFERROR(TRANSPOSE(FILTER('Master Data'!$B$2:$B$527,'Master Data'!$A$2:$A$527=$B134)),"""")"),"")</f>
        <v/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</row>
    <row r="135" ht="15.75" customHeight="1">
      <c r="A135" s="8"/>
      <c r="B135" s="9"/>
      <c r="C135" s="9"/>
      <c r="D135" s="6" t="str">
        <f>IF(C135="","",IFERROR(VLOOKUP(C135,'Master Data'!$B$2:$C$527,2,FALSE),""))</f>
        <v/>
      </c>
      <c r="E135" s="10"/>
      <c r="H135" s="2" t="str">
        <f>IFERROR('Master Data'!E174,"")</f>
        <v/>
      </c>
      <c r="I135" s="2" t="str">
        <f>IFERROR(__xludf.DUMMYFUNCTION("IFERROR(TRANSPOSE(FILTER('Master Data'!$B$2:$B$527,'Master Data'!$A$2:$A$527=$B135)),"""")"),"")</f>
        <v/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</row>
    <row r="136" ht="15.75" customHeight="1">
      <c r="A136" s="8"/>
      <c r="B136" s="9"/>
      <c r="C136" s="9"/>
      <c r="D136" s="6" t="str">
        <f>IF(C136="","",IFERROR(VLOOKUP(C136,'Master Data'!$B$2:$C$527,2,FALSE),""))</f>
        <v/>
      </c>
      <c r="E136" s="10"/>
      <c r="H136" s="2" t="str">
        <f>IFERROR('Master Data'!E175,"")</f>
        <v/>
      </c>
      <c r="I136" s="2" t="str">
        <f>IFERROR(__xludf.DUMMYFUNCTION("IFERROR(TRANSPOSE(FILTER('Master Data'!$B$2:$B$527,'Master Data'!$A$2:$A$527=$B136)),"""")"),"")</f>
        <v/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</row>
    <row r="137" ht="15.75" customHeight="1">
      <c r="A137" s="8"/>
      <c r="B137" s="9"/>
      <c r="C137" s="9"/>
      <c r="D137" s="6" t="str">
        <f>IF(C137="","",IFERROR(VLOOKUP(C137,'Master Data'!$B$2:$C$527,2,FALSE),""))</f>
        <v/>
      </c>
      <c r="E137" s="10"/>
      <c r="H137" s="2" t="str">
        <f>IFERROR('Master Data'!E176,"")</f>
        <v/>
      </c>
      <c r="I137" s="2" t="str">
        <f>IFERROR(__xludf.DUMMYFUNCTION("IFERROR(TRANSPOSE(FILTER('Master Data'!$B$2:$B$527,'Master Data'!$A$2:$A$527=$B137)),"""")"),"")</f>
        <v/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</row>
    <row r="138" ht="15.75" customHeight="1">
      <c r="A138" s="8"/>
      <c r="B138" s="9"/>
      <c r="C138" s="9"/>
      <c r="D138" s="6" t="str">
        <f>IF(C138="","",IFERROR(VLOOKUP(C138,'Master Data'!$B$2:$C$527,2,FALSE),""))</f>
        <v/>
      </c>
      <c r="E138" s="10"/>
      <c r="H138" s="2" t="str">
        <f>IFERROR('Master Data'!E177,"")</f>
        <v/>
      </c>
      <c r="I138" s="2" t="str">
        <f>IFERROR(__xludf.DUMMYFUNCTION("IFERROR(TRANSPOSE(FILTER('Master Data'!$B$2:$B$527,'Master Data'!$A$2:$A$527=$B138)),"""")"),"")</f>
        <v/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</row>
    <row r="139" ht="15.75" customHeight="1">
      <c r="A139" s="8"/>
      <c r="B139" s="9"/>
      <c r="C139" s="9"/>
      <c r="D139" s="6" t="str">
        <f>IF(C139="","",IFERROR(VLOOKUP(C139,'Master Data'!$B$2:$C$527,2,FALSE),""))</f>
        <v/>
      </c>
      <c r="E139" s="10"/>
      <c r="H139" s="2" t="str">
        <f>IFERROR('Master Data'!E178,"")</f>
        <v/>
      </c>
      <c r="I139" s="2" t="str">
        <f>IFERROR(__xludf.DUMMYFUNCTION("IFERROR(TRANSPOSE(FILTER('Master Data'!$B$2:$B$527,'Master Data'!$A$2:$A$527=$B139)),"""")"),"")</f>
        <v/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</row>
    <row r="140" ht="15.75" customHeight="1">
      <c r="A140" s="8"/>
      <c r="B140" s="9"/>
      <c r="C140" s="9"/>
      <c r="D140" s="6" t="str">
        <f>IF(C140="","",IFERROR(VLOOKUP(C140,'Master Data'!$B$2:$C$527,2,FALSE),""))</f>
        <v/>
      </c>
      <c r="E140" s="10"/>
      <c r="H140" s="2" t="str">
        <f>IFERROR('Master Data'!E179,"")</f>
        <v/>
      </c>
      <c r="I140" s="2" t="str">
        <f>IFERROR(__xludf.DUMMYFUNCTION("IFERROR(TRANSPOSE(FILTER('Master Data'!$B$2:$B$527,'Master Data'!$A$2:$A$527=$B140)),"""")"),"")</f>
        <v/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</row>
    <row r="141" ht="15.75" customHeight="1">
      <c r="A141" s="8"/>
      <c r="B141" s="9"/>
      <c r="C141" s="9"/>
      <c r="D141" s="6" t="str">
        <f>IF(C141="","",IFERROR(VLOOKUP(C141,'Master Data'!$B$2:$C$527,2,FALSE),""))</f>
        <v/>
      </c>
      <c r="E141" s="10"/>
      <c r="H141" s="2" t="str">
        <f>IFERROR('Master Data'!E180,"")</f>
        <v/>
      </c>
      <c r="I141" s="2" t="str">
        <f>IFERROR(__xludf.DUMMYFUNCTION("IFERROR(TRANSPOSE(FILTER('Master Data'!$B$2:$B$527,'Master Data'!$A$2:$A$527=$B141)),"""")"),"")</f>
        <v/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</row>
    <row r="142" ht="15.75" customHeight="1">
      <c r="A142" s="8"/>
      <c r="B142" s="9"/>
      <c r="C142" s="9"/>
      <c r="D142" s="6" t="str">
        <f>IF(C142="","",IFERROR(VLOOKUP(C142,'Master Data'!$B$2:$C$527,2,FALSE),""))</f>
        <v/>
      </c>
      <c r="E142" s="10"/>
      <c r="H142" s="2" t="str">
        <f>IFERROR('Master Data'!E181,"")</f>
        <v/>
      </c>
      <c r="I142" s="2" t="str">
        <f>IFERROR(__xludf.DUMMYFUNCTION("IFERROR(TRANSPOSE(FILTER('Master Data'!$B$2:$B$527,'Master Data'!$A$2:$A$527=$B142)),"""")"),"")</f>
        <v/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</row>
    <row r="143" ht="15.75" customHeight="1">
      <c r="A143" s="8"/>
      <c r="B143" s="9"/>
      <c r="C143" s="9"/>
      <c r="D143" s="6" t="str">
        <f>IF(C143="","",IFERROR(VLOOKUP(C143,'Master Data'!$B$2:$C$527,2,FALSE),""))</f>
        <v/>
      </c>
      <c r="E143" s="10"/>
      <c r="H143" s="2" t="str">
        <f>IFERROR('Master Data'!E182,"")</f>
        <v/>
      </c>
      <c r="I143" s="2" t="str">
        <f>IFERROR(__xludf.DUMMYFUNCTION("IFERROR(TRANSPOSE(FILTER('Master Data'!$B$2:$B$527,'Master Data'!$A$2:$A$527=$B143)),"""")"),"")</f>
        <v/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</row>
    <row r="144" ht="15.75" customHeight="1">
      <c r="A144" s="8"/>
      <c r="B144" s="9"/>
      <c r="C144" s="9"/>
      <c r="D144" s="6" t="str">
        <f>IF(C144="","",IFERROR(VLOOKUP(C144,'Master Data'!$B$2:$C$527,2,FALSE),""))</f>
        <v/>
      </c>
      <c r="E144" s="10"/>
      <c r="H144" s="2" t="str">
        <f>IFERROR('Master Data'!E183,"")</f>
        <v/>
      </c>
      <c r="I144" s="2" t="str">
        <f>IFERROR(__xludf.DUMMYFUNCTION("IFERROR(TRANSPOSE(FILTER('Master Data'!$B$2:$B$527,'Master Data'!$A$2:$A$527=$B144)),"""")"),"")</f>
        <v/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</row>
    <row r="145" ht="15.75" customHeight="1">
      <c r="A145" s="8"/>
      <c r="B145" s="9"/>
      <c r="C145" s="9"/>
      <c r="D145" s="6" t="str">
        <f>IF(C145="","",IFERROR(VLOOKUP(C145,'Master Data'!$B$2:$C$527,2,FALSE),""))</f>
        <v/>
      </c>
      <c r="E145" s="10"/>
      <c r="H145" s="2" t="str">
        <f>IFERROR('Master Data'!E184,"")</f>
        <v/>
      </c>
      <c r="I145" s="2" t="str">
        <f>IFERROR(__xludf.DUMMYFUNCTION("IFERROR(TRANSPOSE(FILTER('Master Data'!$B$2:$B$527,'Master Data'!$A$2:$A$527=$B145)),"""")"),"")</f>
        <v/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</row>
    <row r="146" ht="15.75" customHeight="1">
      <c r="A146" s="8"/>
      <c r="B146" s="9"/>
      <c r="C146" s="9"/>
      <c r="D146" s="6" t="str">
        <f>IF(C146="","",IFERROR(VLOOKUP(C146,'Master Data'!$B$2:$C$527,2,FALSE),""))</f>
        <v/>
      </c>
      <c r="E146" s="10"/>
      <c r="H146" s="2" t="str">
        <f>IFERROR('Master Data'!E185,"")</f>
        <v/>
      </c>
      <c r="I146" s="2" t="str">
        <f>IFERROR(__xludf.DUMMYFUNCTION("IFERROR(TRANSPOSE(FILTER('Master Data'!$B$2:$B$527,'Master Data'!$A$2:$A$527=$B146)),"""")"),"")</f>
        <v/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</row>
    <row r="147" ht="15.75" customHeight="1">
      <c r="A147" s="8"/>
      <c r="B147" s="9"/>
      <c r="C147" s="9"/>
      <c r="D147" s="6" t="str">
        <f>IF(C147="","",IFERROR(VLOOKUP(C147,'Master Data'!$B$2:$C$527,2,FALSE),""))</f>
        <v/>
      </c>
      <c r="E147" s="10"/>
      <c r="H147" s="2" t="str">
        <f>IFERROR('Master Data'!E186,"")</f>
        <v/>
      </c>
      <c r="I147" s="2" t="str">
        <f>IFERROR(__xludf.DUMMYFUNCTION("IFERROR(TRANSPOSE(FILTER('Master Data'!$B$2:$B$527,'Master Data'!$A$2:$A$527=$B147)),"""")"),"")</f>
        <v/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</row>
    <row r="148" ht="15.75" customHeight="1">
      <c r="A148" s="8"/>
      <c r="B148" s="9"/>
      <c r="C148" s="9"/>
      <c r="D148" s="6" t="str">
        <f>IF(C148="","",IFERROR(VLOOKUP(C148,'Master Data'!$B$2:$C$527,2,FALSE),""))</f>
        <v/>
      </c>
      <c r="E148" s="10"/>
      <c r="H148" s="2" t="str">
        <f>IFERROR('Master Data'!E187,"")</f>
        <v/>
      </c>
      <c r="I148" s="2" t="str">
        <f>IFERROR(__xludf.DUMMYFUNCTION("IFERROR(TRANSPOSE(FILTER('Master Data'!$B$2:$B$527,'Master Data'!$A$2:$A$527=$B148)),"""")"),"")</f>
        <v/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</row>
    <row r="149" ht="15.75" customHeight="1">
      <c r="A149" s="8"/>
      <c r="B149" s="9"/>
      <c r="C149" s="9"/>
      <c r="D149" s="6" t="str">
        <f>IF(C149="","",IFERROR(VLOOKUP(C149,'Master Data'!$B$2:$C$527,2,FALSE),""))</f>
        <v/>
      </c>
      <c r="E149" s="10"/>
      <c r="H149" s="2" t="str">
        <f>IFERROR('Master Data'!E188,"")</f>
        <v/>
      </c>
      <c r="I149" s="2" t="str">
        <f>IFERROR(__xludf.DUMMYFUNCTION("IFERROR(TRANSPOSE(FILTER('Master Data'!$B$2:$B$527,'Master Data'!$A$2:$A$527=$B149)),"""")"),"")</f>
        <v/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</row>
    <row r="150" ht="15.75" customHeight="1">
      <c r="A150" s="8"/>
      <c r="B150" s="9"/>
      <c r="C150" s="9"/>
      <c r="D150" s="6" t="str">
        <f>IF(C150="","",IFERROR(VLOOKUP(C150,'Master Data'!$B$2:$C$527,2,FALSE),""))</f>
        <v/>
      </c>
      <c r="E150" s="10"/>
      <c r="H150" s="2" t="str">
        <f>IFERROR('Master Data'!E189,"")</f>
        <v/>
      </c>
      <c r="I150" s="2" t="str">
        <f>IFERROR(__xludf.DUMMYFUNCTION("IFERROR(TRANSPOSE(FILTER('Master Data'!$B$2:$B$527,'Master Data'!$A$2:$A$527=$B150)),"""")"),"")</f>
        <v/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</row>
    <row r="151" ht="15.75" customHeight="1">
      <c r="A151" s="8"/>
      <c r="B151" s="9"/>
      <c r="C151" s="9"/>
      <c r="D151" s="6" t="str">
        <f>IF(C151="","",IFERROR(VLOOKUP(C151,'Master Data'!$B$2:$C$527,2,FALSE),""))</f>
        <v/>
      </c>
      <c r="E151" s="10"/>
      <c r="H151" s="2" t="str">
        <f>IFERROR('Master Data'!E190,"")</f>
        <v/>
      </c>
      <c r="I151" s="2" t="str">
        <f>IFERROR(__xludf.DUMMYFUNCTION("IFERROR(TRANSPOSE(FILTER('Master Data'!$B$2:$B$527,'Master Data'!$A$2:$A$527=$B151)),"""")"),"")</f>
        <v/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</row>
    <row r="152" ht="15.75" customHeight="1">
      <c r="A152" s="8"/>
      <c r="B152" s="9"/>
      <c r="C152" s="9"/>
      <c r="D152" s="6" t="str">
        <f>IF(C152="","",IFERROR(VLOOKUP(C152,'Master Data'!$B$2:$C$527,2,FALSE),""))</f>
        <v/>
      </c>
      <c r="E152" s="10"/>
      <c r="H152" s="2" t="str">
        <f>IFERROR('Master Data'!E191,"")</f>
        <v/>
      </c>
      <c r="I152" s="2" t="str">
        <f>IFERROR(__xludf.DUMMYFUNCTION("IFERROR(TRANSPOSE(FILTER('Master Data'!$B$2:$B$527,'Master Data'!$A$2:$A$527=$B152)),"""")"),"")</f>
        <v/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</row>
    <row r="153" ht="15.75" customHeight="1">
      <c r="A153" s="8"/>
      <c r="B153" s="9"/>
      <c r="C153" s="9"/>
      <c r="D153" s="6" t="str">
        <f>IF(C153="","",IFERROR(VLOOKUP(C153,'Master Data'!$B$2:$C$527,2,FALSE),""))</f>
        <v/>
      </c>
      <c r="E153" s="10"/>
      <c r="H153" s="2" t="str">
        <f>IFERROR('Master Data'!E192,"")</f>
        <v/>
      </c>
      <c r="I153" s="2" t="str">
        <f>IFERROR(__xludf.DUMMYFUNCTION("IFERROR(TRANSPOSE(FILTER('Master Data'!$B$2:$B$527,'Master Data'!$A$2:$A$527=$B153)),"""")"),"")</f>
        <v/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</row>
    <row r="154" ht="15.75" customHeight="1">
      <c r="A154" s="8"/>
      <c r="B154" s="9"/>
      <c r="C154" s="9"/>
      <c r="D154" s="6" t="str">
        <f>IF(C154="","",IFERROR(VLOOKUP(C154,'Master Data'!$B$2:$C$527,2,FALSE),""))</f>
        <v/>
      </c>
      <c r="E154" s="10"/>
      <c r="H154" s="2" t="str">
        <f>IFERROR('Master Data'!E193,"")</f>
        <v/>
      </c>
      <c r="I154" s="2" t="str">
        <f>IFERROR(__xludf.DUMMYFUNCTION("IFERROR(TRANSPOSE(FILTER('Master Data'!$B$2:$B$527,'Master Data'!$A$2:$A$527=$B154)),"""")"),"")</f>
        <v/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</row>
    <row r="155" ht="15.75" customHeight="1">
      <c r="A155" s="8"/>
      <c r="B155" s="9"/>
      <c r="C155" s="9"/>
      <c r="D155" s="6" t="str">
        <f>IF(C155="","",IFERROR(VLOOKUP(C155,'Master Data'!$B$2:$C$527,2,FALSE),""))</f>
        <v/>
      </c>
      <c r="E155" s="10"/>
      <c r="H155" s="2" t="str">
        <f>IFERROR('Master Data'!E194,"")</f>
        <v/>
      </c>
      <c r="I155" s="2" t="str">
        <f>IFERROR(__xludf.DUMMYFUNCTION("IFERROR(TRANSPOSE(FILTER('Master Data'!$B$2:$B$527,'Master Data'!$A$2:$A$527=$B155)),"""")"),"")</f>
        <v/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</row>
    <row r="156" ht="15.75" customHeight="1">
      <c r="A156" s="8"/>
      <c r="B156" s="9"/>
      <c r="C156" s="9"/>
      <c r="D156" s="6" t="str">
        <f>IF(C156="","",IFERROR(VLOOKUP(C156,'Master Data'!$B$2:$C$527,2,FALSE),""))</f>
        <v/>
      </c>
      <c r="E156" s="10"/>
      <c r="H156" s="2" t="str">
        <f>IFERROR('Master Data'!E195,"")</f>
        <v/>
      </c>
      <c r="I156" s="2" t="str">
        <f>IFERROR(__xludf.DUMMYFUNCTION("IFERROR(TRANSPOSE(FILTER('Master Data'!$B$2:$B$527,'Master Data'!$A$2:$A$527=$B156)),"""")"),"")</f>
        <v/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</row>
    <row r="157" ht="15.75" customHeight="1">
      <c r="A157" s="8"/>
      <c r="B157" s="9"/>
      <c r="C157" s="9"/>
      <c r="D157" s="6" t="str">
        <f>IF(C157="","",IFERROR(VLOOKUP(C157,'Master Data'!$B$2:$C$527,2,FALSE),""))</f>
        <v/>
      </c>
      <c r="E157" s="10"/>
      <c r="H157" s="2" t="str">
        <f>IFERROR('Master Data'!E196,"")</f>
        <v/>
      </c>
      <c r="I157" s="2" t="str">
        <f>IFERROR(__xludf.DUMMYFUNCTION("IFERROR(TRANSPOSE(FILTER('Master Data'!$B$2:$B$527,'Master Data'!$A$2:$A$527=$B157)),"""")"),"")</f>
        <v/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</row>
    <row r="158" ht="15.75" customHeight="1">
      <c r="A158" s="8"/>
      <c r="B158" s="9"/>
      <c r="C158" s="9"/>
      <c r="D158" s="6" t="str">
        <f>IF(C158="","",IFERROR(VLOOKUP(C158,'Master Data'!$B$2:$C$527,2,FALSE),""))</f>
        <v/>
      </c>
      <c r="E158" s="10"/>
      <c r="H158" s="2" t="str">
        <f>IFERROR('Master Data'!E197,"")</f>
        <v/>
      </c>
      <c r="I158" s="2" t="str">
        <f>IFERROR(__xludf.DUMMYFUNCTION("IFERROR(TRANSPOSE(FILTER('Master Data'!$B$2:$B$527,'Master Data'!$A$2:$A$527=$B158)),"""")"),"")</f>
        <v/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</row>
    <row r="159" ht="15.75" customHeight="1">
      <c r="A159" s="8"/>
      <c r="B159" s="9"/>
      <c r="C159" s="9"/>
      <c r="D159" s="6" t="str">
        <f>IF(C159="","",IFERROR(VLOOKUP(C159,'Master Data'!$B$2:$C$527,2,FALSE),""))</f>
        <v/>
      </c>
      <c r="E159" s="10"/>
      <c r="H159" s="2" t="str">
        <f>IFERROR('Master Data'!E198,"")</f>
        <v/>
      </c>
      <c r="I159" s="2" t="str">
        <f>IFERROR(__xludf.DUMMYFUNCTION("IFERROR(TRANSPOSE(FILTER('Master Data'!$B$2:$B$527,'Master Data'!$A$2:$A$527=$B159)),"""")"),"")</f>
        <v/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</row>
    <row r="160" ht="15.75" customHeight="1">
      <c r="A160" s="8"/>
      <c r="B160" s="9"/>
      <c r="C160" s="9"/>
      <c r="D160" s="6" t="str">
        <f>IF(C160="","",IFERROR(VLOOKUP(C160,'Master Data'!$B$2:$C$527,2,FALSE),""))</f>
        <v/>
      </c>
      <c r="E160" s="10"/>
      <c r="H160" s="2" t="str">
        <f>IFERROR('Master Data'!E199,"")</f>
        <v/>
      </c>
      <c r="I160" s="2" t="str">
        <f>IFERROR(__xludf.DUMMYFUNCTION("IFERROR(TRANSPOSE(FILTER('Master Data'!$B$2:$B$527,'Master Data'!$A$2:$A$527=$B160)),"""")"),"")</f>
        <v/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</row>
    <row r="161" ht="15.75" customHeight="1">
      <c r="A161" s="8"/>
      <c r="B161" s="9"/>
      <c r="C161" s="9"/>
      <c r="D161" s="6" t="str">
        <f>IF(C161="","",IFERROR(VLOOKUP(C161,'Master Data'!$B$2:$C$527,2,FALSE),""))</f>
        <v/>
      </c>
      <c r="E161" s="10"/>
      <c r="H161" s="2" t="str">
        <f>IFERROR('Master Data'!E200,"")</f>
        <v/>
      </c>
      <c r="I161" s="2" t="str">
        <f>IFERROR(__xludf.DUMMYFUNCTION("IFERROR(TRANSPOSE(FILTER('Master Data'!$B$2:$B$527,'Master Data'!$A$2:$A$527=$B161)),"""")"),"")</f>
        <v/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</row>
    <row r="162" ht="15.75" customHeight="1">
      <c r="A162" s="8"/>
      <c r="B162" s="9"/>
      <c r="C162" s="9"/>
      <c r="D162" s="6" t="str">
        <f>IF(C162="","",IFERROR(VLOOKUP(C162,'Master Data'!$B$2:$C$527,2,FALSE),""))</f>
        <v/>
      </c>
      <c r="E162" s="10"/>
      <c r="H162" s="2" t="str">
        <f>IFERROR('Master Data'!E201,"")</f>
        <v/>
      </c>
      <c r="I162" s="2" t="str">
        <f>IFERROR(__xludf.DUMMYFUNCTION("IFERROR(TRANSPOSE(FILTER('Master Data'!$B$2:$B$527,'Master Data'!$A$2:$A$527=$B162)),"""")"),"")</f>
        <v/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</row>
    <row r="163" ht="15.75" customHeight="1">
      <c r="A163" s="8"/>
      <c r="B163" s="9"/>
      <c r="C163" s="9"/>
      <c r="D163" s="6" t="str">
        <f>IF(C163="","",IFERROR(VLOOKUP(C163,'Master Data'!$B$2:$C$527,2,FALSE),""))</f>
        <v/>
      </c>
      <c r="E163" s="10"/>
      <c r="H163" s="2" t="str">
        <f>IFERROR('Master Data'!E202,"")</f>
        <v/>
      </c>
      <c r="I163" s="2" t="str">
        <f>IFERROR(__xludf.DUMMYFUNCTION("IFERROR(TRANSPOSE(FILTER('Master Data'!$B$2:$B$527,'Master Data'!$A$2:$A$527=$B163)),"""")"),"")</f>
        <v/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</row>
    <row r="164" ht="15.75" customHeight="1">
      <c r="A164" s="8"/>
      <c r="B164" s="9"/>
      <c r="C164" s="9"/>
      <c r="D164" s="6" t="str">
        <f>IF(C164="","",IFERROR(VLOOKUP(C164,'Master Data'!$B$2:$C$527,2,FALSE),""))</f>
        <v/>
      </c>
      <c r="E164" s="10"/>
      <c r="H164" s="2" t="str">
        <f>IFERROR('Master Data'!E203,"")</f>
        <v/>
      </c>
      <c r="I164" s="2" t="str">
        <f>IFERROR(__xludf.DUMMYFUNCTION("IFERROR(TRANSPOSE(FILTER('Master Data'!$B$2:$B$527,'Master Data'!$A$2:$A$527=$B164)),"""")"),"")</f>
        <v/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</row>
    <row r="165" ht="15.75" customHeight="1">
      <c r="A165" s="8"/>
      <c r="B165" s="9"/>
      <c r="C165" s="9"/>
      <c r="D165" s="6" t="str">
        <f>IF(C165="","",IFERROR(VLOOKUP(C165,'Master Data'!$B$2:$C$527,2,FALSE),""))</f>
        <v/>
      </c>
      <c r="E165" s="10"/>
      <c r="H165" s="2" t="str">
        <f>IFERROR('Master Data'!E204,"")</f>
        <v/>
      </c>
      <c r="I165" s="2" t="str">
        <f>IFERROR(__xludf.DUMMYFUNCTION("IFERROR(TRANSPOSE(FILTER('Master Data'!$B$2:$B$527,'Master Data'!$A$2:$A$527=$B165)),"""")"),"")</f>
        <v/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</row>
    <row r="166" ht="15.75" customHeight="1">
      <c r="A166" s="8"/>
      <c r="B166" s="9"/>
      <c r="C166" s="9"/>
      <c r="D166" s="6" t="str">
        <f>IF(C166="","",IFERROR(VLOOKUP(C166,'Master Data'!$B$2:$C$527,2,FALSE),""))</f>
        <v/>
      </c>
      <c r="E166" s="10"/>
      <c r="H166" s="2" t="str">
        <f>IFERROR('Master Data'!E205,"")</f>
        <v/>
      </c>
      <c r="I166" s="2" t="str">
        <f>IFERROR(__xludf.DUMMYFUNCTION("IFERROR(TRANSPOSE(FILTER('Master Data'!$B$2:$B$527,'Master Data'!$A$2:$A$527=$B166)),"""")"),"")</f>
        <v/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</row>
    <row r="167" ht="15.75" customHeight="1">
      <c r="A167" s="8"/>
      <c r="B167" s="9"/>
      <c r="C167" s="9"/>
      <c r="D167" s="6" t="str">
        <f>IF(C167="","",IFERROR(VLOOKUP(C167,'Master Data'!$B$2:$C$527,2,FALSE),""))</f>
        <v/>
      </c>
      <c r="E167" s="10"/>
      <c r="H167" s="2" t="str">
        <f>IFERROR('Master Data'!E206,"")</f>
        <v/>
      </c>
      <c r="I167" s="2" t="str">
        <f>IFERROR(__xludf.DUMMYFUNCTION("IFERROR(TRANSPOSE(FILTER('Master Data'!$B$2:$B$527,'Master Data'!$A$2:$A$527=$B167)),"""")"),"")</f>
        <v/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</row>
    <row r="168" ht="15.75" customHeight="1">
      <c r="A168" s="8"/>
      <c r="B168" s="9"/>
      <c r="C168" s="9"/>
      <c r="D168" s="6" t="str">
        <f>IF(C168="","",IFERROR(VLOOKUP(C168,'Master Data'!$B$2:$C$527,2,FALSE),""))</f>
        <v/>
      </c>
      <c r="E168" s="10"/>
      <c r="H168" s="2" t="str">
        <f>IFERROR('Master Data'!E207,"")</f>
        <v/>
      </c>
      <c r="I168" s="2" t="str">
        <f>IFERROR(__xludf.DUMMYFUNCTION("IFERROR(TRANSPOSE(FILTER('Master Data'!$B$2:$B$527,'Master Data'!$A$2:$A$527=$B168)),"""")"),"")</f>
        <v/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</row>
    <row r="169" ht="15.75" customHeight="1">
      <c r="A169" s="8"/>
      <c r="B169" s="9"/>
      <c r="C169" s="9"/>
      <c r="D169" s="6" t="str">
        <f>IF(C169="","",IFERROR(VLOOKUP(C169,'Master Data'!$B$2:$C$527,2,FALSE),""))</f>
        <v/>
      </c>
      <c r="E169" s="10"/>
      <c r="H169" s="2" t="str">
        <f>IFERROR('Master Data'!E208,"")</f>
        <v/>
      </c>
      <c r="I169" s="2" t="str">
        <f>IFERROR(__xludf.DUMMYFUNCTION("IFERROR(TRANSPOSE(FILTER('Master Data'!$B$2:$B$527,'Master Data'!$A$2:$A$527=$B169)),"""")"),"")</f>
        <v/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</row>
    <row r="170" ht="15.75" customHeight="1">
      <c r="A170" s="8"/>
      <c r="B170" s="9"/>
      <c r="C170" s="9"/>
      <c r="D170" s="6" t="str">
        <f>IF(C170="","",IFERROR(VLOOKUP(C170,'Master Data'!$B$2:$C$527,2,FALSE),""))</f>
        <v/>
      </c>
      <c r="E170" s="10"/>
      <c r="H170" s="2" t="str">
        <f>IFERROR('Master Data'!E209,"")</f>
        <v/>
      </c>
      <c r="I170" s="2" t="str">
        <f>IFERROR(__xludf.DUMMYFUNCTION("IFERROR(TRANSPOSE(FILTER('Master Data'!$B$2:$B$527,'Master Data'!$A$2:$A$527=$B170)),"""")"),"")</f>
        <v/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</row>
    <row r="171" ht="15.75" customHeight="1">
      <c r="A171" s="8"/>
      <c r="B171" s="9"/>
      <c r="C171" s="9"/>
      <c r="D171" s="6" t="str">
        <f>IF(C171="","",IFERROR(VLOOKUP(C171,'Master Data'!$B$2:$C$527,2,FALSE),""))</f>
        <v/>
      </c>
      <c r="E171" s="10"/>
      <c r="H171" s="2" t="str">
        <f>IFERROR('Master Data'!E210,"")</f>
        <v/>
      </c>
      <c r="I171" s="2" t="str">
        <f>IFERROR(__xludf.DUMMYFUNCTION("IFERROR(TRANSPOSE(FILTER('Master Data'!$B$2:$B$527,'Master Data'!$A$2:$A$527=$B171)),"""")"),"")</f>
        <v/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</row>
    <row r="172" ht="15.75" customHeight="1">
      <c r="A172" s="8"/>
      <c r="B172" s="9"/>
      <c r="C172" s="9"/>
      <c r="D172" s="6" t="str">
        <f>IF(C172="","",IFERROR(VLOOKUP(C172,'Master Data'!$B$2:$C$527,2,FALSE),""))</f>
        <v/>
      </c>
      <c r="E172" s="10"/>
      <c r="H172" s="2" t="str">
        <f>IFERROR('Master Data'!E211,"")</f>
        <v/>
      </c>
      <c r="I172" s="2" t="str">
        <f>IFERROR(__xludf.DUMMYFUNCTION("IFERROR(TRANSPOSE(FILTER('Master Data'!$B$2:$B$527,'Master Data'!$A$2:$A$527=$B172)),"""")"),"")</f>
        <v/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</row>
    <row r="173" ht="15.75" customHeight="1">
      <c r="A173" s="8"/>
      <c r="B173" s="9"/>
      <c r="C173" s="9"/>
      <c r="D173" s="6" t="str">
        <f>IF(C173="","",IFERROR(VLOOKUP(C173,'Master Data'!$B$2:$C$527,2,FALSE),""))</f>
        <v/>
      </c>
      <c r="E173" s="10"/>
      <c r="H173" s="2" t="str">
        <f>IFERROR('Master Data'!E212,"")</f>
        <v/>
      </c>
      <c r="I173" s="2" t="str">
        <f>IFERROR(__xludf.DUMMYFUNCTION("IFERROR(TRANSPOSE(FILTER('Master Data'!$B$2:$B$527,'Master Data'!$A$2:$A$527=$B173)),"""")"),"")</f>
        <v/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</row>
    <row r="174" ht="15.75" customHeight="1">
      <c r="A174" s="8"/>
      <c r="B174" s="9"/>
      <c r="C174" s="9"/>
      <c r="D174" s="6" t="str">
        <f>IF(C174="","",IFERROR(VLOOKUP(C174,'Master Data'!$B$2:$C$527,2,FALSE),""))</f>
        <v/>
      </c>
      <c r="E174" s="10"/>
      <c r="H174" s="2" t="str">
        <f>IFERROR('Master Data'!E213,"")</f>
        <v/>
      </c>
      <c r="I174" s="2" t="str">
        <f>IFERROR(__xludf.DUMMYFUNCTION("IFERROR(TRANSPOSE(FILTER('Master Data'!$B$2:$B$527,'Master Data'!$A$2:$A$527=$B174)),"""")"),"")</f>
        <v/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</row>
    <row r="175" ht="15.75" customHeight="1">
      <c r="A175" s="8"/>
      <c r="B175" s="9"/>
      <c r="C175" s="9"/>
      <c r="D175" s="6" t="str">
        <f>IF(C175="","",IFERROR(VLOOKUP(C175,'Master Data'!$B$2:$C$527,2,FALSE),""))</f>
        <v/>
      </c>
      <c r="E175" s="10"/>
      <c r="H175" s="2" t="str">
        <f>IFERROR('Master Data'!E214,"")</f>
        <v/>
      </c>
      <c r="I175" s="2" t="str">
        <f>IFERROR(__xludf.DUMMYFUNCTION("IFERROR(TRANSPOSE(FILTER('Master Data'!$B$2:$B$527,'Master Data'!$A$2:$A$527=$B175)),"""")"),"")</f>
        <v/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</row>
    <row r="176" ht="15.75" customHeight="1">
      <c r="A176" s="8"/>
      <c r="B176" s="9"/>
      <c r="C176" s="9"/>
      <c r="D176" s="6" t="str">
        <f>IF(C176="","",IFERROR(VLOOKUP(C176,'Master Data'!$B$2:$C$527,2,FALSE),""))</f>
        <v/>
      </c>
      <c r="E176" s="10"/>
      <c r="H176" s="2" t="str">
        <f>IFERROR('Master Data'!E215,"")</f>
        <v/>
      </c>
      <c r="I176" s="2" t="str">
        <f>IFERROR(__xludf.DUMMYFUNCTION("IFERROR(TRANSPOSE(FILTER('Master Data'!$B$2:$B$527,'Master Data'!$A$2:$A$527=$B176)),"""")"),"")</f>
        <v/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</row>
    <row r="177" ht="15.75" customHeight="1">
      <c r="A177" s="8"/>
      <c r="B177" s="9"/>
      <c r="C177" s="9"/>
      <c r="D177" s="6" t="str">
        <f>IF(C177="","",IFERROR(VLOOKUP(C177,'Master Data'!$B$2:$C$527,2,FALSE),""))</f>
        <v/>
      </c>
      <c r="E177" s="10"/>
      <c r="H177" s="2" t="str">
        <f>IFERROR('Master Data'!E216,"")</f>
        <v/>
      </c>
      <c r="I177" s="2" t="str">
        <f>IFERROR(__xludf.DUMMYFUNCTION("IFERROR(TRANSPOSE(FILTER('Master Data'!$B$2:$B$527,'Master Data'!$A$2:$A$527=$B177)),"""")"),"")</f>
        <v/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</row>
    <row r="178" ht="15.75" customHeight="1">
      <c r="A178" s="8"/>
      <c r="B178" s="9"/>
      <c r="C178" s="9"/>
      <c r="D178" s="6" t="str">
        <f>IF(C178="","",IFERROR(VLOOKUP(C178,'Master Data'!$B$2:$C$527,2,FALSE),""))</f>
        <v/>
      </c>
      <c r="E178" s="10"/>
      <c r="H178" s="2" t="str">
        <f>IFERROR('Master Data'!E217,"")</f>
        <v/>
      </c>
      <c r="I178" s="2" t="str">
        <f>IFERROR(__xludf.DUMMYFUNCTION("IFERROR(TRANSPOSE(FILTER('Master Data'!$B$2:$B$527,'Master Data'!$A$2:$A$527=$B178)),"""")"),"")</f>
        <v/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</row>
    <row r="179" ht="15.75" customHeight="1">
      <c r="A179" s="8"/>
      <c r="B179" s="9"/>
      <c r="C179" s="9"/>
      <c r="D179" s="6" t="str">
        <f>IF(C179="","",IFERROR(VLOOKUP(C179,'Master Data'!$B$2:$C$527,2,FALSE),""))</f>
        <v/>
      </c>
      <c r="E179" s="10"/>
      <c r="H179" s="2" t="str">
        <f>IFERROR('Master Data'!E218,"")</f>
        <v/>
      </c>
      <c r="I179" s="2" t="str">
        <f>IFERROR(__xludf.DUMMYFUNCTION("IFERROR(TRANSPOSE(FILTER('Master Data'!$B$2:$B$527,'Master Data'!$A$2:$A$527=$B179)),"""")"),"")</f>
        <v/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</row>
    <row r="180" ht="15.75" customHeight="1">
      <c r="A180" s="8"/>
      <c r="B180" s="9"/>
      <c r="C180" s="9"/>
      <c r="D180" s="6" t="str">
        <f>IF(C180="","",IFERROR(VLOOKUP(C180,'Master Data'!$B$2:$C$527,2,FALSE),""))</f>
        <v/>
      </c>
      <c r="E180" s="10"/>
      <c r="H180" s="2" t="str">
        <f>IFERROR('Master Data'!E219,"")</f>
        <v/>
      </c>
      <c r="I180" s="2" t="str">
        <f>IFERROR(__xludf.DUMMYFUNCTION("IFERROR(TRANSPOSE(FILTER('Master Data'!$B$2:$B$527,'Master Data'!$A$2:$A$527=$B180)),"""")"),"")</f>
        <v/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</row>
    <row r="181" ht="15.75" customHeight="1">
      <c r="A181" s="8"/>
      <c r="B181" s="9"/>
      <c r="C181" s="9"/>
      <c r="D181" s="6" t="str">
        <f>IF(C181="","",IFERROR(VLOOKUP(C181,'Master Data'!$B$2:$C$527,2,FALSE),""))</f>
        <v/>
      </c>
      <c r="E181" s="10"/>
      <c r="H181" s="2" t="str">
        <f>IFERROR('Master Data'!E220,"")</f>
        <v/>
      </c>
      <c r="I181" s="2" t="str">
        <f>IFERROR(__xludf.DUMMYFUNCTION("IFERROR(TRANSPOSE(FILTER('Master Data'!$B$2:$B$527,'Master Data'!$A$2:$A$527=$B181)),"""")"),"")</f>
        <v/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</row>
    <row r="182" ht="15.75" customHeight="1">
      <c r="A182" s="8"/>
      <c r="B182" s="9"/>
      <c r="C182" s="9"/>
      <c r="D182" s="6" t="str">
        <f>IF(C182="","",IFERROR(VLOOKUP(C182,'Master Data'!$B$2:$C$527,2,FALSE),""))</f>
        <v/>
      </c>
      <c r="E182" s="10"/>
      <c r="H182" s="2" t="str">
        <f>IFERROR('Master Data'!E221,"")</f>
        <v/>
      </c>
      <c r="I182" s="2" t="str">
        <f>IFERROR(__xludf.DUMMYFUNCTION("IFERROR(TRANSPOSE(FILTER('Master Data'!$B$2:$B$527,'Master Data'!$A$2:$A$527=$B182)),"""")"),"")</f>
        <v/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</row>
    <row r="183" ht="15.75" customHeight="1">
      <c r="A183" s="8"/>
      <c r="B183" s="9"/>
      <c r="C183" s="9"/>
      <c r="D183" s="6" t="str">
        <f>IF(C183="","",IFERROR(VLOOKUP(C183,'Master Data'!$B$2:$C$527,2,FALSE),""))</f>
        <v/>
      </c>
      <c r="E183" s="10"/>
      <c r="H183" s="2" t="str">
        <f>IFERROR('Master Data'!E222,"")</f>
        <v/>
      </c>
      <c r="I183" s="2" t="str">
        <f>IFERROR(__xludf.DUMMYFUNCTION("IFERROR(TRANSPOSE(FILTER('Master Data'!$B$2:$B$527,'Master Data'!$A$2:$A$527=$B183)),"""")"),"")</f>
        <v/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</row>
    <row r="184" ht="15.75" customHeight="1">
      <c r="A184" s="8"/>
      <c r="B184" s="9"/>
      <c r="C184" s="9"/>
      <c r="D184" s="6" t="str">
        <f>IF(C184="","",IFERROR(VLOOKUP(C184,'Master Data'!$B$2:$C$527,2,FALSE),""))</f>
        <v/>
      </c>
      <c r="E184" s="10"/>
      <c r="H184" s="2" t="str">
        <f>IFERROR('Master Data'!E223,"")</f>
        <v/>
      </c>
      <c r="I184" s="2" t="str">
        <f>IFERROR(__xludf.DUMMYFUNCTION("IFERROR(TRANSPOSE(FILTER('Master Data'!$B$2:$B$527,'Master Data'!$A$2:$A$527=$B184)),"""")"),"")</f>
        <v/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</row>
    <row r="185" ht="15.75" customHeight="1">
      <c r="A185" s="8"/>
      <c r="B185" s="9"/>
      <c r="C185" s="9"/>
      <c r="D185" s="6" t="str">
        <f>IF(C185="","",IFERROR(VLOOKUP(C185,'Master Data'!$B$2:$C$527,2,FALSE),""))</f>
        <v/>
      </c>
      <c r="E185" s="10"/>
      <c r="H185" s="2" t="str">
        <f>IFERROR('Master Data'!E224,"")</f>
        <v/>
      </c>
      <c r="I185" s="2" t="str">
        <f>IFERROR(__xludf.DUMMYFUNCTION("IFERROR(TRANSPOSE(FILTER('Master Data'!$B$2:$B$527,'Master Data'!$A$2:$A$527=$B185)),"""")"),"")</f>
        <v/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</row>
    <row r="186" ht="15.75" customHeight="1">
      <c r="A186" s="8"/>
      <c r="B186" s="9"/>
      <c r="C186" s="9"/>
      <c r="D186" s="6" t="str">
        <f>IF(C186="","",IFERROR(VLOOKUP(C186,'Master Data'!$B$2:$C$527,2,FALSE),""))</f>
        <v/>
      </c>
      <c r="E186" s="10"/>
      <c r="H186" s="2" t="str">
        <f>IFERROR('Master Data'!E225,"")</f>
        <v/>
      </c>
      <c r="I186" s="2" t="str">
        <f>IFERROR(__xludf.DUMMYFUNCTION("IFERROR(TRANSPOSE(FILTER('Master Data'!$B$2:$B$527,'Master Data'!$A$2:$A$527=$B186)),"""")"),"")</f>
        <v/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</row>
    <row r="187" ht="15.75" customHeight="1">
      <c r="A187" s="8"/>
      <c r="B187" s="9"/>
      <c r="C187" s="9"/>
      <c r="D187" s="6" t="str">
        <f>IF(C187="","",IFERROR(VLOOKUP(C187,'Master Data'!$B$2:$C$527,2,FALSE),""))</f>
        <v/>
      </c>
      <c r="E187" s="10"/>
      <c r="H187" s="2" t="str">
        <f>IFERROR('Master Data'!E226,"")</f>
        <v/>
      </c>
      <c r="I187" s="2" t="str">
        <f>IFERROR(__xludf.DUMMYFUNCTION("IFERROR(TRANSPOSE(FILTER('Master Data'!$B$2:$B$527,'Master Data'!$A$2:$A$527=$B187)),"""")"),"")</f>
        <v/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</row>
    <row r="188" ht="15.75" customHeight="1">
      <c r="A188" s="8"/>
      <c r="B188" s="9"/>
      <c r="C188" s="9"/>
      <c r="D188" s="6" t="str">
        <f>IF(C188="","",IFERROR(VLOOKUP(C188,'Master Data'!$B$2:$C$527,2,FALSE),""))</f>
        <v/>
      </c>
      <c r="E188" s="10"/>
      <c r="H188" s="2" t="str">
        <f>IFERROR('Master Data'!E227,"")</f>
        <v/>
      </c>
      <c r="I188" s="2" t="str">
        <f>IFERROR(__xludf.DUMMYFUNCTION("IFERROR(TRANSPOSE(FILTER('Master Data'!$B$2:$B$527,'Master Data'!$A$2:$A$527=$B188)),"""")"),"")</f>
        <v/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</row>
    <row r="189" ht="15.75" customHeight="1">
      <c r="A189" s="8"/>
      <c r="B189" s="9"/>
      <c r="C189" s="9"/>
      <c r="D189" s="6" t="str">
        <f>IF(C189="","",IFERROR(VLOOKUP(C189,'Master Data'!$B$2:$C$527,2,FALSE),""))</f>
        <v/>
      </c>
      <c r="E189" s="10"/>
      <c r="H189" s="2" t="str">
        <f>IFERROR('Master Data'!E228,"")</f>
        <v/>
      </c>
      <c r="I189" s="2" t="str">
        <f>IFERROR(__xludf.DUMMYFUNCTION("IFERROR(TRANSPOSE(FILTER('Master Data'!$B$2:$B$527,'Master Data'!$A$2:$A$527=$B189)),"""")"),"")</f>
        <v/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</row>
    <row r="190" ht="15.75" customHeight="1">
      <c r="A190" s="8"/>
      <c r="B190" s="9"/>
      <c r="C190" s="9"/>
      <c r="D190" s="6" t="str">
        <f>IF(C190="","",IFERROR(VLOOKUP(C190,'Master Data'!$B$2:$C$527,2,FALSE),""))</f>
        <v/>
      </c>
      <c r="E190" s="10"/>
      <c r="I190" s="2" t="str">
        <f>IFERROR(__xludf.DUMMYFUNCTION("IFERROR(TRANSPOSE(FILTER('Master Data'!$B$2:$B$527,'Master Data'!$A$2:$A$527=$B190)),"""")"),"")</f>
        <v/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</row>
    <row r="191" ht="15.75" customHeight="1">
      <c r="A191" s="8"/>
      <c r="B191" s="9"/>
      <c r="C191" s="9"/>
      <c r="D191" s="6" t="str">
        <f>IF(C191="","",IFERROR(VLOOKUP(C191,'Master Data'!$B$2:$C$527,2,FALSE),""))</f>
        <v/>
      </c>
      <c r="E191" s="10"/>
      <c r="I191" s="2" t="str">
        <f>IFERROR(__xludf.DUMMYFUNCTION("IFERROR(TRANSPOSE(FILTER('Master Data'!$B$2:$B$527,'Master Data'!$A$2:$A$527=$B191)),"""")"),"")</f>
        <v/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</row>
    <row r="192" ht="15.75" customHeight="1">
      <c r="A192" s="8"/>
      <c r="B192" s="9"/>
      <c r="C192" s="9"/>
      <c r="D192" s="6" t="str">
        <f>IF(C192="","",IFERROR(VLOOKUP(C192,'Master Data'!$B$2:$C$527,2,FALSE),""))</f>
        <v/>
      </c>
      <c r="E192" s="10"/>
      <c r="I192" s="2" t="str">
        <f>IFERROR(__xludf.DUMMYFUNCTION("IFERROR(TRANSPOSE(FILTER('Master Data'!$B$2:$B$527,'Master Data'!$A$2:$A$527=$B192)),"""")"),"")</f>
        <v/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</row>
    <row r="193" ht="15.75" customHeight="1">
      <c r="A193" s="8"/>
      <c r="B193" s="9"/>
      <c r="C193" s="9"/>
      <c r="D193" s="6" t="str">
        <f>IF(C193="","",IFERROR(VLOOKUP(C193,'Master Data'!$B$2:$C$527,2,FALSE),""))</f>
        <v/>
      </c>
      <c r="E193" s="10"/>
      <c r="I193" s="2" t="str">
        <f>IFERROR(__xludf.DUMMYFUNCTION("IFERROR(TRANSPOSE(FILTER('Master Data'!$B$2:$B$527,'Master Data'!$A$2:$A$527=$B193)),"""")"),"")</f>
        <v/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</row>
    <row r="194" ht="15.75" customHeight="1">
      <c r="A194" s="8"/>
      <c r="B194" s="9"/>
      <c r="C194" s="9"/>
      <c r="D194" s="6" t="str">
        <f>IF(C194="","",IFERROR(VLOOKUP(C194,'Master Data'!$B$2:$C$527,2,FALSE),""))</f>
        <v/>
      </c>
      <c r="E194" s="10"/>
      <c r="I194" s="2" t="str">
        <f>IFERROR(__xludf.DUMMYFUNCTION("IFERROR(TRANSPOSE(FILTER('Master Data'!$B$2:$B$527,'Master Data'!$A$2:$A$527=$B194)),"""")"),"")</f>
        <v/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</row>
    <row r="195" ht="15.75" customHeight="1">
      <c r="A195" s="8"/>
      <c r="B195" s="9"/>
      <c r="C195" s="9"/>
      <c r="D195" s="6" t="str">
        <f>IF(C195="","",IFERROR(VLOOKUP(C195,'Master Data'!$B$2:$C$527,2,FALSE),""))</f>
        <v/>
      </c>
      <c r="E195" s="10"/>
      <c r="I195" s="2" t="str">
        <f>IFERROR(__xludf.DUMMYFUNCTION("IFERROR(TRANSPOSE(FILTER('Master Data'!$B$2:$B$527,'Master Data'!$A$2:$A$527=$B195)),"""")"),"")</f>
        <v/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</row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1">
    <mergeCell ref="A2:E6"/>
  </mergeCells>
  <dataValidations>
    <dataValidation type="list" allowBlank="1" sqref="C8:C195">
      <formula1>$I8:$BX8</formula1>
    </dataValidation>
    <dataValidation type="list" allowBlank="1" sqref="B8:B195">
      <formula1>$H$2:$H$88</formula1>
    </dataValidation>
    <dataValidation type="custom" allowBlank="1" showDropDown="1" sqref="A8:A28">
      <formula1>OR(NOT(ISERROR(DATEVALUE(A8))), AND(ISNUMBER(A8), LEFT(CELL("format", A8))="D"))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4.0"/>
    <col customWidth="1" min="2" max="2" width="24.43"/>
    <col customWidth="1" min="3" max="3" width="24.0"/>
    <col customWidth="1" min="4" max="4" width="14.0"/>
    <col customWidth="1" min="5" max="5" width="16.71"/>
    <col customWidth="1" min="6" max="7" width="8.71"/>
    <col customWidth="1" hidden="1" min="8" max="8" width="18.0"/>
    <col customWidth="1" hidden="1" min="9" max="9" width="14.0"/>
    <col customWidth="1" min="10" max="10" width="12.71"/>
    <col customWidth="1" min="11" max="11" width="8.14"/>
    <col customWidth="1" min="12" max="12" width="11.86"/>
    <col customWidth="1" min="13" max="13" width="14.14"/>
    <col customWidth="1" min="14" max="14" width="9.86"/>
    <col customWidth="1" min="15" max="15" width="8.71"/>
    <col customWidth="1" min="16" max="16" width="12.71"/>
    <col customWidth="1" min="17" max="62" width="8.71"/>
  </cols>
  <sheetData>
    <row r="1">
      <c r="A1" s="1"/>
      <c r="B1" s="1"/>
      <c r="C1" s="1"/>
      <c r="D1" s="1"/>
      <c r="E1" s="1"/>
      <c r="H1" s="2" t="s">
        <v>0</v>
      </c>
      <c r="I1" s="2" t="s">
        <v>1</v>
      </c>
    </row>
    <row r="2">
      <c r="A2" s="1" t="s">
        <v>2</v>
      </c>
      <c r="H2" s="2" t="str">
        <f>IFERROR('Master Data'!E2,"")</f>
        <v>Karbohidrat</v>
      </c>
    </row>
    <row r="3">
      <c r="H3" s="2" t="str">
        <f>IFERROR('Master Data'!E3,"")</f>
        <v>Protein Hewani</v>
      </c>
    </row>
    <row r="4">
      <c r="H4" s="2" t="str">
        <f>IFERROR('Master Data'!E4,"")</f>
        <v>Protein Nabati</v>
      </c>
    </row>
    <row r="5">
      <c r="H5" s="2" t="str">
        <f>IFERROR('Master Data'!E5,"")</f>
        <v>Sayur</v>
      </c>
    </row>
    <row r="6">
      <c r="H6" s="2" t="str">
        <f>IFERROR('Master Data'!E6,"")</f>
        <v>Buah</v>
      </c>
    </row>
    <row r="7">
      <c r="A7" s="3" t="s">
        <v>3</v>
      </c>
      <c r="B7" s="3" t="s">
        <v>4</v>
      </c>
      <c r="C7" s="3" t="s">
        <v>5</v>
      </c>
      <c r="D7" s="3" t="s">
        <v>6</v>
      </c>
      <c r="E7" s="3" t="s">
        <v>7</v>
      </c>
      <c r="H7" s="2" t="str">
        <f>IFERROR('Master Data'!E7,"")</f>
        <v>Bumbu Masak Sayur</v>
      </c>
    </row>
    <row r="8">
      <c r="A8" s="4">
        <v>46122.0</v>
      </c>
      <c r="B8" s="5" t="s">
        <v>8</v>
      </c>
      <c r="C8" s="5" t="s">
        <v>87</v>
      </c>
      <c r="D8" s="6" t="str">
        <f>IF(C8="","",IFERROR(VLOOKUP(C8,'Master Data'!$B$2:$C$527,2,FALSE),""))</f>
        <v>Kg</v>
      </c>
      <c r="E8" s="7">
        <v>155.0</v>
      </c>
      <c r="H8" s="2" t="str">
        <f>IFERROR('Master Data'!E8,"")</f>
        <v>Bumbu Masak Sembako</v>
      </c>
      <c r="I8" s="2" t="str">
        <f>IFERROR(__xludf.DUMMYFUNCTION("IFERROR(TRANSPOSE(FILTER('Master Data'!$B$2:$B$527,'Master Data'!$A$2:$A$527=$B8)),"""")"),"Beras")</f>
        <v>Beras</v>
      </c>
      <c r="J8" s="2" t="str">
        <f>IFERROR(__xludf.DUMMYFUNCTION("""COMPUTED_VALUE"""),"Mie")</f>
        <v>Mie</v>
      </c>
      <c r="K8" s="2" t="str">
        <f>IFERROR(__xludf.DUMMYFUNCTION("""COMPUTED_VALUE"""),"Kentang")</f>
        <v>Kentang</v>
      </c>
      <c r="L8" s="2" t="str">
        <f>IFERROR(__xludf.DUMMYFUNCTION("""COMPUTED_VALUE"""),"Jagung")</f>
        <v>Jagung</v>
      </c>
      <c r="M8" s="2" t="str">
        <f>IFERROR(__xludf.DUMMYFUNCTION("""COMPUTED_VALUE"""),"Roti")</f>
        <v>Roti</v>
      </c>
      <c r="N8" s="2" t="str">
        <f>IFERROR(__xludf.DUMMYFUNCTION("""COMPUTED_VALUE"""),"Singkong")</f>
        <v>Singkong</v>
      </c>
      <c r="O8" s="2" t="str">
        <f>IFERROR(__xludf.DUMMYFUNCTION("""COMPUTED_VALUE"""),"Ubi")</f>
        <v>Ubi</v>
      </c>
      <c r="P8" s="2" t="str">
        <f>IFERROR(__xludf.DUMMYFUNCTION("""COMPUTED_VALUE"""),"Makaroni")</f>
        <v>Makaroni</v>
      </c>
    </row>
    <row r="9">
      <c r="A9" s="4">
        <v>46122.0</v>
      </c>
      <c r="B9" s="5" t="s">
        <v>10</v>
      </c>
      <c r="C9" s="5" t="s">
        <v>88</v>
      </c>
      <c r="D9" s="6" t="str">
        <f>IF(C9="","",IFERROR(VLOOKUP(C9,'Master Data'!$B$2:$C$527,2,FALSE),""))</f>
        <v>Kg</v>
      </c>
      <c r="E9" s="7">
        <v>143.0</v>
      </c>
      <c r="H9" s="2" t="str">
        <f>IFERROR('Master Data'!E9,"")</f>
        <v>Isi Ulang</v>
      </c>
      <c r="I9" s="2" t="str">
        <f>IFERROR(__xludf.DUMMYFUNCTION("IFERROR(TRANSPOSE(FILTER('Master Data'!$B$2:$B$527,'Master Data'!$A$2:$A$527=$B9)),"""")"),"Daging Ayam Fillet")</f>
        <v>Daging Ayam Fillet</v>
      </c>
      <c r="J9" s="2" t="str">
        <f>IFERROR(__xludf.DUMMYFUNCTION("""COMPUTED_VALUE"""),"Daging Ayam Tulang (Potong)")</f>
        <v>Daging Ayam Tulang (Potong)</v>
      </c>
      <c r="K9" s="2" t="str">
        <f>IFERROR(__xludf.DUMMYFUNCTION("""COMPUTED_VALUE"""),"Ikan Patin Fillet")</f>
        <v>Ikan Patin Fillet</v>
      </c>
      <c r="L9" s="2" t="str">
        <f>IFERROR(__xludf.DUMMYFUNCTION("""COMPUTED_VALUE"""),"Telur")</f>
        <v>Telur</v>
      </c>
      <c r="M9" s="2" t="str">
        <f>IFERROR(__xludf.DUMMYFUNCTION("""COMPUTED_VALUE"""),"Ikan giling")</f>
        <v>Ikan giling</v>
      </c>
      <c r="N9" s="2" t="str">
        <f>IFERROR(__xludf.DUMMYFUNCTION("""COMPUTED_VALUE"""),"Ayam Giling")</f>
        <v>Ayam Giling</v>
      </c>
      <c r="O9" s="2" t="str">
        <f>IFERROR(__xludf.DUMMYFUNCTION("""COMPUTED_VALUE"""),"Daging Sapi")</f>
        <v>Daging Sapi</v>
      </c>
      <c r="P9" s="2" t="str">
        <f>IFERROR(__xludf.DUMMYFUNCTION("""COMPUTED_VALUE"""),"Udang")</f>
        <v>Udang</v>
      </c>
      <c r="Q9" s="2" t="str">
        <f>IFERROR(__xludf.DUMMYFUNCTION("""COMPUTED_VALUE"""),"Susu UHT")</f>
        <v>Susu UHT</v>
      </c>
    </row>
    <row r="10">
      <c r="A10" s="4">
        <v>46122.0</v>
      </c>
      <c r="B10" s="5" t="s">
        <v>12</v>
      </c>
      <c r="C10" s="5" t="s">
        <v>13</v>
      </c>
      <c r="D10" s="6" t="str">
        <f>IF(C10="","",IFERROR(VLOOKUP(C10,'Master Data'!$B$2:$C$527,2,FALSE),""))</f>
        <v>Pcs</v>
      </c>
      <c r="E10" s="7">
        <v>3492.0</v>
      </c>
      <c r="H10" s="2" t="str">
        <f>IFERROR('Master Data'!E10,"")</f>
        <v>Packaging</v>
      </c>
      <c r="I10" s="2" t="str">
        <f>IFERROR(__xludf.DUMMYFUNCTION("IFERROR(TRANSPOSE(FILTER('Master Data'!$B$2:$B$527,'Master Data'!$A$2:$A$527=$B10)),"""")"),"Tempe")</f>
        <v>Tempe</v>
      </c>
      <c r="J10" s="2" t="str">
        <f>IFERROR(__xludf.DUMMYFUNCTION("""COMPUTED_VALUE"""),"Tahu")</f>
        <v>Tahu</v>
      </c>
      <c r="K10" s="2" t="str">
        <f>IFERROR(__xludf.DUMMYFUNCTION("""COMPUTED_VALUE"""),"Kacang Hijau")</f>
        <v>Kacang Hijau</v>
      </c>
      <c r="L10" s="2" t="str">
        <f>IFERROR(__xludf.DUMMYFUNCTION("""COMPUTED_VALUE"""),"Kacang Tanah")</f>
        <v>Kacang Tanah</v>
      </c>
      <c r="M10" s="2" t="str">
        <f>IFERROR(__xludf.DUMMYFUNCTION("""COMPUTED_VALUE"""),"Kedelai")</f>
        <v>Kedelai</v>
      </c>
      <c r="N10" s="2" t="str">
        <f>IFERROR(__xludf.DUMMYFUNCTION("""COMPUTED_VALUE"""),"Oncom")</f>
        <v>Oncom</v>
      </c>
    </row>
    <row r="11">
      <c r="A11" s="4">
        <v>46122.0</v>
      </c>
      <c r="B11" s="5" t="s">
        <v>14</v>
      </c>
      <c r="C11" s="5" t="s">
        <v>64</v>
      </c>
      <c r="D11" s="6" t="str">
        <f>IF(C11="","",IFERROR(VLOOKUP(C11,'Master Data'!$B$2:$C$527,2,FALSE),""))</f>
        <v>Kg</v>
      </c>
      <c r="E11" s="7">
        <v>37.0</v>
      </c>
      <c r="H11" s="2" t="str">
        <f>IFERROR('Master Data'!E12,"")</f>
        <v/>
      </c>
      <c r="I11" s="2" t="str">
        <f>IFERROR(__xludf.DUMMYFUNCTION("IFERROR(TRANSPOSE(FILTER('Master Data'!$B$2:$B$527,'Master Data'!$A$2:$A$527=$B11)),"""")"),"Wortel")</f>
        <v>Wortel</v>
      </c>
      <c r="J11" s="2" t="str">
        <f>IFERROR(__xludf.DUMMYFUNCTION("""COMPUTED_VALUE"""),"Kacang Panjang")</f>
        <v>Kacang Panjang</v>
      </c>
      <c r="K11" s="2" t="str">
        <f>IFERROR(__xludf.DUMMYFUNCTION("""COMPUTED_VALUE"""),"Tauge")</f>
        <v>Tauge</v>
      </c>
      <c r="L11" s="2" t="str">
        <f>IFERROR(__xludf.DUMMYFUNCTION("""COMPUTED_VALUE"""),"Kubis")</f>
        <v>Kubis</v>
      </c>
      <c r="M11" s="2" t="str">
        <f>IFERROR(__xludf.DUMMYFUNCTION("""COMPUTED_VALUE"""),"Buncis")</f>
        <v>Buncis</v>
      </c>
      <c r="N11" s="2" t="str">
        <f>IFERROR(__xludf.DUMMYFUNCTION("""COMPUTED_VALUE"""),"Kembang Kol")</f>
        <v>Kembang Kol</v>
      </c>
      <c r="O11" s="2" t="str">
        <f>IFERROR(__xludf.DUMMYFUNCTION("""COMPUTED_VALUE"""),"Sawi Putih")</f>
        <v>Sawi Putih</v>
      </c>
      <c r="P11" s="2" t="str">
        <f>IFERROR(__xludf.DUMMYFUNCTION("""COMPUTED_VALUE"""),"Caisin")</f>
        <v>Caisin</v>
      </c>
      <c r="Q11" s="2" t="str">
        <f>IFERROR(__xludf.DUMMYFUNCTION("""COMPUTED_VALUE"""),"Timun")</f>
        <v>Timun</v>
      </c>
      <c r="R11" s="2" t="str">
        <f>IFERROR(__xludf.DUMMYFUNCTION("""COMPUTED_VALUE"""),"Daun Bawang")</f>
        <v>Daun Bawang</v>
      </c>
      <c r="S11" s="2" t="str">
        <f>IFERROR(__xludf.DUMMYFUNCTION("""COMPUTED_VALUE"""),"Labu Siam")</f>
        <v>Labu Siam</v>
      </c>
      <c r="T11" s="2" t="str">
        <f>IFERROR(__xludf.DUMMYFUNCTION("""COMPUTED_VALUE"""),"Tomat")</f>
        <v>Tomat</v>
      </c>
      <c r="U11" s="2" t="str">
        <f>IFERROR(__xludf.DUMMYFUNCTION("""COMPUTED_VALUE"""),"Kemangi")</f>
        <v>Kemangi</v>
      </c>
      <c r="V11" s="2" t="str">
        <f>IFERROR(__xludf.DUMMYFUNCTION("""COMPUTED_VALUE"""),"Jagung ")</f>
        <v>Jagung </v>
      </c>
    </row>
    <row r="12">
      <c r="A12" s="4">
        <v>46122.0</v>
      </c>
      <c r="B12" s="5" t="s">
        <v>14</v>
      </c>
      <c r="C12" s="5" t="s">
        <v>16</v>
      </c>
      <c r="D12" s="6" t="str">
        <f>IF(C12="","",IFERROR(VLOOKUP(C12,'Master Data'!$B$2:$C$527,2,FALSE),""))</f>
        <v>Kg</v>
      </c>
      <c r="E12" s="7">
        <v>138.0</v>
      </c>
      <c r="H12" s="2" t="str">
        <f>IFERROR('Master Data'!E14,"")</f>
        <v/>
      </c>
      <c r="I12" s="2" t="str">
        <f>IFERROR(__xludf.DUMMYFUNCTION("IFERROR(TRANSPOSE(FILTER('Master Data'!$B$2:$B$527,'Master Data'!$A$2:$A$527=$B12)),"""")"),"Wortel")</f>
        <v>Wortel</v>
      </c>
      <c r="J12" s="2" t="str">
        <f>IFERROR(__xludf.DUMMYFUNCTION("""COMPUTED_VALUE"""),"Kacang Panjang")</f>
        <v>Kacang Panjang</v>
      </c>
      <c r="K12" s="2" t="str">
        <f>IFERROR(__xludf.DUMMYFUNCTION("""COMPUTED_VALUE"""),"Tauge")</f>
        <v>Tauge</v>
      </c>
      <c r="L12" s="2" t="str">
        <f>IFERROR(__xludf.DUMMYFUNCTION("""COMPUTED_VALUE"""),"Kubis")</f>
        <v>Kubis</v>
      </c>
      <c r="M12" s="2" t="str">
        <f>IFERROR(__xludf.DUMMYFUNCTION("""COMPUTED_VALUE"""),"Buncis")</f>
        <v>Buncis</v>
      </c>
      <c r="N12" s="2" t="str">
        <f>IFERROR(__xludf.DUMMYFUNCTION("""COMPUTED_VALUE"""),"Kembang Kol")</f>
        <v>Kembang Kol</v>
      </c>
      <c r="O12" s="2" t="str">
        <f>IFERROR(__xludf.DUMMYFUNCTION("""COMPUTED_VALUE"""),"Sawi Putih")</f>
        <v>Sawi Putih</v>
      </c>
      <c r="P12" s="2" t="str">
        <f>IFERROR(__xludf.DUMMYFUNCTION("""COMPUTED_VALUE"""),"Caisin")</f>
        <v>Caisin</v>
      </c>
      <c r="Q12" s="2" t="str">
        <f>IFERROR(__xludf.DUMMYFUNCTION("""COMPUTED_VALUE"""),"Timun")</f>
        <v>Timun</v>
      </c>
      <c r="R12" s="2" t="str">
        <f>IFERROR(__xludf.DUMMYFUNCTION("""COMPUTED_VALUE"""),"Daun Bawang")</f>
        <v>Daun Bawang</v>
      </c>
      <c r="S12" s="2" t="str">
        <f>IFERROR(__xludf.DUMMYFUNCTION("""COMPUTED_VALUE"""),"Labu Siam")</f>
        <v>Labu Siam</v>
      </c>
      <c r="T12" s="2" t="str">
        <f>IFERROR(__xludf.DUMMYFUNCTION("""COMPUTED_VALUE"""),"Tomat")</f>
        <v>Tomat</v>
      </c>
      <c r="U12" s="2" t="str">
        <f>IFERROR(__xludf.DUMMYFUNCTION("""COMPUTED_VALUE"""),"Kemangi")</f>
        <v>Kemangi</v>
      </c>
      <c r="V12" s="2" t="str">
        <f>IFERROR(__xludf.DUMMYFUNCTION("""COMPUTED_VALUE"""),"Jagung ")</f>
        <v>Jagung </v>
      </c>
    </row>
    <row r="13">
      <c r="A13" s="4">
        <v>46122.0</v>
      </c>
      <c r="B13" s="5" t="s">
        <v>14</v>
      </c>
      <c r="C13" s="5" t="s">
        <v>65</v>
      </c>
      <c r="D13" s="6" t="str">
        <f>IF(C13="","",IFERROR(VLOOKUP(C13,'Master Data'!$B$2:$C$527,2,FALSE),""))</f>
        <v>Kg</v>
      </c>
      <c r="E13" s="7">
        <v>43.0</v>
      </c>
      <c r="H13" s="2" t="str">
        <f>IFERROR('Master Data'!E17,"")</f>
        <v/>
      </c>
      <c r="I13" s="2" t="str">
        <f>IFERROR(__xludf.DUMMYFUNCTION("IFERROR(TRANSPOSE(FILTER('Master Data'!$B$2:$B$527,'Master Data'!$A$2:$A$527=$B13)),"""")"),"Wortel")</f>
        <v>Wortel</v>
      </c>
      <c r="J13" s="2" t="str">
        <f>IFERROR(__xludf.DUMMYFUNCTION("""COMPUTED_VALUE"""),"Kacang Panjang")</f>
        <v>Kacang Panjang</v>
      </c>
      <c r="K13" s="2" t="str">
        <f>IFERROR(__xludf.DUMMYFUNCTION("""COMPUTED_VALUE"""),"Tauge")</f>
        <v>Tauge</v>
      </c>
      <c r="L13" s="2" t="str">
        <f>IFERROR(__xludf.DUMMYFUNCTION("""COMPUTED_VALUE"""),"Kubis")</f>
        <v>Kubis</v>
      </c>
      <c r="M13" s="2" t="str">
        <f>IFERROR(__xludf.DUMMYFUNCTION("""COMPUTED_VALUE"""),"Buncis")</f>
        <v>Buncis</v>
      </c>
      <c r="N13" s="2" t="str">
        <f>IFERROR(__xludf.DUMMYFUNCTION("""COMPUTED_VALUE"""),"Kembang Kol")</f>
        <v>Kembang Kol</v>
      </c>
      <c r="O13" s="2" t="str">
        <f>IFERROR(__xludf.DUMMYFUNCTION("""COMPUTED_VALUE"""),"Sawi Putih")</f>
        <v>Sawi Putih</v>
      </c>
      <c r="P13" s="2" t="str">
        <f>IFERROR(__xludf.DUMMYFUNCTION("""COMPUTED_VALUE"""),"Caisin")</f>
        <v>Caisin</v>
      </c>
      <c r="Q13" s="2" t="str">
        <f>IFERROR(__xludf.DUMMYFUNCTION("""COMPUTED_VALUE"""),"Timun")</f>
        <v>Timun</v>
      </c>
      <c r="R13" s="2" t="str">
        <f>IFERROR(__xludf.DUMMYFUNCTION("""COMPUTED_VALUE"""),"Daun Bawang")</f>
        <v>Daun Bawang</v>
      </c>
      <c r="S13" s="2" t="str">
        <f>IFERROR(__xludf.DUMMYFUNCTION("""COMPUTED_VALUE"""),"Labu Siam")</f>
        <v>Labu Siam</v>
      </c>
      <c r="T13" s="2" t="str">
        <f>IFERROR(__xludf.DUMMYFUNCTION("""COMPUTED_VALUE"""),"Tomat")</f>
        <v>Tomat</v>
      </c>
      <c r="U13" s="2" t="str">
        <f>IFERROR(__xludf.DUMMYFUNCTION("""COMPUTED_VALUE"""),"Kemangi")</f>
        <v>Kemangi</v>
      </c>
      <c r="V13" s="2" t="str">
        <f>IFERROR(__xludf.DUMMYFUNCTION("""COMPUTED_VALUE"""),"Jagung ")</f>
        <v>Jagung </v>
      </c>
    </row>
    <row r="14">
      <c r="A14" s="4">
        <v>46122.0</v>
      </c>
      <c r="B14" s="5" t="s">
        <v>17</v>
      </c>
      <c r="C14" s="5" t="s">
        <v>22</v>
      </c>
      <c r="D14" s="6" t="str">
        <f>IF(C14="","",IFERROR(VLOOKUP(C14,'Master Data'!$B$2:$C$527,2,FALSE),""))</f>
        <v>Kg</v>
      </c>
      <c r="E14" s="7">
        <v>15.0</v>
      </c>
      <c r="H14" s="2" t="str">
        <f>IFERROR('Master Data'!E18,"")</f>
        <v/>
      </c>
      <c r="I14" s="2" t="str">
        <f>IFERROR(__xludf.DUMMYFUNCTION("IFERROR(TRANSPOSE(FILTER('Master Data'!$B$2:$B$527,'Master Data'!$A$2:$A$527=$B14)),"""")"),"Bawang Merah")</f>
        <v>Bawang Merah</v>
      </c>
      <c r="J14" s="2" t="str">
        <f>IFERROR(__xludf.DUMMYFUNCTION("""COMPUTED_VALUE"""),"Bawang Putih")</f>
        <v>Bawang Putih</v>
      </c>
      <c r="K14" s="2" t="str">
        <f>IFERROR(__xludf.DUMMYFUNCTION("""COMPUTED_VALUE"""),"Laos")</f>
        <v>Laos</v>
      </c>
      <c r="L14" s="2" t="str">
        <f>IFERROR(__xludf.DUMMYFUNCTION("""COMPUTED_VALUE"""),"Serai")</f>
        <v>Serai</v>
      </c>
      <c r="M14" s="2" t="str">
        <f>IFERROR(__xludf.DUMMYFUNCTION("""COMPUTED_VALUE"""),"Cabe Merah")</f>
        <v>Cabe Merah</v>
      </c>
      <c r="N14" s="2" t="str">
        <f>IFERROR(__xludf.DUMMYFUNCTION("""COMPUTED_VALUE"""),"Bawang Bombay")</f>
        <v>Bawang Bombay</v>
      </c>
      <c r="O14" s="2" t="str">
        <f>IFERROR(__xludf.DUMMYFUNCTION("""COMPUTED_VALUE"""),"Ketumbar")</f>
        <v>Ketumbar</v>
      </c>
      <c r="P14" s="2" t="str">
        <f>IFERROR(__xludf.DUMMYFUNCTION("""COMPUTED_VALUE"""),"Kencur")</f>
        <v>Kencur</v>
      </c>
      <c r="Q14" s="2" t="str">
        <f>IFERROR(__xludf.DUMMYFUNCTION("""COMPUTED_VALUE"""),"Kunyit")</f>
        <v>Kunyit</v>
      </c>
      <c r="R14" s="2" t="str">
        <f>IFERROR(__xludf.DUMMYFUNCTION("""COMPUTED_VALUE"""),"Jahe")</f>
        <v>Jahe</v>
      </c>
      <c r="S14" s="2" t="str">
        <f>IFERROR(__xludf.DUMMYFUNCTION("""COMPUTED_VALUE"""),"Kelapa Parut")</f>
        <v>Kelapa Parut</v>
      </c>
      <c r="T14" s="2" t="str">
        <f>IFERROR(__xludf.DUMMYFUNCTION("""COMPUTED_VALUE"""),"Cabe Ijo")</f>
        <v>Cabe Ijo</v>
      </c>
    </row>
    <row r="15">
      <c r="A15" s="4">
        <v>46122.0</v>
      </c>
      <c r="B15" s="5" t="s">
        <v>17</v>
      </c>
      <c r="C15" s="5" t="s">
        <v>20</v>
      </c>
      <c r="D15" s="6" t="str">
        <f>IF(C15="","",IFERROR(VLOOKUP(C15,'Master Data'!$B$2:$C$527,2,FALSE),""))</f>
        <v>Kg</v>
      </c>
      <c r="E15" s="7">
        <v>3.0</v>
      </c>
      <c r="H15" s="2" t="str">
        <f>IFERROR('Master Data'!E19,"")</f>
        <v/>
      </c>
      <c r="I15" s="2" t="str">
        <f>IFERROR(__xludf.DUMMYFUNCTION("IFERROR(TRANSPOSE(FILTER('Master Data'!$B$2:$B$527,'Master Data'!$A$2:$A$527=$B15)),"""")"),"Bawang Merah")</f>
        <v>Bawang Merah</v>
      </c>
      <c r="J15" s="2" t="str">
        <f>IFERROR(__xludf.DUMMYFUNCTION("""COMPUTED_VALUE"""),"Bawang Putih")</f>
        <v>Bawang Putih</v>
      </c>
      <c r="K15" s="2" t="str">
        <f>IFERROR(__xludf.DUMMYFUNCTION("""COMPUTED_VALUE"""),"Laos")</f>
        <v>Laos</v>
      </c>
      <c r="L15" s="2" t="str">
        <f>IFERROR(__xludf.DUMMYFUNCTION("""COMPUTED_VALUE"""),"Serai")</f>
        <v>Serai</v>
      </c>
      <c r="M15" s="2" t="str">
        <f>IFERROR(__xludf.DUMMYFUNCTION("""COMPUTED_VALUE"""),"Cabe Merah")</f>
        <v>Cabe Merah</v>
      </c>
      <c r="N15" s="2" t="str">
        <f>IFERROR(__xludf.DUMMYFUNCTION("""COMPUTED_VALUE"""),"Bawang Bombay")</f>
        <v>Bawang Bombay</v>
      </c>
      <c r="O15" s="2" t="str">
        <f>IFERROR(__xludf.DUMMYFUNCTION("""COMPUTED_VALUE"""),"Ketumbar")</f>
        <v>Ketumbar</v>
      </c>
      <c r="P15" s="2" t="str">
        <f>IFERROR(__xludf.DUMMYFUNCTION("""COMPUTED_VALUE"""),"Kencur")</f>
        <v>Kencur</v>
      </c>
      <c r="Q15" s="2" t="str">
        <f>IFERROR(__xludf.DUMMYFUNCTION("""COMPUTED_VALUE"""),"Kunyit")</f>
        <v>Kunyit</v>
      </c>
      <c r="R15" s="2" t="str">
        <f>IFERROR(__xludf.DUMMYFUNCTION("""COMPUTED_VALUE"""),"Jahe")</f>
        <v>Jahe</v>
      </c>
      <c r="S15" s="2" t="str">
        <f>IFERROR(__xludf.DUMMYFUNCTION("""COMPUTED_VALUE"""),"Kelapa Parut")</f>
        <v>Kelapa Parut</v>
      </c>
      <c r="T15" s="2" t="str">
        <f>IFERROR(__xludf.DUMMYFUNCTION("""COMPUTED_VALUE"""),"Cabe Ijo")</f>
        <v>Cabe Ijo</v>
      </c>
    </row>
    <row r="16">
      <c r="A16" s="4">
        <v>46122.0</v>
      </c>
      <c r="B16" s="5" t="s">
        <v>17</v>
      </c>
      <c r="C16" s="5" t="s">
        <v>21</v>
      </c>
      <c r="D16" s="6" t="str">
        <f>IF(C16="","",IFERROR(VLOOKUP(C16,'Master Data'!$B$2:$C$527,2,FALSE),""))</f>
        <v>Kg</v>
      </c>
      <c r="E16" s="7">
        <v>3.0</v>
      </c>
      <c r="H16" s="2" t="str">
        <f>IFERROR('Master Data'!E21,"")</f>
        <v/>
      </c>
      <c r="I16" s="2" t="str">
        <f>IFERROR(__xludf.DUMMYFUNCTION("IFERROR(TRANSPOSE(FILTER('Master Data'!$B$2:$B$527,'Master Data'!$A$2:$A$527=$B16)),"""")"),"Bawang Merah")</f>
        <v>Bawang Merah</v>
      </c>
      <c r="J16" s="2" t="str">
        <f>IFERROR(__xludf.DUMMYFUNCTION("""COMPUTED_VALUE"""),"Bawang Putih")</f>
        <v>Bawang Putih</v>
      </c>
      <c r="K16" s="2" t="str">
        <f>IFERROR(__xludf.DUMMYFUNCTION("""COMPUTED_VALUE"""),"Laos")</f>
        <v>Laos</v>
      </c>
      <c r="L16" s="2" t="str">
        <f>IFERROR(__xludf.DUMMYFUNCTION("""COMPUTED_VALUE"""),"Serai")</f>
        <v>Serai</v>
      </c>
      <c r="M16" s="2" t="str">
        <f>IFERROR(__xludf.DUMMYFUNCTION("""COMPUTED_VALUE"""),"Cabe Merah")</f>
        <v>Cabe Merah</v>
      </c>
      <c r="N16" s="2" t="str">
        <f>IFERROR(__xludf.DUMMYFUNCTION("""COMPUTED_VALUE"""),"Bawang Bombay")</f>
        <v>Bawang Bombay</v>
      </c>
      <c r="O16" s="2" t="str">
        <f>IFERROR(__xludf.DUMMYFUNCTION("""COMPUTED_VALUE"""),"Ketumbar")</f>
        <v>Ketumbar</v>
      </c>
      <c r="P16" s="2" t="str">
        <f>IFERROR(__xludf.DUMMYFUNCTION("""COMPUTED_VALUE"""),"Kencur")</f>
        <v>Kencur</v>
      </c>
      <c r="Q16" s="2" t="str">
        <f>IFERROR(__xludf.DUMMYFUNCTION("""COMPUTED_VALUE"""),"Kunyit")</f>
        <v>Kunyit</v>
      </c>
      <c r="R16" s="2" t="str">
        <f>IFERROR(__xludf.DUMMYFUNCTION("""COMPUTED_VALUE"""),"Jahe")</f>
        <v>Jahe</v>
      </c>
      <c r="S16" s="2" t="str">
        <f>IFERROR(__xludf.DUMMYFUNCTION("""COMPUTED_VALUE"""),"Kelapa Parut")</f>
        <v>Kelapa Parut</v>
      </c>
      <c r="T16" s="2" t="str">
        <f>IFERROR(__xludf.DUMMYFUNCTION("""COMPUTED_VALUE"""),"Cabe Ijo")</f>
        <v>Cabe Ijo</v>
      </c>
    </row>
    <row r="17">
      <c r="A17" s="4">
        <v>46122.0</v>
      </c>
      <c r="B17" s="5" t="s">
        <v>24</v>
      </c>
      <c r="C17" s="5" t="s">
        <v>47</v>
      </c>
      <c r="D17" s="6" t="str">
        <f>IF(C17="","",IFERROR(VLOOKUP(C17,'Master Data'!$B$2:$C$527,2,FALSE),""))</f>
        <v>Kg</v>
      </c>
      <c r="E17" s="7">
        <v>732.0</v>
      </c>
      <c r="H17" s="2" t="str">
        <f>IFERROR('Master Data'!E22,"")</f>
        <v/>
      </c>
      <c r="I17" s="2" t="str">
        <f>IFERROR(__xludf.DUMMYFUNCTION("IFERROR(TRANSPOSE(FILTER('Master Data'!$B$2:$B$527,'Master Data'!$A$2:$A$527=$B17)),"""")"),"Melon")</f>
        <v>Melon</v>
      </c>
      <c r="J17" s="2" t="str">
        <f>IFERROR(__xludf.DUMMYFUNCTION("""COMPUTED_VALUE"""),"Semangka")</f>
        <v>Semangka</v>
      </c>
      <c r="K17" s="2" t="str">
        <f>IFERROR(__xludf.DUMMYFUNCTION("""COMPUTED_VALUE"""),"Jeruk")</f>
        <v>Jeruk</v>
      </c>
      <c r="L17" s="2" t="str">
        <f>IFERROR(__xludf.DUMMYFUNCTION("""COMPUTED_VALUE"""),"Pisang")</f>
        <v>Pisang</v>
      </c>
      <c r="M17" s="2" t="str">
        <f>IFERROR(__xludf.DUMMYFUNCTION("""COMPUTED_VALUE"""),"Buah Naga")</f>
        <v>Buah Naga</v>
      </c>
      <c r="N17" s="2" t="str">
        <f>IFERROR(__xludf.DUMMYFUNCTION("""COMPUTED_VALUE"""),"Salak")</f>
        <v>Salak</v>
      </c>
      <c r="O17" s="2" t="str">
        <f>IFERROR(__xludf.DUMMYFUNCTION("""COMPUTED_VALUE"""),"Apel")</f>
        <v>Apel</v>
      </c>
    </row>
    <row r="18">
      <c r="A18" s="4">
        <v>46122.0</v>
      </c>
      <c r="B18" s="5" t="s">
        <v>14</v>
      </c>
      <c r="C18" s="5" t="s">
        <v>23</v>
      </c>
      <c r="D18" s="6" t="str">
        <f>IF(C18="","",IFERROR(VLOOKUP(C18,'Master Data'!$B$2:$C$527,2,FALSE),""))</f>
        <v>Kg</v>
      </c>
      <c r="E18" s="7">
        <v>5.0</v>
      </c>
      <c r="H18" s="2" t="str">
        <f>IFERROR('Master Data'!E23,"")</f>
        <v/>
      </c>
      <c r="I18" s="2" t="str">
        <f>IFERROR(__xludf.DUMMYFUNCTION("IFERROR(TRANSPOSE(FILTER('Master Data'!$B$2:$B$527,'Master Data'!$A$2:$A$527=$B18)),"""")"),"Wortel")</f>
        <v>Wortel</v>
      </c>
      <c r="J18" s="2" t="str">
        <f>IFERROR(__xludf.DUMMYFUNCTION("""COMPUTED_VALUE"""),"Kacang Panjang")</f>
        <v>Kacang Panjang</v>
      </c>
      <c r="K18" s="2" t="str">
        <f>IFERROR(__xludf.DUMMYFUNCTION("""COMPUTED_VALUE"""),"Tauge")</f>
        <v>Tauge</v>
      </c>
      <c r="L18" s="2" t="str">
        <f>IFERROR(__xludf.DUMMYFUNCTION("""COMPUTED_VALUE"""),"Kubis")</f>
        <v>Kubis</v>
      </c>
      <c r="M18" s="2" t="str">
        <f>IFERROR(__xludf.DUMMYFUNCTION("""COMPUTED_VALUE"""),"Buncis")</f>
        <v>Buncis</v>
      </c>
      <c r="N18" s="2" t="str">
        <f>IFERROR(__xludf.DUMMYFUNCTION("""COMPUTED_VALUE"""),"Kembang Kol")</f>
        <v>Kembang Kol</v>
      </c>
      <c r="O18" s="2" t="str">
        <f>IFERROR(__xludf.DUMMYFUNCTION("""COMPUTED_VALUE"""),"Sawi Putih")</f>
        <v>Sawi Putih</v>
      </c>
      <c r="P18" s="2" t="str">
        <f>IFERROR(__xludf.DUMMYFUNCTION("""COMPUTED_VALUE"""),"Caisin")</f>
        <v>Caisin</v>
      </c>
      <c r="Q18" s="2" t="str">
        <f>IFERROR(__xludf.DUMMYFUNCTION("""COMPUTED_VALUE"""),"Timun")</f>
        <v>Timun</v>
      </c>
      <c r="R18" s="2" t="str">
        <f>IFERROR(__xludf.DUMMYFUNCTION("""COMPUTED_VALUE"""),"Daun Bawang")</f>
        <v>Daun Bawang</v>
      </c>
      <c r="S18" s="2" t="str">
        <f>IFERROR(__xludf.DUMMYFUNCTION("""COMPUTED_VALUE"""),"Labu Siam")</f>
        <v>Labu Siam</v>
      </c>
      <c r="T18" s="2" t="str">
        <f>IFERROR(__xludf.DUMMYFUNCTION("""COMPUTED_VALUE"""),"Tomat")</f>
        <v>Tomat</v>
      </c>
      <c r="U18" s="2" t="str">
        <f>IFERROR(__xludf.DUMMYFUNCTION("""COMPUTED_VALUE"""),"Kemangi")</f>
        <v>Kemangi</v>
      </c>
      <c r="V18" s="2" t="str">
        <f>IFERROR(__xludf.DUMMYFUNCTION("""COMPUTED_VALUE"""),"Jagung ")</f>
        <v>Jagung </v>
      </c>
    </row>
    <row r="19">
      <c r="A19" s="4">
        <v>46122.0</v>
      </c>
      <c r="B19" s="5" t="s">
        <v>14</v>
      </c>
      <c r="C19" s="5" t="s">
        <v>19</v>
      </c>
      <c r="D19" s="6" t="str">
        <f>IF(C19="","",IFERROR(VLOOKUP(C19,'Master Data'!$B$2:$C$527,2,FALSE),""))</f>
        <v>Kg</v>
      </c>
      <c r="E19" s="7">
        <v>2.0</v>
      </c>
      <c r="H19" s="2" t="str">
        <f>IFERROR('Master Data'!E25,"")</f>
        <v/>
      </c>
      <c r="I19" s="2" t="str">
        <f>IFERROR(__xludf.DUMMYFUNCTION("IFERROR(TRANSPOSE(FILTER('Master Data'!$B$2:$B$527,'Master Data'!$A$2:$A$527=$B19)),"""")"),"Wortel")</f>
        <v>Wortel</v>
      </c>
      <c r="J19" s="2" t="str">
        <f>IFERROR(__xludf.DUMMYFUNCTION("""COMPUTED_VALUE"""),"Kacang Panjang")</f>
        <v>Kacang Panjang</v>
      </c>
      <c r="K19" s="2" t="str">
        <f>IFERROR(__xludf.DUMMYFUNCTION("""COMPUTED_VALUE"""),"Tauge")</f>
        <v>Tauge</v>
      </c>
      <c r="L19" s="2" t="str">
        <f>IFERROR(__xludf.DUMMYFUNCTION("""COMPUTED_VALUE"""),"Kubis")</f>
        <v>Kubis</v>
      </c>
      <c r="M19" s="2" t="str">
        <f>IFERROR(__xludf.DUMMYFUNCTION("""COMPUTED_VALUE"""),"Buncis")</f>
        <v>Buncis</v>
      </c>
      <c r="N19" s="2" t="str">
        <f>IFERROR(__xludf.DUMMYFUNCTION("""COMPUTED_VALUE"""),"Kembang Kol")</f>
        <v>Kembang Kol</v>
      </c>
      <c r="O19" s="2" t="str">
        <f>IFERROR(__xludf.DUMMYFUNCTION("""COMPUTED_VALUE"""),"Sawi Putih")</f>
        <v>Sawi Putih</v>
      </c>
      <c r="P19" s="2" t="str">
        <f>IFERROR(__xludf.DUMMYFUNCTION("""COMPUTED_VALUE"""),"Caisin")</f>
        <v>Caisin</v>
      </c>
      <c r="Q19" s="2" t="str">
        <f>IFERROR(__xludf.DUMMYFUNCTION("""COMPUTED_VALUE"""),"Timun")</f>
        <v>Timun</v>
      </c>
      <c r="R19" s="2" t="str">
        <f>IFERROR(__xludf.DUMMYFUNCTION("""COMPUTED_VALUE"""),"Daun Bawang")</f>
        <v>Daun Bawang</v>
      </c>
      <c r="S19" s="2" t="str">
        <f>IFERROR(__xludf.DUMMYFUNCTION("""COMPUTED_VALUE"""),"Labu Siam")</f>
        <v>Labu Siam</v>
      </c>
      <c r="T19" s="2" t="str">
        <f>IFERROR(__xludf.DUMMYFUNCTION("""COMPUTED_VALUE"""),"Tomat")</f>
        <v>Tomat</v>
      </c>
      <c r="U19" s="2" t="str">
        <f>IFERROR(__xludf.DUMMYFUNCTION("""COMPUTED_VALUE"""),"Kemangi")</f>
        <v>Kemangi</v>
      </c>
      <c r="V19" s="2" t="str">
        <f>IFERROR(__xludf.DUMMYFUNCTION("""COMPUTED_VALUE"""),"Jagung ")</f>
        <v>Jagung </v>
      </c>
    </row>
    <row r="20" ht="15.75" customHeight="1">
      <c r="A20" s="4">
        <v>46122.0</v>
      </c>
      <c r="B20" s="11" t="s">
        <v>35</v>
      </c>
      <c r="C20" s="11" t="s">
        <v>36</v>
      </c>
      <c r="D20" s="6" t="str">
        <f>IF(C20="","",IFERROR(VLOOKUP(C20,'Master Data'!$B$2:$C$527,2,FALSE),""))</f>
        <v>Buah</v>
      </c>
      <c r="E20" s="12">
        <v>28.0</v>
      </c>
      <c r="H20" s="2" t="str">
        <f>IFERROR('Master Data'!E42,"")</f>
        <v/>
      </c>
      <c r="I20" s="2" t="str">
        <f>IFERROR(__xludf.DUMMYFUNCTION("IFERROR(TRANSPOSE(FILTER('Master Data'!$B$2:$B$527,'Master Data'!$A$2:$A$527=$B20)),"""")"),"Galon")</f>
        <v>Galon</v>
      </c>
      <c r="J20" s="2" t="str">
        <f>IFERROR(__xludf.DUMMYFUNCTION("""COMPUTED_VALUE"""),"Tedmon")</f>
        <v>Tedmon</v>
      </c>
      <c r="K20" s="2" t="str">
        <f>IFERROR(__xludf.DUMMYFUNCTION("""COMPUTED_VALUE"""),"Gas")</f>
        <v>Gas</v>
      </c>
    </row>
    <row r="21" ht="15.75" customHeight="1">
      <c r="A21" s="4">
        <v>46122.0</v>
      </c>
      <c r="B21" s="11" t="s">
        <v>35</v>
      </c>
      <c r="C21" s="11" t="s">
        <v>38</v>
      </c>
      <c r="D21" s="6" t="str">
        <f>IF(C21="","",IFERROR(VLOOKUP(C21,'Master Data'!$B$2:$C$527,2,FALSE),""))</f>
        <v>Tabung</v>
      </c>
      <c r="E21" s="12">
        <v>8.0</v>
      </c>
      <c r="H21" s="2" t="str">
        <f>IFERROR('Master Data'!E43,"")</f>
        <v/>
      </c>
      <c r="I21" s="2" t="str">
        <f>IFERROR(__xludf.DUMMYFUNCTION("IFERROR(TRANSPOSE(FILTER('Master Data'!$B$2:$B$527,'Master Data'!$A$2:$A$527=$B21)),"""")"),"Galon")</f>
        <v>Galon</v>
      </c>
      <c r="J21" s="2" t="str">
        <f>IFERROR(__xludf.DUMMYFUNCTION("""COMPUTED_VALUE"""),"Tedmon")</f>
        <v>Tedmon</v>
      </c>
      <c r="K21" s="2" t="str">
        <f>IFERROR(__xludf.DUMMYFUNCTION("""COMPUTED_VALUE"""),"Gas")</f>
        <v>Gas</v>
      </c>
    </row>
    <row r="22" ht="15.75" customHeight="1">
      <c r="A22" s="4">
        <v>46122.0</v>
      </c>
      <c r="B22" s="11" t="s">
        <v>35</v>
      </c>
      <c r="C22" s="11" t="s">
        <v>37</v>
      </c>
      <c r="D22" s="6" t="str">
        <f>IF(C22="","",IFERROR(VLOOKUP(C22,'Master Data'!$B$2:$C$527,2,FALSE),""))</f>
        <v>Buah</v>
      </c>
      <c r="E22" s="12">
        <v>6.0</v>
      </c>
      <c r="H22" s="2" t="str">
        <f>IFERROR('Master Data'!E44,"")</f>
        <v/>
      </c>
      <c r="I22" s="2" t="str">
        <f>IFERROR(__xludf.DUMMYFUNCTION("IFERROR(TRANSPOSE(FILTER('Master Data'!$B$2:$B$527,'Master Data'!$A$2:$A$527=$B22)),"""")"),"Galon")</f>
        <v>Galon</v>
      </c>
      <c r="J22" s="2" t="str">
        <f>IFERROR(__xludf.DUMMYFUNCTION("""COMPUTED_VALUE"""),"Tedmon")</f>
        <v>Tedmon</v>
      </c>
      <c r="K22" s="2" t="str">
        <f>IFERROR(__xludf.DUMMYFUNCTION("""COMPUTED_VALUE"""),"Gas")</f>
        <v>Gas</v>
      </c>
    </row>
    <row r="23" ht="15.75" customHeight="1">
      <c r="A23" s="4">
        <v>46122.0</v>
      </c>
      <c r="B23" s="11" t="s">
        <v>26</v>
      </c>
      <c r="C23" s="11" t="s">
        <v>48</v>
      </c>
      <c r="D23" s="6" t="str">
        <f>IF(C23="","",IFERROR(VLOOKUP(C23,'Master Data'!$B$2:$C$527,2,FALSE),""))</f>
        <v>Kg</v>
      </c>
      <c r="E23" s="12">
        <v>5.0</v>
      </c>
      <c r="H23" s="2" t="str">
        <f>IFERROR('Master Data'!E45,"")</f>
        <v/>
      </c>
      <c r="I23" s="2" t="str">
        <f>IFERROR(__xludf.DUMMYFUNCTION("IFERROR(TRANSPOSE(FILTER('Master Data'!$B$2:$B$527,'Master Data'!$A$2:$A$527=$B23)),"""")"),"Tepung Terigu")</f>
        <v>Tepung Terigu</v>
      </c>
      <c r="J23" s="2" t="str">
        <f>IFERROR(__xludf.DUMMYFUNCTION("""COMPUTED_VALUE"""),"Tepung Tapioka")</f>
        <v>Tepung Tapioka</v>
      </c>
      <c r="K23" s="2" t="str">
        <f>IFERROR(__xludf.DUMMYFUNCTION("""COMPUTED_VALUE"""),"Sajiku")</f>
        <v>Sajiku</v>
      </c>
      <c r="L23" s="2" t="str">
        <f>IFERROR(__xludf.DUMMYFUNCTION("""COMPUTED_VALUE"""),"Lada")</f>
        <v>Lada</v>
      </c>
      <c r="M23" s="2" t="str">
        <f>IFERROR(__xludf.DUMMYFUNCTION("""COMPUTED_VALUE"""),"Minyak Goreng")</f>
        <v>Minyak Goreng</v>
      </c>
      <c r="N23" s="2" t="str">
        <f>IFERROR(__xludf.DUMMYFUNCTION("""COMPUTED_VALUE"""),"Maizena")</f>
        <v>Maizena</v>
      </c>
      <c r="O23" s="2" t="str">
        <f>IFERROR(__xludf.DUMMYFUNCTION("""COMPUTED_VALUE"""),"Saori")</f>
        <v>Saori</v>
      </c>
      <c r="P23" s="2" t="str">
        <f>IFERROR(__xludf.DUMMYFUNCTION("""COMPUTED_VALUE"""),"Tepung Beras")</f>
        <v>Tepung Beras</v>
      </c>
      <c r="Q23" s="2" t="str">
        <f>IFERROR(__xludf.DUMMYFUNCTION("""COMPUTED_VALUE"""),"Garam Kasar")</f>
        <v>Garam Kasar</v>
      </c>
      <c r="R23" s="2" t="str">
        <f>IFERROR(__xludf.DUMMYFUNCTION("""COMPUTED_VALUE"""),"Garam Halus")</f>
        <v>Garam Halus</v>
      </c>
      <c r="S23" s="2" t="str">
        <f>IFERROR(__xludf.DUMMYFUNCTION("""COMPUTED_VALUE"""),"Gula Putih")</f>
        <v>Gula Putih</v>
      </c>
      <c r="T23" s="2" t="str">
        <f>IFERROR(__xludf.DUMMYFUNCTION("""COMPUTED_VALUE"""),"Gula Merah")</f>
        <v>Gula Merah</v>
      </c>
      <c r="U23" s="2" t="str">
        <f>IFERROR(__xludf.DUMMYFUNCTION("""COMPUTED_VALUE"""),"Kecap")</f>
        <v>Kecap</v>
      </c>
      <c r="V23" s="2" t="str">
        <f>IFERROR(__xludf.DUMMYFUNCTION("""COMPUTED_VALUE"""),"Keju")</f>
        <v>Keju</v>
      </c>
      <c r="W23" s="2" t="str">
        <f>IFERROR(__xludf.DUMMYFUNCTION("""COMPUTED_VALUE"""),"Bumbu Marinasi")</f>
        <v>Bumbu Marinasi</v>
      </c>
      <c r="X23" s="2" t="str">
        <f>IFERROR(__xludf.DUMMYFUNCTION("""COMPUTED_VALUE"""),"Saos Tomat")</f>
        <v>Saos Tomat</v>
      </c>
      <c r="Y23" s="2" t="str">
        <f>IFERROR(__xludf.DUMMYFUNCTION("""COMPUTED_VALUE"""),"Tepung Panir")</f>
        <v>Tepung Panir</v>
      </c>
      <c r="Z23" s="2" t="str">
        <f>IFERROR(__xludf.DUMMYFUNCTION("""COMPUTED_VALUE"""),"Asem Jawa")</f>
        <v>Asem Jawa</v>
      </c>
    </row>
    <row r="24" ht="15.75" customHeight="1">
      <c r="A24" s="4">
        <v>46122.0</v>
      </c>
      <c r="B24" s="11" t="s">
        <v>26</v>
      </c>
      <c r="C24" s="11" t="s">
        <v>51</v>
      </c>
      <c r="D24" s="6" t="str">
        <f>IF(C24="","",IFERROR(VLOOKUP(C24,'Master Data'!$B$2:$C$527,2,FALSE),""))</f>
        <v>Pack</v>
      </c>
      <c r="E24" s="12">
        <v>10.0</v>
      </c>
      <c r="H24" s="2" t="str">
        <f>IFERROR('Master Data'!E47,"")</f>
        <v/>
      </c>
      <c r="I24" s="2" t="str">
        <f>IFERROR(__xludf.DUMMYFUNCTION("IFERROR(TRANSPOSE(FILTER('Master Data'!$B$2:$B$527,'Master Data'!$A$2:$A$527=$B24)),"""")"),"Tepung Terigu")</f>
        <v>Tepung Terigu</v>
      </c>
      <c r="J24" s="2" t="str">
        <f>IFERROR(__xludf.DUMMYFUNCTION("""COMPUTED_VALUE"""),"Tepung Tapioka")</f>
        <v>Tepung Tapioka</v>
      </c>
      <c r="K24" s="2" t="str">
        <f>IFERROR(__xludf.DUMMYFUNCTION("""COMPUTED_VALUE"""),"Sajiku")</f>
        <v>Sajiku</v>
      </c>
      <c r="L24" s="2" t="str">
        <f>IFERROR(__xludf.DUMMYFUNCTION("""COMPUTED_VALUE"""),"Lada")</f>
        <v>Lada</v>
      </c>
      <c r="M24" s="2" t="str">
        <f>IFERROR(__xludf.DUMMYFUNCTION("""COMPUTED_VALUE"""),"Minyak Goreng")</f>
        <v>Minyak Goreng</v>
      </c>
      <c r="N24" s="2" t="str">
        <f>IFERROR(__xludf.DUMMYFUNCTION("""COMPUTED_VALUE"""),"Maizena")</f>
        <v>Maizena</v>
      </c>
      <c r="O24" s="2" t="str">
        <f>IFERROR(__xludf.DUMMYFUNCTION("""COMPUTED_VALUE"""),"Saori")</f>
        <v>Saori</v>
      </c>
      <c r="P24" s="2" t="str">
        <f>IFERROR(__xludf.DUMMYFUNCTION("""COMPUTED_VALUE"""),"Tepung Beras")</f>
        <v>Tepung Beras</v>
      </c>
      <c r="Q24" s="2" t="str">
        <f>IFERROR(__xludf.DUMMYFUNCTION("""COMPUTED_VALUE"""),"Garam Kasar")</f>
        <v>Garam Kasar</v>
      </c>
      <c r="R24" s="2" t="str">
        <f>IFERROR(__xludf.DUMMYFUNCTION("""COMPUTED_VALUE"""),"Garam Halus")</f>
        <v>Garam Halus</v>
      </c>
      <c r="S24" s="2" t="str">
        <f>IFERROR(__xludf.DUMMYFUNCTION("""COMPUTED_VALUE"""),"Gula Putih")</f>
        <v>Gula Putih</v>
      </c>
      <c r="T24" s="2" t="str">
        <f>IFERROR(__xludf.DUMMYFUNCTION("""COMPUTED_VALUE"""),"Gula Merah")</f>
        <v>Gula Merah</v>
      </c>
      <c r="U24" s="2" t="str">
        <f>IFERROR(__xludf.DUMMYFUNCTION("""COMPUTED_VALUE"""),"Kecap")</f>
        <v>Kecap</v>
      </c>
      <c r="V24" s="2" t="str">
        <f>IFERROR(__xludf.DUMMYFUNCTION("""COMPUTED_VALUE"""),"Keju")</f>
        <v>Keju</v>
      </c>
      <c r="W24" s="2" t="str">
        <f>IFERROR(__xludf.DUMMYFUNCTION("""COMPUTED_VALUE"""),"Bumbu Marinasi")</f>
        <v>Bumbu Marinasi</v>
      </c>
      <c r="X24" s="2" t="str">
        <f>IFERROR(__xludf.DUMMYFUNCTION("""COMPUTED_VALUE"""),"Saos Tomat")</f>
        <v>Saos Tomat</v>
      </c>
      <c r="Y24" s="2" t="str">
        <f>IFERROR(__xludf.DUMMYFUNCTION("""COMPUTED_VALUE"""),"Tepung Panir")</f>
        <v>Tepung Panir</v>
      </c>
      <c r="Z24" s="2" t="str">
        <f>IFERROR(__xludf.DUMMYFUNCTION("""COMPUTED_VALUE"""),"Asem Jawa")</f>
        <v>Asem Jawa</v>
      </c>
    </row>
    <row r="25" ht="15.75" customHeight="1">
      <c r="A25" s="4">
        <v>46122.0</v>
      </c>
      <c r="B25" s="11" t="s">
        <v>26</v>
      </c>
      <c r="C25" s="11" t="s">
        <v>27</v>
      </c>
      <c r="D25" s="6" t="str">
        <f>IF(C25="","",IFERROR(VLOOKUP(C25,'Master Data'!$B$2:$C$527,2,FALSE),""))</f>
        <v>Dus</v>
      </c>
      <c r="E25" s="12">
        <v>2.0</v>
      </c>
      <c r="H25" s="2" t="str">
        <f>IFERROR('Master Data'!E48,"")</f>
        <v/>
      </c>
      <c r="I25" s="2" t="str">
        <f>IFERROR(__xludf.DUMMYFUNCTION("IFERROR(TRANSPOSE(FILTER('Master Data'!$B$2:$B$527,'Master Data'!$A$2:$A$527=$B25)),"""")"),"Tepung Terigu")</f>
        <v>Tepung Terigu</v>
      </c>
      <c r="J25" s="2" t="str">
        <f>IFERROR(__xludf.DUMMYFUNCTION("""COMPUTED_VALUE"""),"Tepung Tapioka")</f>
        <v>Tepung Tapioka</v>
      </c>
      <c r="K25" s="2" t="str">
        <f>IFERROR(__xludf.DUMMYFUNCTION("""COMPUTED_VALUE"""),"Sajiku")</f>
        <v>Sajiku</v>
      </c>
      <c r="L25" s="2" t="str">
        <f>IFERROR(__xludf.DUMMYFUNCTION("""COMPUTED_VALUE"""),"Lada")</f>
        <v>Lada</v>
      </c>
      <c r="M25" s="2" t="str">
        <f>IFERROR(__xludf.DUMMYFUNCTION("""COMPUTED_VALUE"""),"Minyak Goreng")</f>
        <v>Minyak Goreng</v>
      </c>
      <c r="N25" s="2" t="str">
        <f>IFERROR(__xludf.DUMMYFUNCTION("""COMPUTED_VALUE"""),"Maizena")</f>
        <v>Maizena</v>
      </c>
      <c r="O25" s="2" t="str">
        <f>IFERROR(__xludf.DUMMYFUNCTION("""COMPUTED_VALUE"""),"Saori")</f>
        <v>Saori</v>
      </c>
      <c r="P25" s="2" t="str">
        <f>IFERROR(__xludf.DUMMYFUNCTION("""COMPUTED_VALUE"""),"Tepung Beras")</f>
        <v>Tepung Beras</v>
      </c>
      <c r="Q25" s="2" t="str">
        <f>IFERROR(__xludf.DUMMYFUNCTION("""COMPUTED_VALUE"""),"Garam Kasar")</f>
        <v>Garam Kasar</v>
      </c>
      <c r="R25" s="2" t="str">
        <f>IFERROR(__xludf.DUMMYFUNCTION("""COMPUTED_VALUE"""),"Garam Halus")</f>
        <v>Garam Halus</v>
      </c>
      <c r="S25" s="2" t="str">
        <f>IFERROR(__xludf.DUMMYFUNCTION("""COMPUTED_VALUE"""),"Gula Putih")</f>
        <v>Gula Putih</v>
      </c>
      <c r="T25" s="2" t="str">
        <f>IFERROR(__xludf.DUMMYFUNCTION("""COMPUTED_VALUE"""),"Gula Merah")</f>
        <v>Gula Merah</v>
      </c>
      <c r="U25" s="2" t="str">
        <f>IFERROR(__xludf.DUMMYFUNCTION("""COMPUTED_VALUE"""),"Kecap")</f>
        <v>Kecap</v>
      </c>
      <c r="V25" s="2" t="str">
        <f>IFERROR(__xludf.DUMMYFUNCTION("""COMPUTED_VALUE"""),"Keju")</f>
        <v>Keju</v>
      </c>
      <c r="W25" s="2" t="str">
        <f>IFERROR(__xludf.DUMMYFUNCTION("""COMPUTED_VALUE"""),"Bumbu Marinasi")</f>
        <v>Bumbu Marinasi</v>
      </c>
      <c r="X25" s="2" t="str">
        <f>IFERROR(__xludf.DUMMYFUNCTION("""COMPUTED_VALUE"""),"Saos Tomat")</f>
        <v>Saos Tomat</v>
      </c>
      <c r="Y25" s="2" t="str">
        <f>IFERROR(__xludf.DUMMYFUNCTION("""COMPUTED_VALUE"""),"Tepung Panir")</f>
        <v>Tepung Panir</v>
      </c>
      <c r="Z25" s="2" t="str">
        <f>IFERROR(__xludf.DUMMYFUNCTION("""COMPUTED_VALUE"""),"Asem Jawa")</f>
        <v>Asem Jawa</v>
      </c>
    </row>
    <row r="26" ht="15.75" customHeight="1">
      <c r="A26" s="4">
        <v>46122.0</v>
      </c>
      <c r="B26" s="11" t="s">
        <v>26</v>
      </c>
      <c r="C26" s="11" t="s">
        <v>30</v>
      </c>
      <c r="D26" s="6" t="str">
        <f>IF(C26="","",IFERROR(VLOOKUP(C26,'Master Data'!$B$2:$C$527,2,FALSE),""))</f>
        <v>Dus</v>
      </c>
      <c r="E26" s="12">
        <v>2.0</v>
      </c>
      <c r="H26" s="2" t="str">
        <f>IFERROR('Master Data'!E49,"")</f>
        <v/>
      </c>
      <c r="I26" s="2" t="str">
        <f>IFERROR(__xludf.DUMMYFUNCTION("IFERROR(TRANSPOSE(FILTER('Master Data'!$B$2:$B$527,'Master Data'!$A$2:$A$527=$B26)),"""")"),"Tepung Terigu")</f>
        <v>Tepung Terigu</v>
      </c>
      <c r="J26" s="2" t="str">
        <f>IFERROR(__xludf.DUMMYFUNCTION("""COMPUTED_VALUE"""),"Tepung Tapioka")</f>
        <v>Tepung Tapioka</v>
      </c>
      <c r="K26" s="2" t="str">
        <f>IFERROR(__xludf.DUMMYFUNCTION("""COMPUTED_VALUE"""),"Sajiku")</f>
        <v>Sajiku</v>
      </c>
      <c r="L26" s="2" t="str">
        <f>IFERROR(__xludf.DUMMYFUNCTION("""COMPUTED_VALUE"""),"Lada")</f>
        <v>Lada</v>
      </c>
      <c r="M26" s="2" t="str">
        <f>IFERROR(__xludf.DUMMYFUNCTION("""COMPUTED_VALUE"""),"Minyak Goreng")</f>
        <v>Minyak Goreng</v>
      </c>
      <c r="N26" s="2" t="str">
        <f>IFERROR(__xludf.DUMMYFUNCTION("""COMPUTED_VALUE"""),"Maizena")</f>
        <v>Maizena</v>
      </c>
      <c r="O26" s="2" t="str">
        <f>IFERROR(__xludf.DUMMYFUNCTION("""COMPUTED_VALUE"""),"Saori")</f>
        <v>Saori</v>
      </c>
      <c r="P26" s="2" t="str">
        <f>IFERROR(__xludf.DUMMYFUNCTION("""COMPUTED_VALUE"""),"Tepung Beras")</f>
        <v>Tepung Beras</v>
      </c>
      <c r="Q26" s="2" t="str">
        <f>IFERROR(__xludf.DUMMYFUNCTION("""COMPUTED_VALUE"""),"Garam Kasar")</f>
        <v>Garam Kasar</v>
      </c>
      <c r="R26" s="2" t="str">
        <f>IFERROR(__xludf.DUMMYFUNCTION("""COMPUTED_VALUE"""),"Garam Halus")</f>
        <v>Garam Halus</v>
      </c>
      <c r="S26" s="2" t="str">
        <f>IFERROR(__xludf.DUMMYFUNCTION("""COMPUTED_VALUE"""),"Gula Putih")</f>
        <v>Gula Putih</v>
      </c>
      <c r="T26" s="2" t="str">
        <f>IFERROR(__xludf.DUMMYFUNCTION("""COMPUTED_VALUE"""),"Gula Merah")</f>
        <v>Gula Merah</v>
      </c>
      <c r="U26" s="2" t="str">
        <f>IFERROR(__xludf.DUMMYFUNCTION("""COMPUTED_VALUE"""),"Kecap")</f>
        <v>Kecap</v>
      </c>
      <c r="V26" s="2" t="str">
        <f>IFERROR(__xludf.DUMMYFUNCTION("""COMPUTED_VALUE"""),"Keju")</f>
        <v>Keju</v>
      </c>
      <c r="W26" s="2" t="str">
        <f>IFERROR(__xludf.DUMMYFUNCTION("""COMPUTED_VALUE"""),"Bumbu Marinasi")</f>
        <v>Bumbu Marinasi</v>
      </c>
      <c r="X26" s="2" t="str">
        <f>IFERROR(__xludf.DUMMYFUNCTION("""COMPUTED_VALUE"""),"Saos Tomat")</f>
        <v>Saos Tomat</v>
      </c>
      <c r="Y26" s="2" t="str">
        <f>IFERROR(__xludf.DUMMYFUNCTION("""COMPUTED_VALUE"""),"Tepung Panir")</f>
        <v>Tepung Panir</v>
      </c>
      <c r="Z26" s="2" t="str">
        <f>IFERROR(__xludf.DUMMYFUNCTION("""COMPUTED_VALUE"""),"Asem Jawa")</f>
        <v>Asem Jawa</v>
      </c>
    </row>
    <row r="27" ht="15.75" customHeight="1">
      <c r="A27" s="4">
        <v>46122.0</v>
      </c>
      <c r="B27" s="11" t="s">
        <v>26</v>
      </c>
      <c r="C27" s="11" t="s">
        <v>33</v>
      </c>
      <c r="D27" s="6" t="str">
        <f>IF(C27="","",IFERROR(VLOOKUP(C27,'Master Data'!$B$2:$C$527,2,FALSE),""))</f>
        <v>Pack</v>
      </c>
      <c r="E27" s="12">
        <v>1.0</v>
      </c>
      <c r="H27" s="2" t="str">
        <f>IFERROR('Master Data'!E50,"")</f>
        <v/>
      </c>
      <c r="I27" s="2" t="str">
        <f>IFERROR(__xludf.DUMMYFUNCTION("IFERROR(TRANSPOSE(FILTER('Master Data'!$B$2:$B$527,'Master Data'!$A$2:$A$527=$B27)),"""")"),"Tepung Terigu")</f>
        <v>Tepung Terigu</v>
      </c>
      <c r="J27" s="2" t="str">
        <f>IFERROR(__xludf.DUMMYFUNCTION("""COMPUTED_VALUE"""),"Tepung Tapioka")</f>
        <v>Tepung Tapioka</v>
      </c>
      <c r="K27" s="2" t="str">
        <f>IFERROR(__xludf.DUMMYFUNCTION("""COMPUTED_VALUE"""),"Sajiku")</f>
        <v>Sajiku</v>
      </c>
      <c r="L27" s="2" t="str">
        <f>IFERROR(__xludf.DUMMYFUNCTION("""COMPUTED_VALUE"""),"Lada")</f>
        <v>Lada</v>
      </c>
      <c r="M27" s="2" t="str">
        <f>IFERROR(__xludf.DUMMYFUNCTION("""COMPUTED_VALUE"""),"Minyak Goreng")</f>
        <v>Minyak Goreng</v>
      </c>
      <c r="N27" s="2" t="str">
        <f>IFERROR(__xludf.DUMMYFUNCTION("""COMPUTED_VALUE"""),"Maizena")</f>
        <v>Maizena</v>
      </c>
      <c r="O27" s="2" t="str">
        <f>IFERROR(__xludf.DUMMYFUNCTION("""COMPUTED_VALUE"""),"Saori")</f>
        <v>Saori</v>
      </c>
      <c r="P27" s="2" t="str">
        <f>IFERROR(__xludf.DUMMYFUNCTION("""COMPUTED_VALUE"""),"Tepung Beras")</f>
        <v>Tepung Beras</v>
      </c>
      <c r="Q27" s="2" t="str">
        <f>IFERROR(__xludf.DUMMYFUNCTION("""COMPUTED_VALUE"""),"Garam Kasar")</f>
        <v>Garam Kasar</v>
      </c>
      <c r="R27" s="2" t="str">
        <f>IFERROR(__xludf.DUMMYFUNCTION("""COMPUTED_VALUE"""),"Garam Halus")</f>
        <v>Garam Halus</v>
      </c>
      <c r="S27" s="2" t="str">
        <f>IFERROR(__xludf.DUMMYFUNCTION("""COMPUTED_VALUE"""),"Gula Putih")</f>
        <v>Gula Putih</v>
      </c>
      <c r="T27" s="2" t="str">
        <f>IFERROR(__xludf.DUMMYFUNCTION("""COMPUTED_VALUE"""),"Gula Merah")</f>
        <v>Gula Merah</v>
      </c>
      <c r="U27" s="2" t="str">
        <f>IFERROR(__xludf.DUMMYFUNCTION("""COMPUTED_VALUE"""),"Kecap")</f>
        <v>Kecap</v>
      </c>
      <c r="V27" s="2" t="str">
        <f>IFERROR(__xludf.DUMMYFUNCTION("""COMPUTED_VALUE"""),"Keju")</f>
        <v>Keju</v>
      </c>
      <c r="W27" s="2" t="str">
        <f>IFERROR(__xludf.DUMMYFUNCTION("""COMPUTED_VALUE"""),"Bumbu Marinasi")</f>
        <v>Bumbu Marinasi</v>
      </c>
      <c r="X27" s="2" t="str">
        <f>IFERROR(__xludf.DUMMYFUNCTION("""COMPUTED_VALUE"""),"Saos Tomat")</f>
        <v>Saos Tomat</v>
      </c>
      <c r="Y27" s="2" t="str">
        <f>IFERROR(__xludf.DUMMYFUNCTION("""COMPUTED_VALUE"""),"Tepung Panir")</f>
        <v>Tepung Panir</v>
      </c>
      <c r="Z27" s="2" t="str">
        <f>IFERROR(__xludf.DUMMYFUNCTION("""COMPUTED_VALUE"""),"Asem Jawa")</f>
        <v>Asem Jawa</v>
      </c>
    </row>
    <row r="28" ht="15.75" customHeight="1">
      <c r="A28" s="4">
        <v>46122.0</v>
      </c>
      <c r="B28" s="11" t="s">
        <v>26</v>
      </c>
      <c r="C28" s="11" t="s">
        <v>48</v>
      </c>
      <c r="D28" s="6" t="str">
        <f>IF(C28="","",IFERROR(VLOOKUP(C28,'Master Data'!$B$2:$C$527,2,FALSE),""))</f>
        <v>Kg</v>
      </c>
      <c r="E28" s="12">
        <v>5.0</v>
      </c>
      <c r="H28" s="2" t="str">
        <f>IFERROR('Master Data'!E51,"")</f>
        <v/>
      </c>
      <c r="I28" s="2" t="str">
        <f>IFERROR(__xludf.DUMMYFUNCTION("IFERROR(TRANSPOSE(FILTER('Master Data'!$B$2:$B$527,'Master Data'!$A$2:$A$527=$B28)),"""")"),"Tepung Terigu")</f>
        <v>Tepung Terigu</v>
      </c>
      <c r="J28" s="2" t="str">
        <f>IFERROR(__xludf.DUMMYFUNCTION("""COMPUTED_VALUE"""),"Tepung Tapioka")</f>
        <v>Tepung Tapioka</v>
      </c>
      <c r="K28" s="2" t="str">
        <f>IFERROR(__xludf.DUMMYFUNCTION("""COMPUTED_VALUE"""),"Sajiku")</f>
        <v>Sajiku</v>
      </c>
      <c r="L28" s="2" t="str">
        <f>IFERROR(__xludf.DUMMYFUNCTION("""COMPUTED_VALUE"""),"Lada")</f>
        <v>Lada</v>
      </c>
      <c r="M28" s="2" t="str">
        <f>IFERROR(__xludf.DUMMYFUNCTION("""COMPUTED_VALUE"""),"Minyak Goreng")</f>
        <v>Minyak Goreng</v>
      </c>
      <c r="N28" s="2" t="str">
        <f>IFERROR(__xludf.DUMMYFUNCTION("""COMPUTED_VALUE"""),"Maizena")</f>
        <v>Maizena</v>
      </c>
      <c r="O28" s="2" t="str">
        <f>IFERROR(__xludf.DUMMYFUNCTION("""COMPUTED_VALUE"""),"Saori")</f>
        <v>Saori</v>
      </c>
      <c r="P28" s="2" t="str">
        <f>IFERROR(__xludf.DUMMYFUNCTION("""COMPUTED_VALUE"""),"Tepung Beras")</f>
        <v>Tepung Beras</v>
      </c>
      <c r="Q28" s="2" t="str">
        <f>IFERROR(__xludf.DUMMYFUNCTION("""COMPUTED_VALUE"""),"Garam Kasar")</f>
        <v>Garam Kasar</v>
      </c>
      <c r="R28" s="2" t="str">
        <f>IFERROR(__xludf.DUMMYFUNCTION("""COMPUTED_VALUE"""),"Garam Halus")</f>
        <v>Garam Halus</v>
      </c>
      <c r="S28" s="2" t="str">
        <f>IFERROR(__xludf.DUMMYFUNCTION("""COMPUTED_VALUE"""),"Gula Putih")</f>
        <v>Gula Putih</v>
      </c>
      <c r="T28" s="2" t="str">
        <f>IFERROR(__xludf.DUMMYFUNCTION("""COMPUTED_VALUE"""),"Gula Merah")</f>
        <v>Gula Merah</v>
      </c>
      <c r="U28" s="2" t="str">
        <f>IFERROR(__xludf.DUMMYFUNCTION("""COMPUTED_VALUE"""),"Kecap")</f>
        <v>Kecap</v>
      </c>
      <c r="V28" s="2" t="str">
        <f>IFERROR(__xludf.DUMMYFUNCTION("""COMPUTED_VALUE"""),"Keju")</f>
        <v>Keju</v>
      </c>
      <c r="W28" s="2" t="str">
        <f>IFERROR(__xludf.DUMMYFUNCTION("""COMPUTED_VALUE"""),"Bumbu Marinasi")</f>
        <v>Bumbu Marinasi</v>
      </c>
      <c r="X28" s="2" t="str">
        <f>IFERROR(__xludf.DUMMYFUNCTION("""COMPUTED_VALUE"""),"Saos Tomat")</f>
        <v>Saos Tomat</v>
      </c>
      <c r="Y28" s="2" t="str">
        <f>IFERROR(__xludf.DUMMYFUNCTION("""COMPUTED_VALUE"""),"Tepung Panir")</f>
        <v>Tepung Panir</v>
      </c>
      <c r="Z28" s="2" t="str">
        <f>IFERROR(__xludf.DUMMYFUNCTION("""COMPUTED_VALUE"""),"Asem Jawa")</f>
        <v>Asem Jawa</v>
      </c>
    </row>
    <row r="29" ht="15.75" customHeight="1">
      <c r="A29" s="4">
        <v>46122.0</v>
      </c>
      <c r="B29" s="11" t="s">
        <v>26</v>
      </c>
      <c r="C29" s="11" t="s">
        <v>28</v>
      </c>
      <c r="D29" s="6" t="str">
        <f>IF(C29="","",IFERROR(VLOOKUP(C29,'Master Data'!$B$2:$C$527,2,FALSE),""))</f>
        <v>Pack</v>
      </c>
      <c r="E29" s="12">
        <v>5.0</v>
      </c>
      <c r="H29" s="2" t="str">
        <f>IFERROR('Master Data'!E52,"")</f>
        <v/>
      </c>
      <c r="I29" s="2" t="str">
        <f>IFERROR(__xludf.DUMMYFUNCTION("IFERROR(TRANSPOSE(FILTER('Master Data'!$B$2:$B$527,'Master Data'!$A$2:$A$527=$B29)),"""")"),"Tepung Terigu")</f>
        <v>Tepung Terigu</v>
      </c>
      <c r="J29" s="2" t="str">
        <f>IFERROR(__xludf.DUMMYFUNCTION("""COMPUTED_VALUE"""),"Tepung Tapioka")</f>
        <v>Tepung Tapioka</v>
      </c>
      <c r="K29" s="2" t="str">
        <f>IFERROR(__xludf.DUMMYFUNCTION("""COMPUTED_VALUE"""),"Sajiku")</f>
        <v>Sajiku</v>
      </c>
      <c r="L29" s="2" t="str">
        <f>IFERROR(__xludf.DUMMYFUNCTION("""COMPUTED_VALUE"""),"Lada")</f>
        <v>Lada</v>
      </c>
      <c r="M29" s="2" t="str">
        <f>IFERROR(__xludf.DUMMYFUNCTION("""COMPUTED_VALUE"""),"Minyak Goreng")</f>
        <v>Minyak Goreng</v>
      </c>
      <c r="N29" s="2" t="str">
        <f>IFERROR(__xludf.DUMMYFUNCTION("""COMPUTED_VALUE"""),"Maizena")</f>
        <v>Maizena</v>
      </c>
      <c r="O29" s="2" t="str">
        <f>IFERROR(__xludf.DUMMYFUNCTION("""COMPUTED_VALUE"""),"Saori")</f>
        <v>Saori</v>
      </c>
      <c r="P29" s="2" t="str">
        <f>IFERROR(__xludf.DUMMYFUNCTION("""COMPUTED_VALUE"""),"Tepung Beras")</f>
        <v>Tepung Beras</v>
      </c>
      <c r="Q29" s="2" t="str">
        <f>IFERROR(__xludf.DUMMYFUNCTION("""COMPUTED_VALUE"""),"Garam Kasar")</f>
        <v>Garam Kasar</v>
      </c>
      <c r="R29" s="2" t="str">
        <f>IFERROR(__xludf.DUMMYFUNCTION("""COMPUTED_VALUE"""),"Garam Halus")</f>
        <v>Garam Halus</v>
      </c>
      <c r="S29" s="2" t="str">
        <f>IFERROR(__xludf.DUMMYFUNCTION("""COMPUTED_VALUE"""),"Gula Putih")</f>
        <v>Gula Putih</v>
      </c>
      <c r="T29" s="2" t="str">
        <f>IFERROR(__xludf.DUMMYFUNCTION("""COMPUTED_VALUE"""),"Gula Merah")</f>
        <v>Gula Merah</v>
      </c>
      <c r="U29" s="2" t="str">
        <f>IFERROR(__xludf.DUMMYFUNCTION("""COMPUTED_VALUE"""),"Kecap")</f>
        <v>Kecap</v>
      </c>
      <c r="V29" s="2" t="str">
        <f>IFERROR(__xludf.DUMMYFUNCTION("""COMPUTED_VALUE"""),"Keju")</f>
        <v>Keju</v>
      </c>
      <c r="W29" s="2" t="str">
        <f>IFERROR(__xludf.DUMMYFUNCTION("""COMPUTED_VALUE"""),"Bumbu Marinasi")</f>
        <v>Bumbu Marinasi</v>
      </c>
      <c r="X29" s="2" t="str">
        <f>IFERROR(__xludf.DUMMYFUNCTION("""COMPUTED_VALUE"""),"Saos Tomat")</f>
        <v>Saos Tomat</v>
      </c>
      <c r="Y29" s="2" t="str">
        <f>IFERROR(__xludf.DUMMYFUNCTION("""COMPUTED_VALUE"""),"Tepung Panir")</f>
        <v>Tepung Panir</v>
      </c>
      <c r="Z29" s="2" t="str">
        <f>IFERROR(__xludf.DUMMYFUNCTION("""COMPUTED_VALUE"""),"Asem Jawa")</f>
        <v>Asem Jawa</v>
      </c>
    </row>
    <row r="30" ht="15.75" customHeight="1">
      <c r="A30" s="4">
        <v>46122.0</v>
      </c>
      <c r="B30" s="11" t="s">
        <v>26</v>
      </c>
      <c r="C30" s="11" t="s">
        <v>29</v>
      </c>
      <c r="D30" s="6" t="str">
        <f>IF(C30="","",IFERROR(VLOOKUP(C30,'Master Data'!$B$2:$C$527,2,FALSE),""))</f>
        <v>Pcs</v>
      </c>
      <c r="E30" s="12" t="s">
        <v>89</v>
      </c>
      <c r="H30" s="2" t="str">
        <f>IFERROR('Master Data'!E53,"")</f>
        <v/>
      </c>
      <c r="I30" s="2" t="str">
        <f>IFERROR(__xludf.DUMMYFUNCTION("IFERROR(TRANSPOSE(FILTER('Master Data'!$B$2:$B$527,'Master Data'!$A$2:$A$527=$B30)),"""")"),"Tepung Terigu")</f>
        <v>Tepung Terigu</v>
      </c>
      <c r="J30" s="2" t="str">
        <f>IFERROR(__xludf.DUMMYFUNCTION("""COMPUTED_VALUE"""),"Tepung Tapioka")</f>
        <v>Tepung Tapioka</v>
      </c>
      <c r="K30" s="2" t="str">
        <f>IFERROR(__xludf.DUMMYFUNCTION("""COMPUTED_VALUE"""),"Sajiku")</f>
        <v>Sajiku</v>
      </c>
      <c r="L30" s="2" t="str">
        <f>IFERROR(__xludf.DUMMYFUNCTION("""COMPUTED_VALUE"""),"Lada")</f>
        <v>Lada</v>
      </c>
      <c r="M30" s="2" t="str">
        <f>IFERROR(__xludf.DUMMYFUNCTION("""COMPUTED_VALUE"""),"Minyak Goreng")</f>
        <v>Minyak Goreng</v>
      </c>
      <c r="N30" s="2" t="str">
        <f>IFERROR(__xludf.DUMMYFUNCTION("""COMPUTED_VALUE"""),"Maizena")</f>
        <v>Maizena</v>
      </c>
      <c r="O30" s="2" t="str">
        <f>IFERROR(__xludf.DUMMYFUNCTION("""COMPUTED_VALUE"""),"Saori")</f>
        <v>Saori</v>
      </c>
      <c r="P30" s="2" t="str">
        <f>IFERROR(__xludf.DUMMYFUNCTION("""COMPUTED_VALUE"""),"Tepung Beras")</f>
        <v>Tepung Beras</v>
      </c>
      <c r="Q30" s="2" t="str">
        <f>IFERROR(__xludf.DUMMYFUNCTION("""COMPUTED_VALUE"""),"Garam Kasar")</f>
        <v>Garam Kasar</v>
      </c>
      <c r="R30" s="2" t="str">
        <f>IFERROR(__xludf.DUMMYFUNCTION("""COMPUTED_VALUE"""),"Garam Halus")</f>
        <v>Garam Halus</v>
      </c>
      <c r="S30" s="2" t="str">
        <f>IFERROR(__xludf.DUMMYFUNCTION("""COMPUTED_VALUE"""),"Gula Putih")</f>
        <v>Gula Putih</v>
      </c>
      <c r="T30" s="2" t="str">
        <f>IFERROR(__xludf.DUMMYFUNCTION("""COMPUTED_VALUE"""),"Gula Merah")</f>
        <v>Gula Merah</v>
      </c>
      <c r="U30" s="2" t="str">
        <f>IFERROR(__xludf.DUMMYFUNCTION("""COMPUTED_VALUE"""),"Kecap")</f>
        <v>Kecap</v>
      </c>
      <c r="V30" s="2" t="str">
        <f>IFERROR(__xludf.DUMMYFUNCTION("""COMPUTED_VALUE"""),"Keju")</f>
        <v>Keju</v>
      </c>
      <c r="W30" s="2" t="str">
        <f>IFERROR(__xludf.DUMMYFUNCTION("""COMPUTED_VALUE"""),"Bumbu Marinasi")</f>
        <v>Bumbu Marinasi</v>
      </c>
      <c r="X30" s="2" t="str">
        <f>IFERROR(__xludf.DUMMYFUNCTION("""COMPUTED_VALUE"""),"Saos Tomat")</f>
        <v>Saos Tomat</v>
      </c>
      <c r="Y30" s="2" t="str">
        <f>IFERROR(__xludf.DUMMYFUNCTION("""COMPUTED_VALUE"""),"Tepung Panir")</f>
        <v>Tepung Panir</v>
      </c>
      <c r="Z30" s="2" t="str">
        <f>IFERROR(__xludf.DUMMYFUNCTION("""COMPUTED_VALUE"""),"Asem Jawa")</f>
        <v>Asem Jawa</v>
      </c>
    </row>
    <row r="31" ht="15.75" customHeight="1">
      <c r="A31" s="4">
        <v>46122.0</v>
      </c>
      <c r="B31" s="11" t="s">
        <v>26</v>
      </c>
      <c r="C31" s="11" t="s">
        <v>90</v>
      </c>
      <c r="D31" s="6" t="str">
        <f>IF(C31="","",IFERROR(VLOOKUP(C31,'Master Data'!$B$2:$C$527,2,FALSE),""))</f>
        <v>Kotak</v>
      </c>
      <c r="E31" s="12">
        <v>5.0</v>
      </c>
      <c r="H31" s="2" t="str">
        <f>IFERROR('Master Data'!E55,"")</f>
        <v/>
      </c>
      <c r="I31" s="2" t="str">
        <f>IFERROR(__xludf.DUMMYFUNCTION("IFERROR(TRANSPOSE(FILTER('Master Data'!$B$2:$B$527,'Master Data'!$A$2:$A$527=$B31)),"""")"),"Tepung Terigu")</f>
        <v>Tepung Terigu</v>
      </c>
      <c r="J31" s="2" t="str">
        <f>IFERROR(__xludf.DUMMYFUNCTION("""COMPUTED_VALUE"""),"Tepung Tapioka")</f>
        <v>Tepung Tapioka</v>
      </c>
      <c r="K31" s="2" t="str">
        <f>IFERROR(__xludf.DUMMYFUNCTION("""COMPUTED_VALUE"""),"Sajiku")</f>
        <v>Sajiku</v>
      </c>
      <c r="L31" s="2" t="str">
        <f>IFERROR(__xludf.DUMMYFUNCTION("""COMPUTED_VALUE"""),"Lada")</f>
        <v>Lada</v>
      </c>
      <c r="M31" s="2" t="str">
        <f>IFERROR(__xludf.DUMMYFUNCTION("""COMPUTED_VALUE"""),"Minyak Goreng")</f>
        <v>Minyak Goreng</v>
      </c>
      <c r="N31" s="2" t="str">
        <f>IFERROR(__xludf.DUMMYFUNCTION("""COMPUTED_VALUE"""),"Maizena")</f>
        <v>Maizena</v>
      </c>
      <c r="O31" s="2" t="str">
        <f>IFERROR(__xludf.DUMMYFUNCTION("""COMPUTED_VALUE"""),"Saori")</f>
        <v>Saori</v>
      </c>
      <c r="P31" s="2" t="str">
        <f>IFERROR(__xludf.DUMMYFUNCTION("""COMPUTED_VALUE"""),"Tepung Beras")</f>
        <v>Tepung Beras</v>
      </c>
      <c r="Q31" s="2" t="str">
        <f>IFERROR(__xludf.DUMMYFUNCTION("""COMPUTED_VALUE"""),"Garam Kasar")</f>
        <v>Garam Kasar</v>
      </c>
      <c r="R31" s="2" t="str">
        <f>IFERROR(__xludf.DUMMYFUNCTION("""COMPUTED_VALUE"""),"Garam Halus")</f>
        <v>Garam Halus</v>
      </c>
      <c r="S31" s="2" t="str">
        <f>IFERROR(__xludf.DUMMYFUNCTION("""COMPUTED_VALUE"""),"Gula Putih")</f>
        <v>Gula Putih</v>
      </c>
      <c r="T31" s="2" t="str">
        <f>IFERROR(__xludf.DUMMYFUNCTION("""COMPUTED_VALUE"""),"Gula Merah")</f>
        <v>Gula Merah</v>
      </c>
      <c r="U31" s="2" t="str">
        <f>IFERROR(__xludf.DUMMYFUNCTION("""COMPUTED_VALUE"""),"Kecap")</f>
        <v>Kecap</v>
      </c>
      <c r="V31" s="2" t="str">
        <f>IFERROR(__xludf.DUMMYFUNCTION("""COMPUTED_VALUE"""),"Keju")</f>
        <v>Keju</v>
      </c>
      <c r="W31" s="2" t="str">
        <f>IFERROR(__xludf.DUMMYFUNCTION("""COMPUTED_VALUE"""),"Bumbu Marinasi")</f>
        <v>Bumbu Marinasi</v>
      </c>
      <c r="X31" s="2" t="str">
        <f>IFERROR(__xludf.DUMMYFUNCTION("""COMPUTED_VALUE"""),"Saos Tomat")</f>
        <v>Saos Tomat</v>
      </c>
      <c r="Y31" s="2" t="str">
        <f>IFERROR(__xludf.DUMMYFUNCTION("""COMPUTED_VALUE"""),"Tepung Panir")</f>
        <v>Tepung Panir</v>
      </c>
      <c r="Z31" s="2" t="str">
        <f>IFERROR(__xludf.DUMMYFUNCTION("""COMPUTED_VALUE"""),"Asem Jawa")</f>
        <v>Asem Jawa</v>
      </c>
    </row>
    <row r="32" ht="15.75" customHeight="1">
      <c r="A32" s="8"/>
      <c r="B32" s="9"/>
      <c r="C32" s="9"/>
      <c r="D32" s="6" t="str">
        <f>IF(C32="","",IFERROR(VLOOKUP(C32,'Master Data'!$B$2:$C$527,2,FALSE),""))</f>
        <v/>
      </c>
      <c r="E32" s="10"/>
      <c r="H32" s="2" t="str">
        <f>IFERROR('Master Data'!E58,"")</f>
        <v/>
      </c>
      <c r="I32" s="2" t="str">
        <f>IFERROR(__xludf.DUMMYFUNCTION("IFERROR(TRANSPOSE(FILTER('Master Data'!$B$2:$B$527,'Master Data'!$A$2:$A$527=$B32)),"""")"),"")</f>
        <v/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</row>
    <row r="33" ht="15.75" customHeight="1">
      <c r="A33" s="8"/>
      <c r="B33" s="9"/>
      <c r="C33" s="9"/>
      <c r="D33" s="6" t="str">
        <f>IF(C33="","",IFERROR(VLOOKUP(C33,'Master Data'!$B$2:$C$527,2,FALSE),""))</f>
        <v/>
      </c>
      <c r="E33" s="10"/>
      <c r="H33" s="2" t="str">
        <f>IFERROR('Master Data'!E59,"")</f>
        <v/>
      </c>
      <c r="I33" s="2" t="str">
        <f>IFERROR(__xludf.DUMMYFUNCTION("IFERROR(TRANSPOSE(FILTER('Master Data'!$B$2:$B$527,'Master Data'!$A$2:$A$527=$B33)),"""")"),"")</f>
        <v/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</row>
    <row r="34" ht="15.75" customHeight="1">
      <c r="A34" s="8"/>
      <c r="B34" s="9"/>
      <c r="C34" s="9"/>
      <c r="D34" s="6" t="str">
        <f>IF(C34="","",IFERROR(VLOOKUP(C34,'Master Data'!$B$2:$C$527,2,FALSE),""))</f>
        <v/>
      </c>
      <c r="E34" s="10"/>
      <c r="H34" s="2" t="str">
        <f>IFERROR('Master Data'!E61,"")</f>
        <v/>
      </c>
      <c r="I34" s="2" t="str">
        <f>IFERROR(__xludf.DUMMYFUNCTION("IFERROR(TRANSPOSE(FILTER('Master Data'!$B$2:$B$527,'Master Data'!$A$2:$A$527=$B34)),"""")"),"")</f>
        <v/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</row>
    <row r="35" ht="15.75" customHeight="1">
      <c r="A35" s="8"/>
      <c r="B35" s="9"/>
      <c r="C35" s="9"/>
      <c r="D35" s="6" t="str">
        <f>IF(C35="","",IFERROR(VLOOKUP(C35,'Master Data'!$B$2:$C$527,2,FALSE),""))</f>
        <v/>
      </c>
      <c r="E35" s="10"/>
      <c r="H35" s="2" t="str">
        <f>IFERROR('Master Data'!E62,"")</f>
        <v/>
      </c>
      <c r="I35" s="2" t="str">
        <f>IFERROR(__xludf.DUMMYFUNCTION("IFERROR(TRANSPOSE(FILTER('Master Data'!$B$2:$B$527,'Master Data'!$A$2:$A$527=$B35)),"""")"),"")</f>
        <v/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</row>
    <row r="36" ht="15.75" customHeight="1">
      <c r="A36" s="8"/>
      <c r="B36" s="9"/>
      <c r="C36" s="9"/>
      <c r="D36" s="6" t="str">
        <f>IF(C36="","",IFERROR(VLOOKUP(C36,'Master Data'!$B$2:$C$527,2,FALSE),""))</f>
        <v/>
      </c>
      <c r="E36" s="10"/>
      <c r="H36" s="2" t="str">
        <f>IFERROR('Master Data'!E63,"")</f>
        <v/>
      </c>
      <c r="I36" s="2" t="str">
        <f>IFERROR(__xludf.DUMMYFUNCTION("IFERROR(TRANSPOSE(FILTER('Master Data'!$B$2:$B$527,'Master Data'!$A$2:$A$527=$B36)),"""")"),"")</f>
        <v/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</row>
    <row r="37" ht="15.75" customHeight="1">
      <c r="A37" s="8"/>
      <c r="B37" s="9"/>
      <c r="C37" s="9"/>
      <c r="D37" s="6" t="str">
        <f>IF(C37="","",IFERROR(VLOOKUP(C37,'Master Data'!$B$2:$C$527,2,FALSE),""))</f>
        <v/>
      </c>
      <c r="E37" s="10"/>
      <c r="H37" s="2" t="str">
        <f>IFERROR('Master Data'!E64,"")</f>
        <v/>
      </c>
      <c r="I37" s="2" t="str">
        <f>IFERROR(__xludf.DUMMYFUNCTION("IFERROR(TRANSPOSE(FILTER('Master Data'!$B$2:$B$527,'Master Data'!$A$2:$A$527=$B37)),"""")"),"")</f>
        <v/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</row>
    <row r="38" ht="15.75" customHeight="1">
      <c r="A38" s="8"/>
      <c r="B38" s="9"/>
      <c r="C38" s="9"/>
      <c r="D38" s="6" t="str">
        <f>IF(C38="","",IFERROR(VLOOKUP(C38,'Master Data'!$B$2:$C$527,2,FALSE),""))</f>
        <v/>
      </c>
      <c r="E38" s="10"/>
      <c r="H38" s="2" t="str">
        <f>IFERROR('Master Data'!E65,"")</f>
        <v/>
      </c>
      <c r="I38" s="2" t="str">
        <f>IFERROR(__xludf.DUMMYFUNCTION("IFERROR(TRANSPOSE(FILTER('Master Data'!$B$2:$B$527,'Master Data'!$A$2:$A$527=$B38)),"""")"),"")</f>
        <v/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</row>
    <row r="39" ht="15.75" customHeight="1">
      <c r="A39" s="8"/>
      <c r="B39" s="9"/>
      <c r="C39" s="9"/>
      <c r="D39" s="6" t="str">
        <f>IF(C39="","",IFERROR(VLOOKUP(C39,'Master Data'!$B$2:$C$527,2,FALSE),""))</f>
        <v/>
      </c>
      <c r="E39" s="10"/>
      <c r="H39" s="2" t="str">
        <f>IFERROR('Master Data'!E66,"")</f>
        <v/>
      </c>
      <c r="I39" s="2" t="str">
        <f>IFERROR(__xludf.DUMMYFUNCTION("IFERROR(TRANSPOSE(FILTER('Master Data'!$B$2:$B$527,'Master Data'!$A$2:$A$527=$B39)),"""")"),"")</f>
        <v/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</row>
    <row r="40" ht="15.75" customHeight="1">
      <c r="A40" s="8"/>
      <c r="B40" s="9"/>
      <c r="C40" s="9"/>
      <c r="D40" s="6" t="str">
        <f>IF(C40="","",IFERROR(VLOOKUP(C40,'Master Data'!$B$2:$C$527,2,FALSE),""))</f>
        <v/>
      </c>
      <c r="E40" s="10"/>
      <c r="H40" s="2" t="str">
        <f>IFERROR('Master Data'!E67,"")</f>
        <v/>
      </c>
      <c r="I40" s="2" t="str">
        <f>IFERROR(__xludf.DUMMYFUNCTION("IFERROR(TRANSPOSE(FILTER('Master Data'!$B$2:$B$527,'Master Data'!$A$2:$A$527=$B40)),"""")"),"")</f>
        <v/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</row>
    <row r="41" ht="15.75" customHeight="1">
      <c r="A41" s="8"/>
      <c r="B41" s="9"/>
      <c r="C41" s="9"/>
      <c r="D41" s="6" t="str">
        <f>IF(C41="","",IFERROR(VLOOKUP(C41,'Master Data'!$B$2:$C$527,2,FALSE),""))</f>
        <v/>
      </c>
      <c r="E41" s="10"/>
      <c r="H41" s="2" t="str">
        <f>IFERROR('Master Data'!E69,"")</f>
        <v/>
      </c>
      <c r="I41" s="2" t="str">
        <f>IFERROR(__xludf.DUMMYFUNCTION("IFERROR(TRANSPOSE(FILTER('Master Data'!$B$2:$B$527,'Master Data'!$A$2:$A$527=$B41)),"""")"),"")</f>
        <v/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</row>
    <row r="42" ht="15.75" customHeight="1">
      <c r="A42" s="8"/>
      <c r="B42" s="9"/>
      <c r="C42" s="9"/>
      <c r="D42" s="6" t="str">
        <f>IF(C42="","",IFERROR(VLOOKUP(C42,'Master Data'!$B$2:$C$527,2,FALSE),""))</f>
        <v/>
      </c>
      <c r="E42" s="10"/>
      <c r="H42" s="2" t="str">
        <f>IFERROR('Master Data'!E72,"")</f>
        <v/>
      </c>
      <c r="I42" s="2" t="str">
        <f>IFERROR(__xludf.DUMMYFUNCTION("IFERROR(TRANSPOSE(FILTER('Master Data'!$B$2:$B$527,'Master Data'!$A$2:$A$527=$B42)),"""")"),"")</f>
        <v/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</row>
    <row r="43" ht="15.75" customHeight="1">
      <c r="A43" s="8"/>
      <c r="B43" s="9"/>
      <c r="C43" s="9"/>
      <c r="D43" s="6" t="str">
        <f>IF(C43="","",IFERROR(VLOOKUP(C43,'Master Data'!$B$2:$C$527,2,FALSE),""))</f>
        <v/>
      </c>
      <c r="E43" s="10"/>
      <c r="H43" s="2" t="str">
        <f>IFERROR('Master Data'!E79,"")</f>
        <v/>
      </c>
      <c r="I43" s="2" t="str">
        <f>IFERROR(__xludf.DUMMYFUNCTION("IFERROR(TRANSPOSE(FILTER('Master Data'!$B$2:$B$527,'Master Data'!$A$2:$A$527=$B43)),"""")"),"")</f>
        <v/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</row>
    <row r="44" ht="15.75" customHeight="1">
      <c r="A44" s="8"/>
      <c r="B44" s="9"/>
      <c r="C44" s="9"/>
      <c r="D44" s="6" t="str">
        <f>IF(C44="","",IFERROR(VLOOKUP(C44,'Master Data'!$B$2:$C$527,2,FALSE),""))</f>
        <v/>
      </c>
      <c r="E44" s="10"/>
      <c r="H44" s="2" t="str">
        <f>IFERROR('Master Data'!E80,"")</f>
        <v/>
      </c>
      <c r="I44" s="2" t="str">
        <f>IFERROR(__xludf.DUMMYFUNCTION("IFERROR(TRANSPOSE(FILTER('Master Data'!$B$2:$B$527,'Master Data'!$A$2:$A$527=$B44)),"""")"),"")</f>
        <v/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</row>
    <row r="45" ht="15.75" customHeight="1">
      <c r="A45" s="8"/>
      <c r="B45" s="9"/>
      <c r="C45" s="9"/>
      <c r="D45" s="6" t="str">
        <f>IF(C45="","",IFERROR(VLOOKUP(C45,'Master Data'!$B$2:$C$527,2,FALSE),""))</f>
        <v/>
      </c>
      <c r="E45" s="10"/>
      <c r="H45" s="2" t="str">
        <f>IFERROR('Master Data'!E81,"")</f>
        <v/>
      </c>
      <c r="I45" s="2" t="str">
        <f>IFERROR(__xludf.DUMMYFUNCTION("IFERROR(TRANSPOSE(FILTER('Master Data'!$B$2:$B$527,'Master Data'!$A$2:$A$527=$B45)),"""")"),"")</f>
        <v/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</row>
    <row r="46" ht="15.75" customHeight="1">
      <c r="A46" s="8"/>
      <c r="B46" s="9"/>
      <c r="C46" s="9"/>
      <c r="D46" s="6" t="str">
        <f>IF(C46="","",IFERROR(VLOOKUP(C46,'Master Data'!$B$2:$C$527,2,FALSE),""))</f>
        <v/>
      </c>
      <c r="E46" s="10"/>
      <c r="H46" s="2" t="str">
        <f>IFERROR('Master Data'!E82,"")</f>
        <v/>
      </c>
      <c r="I46" s="2" t="str">
        <f>IFERROR(__xludf.DUMMYFUNCTION("IFERROR(TRANSPOSE(FILTER('Master Data'!$B$2:$B$527,'Master Data'!$A$2:$A$527=$B46)),"""")"),"")</f>
        <v/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</row>
    <row r="47" ht="15.75" customHeight="1">
      <c r="A47" s="8"/>
      <c r="B47" s="9"/>
      <c r="C47" s="9"/>
      <c r="D47" s="6" t="str">
        <f>IF(C47="","",IFERROR(VLOOKUP(C47,'Master Data'!$B$2:$C$527,2,FALSE),""))</f>
        <v/>
      </c>
      <c r="E47" s="10"/>
      <c r="H47" s="2" t="str">
        <f>IFERROR('Master Data'!E83,"")</f>
        <v/>
      </c>
      <c r="I47" s="2" t="str">
        <f>IFERROR(__xludf.DUMMYFUNCTION("IFERROR(TRANSPOSE(FILTER('Master Data'!$B$2:$B$527,'Master Data'!$A$2:$A$527=$B47)),"""")"),"")</f>
        <v/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</row>
    <row r="48" ht="15.75" customHeight="1">
      <c r="A48" s="8"/>
      <c r="B48" s="9"/>
      <c r="C48" s="9"/>
      <c r="D48" s="6" t="str">
        <f>IF(C48="","",IFERROR(VLOOKUP(C48,'Master Data'!$B$2:$C$527,2,FALSE),""))</f>
        <v/>
      </c>
      <c r="E48" s="10"/>
      <c r="H48" s="2" t="str">
        <f>IFERROR('Master Data'!E84,"")</f>
        <v/>
      </c>
      <c r="I48" s="2" t="str">
        <f>IFERROR(__xludf.DUMMYFUNCTION("IFERROR(TRANSPOSE(FILTER('Master Data'!$B$2:$B$527,'Master Data'!$A$2:$A$527=$B48)),"""")"),"")</f>
        <v/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</row>
    <row r="49" ht="15.75" customHeight="1">
      <c r="A49" s="8"/>
      <c r="B49" s="9"/>
      <c r="C49" s="9"/>
      <c r="D49" s="6" t="str">
        <f>IF(C49="","",IFERROR(VLOOKUP(C49,'Master Data'!$B$2:$C$527,2,FALSE),""))</f>
        <v/>
      </c>
      <c r="E49" s="10"/>
      <c r="H49" s="2" t="str">
        <f>IFERROR('Master Data'!E85,"")</f>
        <v/>
      </c>
      <c r="I49" s="2" t="str">
        <f>IFERROR(__xludf.DUMMYFUNCTION("IFERROR(TRANSPOSE(FILTER('Master Data'!$B$2:$B$527,'Master Data'!$A$2:$A$527=$B49)),"""")"),"")</f>
        <v/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</row>
    <row r="50" ht="15.75" customHeight="1">
      <c r="A50" s="8"/>
      <c r="B50" s="9"/>
      <c r="C50" s="9"/>
      <c r="D50" s="6" t="str">
        <f>IF(C50="","",IFERROR(VLOOKUP(C50,'Master Data'!$B$2:$C$527,2,FALSE),""))</f>
        <v/>
      </c>
      <c r="E50" s="10"/>
      <c r="H50" s="2" t="str">
        <f>IFERROR('Master Data'!E86,"")</f>
        <v/>
      </c>
      <c r="I50" s="2" t="str">
        <f>IFERROR(__xludf.DUMMYFUNCTION("IFERROR(TRANSPOSE(FILTER('Master Data'!$B$2:$B$527,'Master Data'!$A$2:$A$527=$B50)),"""")"),"")</f>
        <v/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</row>
    <row r="51" ht="15.75" customHeight="1">
      <c r="A51" s="8"/>
      <c r="B51" s="9"/>
      <c r="C51" s="9"/>
      <c r="D51" s="6" t="str">
        <f>IF(C51="","",IFERROR(VLOOKUP(C51,'Master Data'!$B$2:$C$527,2,FALSE),""))</f>
        <v/>
      </c>
      <c r="E51" s="10"/>
      <c r="H51" s="2" t="str">
        <f>IFERROR('Master Data'!E87,"")</f>
        <v/>
      </c>
      <c r="I51" s="2" t="str">
        <f>IFERROR(__xludf.DUMMYFUNCTION("IFERROR(TRANSPOSE(FILTER('Master Data'!$B$2:$B$527,'Master Data'!$A$2:$A$527=$B51)),"""")"),"")</f>
        <v/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</row>
    <row r="52" ht="15.75" customHeight="1">
      <c r="A52" s="8"/>
      <c r="B52" s="9"/>
      <c r="C52" s="9"/>
      <c r="D52" s="6" t="str">
        <f>IF(C52="","",IFERROR(VLOOKUP(C52,'Master Data'!$B$2:$C$527,2,FALSE),""))</f>
        <v/>
      </c>
      <c r="E52" s="10"/>
      <c r="H52" s="2" t="str">
        <f>IFERROR('Master Data'!E88,"")</f>
        <v/>
      </c>
      <c r="I52" s="2" t="str">
        <f>IFERROR(__xludf.DUMMYFUNCTION("IFERROR(TRANSPOSE(FILTER('Master Data'!$B$2:$B$527,'Master Data'!$A$2:$A$527=$B52)),"""")"),"")</f>
        <v/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</row>
    <row r="53" ht="15.75" customHeight="1">
      <c r="A53" s="8"/>
      <c r="B53" s="9"/>
      <c r="C53" s="9"/>
      <c r="D53" s="6" t="str">
        <f>IF(C53="","",IFERROR(VLOOKUP(C53,'Master Data'!$B$2:$C$527,2,FALSE),""))</f>
        <v/>
      </c>
      <c r="E53" s="10"/>
      <c r="H53" s="2" t="str">
        <f>IFERROR('Master Data'!E89,"")</f>
        <v/>
      </c>
      <c r="I53" s="2" t="str">
        <f>IFERROR(__xludf.DUMMYFUNCTION("IFERROR(TRANSPOSE(FILTER('Master Data'!$B$2:$B$527,'Master Data'!$A$2:$A$527=$B53)),"""")"),"")</f>
        <v/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</row>
    <row r="54" ht="15.75" customHeight="1">
      <c r="A54" s="8"/>
      <c r="B54" s="9"/>
      <c r="C54" s="9"/>
      <c r="D54" s="6" t="str">
        <f>IF(C54="","",IFERROR(VLOOKUP(C54,'Master Data'!$B$2:$C$527,2,FALSE),""))</f>
        <v/>
      </c>
      <c r="E54" s="10"/>
      <c r="H54" s="2" t="str">
        <f>IFERROR('Master Data'!E90,"")</f>
        <v/>
      </c>
      <c r="I54" s="2" t="str">
        <f>IFERROR(__xludf.DUMMYFUNCTION("IFERROR(TRANSPOSE(FILTER('Master Data'!$B$2:$B$527,'Master Data'!$A$2:$A$527=$B54)),"""")"),"")</f>
        <v/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</row>
    <row r="55" ht="15.75" customHeight="1">
      <c r="A55" s="8"/>
      <c r="B55" s="9"/>
      <c r="C55" s="9"/>
      <c r="D55" s="6" t="str">
        <f>IF(C55="","",IFERROR(VLOOKUP(C55,'Master Data'!$B$2:$C$527,2,FALSE),""))</f>
        <v/>
      </c>
      <c r="E55" s="10"/>
      <c r="H55" s="2" t="str">
        <f>IFERROR('Master Data'!E91,"")</f>
        <v/>
      </c>
      <c r="I55" s="2" t="str">
        <f>IFERROR(__xludf.DUMMYFUNCTION("IFERROR(TRANSPOSE(FILTER('Master Data'!$B$2:$B$527,'Master Data'!$A$2:$A$527=$B55)),"""")"),"")</f>
        <v/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</row>
    <row r="56" ht="15.75" customHeight="1">
      <c r="A56" s="8"/>
      <c r="B56" s="9"/>
      <c r="C56" s="9"/>
      <c r="D56" s="6" t="str">
        <f>IF(C56="","",IFERROR(VLOOKUP(C56,'Master Data'!$B$2:$C$527,2,FALSE),""))</f>
        <v/>
      </c>
      <c r="E56" s="10"/>
      <c r="H56" s="2" t="str">
        <f>IFERROR('Master Data'!E92,"")</f>
        <v/>
      </c>
      <c r="I56" s="2" t="str">
        <f>IFERROR(__xludf.DUMMYFUNCTION("IFERROR(TRANSPOSE(FILTER('Master Data'!$B$2:$B$527,'Master Data'!$A$2:$A$527=$B56)),"""")"),"")</f>
        <v/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</row>
    <row r="57" ht="15.75" customHeight="1">
      <c r="A57" s="8"/>
      <c r="B57" s="9"/>
      <c r="C57" s="9"/>
      <c r="D57" s="6" t="str">
        <f>IF(C57="","",IFERROR(VLOOKUP(C57,'Master Data'!$B$2:$C$527,2,FALSE),""))</f>
        <v/>
      </c>
      <c r="E57" s="10"/>
      <c r="H57" s="2" t="str">
        <f>IFERROR('Master Data'!E93,"")</f>
        <v/>
      </c>
      <c r="I57" s="2" t="str">
        <f>IFERROR(__xludf.DUMMYFUNCTION("IFERROR(TRANSPOSE(FILTER('Master Data'!$B$2:$B$527,'Master Data'!$A$2:$A$527=$B57)),"""")"),"")</f>
        <v/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</row>
    <row r="58" ht="15.75" customHeight="1">
      <c r="A58" s="8"/>
      <c r="B58" s="9"/>
      <c r="C58" s="9"/>
      <c r="D58" s="6" t="str">
        <f>IF(C58="","",IFERROR(VLOOKUP(C58,'Master Data'!$B$2:$C$527,2,FALSE),""))</f>
        <v/>
      </c>
      <c r="E58" s="10"/>
      <c r="H58" s="2" t="str">
        <f>IFERROR('Master Data'!E94,"")</f>
        <v/>
      </c>
      <c r="I58" s="2" t="str">
        <f>IFERROR(__xludf.DUMMYFUNCTION("IFERROR(TRANSPOSE(FILTER('Master Data'!$B$2:$B$527,'Master Data'!$A$2:$A$527=$B58)),"""")"),"")</f>
        <v/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</row>
    <row r="59" ht="15.75" customHeight="1">
      <c r="A59" s="8"/>
      <c r="B59" s="9"/>
      <c r="C59" s="9"/>
      <c r="D59" s="6" t="str">
        <f>IF(C59="","",IFERROR(VLOOKUP(C59,'Master Data'!$B$2:$C$527,2,FALSE),""))</f>
        <v/>
      </c>
      <c r="E59" s="10"/>
      <c r="H59" s="2" t="str">
        <f>IFERROR('Master Data'!E95,"")</f>
        <v/>
      </c>
      <c r="I59" s="2" t="str">
        <f>IFERROR(__xludf.DUMMYFUNCTION("IFERROR(TRANSPOSE(FILTER('Master Data'!$B$2:$B$527,'Master Data'!$A$2:$A$527=$B59)),"""")"),"")</f>
        <v/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</row>
    <row r="60" ht="15.75" customHeight="1">
      <c r="A60" s="8"/>
      <c r="B60" s="9"/>
      <c r="C60" s="9"/>
      <c r="D60" s="6" t="str">
        <f>IF(C60="","",IFERROR(VLOOKUP(C60,'Master Data'!$B$2:$C$527,2,FALSE),""))</f>
        <v/>
      </c>
      <c r="E60" s="10"/>
      <c r="H60" s="2" t="str">
        <f>IFERROR('Master Data'!E96,"")</f>
        <v/>
      </c>
      <c r="I60" s="2" t="str">
        <f>IFERROR(__xludf.DUMMYFUNCTION("IFERROR(TRANSPOSE(FILTER('Master Data'!$B$2:$B$527,'Master Data'!$A$2:$A$527=$B60)),"""")"),"")</f>
        <v/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</row>
    <row r="61" ht="15.75" customHeight="1">
      <c r="A61" s="8"/>
      <c r="B61" s="9"/>
      <c r="C61" s="9"/>
      <c r="D61" s="6" t="str">
        <f>IF(C61="","",IFERROR(VLOOKUP(C61,'Master Data'!$B$2:$C$527,2,FALSE),""))</f>
        <v/>
      </c>
      <c r="E61" s="10"/>
      <c r="H61" s="2" t="str">
        <f>IFERROR('Master Data'!E97,"")</f>
        <v/>
      </c>
      <c r="I61" s="2" t="str">
        <f>IFERROR(__xludf.DUMMYFUNCTION("IFERROR(TRANSPOSE(FILTER('Master Data'!$B$2:$B$527,'Master Data'!$A$2:$A$527=$B61)),"""")"),"")</f>
        <v/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</row>
    <row r="62" ht="15.75" customHeight="1">
      <c r="A62" s="8"/>
      <c r="B62" s="9"/>
      <c r="C62" s="9"/>
      <c r="D62" s="6" t="str">
        <f>IF(C62="","",IFERROR(VLOOKUP(C62,'Master Data'!$B$2:$C$527,2,FALSE),""))</f>
        <v/>
      </c>
      <c r="E62" s="10"/>
      <c r="H62" s="2" t="str">
        <f>IFERROR('Master Data'!E98,"")</f>
        <v/>
      </c>
      <c r="I62" s="2" t="str">
        <f>IFERROR(__xludf.DUMMYFUNCTION("IFERROR(TRANSPOSE(FILTER('Master Data'!$B$2:$B$527,'Master Data'!$A$2:$A$527=$B62)),"""")"),"")</f>
        <v/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</row>
    <row r="63" ht="15.75" customHeight="1">
      <c r="A63" s="8"/>
      <c r="B63" s="9"/>
      <c r="C63" s="9"/>
      <c r="D63" s="6" t="str">
        <f>IF(C63="","",IFERROR(VLOOKUP(C63,'Master Data'!$B$2:$C$527,2,FALSE),""))</f>
        <v/>
      </c>
      <c r="E63" s="10"/>
      <c r="H63" s="2" t="str">
        <f>IFERROR('Master Data'!E99,"")</f>
        <v/>
      </c>
      <c r="I63" s="2" t="str">
        <f>IFERROR(__xludf.DUMMYFUNCTION("IFERROR(TRANSPOSE(FILTER('Master Data'!$B$2:$B$527,'Master Data'!$A$2:$A$527=$B63)),"""")"),"")</f>
        <v/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</row>
    <row r="64" ht="15.75" customHeight="1">
      <c r="A64" s="8"/>
      <c r="B64" s="9"/>
      <c r="C64" s="9"/>
      <c r="D64" s="6" t="str">
        <f>IF(C64="","",IFERROR(VLOOKUP(C64,'Master Data'!$B$2:$C$527,2,FALSE),""))</f>
        <v/>
      </c>
      <c r="E64" s="10"/>
      <c r="H64" s="2" t="str">
        <f>IFERROR('Master Data'!E100,"")</f>
        <v/>
      </c>
      <c r="I64" s="2" t="str">
        <f>IFERROR(__xludf.DUMMYFUNCTION("IFERROR(TRANSPOSE(FILTER('Master Data'!$B$2:$B$527,'Master Data'!$A$2:$A$527=$B64)),"""")"),"")</f>
        <v/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</row>
    <row r="65" ht="15.75" customHeight="1">
      <c r="A65" s="8"/>
      <c r="B65" s="9"/>
      <c r="C65" s="9"/>
      <c r="D65" s="6" t="str">
        <f>IF(C65="","",IFERROR(VLOOKUP(C65,'Master Data'!$B$2:$C$527,2,FALSE),""))</f>
        <v/>
      </c>
      <c r="E65" s="10"/>
      <c r="H65" s="2" t="str">
        <f>IFERROR('Master Data'!E101,"")</f>
        <v/>
      </c>
      <c r="I65" s="2" t="str">
        <f>IFERROR(__xludf.DUMMYFUNCTION("IFERROR(TRANSPOSE(FILTER('Master Data'!$B$2:$B$527,'Master Data'!$A$2:$A$527=$B65)),"""")"),"")</f>
        <v/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</row>
    <row r="66" ht="15.75" customHeight="1">
      <c r="A66" s="8"/>
      <c r="B66" s="9"/>
      <c r="C66" s="9"/>
      <c r="D66" s="6" t="str">
        <f>IF(C66="","",IFERROR(VLOOKUP(C66,'Master Data'!$B$2:$C$527,2,FALSE),""))</f>
        <v/>
      </c>
      <c r="E66" s="10"/>
      <c r="H66" s="2" t="str">
        <f>IFERROR('Master Data'!E102,"")</f>
        <v/>
      </c>
      <c r="I66" s="2" t="str">
        <f>IFERROR(__xludf.DUMMYFUNCTION("IFERROR(TRANSPOSE(FILTER('Master Data'!$B$2:$B$527,'Master Data'!$A$2:$A$527=$B66)),"""")"),"")</f>
        <v/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</row>
    <row r="67" ht="15.75" customHeight="1">
      <c r="A67" s="8"/>
      <c r="B67" s="9"/>
      <c r="C67" s="9"/>
      <c r="D67" s="6" t="str">
        <f>IF(C67="","",IFERROR(VLOOKUP(C67,'Master Data'!$B$2:$C$527,2,FALSE),""))</f>
        <v/>
      </c>
      <c r="E67" s="10"/>
      <c r="H67" s="2" t="str">
        <f>IFERROR('Master Data'!E103,"")</f>
        <v/>
      </c>
      <c r="I67" s="2" t="str">
        <f>IFERROR(__xludf.DUMMYFUNCTION("IFERROR(TRANSPOSE(FILTER('Master Data'!$B$2:$B$527,'Master Data'!$A$2:$A$527=$B67)),"""")"),"")</f>
        <v/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</row>
    <row r="68" ht="15.75" customHeight="1">
      <c r="A68" s="8"/>
      <c r="B68" s="9"/>
      <c r="C68" s="9"/>
      <c r="D68" s="6" t="str">
        <f>IF(C68="","",IFERROR(VLOOKUP(C68,'Master Data'!$B$2:$C$527,2,FALSE),""))</f>
        <v/>
      </c>
      <c r="E68" s="10"/>
      <c r="H68" s="2" t="str">
        <f>IFERROR('Master Data'!E104,"")</f>
        <v/>
      </c>
      <c r="I68" s="2" t="str">
        <f>IFERROR(__xludf.DUMMYFUNCTION("IFERROR(TRANSPOSE(FILTER('Master Data'!$B$2:$B$527,'Master Data'!$A$2:$A$527=$B68)),"""")"),"")</f>
        <v/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</row>
    <row r="69" ht="15.75" customHeight="1">
      <c r="A69" s="8"/>
      <c r="B69" s="9"/>
      <c r="C69" s="9"/>
      <c r="D69" s="6" t="str">
        <f>IF(C69="","",IFERROR(VLOOKUP(C69,'Master Data'!$B$2:$C$527,2,FALSE),""))</f>
        <v/>
      </c>
      <c r="E69" s="10"/>
      <c r="H69" s="2" t="str">
        <f>IFERROR('Master Data'!E105,"")</f>
        <v/>
      </c>
      <c r="I69" s="2" t="str">
        <f>IFERROR(__xludf.DUMMYFUNCTION("IFERROR(TRANSPOSE(FILTER('Master Data'!$B$2:$B$527,'Master Data'!$A$2:$A$527=$B69)),"""")"),"")</f>
        <v/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</row>
    <row r="70" ht="15.75" customHeight="1">
      <c r="A70" s="8"/>
      <c r="B70" s="9"/>
      <c r="C70" s="9"/>
      <c r="D70" s="6" t="str">
        <f>IF(C70="","",IFERROR(VLOOKUP(C70,'Master Data'!$B$2:$C$527,2,FALSE),""))</f>
        <v/>
      </c>
      <c r="E70" s="10"/>
      <c r="H70" s="2" t="str">
        <f>IFERROR('Master Data'!E106,"")</f>
        <v/>
      </c>
      <c r="I70" s="2" t="str">
        <f>IFERROR(__xludf.DUMMYFUNCTION("IFERROR(TRANSPOSE(FILTER('Master Data'!$B$2:$B$527,'Master Data'!$A$2:$A$527=$B70)),"""")"),"")</f>
        <v/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</row>
    <row r="71" ht="15.75" customHeight="1">
      <c r="A71" s="8"/>
      <c r="B71" s="9"/>
      <c r="C71" s="9"/>
      <c r="D71" s="6" t="str">
        <f>IF(C71="","",IFERROR(VLOOKUP(C71,'Master Data'!$B$2:$C$527,2,FALSE),""))</f>
        <v/>
      </c>
      <c r="E71" s="10"/>
      <c r="H71" s="2" t="str">
        <f>IFERROR('Master Data'!E107,"")</f>
        <v/>
      </c>
      <c r="I71" s="2" t="str">
        <f>IFERROR(__xludf.DUMMYFUNCTION("IFERROR(TRANSPOSE(FILTER('Master Data'!$B$2:$B$527,'Master Data'!$A$2:$A$527=$B71)),"""")"),"")</f>
        <v/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</row>
    <row r="72" ht="15.75" customHeight="1">
      <c r="A72" s="8"/>
      <c r="B72" s="9"/>
      <c r="C72" s="9"/>
      <c r="D72" s="6" t="str">
        <f>IF(C72="","",IFERROR(VLOOKUP(C72,'Master Data'!$B$2:$C$527,2,FALSE),""))</f>
        <v/>
      </c>
      <c r="E72" s="10"/>
      <c r="H72" s="2" t="str">
        <f>IFERROR('Master Data'!E108,"")</f>
        <v/>
      </c>
      <c r="I72" s="2" t="str">
        <f>IFERROR(__xludf.DUMMYFUNCTION("IFERROR(TRANSPOSE(FILTER('Master Data'!$B$2:$B$527,'Master Data'!$A$2:$A$527=$B72)),"""")"),"")</f>
        <v/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</row>
    <row r="73" ht="15.75" customHeight="1">
      <c r="A73" s="8"/>
      <c r="B73" s="9"/>
      <c r="C73" s="9"/>
      <c r="D73" s="6" t="str">
        <f>IF(C73="","",IFERROR(VLOOKUP(C73,'Master Data'!$B$2:$C$527,2,FALSE),""))</f>
        <v/>
      </c>
      <c r="E73" s="10"/>
      <c r="H73" s="2" t="str">
        <f>IFERROR('Master Data'!E109,"")</f>
        <v/>
      </c>
      <c r="I73" s="2" t="str">
        <f>IFERROR(__xludf.DUMMYFUNCTION("IFERROR(TRANSPOSE(FILTER('Master Data'!$B$2:$B$527,'Master Data'!$A$2:$A$527=$B73)),"""")"),"")</f>
        <v/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</row>
    <row r="74" ht="15.75" customHeight="1">
      <c r="A74" s="8"/>
      <c r="B74" s="9"/>
      <c r="C74" s="9"/>
      <c r="D74" s="6" t="str">
        <f>IF(C74="","",IFERROR(VLOOKUP(C74,'Master Data'!$B$2:$C$527,2,FALSE),""))</f>
        <v/>
      </c>
      <c r="E74" s="10"/>
      <c r="H74" s="2" t="str">
        <f>IFERROR('Master Data'!E110,"")</f>
        <v/>
      </c>
      <c r="I74" s="2" t="str">
        <f>IFERROR(__xludf.DUMMYFUNCTION("IFERROR(TRANSPOSE(FILTER('Master Data'!$B$2:$B$527,'Master Data'!$A$2:$A$527=$B74)),"""")"),"")</f>
        <v/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</row>
    <row r="75" ht="15.75" customHeight="1">
      <c r="A75" s="8"/>
      <c r="B75" s="9"/>
      <c r="C75" s="9"/>
      <c r="D75" s="6" t="str">
        <f>IF(C75="","",IFERROR(VLOOKUP(C75,'Master Data'!$B$2:$C$527,2,FALSE),""))</f>
        <v/>
      </c>
      <c r="E75" s="10"/>
      <c r="H75" s="2" t="str">
        <f>IFERROR('Master Data'!E111,"")</f>
        <v/>
      </c>
      <c r="I75" s="2" t="str">
        <f>IFERROR(__xludf.DUMMYFUNCTION("IFERROR(TRANSPOSE(FILTER('Master Data'!$B$2:$B$527,'Master Data'!$A$2:$A$527=$B75)),"""")"),"")</f>
        <v/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</row>
    <row r="76" ht="15.75" customHeight="1">
      <c r="A76" s="8"/>
      <c r="B76" s="9"/>
      <c r="C76" s="9"/>
      <c r="D76" s="6" t="str">
        <f>IF(C76="","",IFERROR(VLOOKUP(C76,'Master Data'!$B$2:$C$527,2,FALSE),""))</f>
        <v/>
      </c>
      <c r="E76" s="10"/>
      <c r="H76" s="2" t="str">
        <f>IFERROR('Master Data'!E112,"")</f>
        <v/>
      </c>
      <c r="I76" s="2" t="str">
        <f>IFERROR(__xludf.DUMMYFUNCTION("IFERROR(TRANSPOSE(FILTER('Master Data'!$B$2:$B$527,'Master Data'!$A$2:$A$527=$B76)),"""")"),"")</f>
        <v/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</row>
    <row r="77" ht="15.75" customHeight="1">
      <c r="A77" s="8"/>
      <c r="B77" s="9"/>
      <c r="C77" s="9"/>
      <c r="D77" s="6" t="str">
        <f>IF(C77="","",IFERROR(VLOOKUP(C77,'Master Data'!$B$2:$C$527,2,FALSE),""))</f>
        <v/>
      </c>
      <c r="E77" s="10"/>
      <c r="H77" s="2" t="str">
        <f>IFERROR('Master Data'!E113,"")</f>
        <v/>
      </c>
      <c r="I77" s="2" t="str">
        <f>IFERROR(__xludf.DUMMYFUNCTION("IFERROR(TRANSPOSE(FILTER('Master Data'!$B$2:$B$527,'Master Data'!$A$2:$A$527=$B77)),"""")"),"")</f>
        <v/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</row>
    <row r="78" ht="15.75" customHeight="1">
      <c r="A78" s="8"/>
      <c r="B78" s="9"/>
      <c r="C78" s="9"/>
      <c r="D78" s="6" t="str">
        <f>IF(C78="","",IFERROR(VLOOKUP(C78,'Master Data'!$B$2:$C$527,2,FALSE),""))</f>
        <v/>
      </c>
      <c r="E78" s="10"/>
      <c r="H78" s="2" t="str">
        <f>IFERROR('Master Data'!E114,"")</f>
        <v/>
      </c>
      <c r="I78" s="2" t="str">
        <f>IFERROR(__xludf.DUMMYFUNCTION("IFERROR(TRANSPOSE(FILTER('Master Data'!$B$2:$B$527,'Master Data'!$A$2:$A$527=$B78)),"""")"),"")</f>
        <v/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</row>
    <row r="79" ht="15.75" customHeight="1">
      <c r="A79" s="8"/>
      <c r="B79" s="9"/>
      <c r="C79" s="9"/>
      <c r="D79" s="6" t="str">
        <f>IF(C79="","",IFERROR(VLOOKUP(C79,'Master Data'!$B$2:$C$527,2,FALSE),""))</f>
        <v/>
      </c>
      <c r="E79" s="10"/>
      <c r="H79" s="2" t="str">
        <f>IFERROR('Master Data'!E115,"")</f>
        <v/>
      </c>
      <c r="I79" s="2" t="str">
        <f>IFERROR(__xludf.DUMMYFUNCTION("IFERROR(TRANSPOSE(FILTER('Master Data'!$B$2:$B$527,'Master Data'!$A$2:$A$527=$B79)),"""")"),"")</f>
        <v/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</row>
    <row r="80" ht="15.75" customHeight="1">
      <c r="A80" s="8"/>
      <c r="B80" s="9"/>
      <c r="C80" s="9"/>
      <c r="D80" s="6" t="str">
        <f>IF(C80="","",IFERROR(VLOOKUP(C80,'Master Data'!$B$2:$C$527,2,FALSE),""))</f>
        <v/>
      </c>
      <c r="E80" s="10"/>
      <c r="H80" s="2" t="str">
        <f>IFERROR('Master Data'!E116,"")</f>
        <v/>
      </c>
      <c r="I80" s="2" t="str">
        <f>IFERROR(__xludf.DUMMYFUNCTION("IFERROR(TRANSPOSE(FILTER('Master Data'!$B$2:$B$527,'Master Data'!$A$2:$A$527=$B80)),"""")"),"")</f>
        <v/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</row>
    <row r="81" ht="15.75" customHeight="1">
      <c r="A81" s="8"/>
      <c r="B81" s="9"/>
      <c r="C81" s="9"/>
      <c r="D81" s="6" t="str">
        <f>IF(C81="","",IFERROR(VLOOKUP(C81,'Master Data'!$B$2:$C$527,2,FALSE),""))</f>
        <v/>
      </c>
      <c r="E81" s="10"/>
      <c r="H81" s="2" t="str">
        <f>IFERROR('Master Data'!E117,"")</f>
        <v/>
      </c>
      <c r="I81" s="2" t="str">
        <f>IFERROR(__xludf.DUMMYFUNCTION("IFERROR(TRANSPOSE(FILTER('Master Data'!$B$2:$B$527,'Master Data'!$A$2:$A$527=$B81)),"""")"),"")</f>
        <v/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</row>
    <row r="82" ht="15.75" customHeight="1">
      <c r="A82" s="8"/>
      <c r="B82" s="9"/>
      <c r="C82" s="9"/>
      <c r="D82" s="6" t="str">
        <f>IF(C82="","",IFERROR(VLOOKUP(C82,'Master Data'!$B$2:$C$527,2,FALSE),""))</f>
        <v/>
      </c>
      <c r="E82" s="10"/>
      <c r="H82" s="2" t="str">
        <f>IFERROR('Master Data'!E118,"")</f>
        <v/>
      </c>
      <c r="I82" s="2" t="str">
        <f>IFERROR(__xludf.DUMMYFUNCTION("IFERROR(TRANSPOSE(FILTER('Master Data'!$B$2:$B$527,'Master Data'!$A$2:$A$527=$B82)),"""")"),"")</f>
        <v/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</row>
    <row r="83" ht="15.75" customHeight="1">
      <c r="A83" s="8"/>
      <c r="B83" s="9"/>
      <c r="C83" s="9"/>
      <c r="D83" s="6" t="str">
        <f>IF(C83="","",IFERROR(VLOOKUP(C83,'Master Data'!$B$2:$C$527,2,FALSE),""))</f>
        <v/>
      </c>
      <c r="E83" s="10"/>
      <c r="H83" s="2" t="str">
        <f>IFERROR('Master Data'!E119,"")</f>
        <v/>
      </c>
      <c r="I83" s="2" t="str">
        <f>IFERROR(__xludf.DUMMYFUNCTION("IFERROR(TRANSPOSE(FILTER('Master Data'!$B$2:$B$527,'Master Data'!$A$2:$A$527=$B83)),"""")"),"")</f>
        <v/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</row>
    <row r="84" ht="15.75" customHeight="1">
      <c r="A84" s="8"/>
      <c r="B84" s="9"/>
      <c r="C84" s="9"/>
      <c r="D84" s="6" t="str">
        <f>IF(C84="","",IFERROR(VLOOKUP(C84,'Master Data'!$B$2:$C$527,2,FALSE),""))</f>
        <v/>
      </c>
      <c r="E84" s="10"/>
      <c r="H84" s="2" t="str">
        <f>IFERROR('Master Data'!E120,"")</f>
        <v/>
      </c>
      <c r="I84" s="2" t="str">
        <f>IFERROR(__xludf.DUMMYFUNCTION("IFERROR(TRANSPOSE(FILTER('Master Data'!$B$2:$B$527,'Master Data'!$A$2:$A$527=$B84)),"""")"),"")</f>
        <v/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</row>
    <row r="85" ht="15.75" customHeight="1">
      <c r="A85" s="8"/>
      <c r="B85" s="9"/>
      <c r="C85" s="9"/>
      <c r="D85" s="6" t="str">
        <f>IF(C85="","",IFERROR(VLOOKUP(C85,'Master Data'!$B$2:$C$527,2,FALSE),""))</f>
        <v/>
      </c>
      <c r="E85" s="10"/>
      <c r="H85" s="2" t="str">
        <f>IFERROR('Master Data'!E121,"")</f>
        <v/>
      </c>
      <c r="I85" s="2" t="str">
        <f>IFERROR(__xludf.DUMMYFUNCTION("IFERROR(TRANSPOSE(FILTER('Master Data'!$B$2:$B$527,'Master Data'!$A$2:$A$527=$B85)),"""")"),"")</f>
        <v/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</row>
    <row r="86" ht="15.75" customHeight="1">
      <c r="A86" s="8"/>
      <c r="B86" s="9"/>
      <c r="C86" s="9"/>
      <c r="D86" s="6" t="str">
        <f>IF(C86="","",IFERROR(VLOOKUP(C86,'Master Data'!$B$2:$C$527,2,FALSE),""))</f>
        <v/>
      </c>
      <c r="E86" s="10"/>
      <c r="H86" s="2" t="str">
        <f>IFERROR('Master Data'!E122,"")</f>
        <v/>
      </c>
      <c r="I86" s="2" t="str">
        <f>IFERROR(__xludf.DUMMYFUNCTION("IFERROR(TRANSPOSE(FILTER('Master Data'!$B$2:$B$527,'Master Data'!$A$2:$A$527=$B86)),"""")"),"")</f>
        <v/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</row>
    <row r="87" ht="15.75" customHeight="1">
      <c r="A87" s="8"/>
      <c r="B87" s="9"/>
      <c r="C87" s="9"/>
      <c r="D87" s="6" t="str">
        <f>IF(C87="","",IFERROR(VLOOKUP(C87,'Master Data'!$B$2:$C$527,2,FALSE),""))</f>
        <v/>
      </c>
      <c r="E87" s="10"/>
      <c r="H87" s="2" t="str">
        <f>IFERROR('Master Data'!E123,"")</f>
        <v/>
      </c>
      <c r="I87" s="2" t="str">
        <f>IFERROR(__xludf.DUMMYFUNCTION("IFERROR(TRANSPOSE(FILTER('Master Data'!$B$2:$B$527,'Master Data'!$A$2:$A$527=$B87)),"""")"),"")</f>
        <v/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</row>
    <row r="88" ht="15.75" customHeight="1">
      <c r="A88" s="8"/>
      <c r="B88" s="9"/>
      <c r="C88" s="9"/>
      <c r="D88" s="6" t="str">
        <f>IF(C88="","",IFERROR(VLOOKUP(C88,'Master Data'!$B$2:$C$527,2,FALSE),""))</f>
        <v/>
      </c>
      <c r="E88" s="10"/>
      <c r="H88" s="2" t="str">
        <f>IFERROR('Master Data'!E124,"")</f>
        <v/>
      </c>
      <c r="I88" s="2" t="str">
        <f>IFERROR(__xludf.DUMMYFUNCTION("IFERROR(TRANSPOSE(FILTER('Master Data'!$B$2:$B$527,'Master Data'!$A$2:$A$527=$B88)),"""")"),"")</f>
        <v/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</row>
    <row r="89" ht="15.75" customHeight="1">
      <c r="A89" s="8"/>
      <c r="B89" s="9"/>
      <c r="C89" s="9"/>
      <c r="D89" s="6" t="str">
        <f>IF(C89="","",IFERROR(VLOOKUP(C89,'Master Data'!$B$2:$C$527,2,FALSE),""))</f>
        <v/>
      </c>
      <c r="E89" s="10"/>
      <c r="H89" s="2" t="str">
        <f>IFERROR('Master Data'!E125,"")</f>
        <v/>
      </c>
      <c r="I89" s="2" t="str">
        <f>IFERROR(__xludf.DUMMYFUNCTION("IFERROR(TRANSPOSE(FILTER('Master Data'!$B$2:$B$527,'Master Data'!$A$2:$A$527=$B89)),"""")"),"")</f>
        <v/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</row>
    <row r="90" ht="15.75" customHeight="1">
      <c r="A90" s="8"/>
      <c r="B90" s="9"/>
      <c r="C90" s="9"/>
      <c r="D90" s="6" t="str">
        <f>IF(C90="","",IFERROR(VLOOKUP(C90,'Master Data'!$B$2:$C$527,2,FALSE),""))</f>
        <v/>
      </c>
      <c r="E90" s="10"/>
      <c r="H90" s="2" t="str">
        <f>IFERROR('Master Data'!E126,"")</f>
        <v/>
      </c>
      <c r="I90" s="2" t="str">
        <f>IFERROR(__xludf.DUMMYFUNCTION("IFERROR(TRANSPOSE(FILTER('Master Data'!$B$2:$B$527,'Master Data'!$A$2:$A$527=$B90)),"""")"),"")</f>
        <v/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</row>
    <row r="91" ht="15.75" customHeight="1">
      <c r="A91" s="8"/>
      <c r="B91" s="9"/>
      <c r="C91" s="9"/>
      <c r="D91" s="6" t="str">
        <f>IF(C91="","",IFERROR(VLOOKUP(C91,'Master Data'!$B$2:$C$527,2,FALSE),""))</f>
        <v/>
      </c>
      <c r="E91" s="10"/>
      <c r="H91" s="2" t="str">
        <f>IFERROR('Master Data'!E127,"")</f>
        <v/>
      </c>
      <c r="I91" s="2" t="str">
        <f>IFERROR(__xludf.DUMMYFUNCTION("IFERROR(TRANSPOSE(FILTER('Master Data'!$B$2:$B$527,'Master Data'!$A$2:$A$527=$B91)),"""")"),"")</f>
        <v/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</row>
    <row r="92" ht="15.75" customHeight="1">
      <c r="A92" s="8"/>
      <c r="B92" s="9"/>
      <c r="C92" s="9"/>
      <c r="D92" s="6" t="str">
        <f>IF(C92="","",IFERROR(VLOOKUP(C92,'Master Data'!$B$2:$C$527,2,FALSE),""))</f>
        <v/>
      </c>
      <c r="E92" s="10"/>
      <c r="H92" s="2" t="str">
        <f>IFERROR('Master Data'!E128,"")</f>
        <v/>
      </c>
      <c r="I92" s="2" t="str">
        <f>IFERROR(__xludf.DUMMYFUNCTION("IFERROR(TRANSPOSE(FILTER('Master Data'!$B$2:$B$527,'Master Data'!$A$2:$A$527=$B92)),"""")"),"")</f>
        <v/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</row>
    <row r="93" ht="15.75" customHeight="1">
      <c r="A93" s="8"/>
      <c r="B93" s="9"/>
      <c r="C93" s="9"/>
      <c r="D93" s="6" t="str">
        <f>IF(C93="","",IFERROR(VLOOKUP(C93,'Master Data'!$B$2:$C$527,2,FALSE),""))</f>
        <v/>
      </c>
      <c r="E93" s="10"/>
      <c r="H93" s="2" t="str">
        <f>IFERROR('Master Data'!E129,"")</f>
        <v/>
      </c>
      <c r="I93" s="2" t="str">
        <f>IFERROR(__xludf.DUMMYFUNCTION("IFERROR(TRANSPOSE(FILTER('Master Data'!$B$2:$B$527,'Master Data'!$A$2:$A$527=$B93)),"""")"),"")</f>
        <v/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</row>
    <row r="94" ht="15.75" customHeight="1">
      <c r="A94" s="8"/>
      <c r="B94" s="9"/>
      <c r="C94" s="9"/>
      <c r="D94" s="6" t="str">
        <f>IF(C94="","",IFERROR(VLOOKUP(C94,'Master Data'!$B$2:$C$527,2,FALSE),""))</f>
        <v/>
      </c>
      <c r="E94" s="10"/>
      <c r="H94" s="2" t="str">
        <f>IFERROR('Master Data'!E130,"")</f>
        <v/>
      </c>
      <c r="I94" s="2" t="str">
        <f>IFERROR(__xludf.DUMMYFUNCTION("IFERROR(TRANSPOSE(FILTER('Master Data'!$B$2:$B$527,'Master Data'!$A$2:$A$527=$B94)),"""")"),"")</f>
        <v/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</row>
    <row r="95" ht="15.75" customHeight="1">
      <c r="A95" s="8"/>
      <c r="B95" s="9"/>
      <c r="C95" s="9"/>
      <c r="D95" s="6" t="str">
        <f>IF(C95="","",IFERROR(VLOOKUP(C95,'Master Data'!$B$2:$C$527,2,FALSE),""))</f>
        <v/>
      </c>
      <c r="E95" s="10"/>
      <c r="H95" s="2" t="str">
        <f>IFERROR('Master Data'!E131,"")</f>
        <v/>
      </c>
      <c r="I95" s="2" t="str">
        <f>IFERROR(__xludf.DUMMYFUNCTION("IFERROR(TRANSPOSE(FILTER('Master Data'!$B$2:$B$527,'Master Data'!$A$2:$A$527=$B95)),"""")"),"")</f>
        <v/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</row>
    <row r="96" ht="15.75" customHeight="1">
      <c r="A96" s="8"/>
      <c r="B96" s="9"/>
      <c r="C96" s="9"/>
      <c r="D96" s="6" t="str">
        <f>IF(C96="","",IFERROR(VLOOKUP(C96,'Master Data'!$B$2:$C$527,2,FALSE),""))</f>
        <v/>
      </c>
      <c r="E96" s="10"/>
      <c r="H96" s="2" t="str">
        <f>IFERROR('Master Data'!E132,"")</f>
        <v/>
      </c>
      <c r="I96" s="2" t="str">
        <f>IFERROR(__xludf.DUMMYFUNCTION("IFERROR(TRANSPOSE(FILTER('Master Data'!$B$2:$B$527,'Master Data'!$A$2:$A$527=$B96)),"""")"),"")</f>
        <v/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</row>
    <row r="97" ht="15.75" customHeight="1">
      <c r="A97" s="8"/>
      <c r="B97" s="9"/>
      <c r="C97" s="9"/>
      <c r="D97" s="6" t="str">
        <f>IF(C97="","",IFERROR(VLOOKUP(C97,'Master Data'!$B$2:$C$527,2,FALSE),""))</f>
        <v/>
      </c>
      <c r="E97" s="10"/>
      <c r="H97" s="2" t="str">
        <f>IFERROR('Master Data'!E133,"")</f>
        <v/>
      </c>
      <c r="I97" s="2" t="str">
        <f>IFERROR(__xludf.DUMMYFUNCTION("IFERROR(TRANSPOSE(FILTER('Master Data'!$B$2:$B$527,'Master Data'!$A$2:$A$527=$B97)),"""")"),"")</f>
        <v/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</row>
    <row r="98" ht="15.75" customHeight="1">
      <c r="A98" s="8"/>
      <c r="B98" s="9"/>
      <c r="C98" s="9"/>
      <c r="D98" s="6" t="str">
        <f>IF(C98="","",IFERROR(VLOOKUP(C98,'Master Data'!$B$2:$C$527,2,FALSE),""))</f>
        <v/>
      </c>
      <c r="E98" s="10"/>
      <c r="H98" s="2" t="str">
        <f>IFERROR('Master Data'!E134,"")</f>
        <v/>
      </c>
      <c r="I98" s="2" t="str">
        <f>IFERROR(__xludf.DUMMYFUNCTION("IFERROR(TRANSPOSE(FILTER('Master Data'!$B$2:$B$527,'Master Data'!$A$2:$A$527=$B98)),"""")"),"")</f>
        <v/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</row>
    <row r="99" ht="15.75" customHeight="1">
      <c r="A99" s="8"/>
      <c r="B99" s="9"/>
      <c r="C99" s="9"/>
      <c r="D99" s="6" t="str">
        <f>IF(C99="","",IFERROR(VLOOKUP(C99,'Master Data'!$B$2:$C$527,2,FALSE),""))</f>
        <v/>
      </c>
      <c r="E99" s="10"/>
      <c r="H99" s="2" t="str">
        <f>IFERROR('Master Data'!E135,"")</f>
        <v/>
      </c>
      <c r="I99" s="2" t="str">
        <f>IFERROR(__xludf.DUMMYFUNCTION("IFERROR(TRANSPOSE(FILTER('Master Data'!$B$2:$B$527,'Master Data'!$A$2:$A$527=$B99)),"""")"),"")</f>
        <v/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</row>
    <row r="100" ht="15.75" customHeight="1">
      <c r="A100" s="8"/>
      <c r="B100" s="9"/>
      <c r="C100" s="9"/>
      <c r="D100" s="6" t="str">
        <f>IF(C100="","",IFERROR(VLOOKUP(C100,'Master Data'!$B$2:$C$527,2,FALSE),""))</f>
        <v/>
      </c>
      <c r="E100" s="10"/>
      <c r="H100" s="2" t="str">
        <f>IFERROR('Master Data'!E136,"")</f>
        <v/>
      </c>
      <c r="I100" s="2" t="str">
        <f>IFERROR(__xludf.DUMMYFUNCTION("IFERROR(TRANSPOSE(FILTER('Master Data'!$B$2:$B$527,'Master Data'!$A$2:$A$527=$B100)),"""")"),"")</f>
        <v/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</row>
    <row r="101" ht="15.75" customHeight="1">
      <c r="A101" s="8"/>
      <c r="B101" s="9"/>
      <c r="C101" s="9"/>
      <c r="D101" s="6" t="str">
        <f>IF(C101="","",IFERROR(VLOOKUP(C101,'Master Data'!$B$2:$C$527,2,FALSE),""))</f>
        <v/>
      </c>
      <c r="E101" s="10"/>
      <c r="H101" s="2" t="str">
        <f>IFERROR('Master Data'!E137,"")</f>
        <v/>
      </c>
      <c r="I101" s="2" t="str">
        <f>IFERROR(__xludf.DUMMYFUNCTION("IFERROR(TRANSPOSE(FILTER('Master Data'!$B$2:$B$527,'Master Data'!$A$2:$A$527=$B101)),"""")"),"")</f>
        <v/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</row>
    <row r="102" ht="15.75" customHeight="1">
      <c r="A102" s="8"/>
      <c r="B102" s="9"/>
      <c r="C102" s="9"/>
      <c r="D102" s="6" t="str">
        <f>IF(C102="","",IFERROR(VLOOKUP(C102,'Master Data'!$B$2:$C$527,2,FALSE),""))</f>
        <v/>
      </c>
      <c r="E102" s="10"/>
      <c r="H102" s="2" t="str">
        <f>IFERROR('Master Data'!E138,"")</f>
        <v/>
      </c>
      <c r="I102" s="2" t="str">
        <f>IFERROR(__xludf.DUMMYFUNCTION("IFERROR(TRANSPOSE(FILTER('Master Data'!$B$2:$B$527,'Master Data'!$A$2:$A$527=$B102)),"""")"),"")</f>
        <v/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</row>
    <row r="103" ht="15.75" customHeight="1">
      <c r="A103" s="8"/>
      <c r="B103" s="9"/>
      <c r="C103" s="9"/>
      <c r="D103" s="6" t="str">
        <f>IF(C103="","",IFERROR(VLOOKUP(C103,'Master Data'!$B$2:$C$527,2,FALSE),""))</f>
        <v/>
      </c>
      <c r="E103" s="10"/>
      <c r="H103" s="2" t="str">
        <f>IFERROR('Master Data'!E139,"")</f>
        <v/>
      </c>
      <c r="I103" s="2" t="str">
        <f>IFERROR(__xludf.DUMMYFUNCTION("IFERROR(TRANSPOSE(FILTER('Master Data'!$B$2:$B$527,'Master Data'!$A$2:$A$527=$B103)),"""")"),"")</f>
        <v/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</row>
    <row r="104" ht="15.75" customHeight="1">
      <c r="A104" s="8"/>
      <c r="B104" s="9"/>
      <c r="C104" s="9"/>
      <c r="D104" s="6" t="str">
        <f>IF(C104="","",IFERROR(VLOOKUP(C104,'Master Data'!$B$2:$C$527,2,FALSE),""))</f>
        <v/>
      </c>
      <c r="E104" s="10"/>
      <c r="H104" s="2" t="str">
        <f>IFERROR('Master Data'!E140,"")</f>
        <v/>
      </c>
      <c r="I104" s="2" t="str">
        <f>IFERROR(__xludf.DUMMYFUNCTION("IFERROR(TRANSPOSE(FILTER('Master Data'!$B$2:$B$527,'Master Data'!$A$2:$A$527=$B104)),"""")"),"")</f>
        <v/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</row>
    <row r="105" ht="15.75" customHeight="1">
      <c r="A105" s="8"/>
      <c r="B105" s="9"/>
      <c r="C105" s="9"/>
      <c r="D105" s="6" t="str">
        <f>IF(C105="","",IFERROR(VLOOKUP(C105,'Master Data'!$B$2:$C$527,2,FALSE),""))</f>
        <v/>
      </c>
      <c r="E105" s="10"/>
      <c r="H105" s="2" t="str">
        <f>IFERROR('Master Data'!E141,"")</f>
        <v/>
      </c>
      <c r="I105" s="2" t="str">
        <f>IFERROR(__xludf.DUMMYFUNCTION("IFERROR(TRANSPOSE(FILTER('Master Data'!$B$2:$B$527,'Master Data'!$A$2:$A$527=$B105)),"""")"),"")</f>
        <v/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</row>
    <row r="106" ht="15.75" customHeight="1">
      <c r="A106" s="8"/>
      <c r="B106" s="9"/>
      <c r="C106" s="9"/>
      <c r="D106" s="6" t="str">
        <f>IF(C106="","",IFERROR(VLOOKUP(C106,'Master Data'!$B$2:$C$527,2,FALSE),""))</f>
        <v/>
      </c>
      <c r="E106" s="10"/>
      <c r="H106" s="2" t="str">
        <f>IFERROR('Master Data'!E142,"")</f>
        <v/>
      </c>
      <c r="I106" s="2" t="str">
        <f>IFERROR(__xludf.DUMMYFUNCTION("IFERROR(TRANSPOSE(FILTER('Master Data'!$B$2:$B$527,'Master Data'!$A$2:$A$527=$B106)),"""")"),"")</f>
        <v/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</row>
    <row r="107" ht="15.75" customHeight="1">
      <c r="A107" s="8"/>
      <c r="B107" s="9"/>
      <c r="C107" s="9"/>
      <c r="D107" s="6" t="str">
        <f>IF(C107="","",IFERROR(VLOOKUP(C107,'Master Data'!$B$2:$C$527,2,FALSE),""))</f>
        <v/>
      </c>
      <c r="E107" s="10"/>
      <c r="H107" s="2" t="str">
        <f>IFERROR('Master Data'!E143,"")</f>
        <v/>
      </c>
      <c r="I107" s="2" t="str">
        <f>IFERROR(__xludf.DUMMYFUNCTION("IFERROR(TRANSPOSE(FILTER('Master Data'!$B$2:$B$527,'Master Data'!$A$2:$A$527=$B107)),"""")"),"")</f>
        <v/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</row>
    <row r="108" ht="15.75" customHeight="1">
      <c r="A108" s="8"/>
      <c r="B108" s="9"/>
      <c r="C108" s="9"/>
      <c r="D108" s="6" t="str">
        <f>IF(C108="","",IFERROR(VLOOKUP(C108,'Master Data'!$B$2:$C$527,2,FALSE),""))</f>
        <v/>
      </c>
      <c r="E108" s="10"/>
      <c r="H108" s="2" t="str">
        <f>IFERROR('Master Data'!E144,"")</f>
        <v/>
      </c>
      <c r="I108" s="2" t="str">
        <f>IFERROR(__xludf.DUMMYFUNCTION("IFERROR(TRANSPOSE(FILTER('Master Data'!$B$2:$B$527,'Master Data'!$A$2:$A$527=$B108)),"""")"),"")</f>
        <v/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</row>
    <row r="109" ht="15.75" customHeight="1">
      <c r="A109" s="8"/>
      <c r="B109" s="9"/>
      <c r="C109" s="9"/>
      <c r="D109" s="6" t="str">
        <f>IF(C109="","",IFERROR(VLOOKUP(C109,'Master Data'!$B$2:$C$527,2,FALSE),""))</f>
        <v/>
      </c>
      <c r="E109" s="10"/>
      <c r="H109" s="2" t="str">
        <f>IFERROR('Master Data'!E145,"")</f>
        <v/>
      </c>
      <c r="I109" s="2" t="str">
        <f>IFERROR(__xludf.DUMMYFUNCTION("IFERROR(TRANSPOSE(FILTER('Master Data'!$B$2:$B$527,'Master Data'!$A$2:$A$527=$B109)),"""")"),"")</f>
        <v/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</row>
    <row r="110" ht="15.75" customHeight="1">
      <c r="A110" s="8"/>
      <c r="B110" s="9"/>
      <c r="C110" s="9"/>
      <c r="D110" s="6" t="str">
        <f>IF(C110="","",IFERROR(VLOOKUP(C110,'Master Data'!$B$2:$C$527,2,FALSE),""))</f>
        <v/>
      </c>
      <c r="E110" s="10"/>
      <c r="H110" s="2" t="str">
        <f>IFERROR('Master Data'!E146,"")</f>
        <v/>
      </c>
      <c r="I110" s="2" t="str">
        <f>IFERROR(__xludf.DUMMYFUNCTION("IFERROR(TRANSPOSE(FILTER('Master Data'!$B$2:$B$527,'Master Data'!$A$2:$A$527=$B110)),"""")"),"")</f>
        <v/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</row>
    <row r="111" ht="15.75" customHeight="1">
      <c r="A111" s="8"/>
      <c r="B111" s="9"/>
      <c r="C111" s="9"/>
      <c r="D111" s="6" t="str">
        <f>IF(C111="","",IFERROR(VLOOKUP(C111,'Master Data'!$B$2:$C$527,2,FALSE),""))</f>
        <v/>
      </c>
      <c r="E111" s="10"/>
      <c r="H111" s="2" t="str">
        <f>IFERROR('Master Data'!E147,"")</f>
        <v/>
      </c>
      <c r="I111" s="2" t="str">
        <f>IFERROR(__xludf.DUMMYFUNCTION("IFERROR(TRANSPOSE(FILTER('Master Data'!$B$2:$B$527,'Master Data'!$A$2:$A$527=$B111)),"""")"),"")</f>
        <v/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</row>
    <row r="112" ht="15.75" customHeight="1">
      <c r="A112" s="8"/>
      <c r="B112" s="9"/>
      <c r="C112" s="9"/>
      <c r="D112" s="6" t="str">
        <f>IF(C112="","",IFERROR(VLOOKUP(C112,'Master Data'!$B$2:$C$527,2,FALSE),""))</f>
        <v/>
      </c>
      <c r="E112" s="10"/>
      <c r="H112" s="2" t="str">
        <f>IFERROR('Master Data'!E148,"")</f>
        <v/>
      </c>
      <c r="I112" s="2" t="str">
        <f>IFERROR(__xludf.DUMMYFUNCTION("IFERROR(TRANSPOSE(FILTER('Master Data'!$B$2:$B$527,'Master Data'!$A$2:$A$527=$B112)),"""")"),"")</f>
        <v/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</row>
    <row r="113" ht="15.75" customHeight="1">
      <c r="A113" s="8"/>
      <c r="B113" s="9"/>
      <c r="C113" s="9"/>
      <c r="D113" s="6" t="str">
        <f>IF(C113="","",IFERROR(VLOOKUP(C113,'Master Data'!$B$2:$C$527,2,FALSE),""))</f>
        <v/>
      </c>
      <c r="E113" s="10"/>
      <c r="H113" s="2" t="str">
        <f>IFERROR('Master Data'!E149,"")</f>
        <v/>
      </c>
      <c r="I113" s="2" t="str">
        <f>IFERROR(__xludf.DUMMYFUNCTION("IFERROR(TRANSPOSE(FILTER('Master Data'!$B$2:$B$527,'Master Data'!$A$2:$A$527=$B113)),"""")"),"")</f>
        <v/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</row>
    <row r="114" ht="15.75" customHeight="1">
      <c r="A114" s="8"/>
      <c r="B114" s="9"/>
      <c r="C114" s="9"/>
      <c r="D114" s="6" t="str">
        <f>IF(C114="","",IFERROR(VLOOKUP(C114,'Master Data'!$B$2:$C$527,2,FALSE),""))</f>
        <v/>
      </c>
      <c r="E114" s="10"/>
      <c r="H114" s="2" t="str">
        <f>IFERROR('Master Data'!E150,"")</f>
        <v/>
      </c>
      <c r="I114" s="2" t="str">
        <f>IFERROR(__xludf.DUMMYFUNCTION("IFERROR(TRANSPOSE(FILTER('Master Data'!$B$2:$B$527,'Master Data'!$A$2:$A$527=$B114)),"""")"),"")</f>
        <v/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</row>
    <row r="115" ht="15.75" customHeight="1">
      <c r="A115" s="8"/>
      <c r="B115" s="9"/>
      <c r="C115" s="9"/>
      <c r="D115" s="6" t="str">
        <f>IF(C115="","",IFERROR(VLOOKUP(C115,'Master Data'!$B$2:$C$527,2,FALSE),""))</f>
        <v/>
      </c>
      <c r="E115" s="10"/>
      <c r="H115" s="2" t="str">
        <f>IFERROR('Master Data'!E151,"")</f>
        <v/>
      </c>
      <c r="I115" s="2" t="str">
        <f>IFERROR(__xludf.DUMMYFUNCTION("IFERROR(TRANSPOSE(FILTER('Master Data'!$B$2:$B$527,'Master Data'!$A$2:$A$527=$B115)),"""")"),"")</f>
        <v/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</row>
    <row r="116" ht="15.75" customHeight="1">
      <c r="A116" s="8"/>
      <c r="B116" s="9"/>
      <c r="C116" s="9"/>
      <c r="D116" s="6" t="str">
        <f>IF(C116="","",IFERROR(VLOOKUP(C116,'Master Data'!$B$2:$C$527,2,FALSE),""))</f>
        <v/>
      </c>
      <c r="E116" s="10"/>
      <c r="H116" s="2" t="str">
        <f>IFERROR('Master Data'!E152,"")</f>
        <v/>
      </c>
      <c r="I116" s="2" t="str">
        <f>IFERROR(__xludf.DUMMYFUNCTION("IFERROR(TRANSPOSE(FILTER('Master Data'!$B$2:$B$527,'Master Data'!$A$2:$A$527=$B116)),"""")"),"")</f>
        <v/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</row>
    <row r="117" ht="15.75" customHeight="1">
      <c r="A117" s="8"/>
      <c r="B117" s="9"/>
      <c r="C117" s="9"/>
      <c r="D117" s="6" t="str">
        <f>IF(C117="","",IFERROR(VLOOKUP(C117,'Master Data'!$B$2:$C$527,2,FALSE),""))</f>
        <v/>
      </c>
      <c r="E117" s="10"/>
      <c r="H117" s="2" t="str">
        <f>IFERROR('Master Data'!E153,"")</f>
        <v/>
      </c>
      <c r="I117" s="2" t="str">
        <f>IFERROR(__xludf.DUMMYFUNCTION("IFERROR(TRANSPOSE(FILTER('Master Data'!$B$2:$B$527,'Master Data'!$A$2:$A$527=$B117)),"""")"),"")</f>
        <v/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</row>
    <row r="118" ht="15.75" customHeight="1">
      <c r="A118" s="8"/>
      <c r="B118" s="9"/>
      <c r="C118" s="9"/>
      <c r="D118" s="6" t="str">
        <f>IF(C118="","",IFERROR(VLOOKUP(C118,'Master Data'!$B$2:$C$527,2,FALSE),""))</f>
        <v/>
      </c>
      <c r="E118" s="10"/>
      <c r="H118" s="2" t="str">
        <f>IFERROR('Master Data'!E154,"")</f>
        <v/>
      </c>
      <c r="I118" s="2" t="str">
        <f>IFERROR(__xludf.DUMMYFUNCTION("IFERROR(TRANSPOSE(FILTER('Master Data'!$B$2:$B$527,'Master Data'!$A$2:$A$527=$B118)),"""")"),"")</f>
        <v/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</row>
    <row r="119" ht="15.75" customHeight="1">
      <c r="A119" s="8"/>
      <c r="B119" s="9"/>
      <c r="C119" s="9"/>
      <c r="D119" s="6" t="str">
        <f>IF(C119="","",IFERROR(VLOOKUP(C119,'Master Data'!$B$2:$C$527,2,FALSE),""))</f>
        <v/>
      </c>
      <c r="E119" s="10"/>
      <c r="H119" s="2" t="str">
        <f>IFERROR('Master Data'!E155,"")</f>
        <v/>
      </c>
      <c r="I119" s="2" t="str">
        <f>IFERROR(__xludf.DUMMYFUNCTION("IFERROR(TRANSPOSE(FILTER('Master Data'!$B$2:$B$527,'Master Data'!$A$2:$A$527=$B119)),"""")"),"")</f>
        <v/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</row>
    <row r="120" ht="15.75" customHeight="1">
      <c r="A120" s="8"/>
      <c r="B120" s="9"/>
      <c r="C120" s="9"/>
      <c r="D120" s="6" t="str">
        <f>IF(C120="","",IFERROR(VLOOKUP(C120,'Master Data'!$B$2:$C$527,2,FALSE),""))</f>
        <v/>
      </c>
      <c r="E120" s="10"/>
      <c r="H120" s="2" t="str">
        <f>IFERROR('Master Data'!E156,"")</f>
        <v/>
      </c>
      <c r="I120" s="2" t="str">
        <f>IFERROR(__xludf.DUMMYFUNCTION("IFERROR(TRANSPOSE(FILTER('Master Data'!$B$2:$B$527,'Master Data'!$A$2:$A$527=$B120)),"""")"),"")</f>
        <v/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</row>
    <row r="121" ht="15.75" customHeight="1">
      <c r="A121" s="8"/>
      <c r="B121" s="9"/>
      <c r="C121" s="9"/>
      <c r="D121" s="6" t="str">
        <f>IF(C121="","",IFERROR(VLOOKUP(C121,'Master Data'!$B$2:$C$527,2,FALSE),""))</f>
        <v/>
      </c>
      <c r="E121" s="10"/>
      <c r="H121" s="2" t="str">
        <f>IFERROR('Master Data'!E157,"")</f>
        <v/>
      </c>
      <c r="I121" s="2" t="str">
        <f>IFERROR(__xludf.DUMMYFUNCTION("IFERROR(TRANSPOSE(FILTER('Master Data'!$B$2:$B$527,'Master Data'!$A$2:$A$527=$B121)),"""")"),"")</f>
        <v/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</row>
    <row r="122" ht="15.75" customHeight="1">
      <c r="A122" s="8"/>
      <c r="B122" s="9"/>
      <c r="C122" s="9"/>
      <c r="D122" s="6" t="str">
        <f>IF(C122="","",IFERROR(VLOOKUP(C122,'Master Data'!$B$2:$C$527,2,FALSE),""))</f>
        <v/>
      </c>
      <c r="E122" s="10"/>
      <c r="H122" s="2" t="str">
        <f>IFERROR('Master Data'!E158,"")</f>
        <v/>
      </c>
      <c r="I122" s="2" t="str">
        <f>IFERROR(__xludf.DUMMYFUNCTION("IFERROR(TRANSPOSE(FILTER('Master Data'!$B$2:$B$527,'Master Data'!$A$2:$A$527=$B122)),"""")"),"")</f>
        <v/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</row>
    <row r="123" ht="15.75" customHeight="1">
      <c r="A123" s="8"/>
      <c r="B123" s="9"/>
      <c r="C123" s="9"/>
      <c r="D123" s="6" t="str">
        <f>IF(C123="","",IFERROR(VLOOKUP(C123,'Master Data'!$B$2:$C$527,2,FALSE),""))</f>
        <v/>
      </c>
      <c r="E123" s="10"/>
      <c r="H123" s="2" t="str">
        <f>IFERROR('Master Data'!E159,"")</f>
        <v/>
      </c>
      <c r="I123" s="2" t="str">
        <f>IFERROR(__xludf.DUMMYFUNCTION("IFERROR(TRANSPOSE(FILTER('Master Data'!$B$2:$B$527,'Master Data'!$A$2:$A$527=$B123)),"""")"),"")</f>
        <v/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</row>
    <row r="124" ht="15.75" customHeight="1">
      <c r="A124" s="8"/>
      <c r="B124" s="9"/>
      <c r="C124" s="9"/>
      <c r="D124" s="6" t="str">
        <f>IF(C124="","",IFERROR(VLOOKUP(C124,'Master Data'!$B$2:$C$527,2,FALSE),""))</f>
        <v/>
      </c>
      <c r="E124" s="10"/>
      <c r="H124" s="2" t="str">
        <f>IFERROR('Master Data'!E160,"")</f>
        <v/>
      </c>
      <c r="I124" s="2" t="str">
        <f>IFERROR(__xludf.DUMMYFUNCTION("IFERROR(TRANSPOSE(FILTER('Master Data'!$B$2:$B$527,'Master Data'!$A$2:$A$527=$B124)),"""")"),"")</f>
        <v/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</row>
    <row r="125" ht="15.75" customHeight="1">
      <c r="A125" s="8"/>
      <c r="B125" s="9"/>
      <c r="C125" s="9"/>
      <c r="D125" s="6" t="str">
        <f>IF(C125="","",IFERROR(VLOOKUP(C125,'Master Data'!$B$2:$C$527,2,FALSE),""))</f>
        <v/>
      </c>
      <c r="E125" s="10"/>
      <c r="H125" s="2" t="str">
        <f>IFERROR('Master Data'!E161,"")</f>
        <v/>
      </c>
      <c r="I125" s="2" t="str">
        <f>IFERROR(__xludf.DUMMYFUNCTION("IFERROR(TRANSPOSE(FILTER('Master Data'!$B$2:$B$527,'Master Data'!$A$2:$A$527=$B125)),"""")"),"")</f>
        <v/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</row>
    <row r="126" ht="15.75" customHeight="1">
      <c r="A126" s="8"/>
      <c r="B126" s="9"/>
      <c r="C126" s="9"/>
      <c r="D126" s="6" t="str">
        <f>IF(C126="","",IFERROR(VLOOKUP(C126,'Master Data'!$B$2:$C$527,2,FALSE),""))</f>
        <v/>
      </c>
      <c r="E126" s="10"/>
      <c r="H126" s="2" t="str">
        <f>IFERROR('Master Data'!E162,"")</f>
        <v/>
      </c>
      <c r="I126" s="2" t="str">
        <f>IFERROR(__xludf.DUMMYFUNCTION("IFERROR(TRANSPOSE(FILTER('Master Data'!$B$2:$B$527,'Master Data'!$A$2:$A$527=$B126)),"""")"),"")</f>
        <v/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</row>
    <row r="127" ht="15.75" customHeight="1">
      <c r="A127" s="8"/>
      <c r="B127" s="9"/>
      <c r="C127" s="9"/>
      <c r="D127" s="6" t="str">
        <f>IF(C127="","",IFERROR(VLOOKUP(C127,'Master Data'!$B$2:$C$527,2,FALSE),""))</f>
        <v/>
      </c>
      <c r="E127" s="10"/>
      <c r="H127" s="2" t="str">
        <f>IFERROR('Master Data'!E163,"")</f>
        <v/>
      </c>
      <c r="I127" s="2" t="str">
        <f>IFERROR(__xludf.DUMMYFUNCTION("IFERROR(TRANSPOSE(FILTER('Master Data'!$B$2:$B$527,'Master Data'!$A$2:$A$527=$B127)),"""")"),"")</f>
        <v/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</row>
    <row r="128" ht="15.75" customHeight="1">
      <c r="A128" s="8"/>
      <c r="B128" s="9"/>
      <c r="C128" s="9"/>
      <c r="D128" s="6" t="str">
        <f>IF(C128="","",IFERROR(VLOOKUP(C128,'Master Data'!$B$2:$C$527,2,FALSE),""))</f>
        <v/>
      </c>
      <c r="E128" s="10"/>
      <c r="H128" s="2" t="str">
        <f>IFERROR('Master Data'!E164,"")</f>
        <v/>
      </c>
      <c r="I128" s="2" t="str">
        <f>IFERROR(__xludf.DUMMYFUNCTION("IFERROR(TRANSPOSE(FILTER('Master Data'!$B$2:$B$527,'Master Data'!$A$2:$A$527=$B128)),"""")"),"")</f>
        <v/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</row>
    <row r="129" ht="15.75" customHeight="1">
      <c r="A129" s="8"/>
      <c r="B129" s="9"/>
      <c r="C129" s="9"/>
      <c r="D129" s="6" t="str">
        <f>IF(C129="","",IFERROR(VLOOKUP(C129,'Master Data'!$B$2:$C$527,2,FALSE),""))</f>
        <v/>
      </c>
      <c r="E129" s="10"/>
      <c r="H129" s="2" t="str">
        <f>IFERROR('Master Data'!E165,"")</f>
        <v/>
      </c>
      <c r="I129" s="2" t="str">
        <f>IFERROR(__xludf.DUMMYFUNCTION("IFERROR(TRANSPOSE(FILTER('Master Data'!$B$2:$B$527,'Master Data'!$A$2:$A$527=$B129)),"""")"),"")</f>
        <v/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</row>
    <row r="130" ht="15.75" customHeight="1">
      <c r="A130" s="8"/>
      <c r="B130" s="9"/>
      <c r="C130" s="9"/>
      <c r="D130" s="6" t="str">
        <f>IF(C130="","",IFERROR(VLOOKUP(C130,'Master Data'!$B$2:$C$527,2,FALSE),""))</f>
        <v/>
      </c>
      <c r="E130" s="10"/>
      <c r="H130" s="2" t="str">
        <f>IFERROR('Master Data'!E166,"")</f>
        <v/>
      </c>
      <c r="I130" s="2" t="str">
        <f>IFERROR(__xludf.DUMMYFUNCTION("IFERROR(TRANSPOSE(FILTER('Master Data'!$B$2:$B$527,'Master Data'!$A$2:$A$527=$B130)),"""")"),"")</f>
        <v/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</row>
    <row r="131" ht="15.75" customHeight="1">
      <c r="A131" s="8"/>
      <c r="B131" s="9"/>
      <c r="C131" s="9"/>
      <c r="D131" s="6" t="str">
        <f>IF(C131="","",IFERROR(VLOOKUP(C131,'Master Data'!$B$2:$C$527,2,FALSE),""))</f>
        <v/>
      </c>
      <c r="E131" s="10"/>
      <c r="H131" s="2" t="str">
        <f>IFERROR('Master Data'!E167,"")</f>
        <v/>
      </c>
      <c r="I131" s="2" t="str">
        <f>IFERROR(__xludf.DUMMYFUNCTION("IFERROR(TRANSPOSE(FILTER('Master Data'!$B$2:$B$527,'Master Data'!$A$2:$A$527=$B131)),"""")"),"")</f>
        <v/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</row>
    <row r="132" ht="15.75" customHeight="1">
      <c r="A132" s="8"/>
      <c r="B132" s="9"/>
      <c r="C132" s="9"/>
      <c r="D132" s="6" t="str">
        <f>IF(C132="","",IFERROR(VLOOKUP(C132,'Master Data'!$B$2:$C$527,2,FALSE),""))</f>
        <v/>
      </c>
      <c r="E132" s="10"/>
      <c r="H132" s="2" t="str">
        <f>IFERROR('Master Data'!E168,"")</f>
        <v/>
      </c>
      <c r="I132" s="2" t="str">
        <f>IFERROR(__xludf.DUMMYFUNCTION("IFERROR(TRANSPOSE(FILTER('Master Data'!$B$2:$B$527,'Master Data'!$A$2:$A$527=$B132)),"""")"),"")</f>
        <v/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</row>
    <row r="133" ht="15.75" customHeight="1">
      <c r="A133" s="8"/>
      <c r="B133" s="9"/>
      <c r="C133" s="9"/>
      <c r="D133" s="6" t="str">
        <f>IF(C133="","",IFERROR(VLOOKUP(C133,'Master Data'!$B$2:$C$527,2,FALSE),""))</f>
        <v/>
      </c>
      <c r="E133" s="10"/>
      <c r="H133" s="2" t="str">
        <f>IFERROR('Master Data'!E169,"")</f>
        <v/>
      </c>
      <c r="I133" s="2" t="str">
        <f>IFERROR(__xludf.DUMMYFUNCTION("IFERROR(TRANSPOSE(FILTER('Master Data'!$B$2:$B$527,'Master Data'!$A$2:$A$527=$B133)),"""")"),"")</f>
        <v/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</row>
    <row r="134" ht="15.75" customHeight="1">
      <c r="A134" s="8"/>
      <c r="B134" s="9"/>
      <c r="C134" s="9"/>
      <c r="D134" s="6" t="str">
        <f>IF(C134="","",IFERROR(VLOOKUP(C134,'Master Data'!$B$2:$C$527,2,FALSE),""))</f>
        <v/>
      </c>
      <c r="E134" s="10"/>
      <c r="H134" s="2" t="str">
        <f>IFERROR('Master Data'!E170,"")</f>
        <v/>
      </c>
      <c r="I134" s="2" t="str">
        <f>IFERROR(__xludf.DUMMYFUNCTION("IFERROR(TRANSPOSE(FILTER('Master Data'!$B$2:$B$527,'Master Data'!$A$2:$A$527=$B134)),"""")"),"")</f>
        <v/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</row>
    <row r="135" ht="15.75" customHeight="1">
      <c r="A135" s="8"/>
      <c r="B135" s="9"/>
      <c r="C135" s="9"/>
      <c r="D135" s="6" t="str">
        <f>IF(C135="","",IFERROR(VLOOKUP(C135,'Master Data'!$B$2:$C$527,2,FALSE),""))</f>
        <v/>
      </c>
      <c r="E135" s="10"/>
      <c r="H135" s="2" t="str">
        <f>IFERROR('Master Data'!E171,"")</f>
        <v/>
      </c>
      <c r="I135" s="2" t="str">
        <f>IFERROR(__xludf.DUMMYFUNCTION("IFERROR(TRANSPOSE(FILTER('Master Data'!$B$2:$B$527,'Master Data'!$A$2:$A$527=$B135)),"""")"),"")</f>
        <v/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</row>
    <row r="136" ht="15.75" customHeight="1">
      <c r="A136" s="8"/>
      <c r="B136" s="9"/>
      <c r="C136" s="9"/>
      <c r="D136" s="6" t="str">
        <f>IF(C136="","",IFERROR(VLOOKUP(C136,'Master Data'!$B$2:$C$527,2,FALSE),""))</f>
        <v/>
      </c>
      <c r="E136" s="10"/>
      <c r="H136" s="2" t="str">
        <f>IFERROR('Master Data'!E172,"")</f>
        <v/>
      </c>
      <c r="I136" s="2" t="str">
        <f>IFERROR(__xludf.DUMMYFUNCTION("IFERROR(TRANSPOSE(FILTER('Master Data'!$B$2:$B$527,'Master Data'!$A$2:$A$527=$B136)),"""")"),"")</f>
        <v/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</row>
    <row r="137" ht="15.75" customHeight="1">
      <c r="A137" s="8"/>
      <c r="B137" s="9"/>
      <c r="C137" s="9"/>
      <c r="D137" s="6" t="str">
        <f>IF(C137="","",IFERROR(VLOOKUP(C137,'Master Data'!$B$2:$C$527,2,FALSE),""))</f>
        <v/>
      </c>
      <c r="E137" s="10"/>
      <c r="H137" s="2" t="str">
        <f>IFERROR('Master Data'!E173,"")</f>
        <v/>
      </c>
      <c r="I137" s="2" t="str">
        <f>IFERROR(__xludf.DUMMYFUNCTION("IFERROR(TRANSPOSE(FILTER('Master Data'!$B$2:$B$527,'Master Data'!$A$2:$A$527=$B137)),"""")"),"")</f>
        <v/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</row>
    <row r="138" ht="15.75" customHeight="1">
      <c r="A138" s="8"/>
      <c r="B138" s="9"/>
      <c r="C138" s="9"/>
      <c r="D138" s="6" t="str">
        <f>IF(C138="","",IFERROR(VLOOKUP(C138,'Master Data'!$B$2:$C$527,2,FALSE),""))</f>
        <v/>
      </c>
      <c r="E138" s="10"/>
      <c r="H138" s="2" t="str">
        <f>IFERROR('Master Data'!E174,"")</f>
        <v/>
      </c>
      <c r="I138" s="2" t="str">
        <f>IFERROR(__xludf.DUMMYFUNCTION("IFERROR(TRANSPOSE(FILTER('Master Data'!$B$2:$B$527,'Master Data'!$A$2:$A$527=$B138)),"""")"),"")</f>
        <v/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</row>
    <row r="139" ht="15.75" customHeight="1">
      <c r="A139" s="8"/>
      <c r="B139" s="9"/>
      <c r="C139" s="9"/>
      <c r="D139" s="6" t="str">
        <f>IF(C139="","",IFERROR(VLOOKUP(C139,'Master Data'!$B$2:$C$527,2,FALSE),""))</f>
        <v/>
      </c>
      <c r="E139" s="10"/>
      <c r="H139" s="2" t="str">
        <f>IFERROR('Master Data'!E175,"")</f>
        <v/>
      </c>
      <c r="I139" s="2" t="str">
        <f>IFERROR(__xludf.DUMMYFUNCTION("IFERROR(TRANSPOSE(FILTER('Master Data'!$B$2:$B$527,'Master Data'!$A$2:$A$527=$B139)),"""")"),"")</f>
        <v/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</row>
    <row r="140" ht="15.75" customHeight="1">
      <c r="A140" s="8"/>
      <c r="B140" s="9"/>
      <c r="C140" s="9"/>
      <c r="D140" s="6" t="str">
        <f>IF(C140="","",IFERROR(VLOOKUP(C140,'Master Data'!$B$2:$C$527,2,FALSE),""))</f>
        <v/>
      </c>
      <c r="E140" s="10"/>
      <c r="H140" s="2" t="str">
        <f>IFERROR('Master Data'!E176,"")</f>
        <v/>
      </c>
      <c r="I140" s="2" t="str">
        <f>IFERROR(__xludf.DUMMYFUNCTION("IFERROR(TRANSPOSE(FILTER('Master Data'!$B$2:$B$527,'Master Data'!$A$2:$A$527=$B140)),"""")"),"")</f>
        <v/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</row>
    <row r="141" ht="15.75" customHeight="1">
      <c r="A141" s="8"/>
      <c r="B141" s="9"/>
      <c r="C141" s="9"/>
      <c r="D141" s="6" t="str">
        <f>IF(C141="","",IFERROR(VLOOKUP(C141,'Master Data'!$B$2:$C$527,2,FALSE),""))</f>
        <v/>
      </c>
      <c r="E141" s="10"/>
      <c r="H141" s="2" t="str">
        <f>IFERROR('Master Data'!E177,"")</f>
        <v/>
      </c>
      <c r="I141" s="2" t="str">
        <f>IFERROR(__xludf.DUMMYFUNCTION("IFERROR(TRANSPOSE(FILTER('Master Data'!$B$2:$B$527,'Master Data'!$A$2:$A$527=$B141)),"""")"),"")</f>
        <v/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</row>
    <row r="142" ht="15.75" customHeight="1">
      <c r="A142" s="8"/>
      <c r="B142" s="9"/>
      <c r="C142" s="9"/>
      <c r="D142" s="6" t="str">
        <f>IF(C142="","",IFERROR(VLOOKUP(C142,'Master Data'!$B$2:$C$527,2,FALSE),""))</f>
        <v/>
      </c>
      <c r="E142" s="10"/>
      <c r="H142" s="2" t="str">
        <f>IFERROR('Master Data'!E178,"")</f>
        <v/>
      </c>
      <c r="I142" s="2" t="str">
        <f>IFERROR(__xludf.DUMMYFUNCTION("IFERROR(TRANSPOSE(FILTER('Master Data'!$B$2:$B$527,'Master Data'!$A$2:$A$527=$B142)),"""")"),"")</f>
        <v/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</row>
    <row r="143" ht="15.75" customHeight="1">
      <c r="A143" s="8"/>
      <c r="B143" s="9"/>
      <c r="C143" s="9"/>
      <c r="D143" s="6" t="str">
        <f>IF(C143="","",IFERROR(VLOOKUP(C143,'Master Data'!$B$2:$C$527,2,FALSE),""))</f>
        <v/>
      </c>
      <c r="E143" s="10"/>
      <c r="H143" s="2" t="str">
        <f>IFERROR('Master Data'!E179,"")</f>
        <v/>
      </c>
      <c r="I143" s="2" t="str">
        <f>IFERROR(__xludf.DUMMYFUNCTION("IFERROR(TRANSPOSE(FILTER('Master Data'!$B$2:$B$527,'Master Data'!$A$2:$A$527=$B143)),"""")"),"")</f>
        <v/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</row>
    <row r="144" ht="15.75" customHeight="1">
      <c r="A144" s="8"/>
      <c r="B144" s="9"/>
      <c r="C144" s="9"/>
      <c r="D144" s="6" t="str">
        <f>IF(C144="","",IFERROR(VLOOKUP(C144,'Master Data'!$B$2:$C$527,2,FALSE),""))</f>
        <v/>
      </c>
      <c r="E144" s="10"/>
      <c r="H144" s="2" t="str">
        <f>IFERROR('Master Data'!E180,"")</f>
        <v/>
      </c>
      <c r="I144" s="2" t="str">
        <f>IFERROR(__xludf.DUMMYFUNCTION("IFERROR(TRANSPOSE(FILTER('Master Data'!$B$2:$B$527,'Master Data'!$A$2:$A$527=$B144)),"""")"),"")</f>
        <v/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</row>
    <row r="145" ht="15.75" customHeight="1">
      <c r="A145" s="8"/>
      <c r="B145" s="9"/>
      <c r="C145" s="9"/>
      <c r="D145" s="6" t="str">
        <f>IF(C145="","",IFERROR(VLOOKUP(C145,'Master Data'!$B$2:$C$527,2,FALSE),""))</f>
        <v/>
      </c>
      <c r="E145" s="10"/>
      <c r="H145" s="2" t="str">
        <f>IFERROR('Master Data'!E181,"")</f>
        <v/>
      </c>
      <c r="I145" s="2" t="str">
        <f>IFERROR(__xludf.DUMMYFUNCTION("IFERROR(TRANSPOSE(FILTER('Master Data'!$B$2:$B$527,'Master Data'!$A$2:$A$527=$B145)),"""")"),"")</f>
        <v/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</row>
    <row r="146" ht="15.75" customHeight="1">
      <c r="A146" s="8"/>
      <c r="B146" s="9"/>
      <c r="C146" s="9"/>
      <c r="D146" s="6" t="str">
        <f>IF(C146="","",IFERROR(VLOOKUP(C146,'Master Data'!$B$2:$C$527,2,FALSE),""))</f>
        <v/>
      </c>
      <c r="E146" s="10"/>
      <c r="H146" s="2" t="str">
        <f>IFERROR('Master Data'!E182,"")</f>
        <v/>
      </c>
      <c r="I146" s="2" t="str">
        <f>IFERROR(__xludf.DUMMYFUNCTION("IFERROR(TRANSPOSE(FILTER('Master Data'!$B$2:$B$527,'Master Data'!$A$2:$A$527=$B146)),"""")"),"")</f>
        <v/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</row>
    <row r="147" ht="15.75" customHeight="1">
      <c r="A147" s="8"/>
      <c r="B147" s="9"/>
      <c r="C147" s="9"/>
      <c r="D147" s="6" t="str">
        <f>IF(C147="","",IFERROR(VLOOKUP(C147,'Master Data'!$B$2:$C$527,2,FALSE),""))</f>
        <v/>
      </c>
      <c r="E147" s="10"/>
      <c r="H147" s="2" t="str">
        <f>IFERROR('Master Data'!E183,"")</f>
        <v/>
      </c>
      <c r="I147" s="2" t="str">
        <f>IFERROR(__xludf.DUMMYFUNCTION("IFERROR(TRANSPOSE(FILTER('Master Data'!$B$2:$B$527,'Master Data'!$A$2:$A$527=$B147)),"""")"),"")</f>
        <v/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</row>
    <row r="148" ht="15.75" customHeight="1">
      <c r="A148" s="8"/>
      <c r="B148" s="9"/>
      <c r="C148" s="9"/>
      <c r="D148" s="6" t="str">
        <f>IF(C148="","",IFERROR(VLOOKUP(C148,'Master Data'!$B$2:$C$527,2,FALSE),""))</f>
        <v/>
      </c>
      <c r="E148" s="10"/>
      <c r="H148" s="2" t="str">
        <f>IFERROR('Master Data'!E184,"")</f>
        <v/>
      </c>
      <c r="I148" s="2" t="str">
        <f>IFERROR(__xludf.DUMMYFUNCTION("IFERROR(TRANSPOSE(FILTER('Master Data'!$B$2:$B$527,'Master Data'!$A$2:$A$527=$B148)),"""")"),"")</f>
        <v/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</row>
    <row r="149" ht="15.75" customHeight="1">
      <c r="A149" s="8"/>
      <c r="B149" s="9"/>
      <c r="C149" s="9"/>
      <c r="D149" s="6" t="str">
        <f>IF(C149="","",IFERROR(VLOOKUP(C149,'Master Data'!$B$2:$C$527,2,FALSE),""))</f>
        <v/>
      </c>
      <c r="E149" s="10"/>
      <c r="H149" s="2" t="str">
        <f>IFERROR('Master Data'!E185,"")</f>
        <v/>
      </c>
      <c r="I149" s="2" t="str">
        <f>IFERROR(__xludf.DUMMYFUNCTION("IFERROR(TRANSPOSE(FILTER('Master Data'!$B$2:$B$527,'Master Data'!$A$2:$A$527=$B149)),"""")"),"")</f>
        <v/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</row>
    <row r="150" ht="15.75" customHeight="1">
      <c r="A150" s="8"/>
      <c r="B150" s="9"/>
      <c r="C150" s="9"/>
      <c r="D150" s="6" t="str">
        <f>IF(C150="","",IFERROR(VLOOKUP(C150,'Master Data'!$B$2:$C$527,2,FALSE),""))</f>
        <v/>
      </c>
      <c r="E150" s="10"/>
      <c r="H150" s="2" t="str">
        <f>IFERROR('Master Data'!E186,"")</f>
        <v/>
      </c>
      <c r="I150" s="2" t="str">
        <f>IFERROR(__xludf.DUMMYFUNCTION("IFERROR(TRANSPOSE(FILTER('Master Data'!$B$2:$B$527,'Master Data'!$A$2:$A$527=$B150)),"""")"),"")</f>
        <v/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</row>
    <row r="151" ht="15.75" customHeight="1">
      <c r="A151" s="8"/>
      <c r="B151" s="9"/>
      <c r="C151" s="9"/>
      <c r="D151" s="6" t="str">
        <f>IF(C151="","",IFERROR(VLOOKUP(C151,'Master Data'!$B$2:$C$527,2,FALSE),""))</f>
        <v/>
      </c>
      <c r="E151" s="10"/>
      <c r="H151" s="2" t="str">
        <f>IFERROR('Master Data'!E187,"")</f>
        <v/>
      </c>
      <c r="I151" s="2" t="str">
        <f>IFERROR(__xludf.DUMMYFUNCTION("IFERROR(TRANSPOSE(FILTER('Master Data'!$B$2:$B$527,'Master Data'!$A$2:$A$527=$B151)),"""")"),"")</f>
        <v/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</row>
    <row r="152" ht="15.75" customHeight="1">
      <c r="A152" s="8"/>
      <c r="B152" s="9"/>
      <c r="C152" s="9"/>
      <c r="D152" s="6" t="str">
        <f>IF(C152="","",IFERROR(VLOOKUP(C152,'Master Data'!$B$2:$C$527,2,FALSE),""))</f>
        <v/>
      </c>
      <c r="E152" s="10"/>
      <c r="H152" s="2" t="str">
        <f>IFERROR('Master Data'!E188,"")</f>
        <v/>
      </c>
      <c r="I152" s="2" t="str">
        <f>IFERROR(__xludf.DUMMYFUNCTION("IFERROR(TRANSPOSE(FILTER('Master Data'!$B$2:$B$527,'Master Data'!$A$2:$A$527=$B152)),"""")"),"")</f>
        <v/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</row>
    <row r="153" ht="15.75" customHeight="1">
      <c r="A153" s="8"/>
      <c r="B153" s="9"/>
      <c r="C153" s="9"/>
      <c r="D153" s="6" t="str">
        <f>IF(C153="","",IFERROR(VLOOKUP(C153,'Master Data'!$B$2:$C$527,2,FALSE),""))</f>
        <v/>
      </c>
      <c r="E153" s="10"/>
      <c r="H153" s="2" t="str">
        <f>IFERROR('Master Data'!E189,"")</f>
        <v/>
      </c>
      <c r="I153" s="2" t="str">
        <f>IFERROR(__xludf.DUMMYFUNCTION("IFERROR(TRANSPOSE(FILTER('Master Data'!$B$2:$B$527,'Master Data'!$A$2:$A$527=$B153)),"""")"),"")</f>
        <v/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</row>
    <row r="154" ht="15.75" customHeight="1">
      <c r="A154" s="8"/>
      <c r="B154" s="9"/>
      <c r="C154" s="9"/>
      <c r="D154" s="6" t="str">
        <f>IF(C154="","",IFERROR(VLOOKUP(C154,'Master Data'!$B$2:$C$527,2,FALSE),""))</f>
        <v/>
      </c>
      <c r="E154" s="10"/>
      <c r="H154" s="2" t="str">
        <f>IFERROR('Master Data'!E190,"")</f>
        <v/>
      </c>
      <c r="I154" s="2" t="str">
        <f>IFERROR(__xludf.DUMMYFUNCTION("IFERROR(TRANSPOSE(FILTER('Master Data'!$B$2:$B$527,'Master Data'!$A$2:$A$527=$B154)),"""")"),"")</f>
        <v/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</row>
    <row r="155" ht="15.75" customHeight="1">
      <c r="A155" s="8"/>
      <c r="B155" s="9"/>
      <c r="C155" s="9"/>
      <c r="D155" s="6" t="str">
        <f>IF(C155="","",IFERROR(VLOOKUP(C155,'Master Data'!$B$2:$C$527,2,FALSE),""))</f>
        <v/>
      </c>
      <c r="E155" s="10"/>
      <c r="H155" s="2" t="str">
        <f>IFERROR('Master Data'!E191,"")</f>
        <v/>
      </c>
      <c r="I155" s="2" t="str">
        <f>IFERROR(__xludf.DUMMYFUNCTION("IFERROR(TRANSPOSE(FILTER('Master Data'!$B$2:$B$527,'Master Data'!$A$2:$A$527=$B155)),"""")"),"")</f>
        <v/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</row>
    <row r="156" ht="15.75" customHeight="1">
      <c r="A156" s="8"/>
      <c r="B156" s="9"/>
      <c r="C156" s="9"/>
      <c r="D156" s="6" t="str">
        <f>IF(C156="","",IFERROR(VLOOKUP(C156,'Master Data'!$B$2:$C$527,2,FALSE),""))</f>
        <v/>
      </c>
      <c r="E156" s="10"/>
      <c r="H156" s="2" t="str">
        <f>IFERROR('Master Data'!E192,"")</f>
        <v/>
      </c>
      <c r="I156" s="2" t="str">
        <f>IFERROR(__xludf.DUMMYFUNCTION("IFERROR(TRANSPOSE(FILTER('Master Data'!$B$2:$B$527,'Master Data'!$A$2:$A$527=$B156)),"""")"),"")</f>
        <v/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</row>
    <row r="157" ht="15.75" customHeight="1">
      <c r="A157" s="8"/>
      <c r="B157" s="9"/>
      <c r="C157" s="9"/>
      <c r="D157" s="6" t="str">
        <f>IF(C157="","",IFERROR(VLOOKUP(C157,'Master Data'!$B$2:$C$527,2,FALSE),""))</f>
        <v/>
      </c>
      <c r="E157" s="10"/>
      <c r="H157" s="2" t="str">
        <f>IFERROR('Master Data'!E193,"")</f>
        <v/>
      </c>
      <c r="I157" s="2" t="str">
        <f>IFERROR(__xludf.DUMMYFUNCTION("IFERROR(TRANSPOSE(FILTER('Master Data'!$B$2:$B$527,'Master Data'!$A$2:$A$527=$B157)),"""")"),"")</f>
        <v/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</row>
    <row r="158" ht="15.75" customHeight="1">
      <c r="A158" s="8"/>
      <c r="B158" s="9"/>
      <c r="C158" s="9"/>
      <c r="D158" s="6" t="str">
        <f>IF(C158="","",IFERROR(VLOOKUP(C158,'Master Data'!$B$2:$C$527,2,FALSE),""))</f>
        <v/>
      </c>
      <c r="E158" s="10"/>
      <c r="H158" s="2" t="str">
        <f>IFERROR('Master Data'!E194,"")</f>
        <v/>
      </c>
      <c r="I158" s="2" t="str">
        <f>IFERROR(__xludf.DUMMYFUNCTION("IFERROR(TRANSPOSE(FILTER('Master Data'!$B$2:$B$527,'Master Data'!$A$2:$A$527=$B158)),"""")"),"")</f>
        <v/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</row>
    <row r="159" ht="15.75" customHeight="1">
      <c r="A159" s="8"/>
      <c r="B159" s="9"/>
      <c r="C159" s="9"/>
      <c r="D159" s="6" t="str">
        <f>IF(C159="","",IFERROR(VLOOKUP(C159,'Master Data'!$B$2:$C$527,2,FALSE),""))</f>
        <v/>
      </c>
      <c r="E159" s="10"/>
      <c r="H159" s="2" t="str">
        <f>IFERROR('Master Data'!E195,"")</f>
        <v/>
      </c>
      <c r="I159" s="2" t="str">
        <f>IFERROR(__xludf.DUMMYFUNCTION("IFERROR(TRANSPOSE(FILTER('Master Data'!$B$2:$B$527,'Master Data'!$A$2:$A$527=$B159)),"""")"),"")</f>
        <v/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</row>
    <row r="160" ht="15.75" customHeight="1">
      <c r="A160" s="8"/>
      <c r="B160" s="9"/>
      <c r="C160" s="9"/>
      <c r="D160" s="6" t="str">
        <f>IF(C160="","",IFERROR(VLOOKUP(C160,'Master Data'!$B$2:$C$527,2,FALSE),""))</f>
        <v/>
      </c>
      <c r="E160" s="10"/>
      <c r="H160" s="2" t="str">
        <f>IFERROR('Master Data'!E196,"")</f>
        <v/>
      </c>
      <c r="I160" s="2" t="str">
        <f>IFERROR(__xludf.DUMMYFUNCTION("IFERROR(TRANSPOSE(FILTER('Master Data'!$B$2:$B$527,'Master Data'!$A$2:$A$527=$B160)),"""")"),"")</f>
        <v/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</row>
    <row r="161" ht="15.75" customHeight="1">
      <c r="A161" s="8"/>
      <c r="B161" s="9"/>
      <c r="C161" s="9"/>
      <c r="D161" s="6" t="str">
        <f>IF(C161="","",IFERROR(VLOOKUP(C161,'Master Data'!$B$2:$C$527,2,FALSE),""))</f>
        <v/>
      </c>
      <c r="E161" s="10"/>
      <c r="H161" s="2" t="str">
        <f>IFERROR('Master Data'!E197,"")</f>
        <v/>
      </c>
      <c r="I161" s="2" t="str">
        <f>IFERROR(__xludf.DUMMYFUNCTION("IFERROR(TRANSPOSE(FILTER('Master Data'!$B$2:$B$527,'Master Data'!$A$2:$A$527=$B161)),"""")"),"")</f>
        <v/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</row>
    <row r="162" ht="15.75" customHeight="1">
      <c r="A162" s="8"/>
      <c r="B162" s="9"/>
      <c r="C162" s="9"/>
      <c r="D162" s="6" t="str">
        <f>IF(C162="","",IFERROR(VLOOKUP(C162,'Master Data'!$B$2:$C$527,2,FALSE),""))</f>
        <v/>
      </c>
      <c r="E162" s="10"/>
      <c r="H162" s="2" t="str">
        <f>IFERROR('Master Data'!E198,"")</f>
        <v/>
      </c>
      <c r="I162" s="2" t="str">
        <f>IFERROR(__xludf.DUMMYFUNCTION("IFERROR(TRANSPOSE(FILTER('Master Data'!$B$2:$B$527,'Master Data'!$A$2:$A$527=$B162)),"""")"),"")</f>
        <v/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</row>
    <row r="163" ht="15.75" customHeight="1">
      <c r="A163" s="8"/>
      <c r="B163" s="9"/>
      <c r="C163" s="9"/>
      <c r="D163" s="6" t="str">
        <f>IF(C163="","",IFERROR(VLOOKUP(C163,'Master Data'!$B$2:$C$527,2,FALSE),""))</f>
        <v/>
      </c>
      <c r="E163" s="10"/>
      <c r="H163" s="2" t="str">
        <f>IFERROR('Master Data'!E199,"")</f>
        <v/>
      </c>
      <c r="I163" s="2" t="str">
        <f>IFERROR(__xludf.DUMMYFUNCTION("IFERROR(TRANSPOSE(FILTER('Master Data'!$B$2:$B$527,'Master Data'!$A$2:$A$527=$B163)),"""")"),"")</f>
        <v/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</row>
    <row r="164" ht="15.75" customHeight="1">
      <c r="A164" s="8"/>
      <c r="B164" s="9"/>
      <c r="C164" s="9"/>
      <c r="D164" s="6" t="str">
        <f>IF(C164="","",IFERROR(VLOOKUP(C164,'Master Data'!$B$2:$C$527,2,FALSE),""))</f>
        <v/>
      </c>
      <c r="E164" s="10"/>
      <c r="H164" s="2" t="str">
        <f>IFERROR('Master Data'!E200,"")</f>
        <v/>
      </c>
      <c r="I164" s="2" t="str">
        <f>IFERROR(__xludf.DUMMYFUNCTION("IFERROR(TRANSPOSE(FILTER('Master Data'!$B$2:$B$527,'Master Data'!$A$2:$A$527=$B164)),"""")"),"")</f>
        <v/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</row>
    <row r="165" ht="15.75" customHeight="1">
      <c r="A165" s="8"/>
      <c r="B165" s="9"/>
      <c r="C165" s="9"/>
      <c r="D165" s="6" t="str">
        <f>IF(C165="","",IFERROR(VLOOKUP(C165,'Master Data'!$B$2:$C$527,2,FALSE),""))</f>
        <v/>
      </c>
      <c r="E165" s="10"/>
      <c r="H165" s="2" t="str">
        <f>IFERROR('Master Data'!E201,"")</f>
        <v/>
      </c>
      <c r="I165" s="2" t="str">
        <f>IFERROR(__xludf.DUMMYFUNCTION("IFERROR(TRANSPOSE(FILTER('Master Data'!$B$2:$B$527,'Master Data'!$A$2:$A$527=$B165)),"""")"),"")</f>
        <v/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</row>
    <row r="166" ht="15.75" customHeight="1">
      <c r="A166" s="8"/>
      <c r="B166" s="9"/>
      <c r="C166" s="9"/>
      <c r="D166" s="6" t="str">
        <f>IF(C166="","",IFERROR(VLOOKUP(C166,'Master Data'!$B$2:$C$527,2,FALSE),""))</f>
        <v/>
      </c>
      <c r="E166" s="10"/>
      <c r="H166" s="2" t="str">
        <f>IFERROR('Master Data'!E202,"")</f>
        <v/>
      </c>
      <c r="I166" s="2" t="str">
        <f>IFERROR(__xludf.DUMMYFUNCTION("IFERROR(TRANSPOSE(FILTER('Master Data'!$B$2:$B$527,'Master Data'!$A$2:$A$527=$B166)),"""")"),"")</f>
        <v/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</row>
    <row r="167" ht="15.75" customHeight="1">
      <c r="A167" s="8"/>
      <c r="B167" s="9"/>
      <c r="C167" s="9"/>
      <c r="D167" s="6" t="str">
        <f>IF(C167="","",IFERROR(VLOOKUP(C167,'Master Data'!$B$2:$C$527,2,FALSE),""))</f>
        <v/>
      </c>
      <c r="E167" s="10"/>
      <c r="H167" s="2" t="str">
        <f>IFERROR('Master Data'!E203,"")</f>
        <v/>
      </c>
      <c r="I167" s="2" t="str">
        <f>IFERROR(__xludf.DUMMYFUNCTION("IFERROR(TRANSPOSE(FILTER('Master Data'!$B$2:$B$527,'Master Data'!$A$2:$A$527=$B167)),"""")"),"")</f>
        <v/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</row>
    <row r="168" ht="15.75" customHeight="1">
      <c r="A168" s="8"/>
      <c r="B168" s="9"/>
      <c r="C168" s="9"/>
      <c r="D168" s="6" t="str">
        <f>IF(C168="","",IFERROR(VLOOKUP(C168,'Master Data'!$B$2:$C$527,2,FALSE),""))</f>
        <v/>
      </c>
      <c r="E168" s="10"/>
      <c r="H168" s="2" t="str">
        <f>IFERROR('Master Data'!E204,"")</f>
        <v/>
      </c>
      <c r="I168" s="2" t="str">
        <f>IFERROR(__xludf.DUMMYFUNCTION("IFERROR(TRANSPOSE(FILTER('Master Data'!$B$2:$B$527,'Master Data'!$A$2:$A$527=$B168)),"""")"),"")</f>
        <v/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</row>
    <row r="169" ht="15.75" customHeight="1">
      <c r="A169" s="8"/>
      <c r="B169" s="9"/>
      <c r="C169" s="9"/>
      <c r="D169" s="6" t="str">
        <f>IF(C169="","",IFERROR(VLOOKUP(C169,'Master Data'!$B$2:$C$527,2,FALSE),""))</f>
        <v/>
      </c>
      <c r="E169" s="10"/>
      <c r="H169" s="2" t="str">
        <f>IFERROR('Master Data'!E205,"")</f>
        <v/>
      </c>
      <c r="I169" s="2" t="str">
        <f>IFERROR(__xludf.DUMMYFUNCTION("IFERROR(TRANSPOSE(FILTER('Master Data'!$B$2:$B$527,'Master Data'!$A$2:$A$527=$B169)),"""")"),"")</f>
        <v/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</row>
    <row r="170" ht="15.75" customHeight="1">
      <c r="A170" s="8"/>
      <c r="B170" s="9"/>
      <c r="C170" s="9"/>
      <c r="D170" s="6" t="str">
        <f>IF(C170="","",IFERROR(VLOOKUP(C170,'Master Data'!$B$2:$C$527,2,FALSE),""))</f>
        <v/>
      </c>
      <c r="E170" s="10"/>
      <c r="H170" s="2" t="str">
        <f>IFERROR('Master Data'!E206,"")</f>
        <v/>
      </c>
      <c r="I170" s="2" t="str">
        <f>IFERROR(__xludf.DUMMYFUNCTION("IFERROR(TRANSPOSE(FILTER('Master Data'!$B$2:$B$527,'Master Data'!$A$2:$A$527=$B170)),"""")"),"")</f>
        <v/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</row>
    <row r="171" ht="15.75" customHeight="1">
      <c r="A171" s="8"/>
      <c r="B171" s="9"/>
      <c r="C171" s="9"/>
      <c r="D171" s="6" t="str">
        <f>IF(C171="","",IFERROR(VLOOKUP(C171,'Master Data'!$B$2:$C$527,2,FALSE),""))</f>
        <v/>
      </c>
      <c r="E171" s="10"/>
      <c r="H171" s="2" t="str">
        <f>IFERROR('Master Data'!E207,"")</f>
        <v/>
      </c>
      <c r="I171" s="2" t="str">
        <f>IFERROR(__xludf.DUMMYFUNCTION("IFERROR(TRANSPOSE(FILTER('Master Data'!$B$2:$B$527,'Master Data'!$A$2:$A$527=$B171)),"""")"),"")</f>
        <v/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</row>
    <row r="172" ht="15.75" customHeight="1">
      <c r="A172" s="8"/>
      <c r="B172" s="9"/>
      <c r="C172" s="9"/>
      <c r="D172" s="6" t="str">
        <f>IF(C172="","",IFERROR(VLOOKUP(C172,'Master Data'!$B$2:$C$527,2,FALSE),""))</f>
        <v/>
      </c>
      <c r="E172" s="10"/>
      <c r="H172" s="2" t="str">
        <f>IFERROR('Master Data'!E208,"")</f>
        <v/>
      </c>
      <c r="I172" s="2" t="str">
        <f>IFERROR(__xludf.DUMMYFUNCTION("IFERROR(TRANSPOSE(FILTER('Master Data'!$B$2:$B$527,'Master Data'!$A$2:$A$527=$B172)),"""")"),"")</f>
        <v/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</row>
    <row r="173" ht="15.75" customHeight="1">
      <c r="A173" s="8"/>
      <c r="B173" s="9"/>
      <c r="C173" s="9"/>
      <c r="D173" s="6" t="str">
        <f>IF(C173="","",IFERROR(VLOOKUP(C173,'Master Data'!$B$2:$C$527,2,FALSE),""))</f>
        <v/>
      </c>
      <c r="E173" s="10"/>
      <c r="H173" s="2" t="str">
        <f>IFERROR('Master Data'!E209,"")</f>
        <v/>
      </c>
      <c r="I173" s="2" t="str">
        <f>IFERROR(__xludf.DUMMYFUNCTION("IFERROR(TRANSPOSE(FILTER('Master Data'!$B$2:$B$527,'Master Data'!$A$2:$A$527=$B173)),"""")"),"")</f>
        <v/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</row>
    <row r="174" ht="15.75" customHeight="1">
      <c r="A174" s="8"/>
      <c r="B174" s="9"/>
      <c r="C174" s="9"/>
      <c r="D174" s="6" t="str">
        <f>IF(C174="","",IFERROR(VLOOKUP(C174,'Master Data'!$B$2:$C$527,2,FALSE),""))</f>
        <v/>
      </c>
      <c r="E174" s="10"/>
      <c r="H174" s="2" t="str">
        <f>IFERROR('Master Data'!E210,"")</f>
        <v/>
      </c>
      <c r="I174" s="2" t="str">
        <f>IFERROR(__xludf.DUMMYFUNCTION("IFERROR(TRANSPOSE(FILTER('Master Data'!$B$2:$B$527,'Master Data'!$A$2:$A$527=$B174)),"""")"),"")</f>
        <v/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</row>
    <row r="175" ht="15.75" customHeight="1">
      <c r="A175" s="8"/>
      <c r="B175" s="9"/>
      <c r="C175" s="9"/>
      <c r="D175" s="6" t="str">
        <f>IF(C175="","",IFERROR(VLOOKUP(C175,'Master Data'!$B$2:$C$527,2,FALSE),""))</f>
        <v/>
      </c>
      <c r="E175" s="10"/>
      <c r="H175" s="2" t="str">
        <f>IFERROR('Master Data'!E211,"")</f>
        <v/>
      </c>
      <c r="I175" s="2" t="str">
        <f>IFERROR(__xludf.DUMMYFUNCTION("IFERROR(TRANSPOSE(FILTER('Master Data'!$B$2:$B$527,'Master Data'!$A$2:$A$527=$B175)),"""")"),"")</f>
        <v/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</row>
    <row r="176" ht="15.75" customHeight="1">
      <c r="A176" s="8"/>
      <c r="B176" s="9"/>
      <c r="C176" s="9"/>
      <c r="D176" s="6" t="str">
        <f>IF(C176="","",IFERROR(VLOOKUP(C176,'Master Data'!$B$2:$C$527,2,FALSE),""))</f>
        <v/>
      </c>
      <c r="E176" s="10"/>
      <c r="H176" s="2" t="str">
        <f>IFERROR('Master Data'!E212,"")</f>
        <v/>
      </c>
      <c r="I176" s="2" t="str">
        <f>IFERROR(__xludf.DUMMYFUNCTION("IFERROR(TRANSPOSE(FILTER('Master Data'!$B$2:$B$527,'Master Data'!$A$2:$A$527=$B176)),"""")"),"")</f>
        <v/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</row>
    <row r="177" ht="15.75" customHeight="1">
      <c r="A177" s="8"/>
      <c r="B177" s="9"/>
      <c r="C177" s="9"/>
      <c r="D177" s="6" t="str">
        <f>IF(C177="","",IFERROR(VLOOKUP(C177,'Master Data'!$B$2:$C$527,2,FALSE),""))</f>
        <v/>
      </c>
      <c r="E177" s="10"/>
      <c r="H177" s="2" t="str">
        <f>IFERROR('Master Data'!E213,"")</f>
        <v/>
      </c>
      <c r="I177" s="2" t="str">
        <f>IFERROR(__xludf.DUMMYFUNCTION("IFERROR(TRANSPOSE(FILTER('Master Data'!$B$2:$B$527,'Master Data'!$A$2:$A$527=$B177)),"""")"),"")</f>
        <v/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</row>
    <row r="178" ht="15.75" customHeight="1">
      <c r="A178" s="8"/>
      <c r="B178" s="9"/>
      <c r="C178" s="9"/>
      <c r="D178" s="6" t="str">
        <f>IF(C178="","",IFERROR(VLOOKUP(C178,'Master Data'!$B$2:$C$527,2,FALSE),""))</f>
        <v/>
      </c>
      <c r="E178" s="10"/>
      <c r="H178" s="2" t="str">
        <f>IFERROR('Master Data'!E214,"")</f>
        <v/>
      </c>
      <c r="I178" s="2" t="str">
        <f>IFERROR(__xludf.DUMMYFUNCTION("IFERROR(TRANSPOSE(FILTER('Master Data'!$B$2:$B$527,'Master Data'!$A$2:$A$527=$B178)),"""")"),"")</f>
        <v/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</row>
    <row r="179" ht="15.75" customHeight="1">
      <c r="A179" s="8"/>
      <c r="B179" s="9"/>
      <c r="C179" s="9"/>
      <c r="D179" s="6" t="str">
        <f>IF(C179="","",IFERROR(VLOOKUP(C179,'Master Data'!$B$2:$C$527,2,FALSE),""))</f>
        <v/>
      </c>
      <c r="E179" s="10"/>
      <c r="H179" s="2" t="str">
        <f>IFERROR('Master Data'!E215,"")</f>
        <v/>
      </c>
      <c r="I179" s="2" t="str">
        <f>IFERROR(__xludf.DUMMYFUNCTION("IFERROR(TRANSPOSE(FILTER('Master Data'!$B$2:$B$527,'Master Data'!$A$2:$A$527=$B179)),"""")"),"")</f>
        <v/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</row>
    <row r="180" ht="15.75" customHeight="1">
      <c r="A180" s="8"/>
      <c r="B180" s="9"/>
      <c r="C180" s="9"/>
      <c r="D180" s="6" t="str">
        <f>IF(C180="","",IFERROR(VLOOKUP(C180,'Master Data'!$B$2:$C$527,2,FALSE),""))</f>
        <v/>
      </c>
      <c r="E180" s="10"/>
      <c r="H180" s="2" t="str">
        <f>IFERROR('Master Data'!E216,"")</f>
        <v/>
      </c>
      <c r="I180" s="2" t="str">
        <f>IFERROR(__xludf.DUMMYFUNCTION("IFERROR(TRANSPOSE(FILTER('Master Data'!$B$2:$B$527,'Master Data'!$A$2:$A$527=$B180)),"""")"),"")</f>
        <v/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</row>
    <row r="181" ht="15.75" customHeight="1">
      <c r="A181" s="8"/>
      <c r="B181" s="9"/>
      <c r="C181" s="9"/>
      <c r="D181" s="6" t="str">
        <f>IF(C181="","",IFERROR(VLOOKUP(C181,'Master Data'!$B$2:$C$527,2,FALSE),""))</f>
        <v/>
      </c>
      <c r="E181" s="10"/>
      <c r="H181" s="2" t="str">
        <f>IFERROR('Master Data'!E217,"")</f>
        <v/>
      </c>
      <c r="I181" s="2" t="str">
        <f>IFERROR(__xludf.DUMMYFUNCTION("IFERROR(TRANSPOSE(FILTER('Master Data'!$B$2:$B$527,'Master Data'!$A$2:$A$527=$B181)),"""")"),"")</f>
        <v/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</row>
    <row r="182" ht="15.75" customHeight="1">
      <c r="A182" s="8"/>
      <c r="B182" s="9"/>
      <c r="C182" s="9"/>
      <c r="D182" s="6" t="str">
        <f>IF(C182="","",IFERROR(VLOOKUP(C182,'Master Data'!$B$2:$C$527,2,FALSE),""))</f>
        <v/>
      </c>
      <c r="E182" s="10"/>
      <c r="H182" s="2" t="str">
        <f>IFERROR('Master Data'!E218,"")</f>
        <v/>
      </c>
      <c r="I182" s="2" t="str">
        <f>IFERROR(__xludf.DUMMYFUNCTION("IFERROR(TRANSPOSE(FILTER('Master Data'!$B$2:$B$527,'Master Data'!$A$2:$A$527=$B182)),"""")"),"")</f>
        <v/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</row>
    <row r="183" ht="15.75" customHeight="1">
      <c r="A183" s="8"/>
      <c r="B183" s="9"/>
      <c r="C183" s="9"/>
      <c r="D183" s="6" t="str">
        <f>IF(C183="","",IFERROR(VLOOKUP(C183,'Master Data'!$B$2:$C$527,2,FALSE),""))</f>
        <v/>
      </c>
      <c r="E183" s="10"/>
      <c r="H183" s="2" t="str">
        <f>IFERROR('Master Data'!E219,"")</f>
        <v/>
      </c>
      <c r="I183" s="2" t="str">
        <f>IFERROR(__xludf.DUMMYFUNCTION("IFERROR(TRANSPOSE(FILTER('Master Data'!$B$2:$B$527,'Master Data'!$A$2:$A$527=$B183)),"""")"),"")</f>
        <v/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</row>
    <row r="184" ht="15.75" customHeight="1">
      <c r="A184" s="8"/>
      <c r="B184" s="9"/>
      <c r="C184" s="9"/>
      <c r="D184" s="6" t="str">
        <f>IF(C184="","",IFERROR(VLOOKUP(C184,'Master Data'!$B$2:$C$527,2,FALSE),""))</f>
        <v/>
      </c>
      <c r="E184" s="10"/>
      <c r="H184" s="2" t="str">
        <f>IFERROR('Master Data'!E220,"")</f>
        <v/>
      </c>
      <c r="I184" s="2" t="str">
        <f>IFERROR(__xludf.DUMMYFUNCTION("IFERROR(TRANSPOSE(FILTER('Master Data'!$B$2:$B$527,'Master Data'!$A$2:$A$527=$B184)),"""")"),"")</f>
        <v/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</row>
    <row r="185" ht="15.75" customHeight="1">
      <c r="A185" s="8"/>
      <c r="B185" s="9"/>
      <c r="C185" s="9"/>
      <c r="D185" s="6" t="str">
        <f>IF(C185="","",IFERROR(VLOOKUP(C185,'Master Data'!$B$2:$C$527,2,FALSE),""))</f>
        <v/>
      </c>
      <c r="E185" s="10"/>
      <c r="H185" s="2" t="str">
        <f>IFERROR('Master Data'!E221,"")</f>
        <v/>
      </c>
      <c r="I185" s="2" t="str">
        <f>IFERROR(__xludf.DUMMYFUNCTION("IFERROR(TRANSPOSE(FILTER('Master Data'!$B$2:$B$527,'Master Data'!$A$2:$A$527=$B185)),"""")"),"")</f>
        <v/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</row>
    <row r="186" ht="15.75" customHeight="1">
      <c r="A186" s="8"/>
      <c r="B186" s="9"/>
      <c r="C186" s="9"/>
      <c r="D186" s="6" t="str">
        <f>IF(C186="","",IFERROR(VLOOKUP(C186,'Master Data'!$B$2:$C$527,2,FALSE),""))</f>
        <v/>
      </c>
      <c r="E186" s="10"/>
      <c r="H186" s="2" t="str">
        <f>IFERROR('Master Data'!E222,"")</f>
        <v/>
      </c>
      <c r="I186" s="2" t="str">
        <f>IFERROR(__xludf.DUMMYFUNCTION("IFERROR(TRANSPOSE(FILTER('Master Data'!$B$2:$B$527,'Master Data'!$A$2:$A$527=$B186)),"""")"),"")</f>
        <v/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</row>
    <row r="187" ht="15.75" customHeight="1">
      <c r="A187" s="8"/>
      <c r="B187" s="9"/>
      <c r="C187" s="9"/>
      <c r="D187" s="6" t="str">
        <f>IF(C187="","",IFERROR(VLOOKUP(C187,'Master Data'!$B$2:$C$527,2,FALSE),""))</f>
        <v/>
      </c>
      <c r="E187" s="10"/>
      <c r="H187" s="2" t="str">
        <f>IFERROR('Master Data'!E223,"")</f>
        <v/>
      </c>
      <c r="I187" s="2" t="str">
        <f>IFERROR(__xludf.DUMMYFUNCTION("IFERROR(TRANSPOSE(FILTER('Master Data'!$B$2:$B$527,'Master Data'!$A$2:$A$527=$B187)),"""")"),"")</f>
        <v/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</row>
    <row r="188" ht="15.75" customHeight="1">
      <c r="A188" s="8"/>
      <c r="B188" s="9"/>
      <c r="C188" s="9"/>
      <c r="D188" s="6" t="str">
        <f>IF(C188="","",IFERROR(VLOOKUP(C188,'Master Data'!$B$2:$C$527,2,FALSE),""))</f>
        <v/>
      </c>
      <c r="E188" s="10"/>
      <c r="H188" s="2" t="str">
        <f>IFERROR('Master Data'!E224,"")</f>
        <v/>
      </c>
      <c r="I188" s="2" t="str">
        <f>IFERROR(__xludf.DUMMYFUNCTION("IFERROR(TRANSPOSE(FILTER('Master Data'!$B$2:$B$527,'Master Data'!$A$2:$A$527=$B188)),"""")"),"")</f>
        <v/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</row>
    <row r="189" ht="15.75" customHeight="1">
      <c r="A189" s="8"/>
      <c r="B189" s="9"/>
      <c r="C189" s="9"/>
      <c r="D189" s="6" t="str">
        <f>IF(C189="","",IFERROR(VLOOKUP(C189,'Master Data'!$B$2:$C$527,2,FALSE),""))</f>
        <v/>
      </c>
      <c r="E189" s="10"/>
      <c r="H189" s="2" t="str">
        <f>IFERROR('Master Data'!E225,"")</f>
        <v/>
      </c>
      <c r="I189" s="2" t="str">
        <f>IFERROR(__xludf.DUMMYFUNCTION("IFERROR(TRANSPOSE(FILTER('Master Data'!$B$2:$B$527,'Master Data'!$A$2:$A$527=$B189)),"""")"),"")</f>
        <v/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</row>
    <row r="190" ht="15.75" customHeight="1">
      <c r="A190" s="8"/>
      <c r="B190" s="9"/>
      <c r="C190" s="9"/>
      <c r="D190" s="6" t="str">
        <f>IF(C190="","",IFERROR(VLOOKUP(C190,'Master Data'!$B$2:$C$527,2,FALSE),""))</f>
        <v/>
      </c>
      <c r="E190" s="10"/>
      <c r="H190" s="2" t="str">
        <f>IFERROR('Master Data'!E226,"")</f>
        <v/>
      </c>
      <c r="I190" s="2" t="str">
        <f>IFERROR(__xludf.DUMMYFUNCTION("IFERROR(TRANSPOSE(FILTER('Master Data'!$B$2:$B$527,'Master Data'!$A$2:$A$527=$B190)),"""")"),"")</f>
        <v/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</row>
    <row r="191" ht="15.75" customHeight="1">
      <c r="A191" s="8"/>
      <c r="B191" s="9"/>
      <c r="C191" s="9"/>
      <c r="D191" s="6" t="str">
        <f>IF(C191="","",IFERROR(VLOOKUP(C191,'Master Data'!$B$2:$C$527,2,FALSE),""))</f>
        <v/>
      </c>
      <c r="E191" s="10"/>
      <c r="H191" s="2" t="str">
        <f>IFERROR('Master Data'!E227,"")</f>
        <v/>
      </c>
      <c r="I191" s="2" t="str">
        <f>IFERROR(__xludf.DUMMYFUNCTION("IFERROR(TRANSPOSE(FILTER('Master Data'!$B$2:$B$527,'Master Data'!$A$2:$A$527=$B191)),"""")"),"")</f>
        <v/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</row>
    <row r="192" ht="15.75" customHeight="1">
      <c r="A192" s="8"/>
      <c r="B192" s="9"/>
      <c r="C192" s="9"/>
      <c r="D192" s="6" t="str">
        <f>IF(C192="","",IFERROR(VLOOKUP(C192,'Master Data'!$B$2:$C$527,2,FALSE),""))</f>
        <v/>
      </c>
      <c r="E192" s="10"/>
      <c r="H192" s="2" t="str">
        <f>IFERROR('Master Data'!E228,"")</f>
        <v/>
      </c>
      <c r="I192" s="2" t="str">
        <f>IFERROR(__xludf.DUMMYFUNCTION("IFERROR(TRANSPOSE(FILTER('Master Data'!$B$2:$B$527,'Master Data'!$A$2:$A$527=$B192)),"""")"),"")</f>
        <v/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</row>
    <row r="193" ht="15.75" customHeight="1">
      <c r="A193" s="8"/>
      <c r="B193" s="9"/>
      <c r="C193" s="9"/>
      <c r="D193" s="6" t="str">
        <f>IF(C193="","",IFERROR(VLOOKUP(C193,'Master Data'!$B$2:$C$527,2,FALSE),""))</f>
        <v/>
      </c>
      <c r="E193" s="10"/>
      <c r="I193" s="2" t="str">
        <f>IFERROR(__xludf.DUMMYFUNCTION("IFERROR(TRANSPOSE(FILTER('Master Data'!$B$2:$B$527,'Master Data'!$A$2:$A$527=$B193)),"""")"),"")</f>
        <v/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</row>
    <row r="194" ht="15.75" customHeight="1">
      <c r="A194" s="8"/>
      <c r="B194" s="9"/>
      <c r="C194" s="9"/>
      <c r="D194" s="6" t="str">
        <f>IF(C194="","",IFERROR(VLOOKUP(C194,'Master Data'!$B$2:$C$527,2,FALSE),""))</f>
        <v/>
      </c>
      <c r="E194" s="10"/>
      <c r="I194" s="2" t="str">
        <f>IFERROR(__xludf.DUMMYFUNCTION("IFERROR(TRANSPOSE(FILTER('Master Data'!$B$2:$B$527,'Master Data'!$A$2:$A$527=$B194)),"""")"),"")</f>
        <v/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</row>
    <row r="195" ht="15.75" customHeight="1">
      <c r="A195" s="8"/>
      <c r="B195" s="9"/>
      <c r="C195" s="9"/>
      <c r="D195" s="6" t="str">
        <f>IF(C195="","",IFERROR(VLOOKUP(C195,'Master Data'!$B$2:$C$527,2,FALSE),""))</f>
        <v/>
      </c>
      <c r="E195" s="10"/>
      <c r="I195" s="2" t="str">
        <f>IFERROR(__xludf.DUMMYFUNCTION("IFERROR(TRANSPOSE(FILTER('Master Data'!$B$2:$B$527,'Master Data'!$A$2:$A$527=$B195)),"""")"),"")</f>
        <v/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</row>
    <row r="196" ht="15.75" customHeight="1">
      <c r="A196" s="8"/>
      <c r="B196" s="9"/>
      <c r="C196" s="9"/>
      <c r="D196" s="6" t="str">
        <f>IF(C196="","",IFERROR(VLOOKUP(C196,'Master Data'!$B$2:$C$527,2,FALSE),""))</f>
        <v/>
      </c>
      <c r="E196" s="10"/>
      <c r="I196" s="2" t="str">
        <f>IFERROR(__xludf.DUMMYFUNCTION("IFERROR(TRANSPOSE(FILTER('Master Data'!$B$2:$B$527,'Master Data'!$A$2:$A$527=$B196)),"""")"),"")</f>
        <v/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</row>
    <row r="197" ht="15.75" customHeight="1">
      <c r="A197" s="8"/>
      <c r="B197" s="9"/>
      <c r="C197" s="9"/>
      <c r="D197" s="6" t="str">
        <f>IF(C197="","",IFERROR(VLOOKUP(C197,'Master Data'!$B$2:$C$527,2,FALSE),""))</f>
        <v/>
      </c>
      <c r="E197" s="10"/>
      <c r="I197" s="2" t="str">
        <f>IFERROR(__xludf.DUMMYFUNCTION("IFERROR(TRANSPOSE(FILTER('Master Data'!$B$2:$B$527,'Master Data'!$A$2:$A$527=$B197)),"""")"),"")</f>
        <v/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</row>
    <row r="198" ht="15.75" customHeight="1">
      <c r="A198" s="8"/>
      <c r="B198" s="9"/>
      <c r="C198" s="9"/>
      <c r="D198" s="6" t="str">
        <f>IF(C198="","",IFERROR(VLOOKUP(C198,'Master Data'!$B$2:$C$527,2,FALSE),""))</f>
        <v/>
      </c>
      <c r="E198" s="10"/>
      <c r="I198" s="2" t="str">
        <f>IFERROR(__xludf.DUMMYFUNCTION("IFERROR(TRANSPOSE(FILTER('Master Data'!$B$2:$B$527,'Master Data'!$A$2:$A$527=$B198)),"""")"),"")</f>
        <v/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</row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1">
    <mergeCell ref="A2:E6"/>
  </mergeCells>
  <dataValidations>
    <dataValidation type="list" allowBlank="1" sqref="B8:B198">
      <formula1>$H$2:$H$91</formula1>
    </dataValidation>
    <dataValidation type="list" allowBlank="1" sqref="C8:C198">
      <formula1>$I8:$BX8</formula1>
    </dataValidation>
    <dataValidation type="custom" allowBlank="1" showDropDown="1" sqref="A8:A31">
      <formula1>OR(NOT(ISERROR(DATEVALUE(A8))), AND(ISNUMBER(A8), LEFT(CELL("format", A8))="D"))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4.0"/>
    <col customWidth="1" min="2" max="2" width="24.43"/>
    <col customWidth="1" min="3" max="3" width="24.0"/>
    <col customWidth="1" min="4" max="4" width="14.0"/>
    <col customWidth="1" min="5" max="5" width="16.71"/>
    <col customWidth="1" min="6" max="7" width="8.71"/>
    <col customWidth="1" hidden="1" min="8" max="8" width="18.0"/>
    <col customWidth="1" hidden="1" min="9" max="9" width="14.0"/>
    <col customWidth="1" min="10" max="10" width="12.71"/>
    <col customWidth="1" min="11" max="11" width="8.14"/>
    <col customWidth="1" min="12" max="12" width="11.86"/>
    <col customWidth="1" min="13" max="13" width="14.14"/>
    <col customWidth="1" min="14" max="14" width="9.86"/>
    <col customWidth="1" min="15" max="15" width="8.71"/>
    <col customWidth="1" min="16" max="16" width="12.71"/>
    <col customWidth="1" min="17" max="62" width="8.71"/>
  </cols>
  <sheetData>
    <row r="1">
      <c r="A1" s="1"/>
      <c r="B1" s="1"/>
      <c r="C1" s="1"/>
      <c r="D1" s="1"/>
      <c r="E1" s="1"/>
      <c r="H1" s="2" t="s">
        <v>0</v>
      </c>
      <c r="I1" s="2" t="s">
        <v>1</v>
      </c>
    </row>
    <row r="2">
      <c r="A2" s="1" t="s">
        <v>2</v>
      </c>
      <c r="H2" s="2" t="str">
        <f>IFERROR('Master Data'!E2,"")</f>
        <v>Karbohidrat</v>
      </c>
    </row>
    <row r="3">
      <c r="H3" s="2" t="str">
        <f>IFERROR('Master Data'!E3,"")</f>
        <v>Protein Hewani</v>
      </c>
    </row>
    <row r="4">
      <c r="H4" s="2" t="str">
        <f>IFERROR('Master Data'!E4,"")</f>
        <v>Protein Nabati</v>
      </c>
    </row>
    <row r="5">
      <c r="H5" s="2" t="str">
        <f>IFERROR('Master Data'!E5,"")</f>
        <v>Sayur</v>
      </c>
    </row>
    <row r="6">
      <c r="H6" s="2" t="str">
        <f>IFERROR('Master Data'!E6,"")</f>
        <v>Buah</v>
      </c>
    </row>
    <row r="7">
      <c r="A7" s="3" t="s">
        <v>3</v>
      </c>
      <c r="B7" s="3" t="s">
        <v>4</v>
      </c>
      <c r="C7" s="3" t="s">
        <v>5</v>
      </c>
      <c r="D7" s="3" t="s">
        <v>6</v>
      </c>
      <c r="E7" s="3" t="s">
        <v>7</v>
      </c>
      <c r="H7" s="2" t="str">
        <f>IFERROR('Master Data'!E7,"")</f>
        <v>Bumbu Masak Sayur</v>
      </c>
    </row>
    <row r="8">
      <c r="A8" s="4">
        <v>46123.0</v>
      </c>
      <c r="B8" s="5" t="s">
        <v>8</v>
      </c>
      <c r="C8" s="5" t="s">
        <v>9</v>
      </c>
      <c r="D8" s="6" t="str">
        <f>IF(C8="","",IFERROR(VLOOKUP(C8,'Master Data'!$B$2:$C$527,2,FALSE),""))</f>
        <v>Kg</v>
      </c>
      <c r="E8" s="7">
        <v>222.0</v>
      </c>
      <c r="H8" s="2" t="str">
        <f>IFERROR('Master Data'!E8,"")</f>
        <v>Bumbu Masak Sembako</v>
      </c>
      <c r="I8" s="2" t="str">
        <f>IFERROR(__xludf.DUMMYFUNCTION("IFERROR(TRANSPOSE(FILTER('Master Data'!$B$2:$B$527,'Master Data'!$A$2:$A$527=$B8)),"""")"),"Beras")</f>
        <v>Beras</v>
      </c>
      <c r="J8" s="2" t="str">
        <f>IFERROR(__xludf.DUMMYFUNCTION("""COMPUTED_VALUE"""),"Mie")</f>
        <v>Mie</v>
      </c>
      <c r="K8" s="2" t="str">
        <f>IFERROR(__xludf.DUMMYFUNCTION("""COMPUTED_VALUE"""),"Kentang")</f>
        <v>Kentang</v>
      </c>
      <c r="L8" s="2" t="str">
        <f>IFERROR(__xludf.DUMMYFUNCTION("""COMPUTED_VALUE"""),"Jagung")</f>
        <v>Jagung</v>
      </c>
      <c r="M8" s="2" t="str">
        <f>IFERROR(__xludf.DUMMYFUNCTION("""COMPUTED_VALUE"""),"Roti")</f>
        <v>Roti</v>
      </c>
      <c r="N8" s="2" t="str">
        <f>IFERROR(__xludf.DUMMYFUNCTION("""COMPUTED_VALUE"""),"Singkong")</f>
        <v>Singkong</v>
      </c>
      <c r="O8" s="2" t="str">
        <f>IFERROR(__xludf.DUMMYFUNCTION("""COMPUTED_VALUE"""),"Ubi")</f>
        <v>Ubi</v>
      </c>
      <c r="P8" s="2" t="str">
        <f>IFERROR(__xludf.DUMMYFUNCTION("""COMPUTED_VALUE"""),"Makaroni")</f>
        <v>Makaroni</v>
      </c>
    </row>
    <row r="9">
      <c r="A9" s="4">
        <v>46123.0</v>
      </c>
      <c r="B9" s="5" t="s">
        <v>10</v>
      </c>
      <c r="C9" s="5" t="s">
        <v>56</v>
      </c>
      <c r="D9" s="6" t="str">
        <f>IF(C9="","",IFERROR(VLOOKUP(C9,'Master Data'!$B$2:$C$527,2,FALSE),""))</f>
        <v>Kg</v>
      </c>
      <c r="E9" s="7">
        <v>210.0</v>
      </c>
      <c r="H9" s="2" t="str">
        <f>IFERROR('Master Data'!E9,"")</f>
        <v>Isi Ulang</v>
      </c>
      <c r="I9" s="2" t="str">
        <f>IFERROR(__xludf.DUMMYFUNCTION("IFERROR(TRANSPOSE(FILTER('Master Data'!$B$2:$B$527,'Master Data'!$A$2:$A$527=$B9)),"""")"),"Daging Ayam Fillet")</f>
        <v>Daging Ayam Fillet</v>
      </c>
      <c r="J9" s="2" t="str">
        <f>IFERROR(__xludf.DUMMYFUNCTION("""COMPUTED_VALUE"""),"Daging Ayam Tulang (Potong)")</f>
        <v>Daging Ayam Tulang (Potong)</v>
      </c>
      <c r="K9" s="2" t="str">
        <f>IFERROR(__xludf.DUMMYFUNCTION("""COMPUTED_VALUE"""),"Ikan Patin Fillet")</f>
        <v>Ikan Patin Fillet</v>
      </c>
      <c r="L9" s="2" t="str">
        <f>IFERROR(__xludf.DUMMYFUNCTION("""COMPUTED_VALUE"""),"Telur")</f>
        <v>Telur</v>
      </c>
      <c r="M9" s="2" t="str">
        <f>IFERROR(__xludf.DUMMYFUNCTION("""COMPUTED_VALUE"""),"Ikan giling")</f>
        <v>Ikan giling</v>
      </c>
      <c r="N9" s="2" t="str">
        <f>IFERROR(__xludf.DUMMYFUNCTION("""COMPUTED_VALUE"""),"Ayam Giling")</f>
        <v>Ayam Giling</v>
      </c>
      <c r="O9" s="2" t="str">
        <f>IFERROR(__xludf.DUMMYFUNCTION("""COMPUTED_VALUE"""),"Daging Sapi")</f>
        <v>Daging Sapi</v>
      </c>
      <c r="P9" s="2" t="str">
        <f>IFERROR(__xludf.DUMMYFUNCTION("""COMPUTED_VALUE"""),"Udang")</f>
        <v>Udang</v>
      </c>
      <c r="Q9" s="2" t="str">
        <f>IFERROR(__xludf.DUMMYFUNCTION("""COMPUTED_VALUE"""),"Susu UHT")</f>
        <v>Susu UHT</v>
      </c>
    </row>
    <row r="10">
      <c r="A10" s="4">
        <v>46123.0</v>
      </c>
      <c r="B10" s="5" t="s">
        <v>12</v>
      </c>
      <c r="C10" s="5" t="s">
        <v>40</v>
      </c>
      <c r="D10" s="6" t="str">
        <f>IF(C10="","",IFERROR(VLOOKUP(C10,'Master Data'!$B$2:$C$527,2,FALSE),""))</f>
        <v>Kg</v>
      </c>
      <c r="E10" s="7">
        <v>73.0</v>
      </c>
      <c r="H10" s="2" t="str">
        <f>IFERROR('Master Data'!E10,"")</f>
        <v>Packaging</v>
      </c>
      <c r="I10" s="2" t="str">
        <f>IFERROR(__xludf.DUMMYFUNCTION("IFERROR(TRANSPOSE(FILTER('Master Data'!$B$2:$B$527,'Master Data'!$A$2:$A$527=$B10)),"""")"),"Tempe")</f>
        <v>Tempe</v>
      </c>
      <c r="J10" s="2" t="str">
        <f>IFERROR(__xludf.DUMMYFUNCTION("""COMPUTED_VALUE"""),"Tahu")</f>
        <v>Tahu</v>
      </c>
      <c r="K10" s="2" t="str">
        <f>IFERROR(__xludf.DUMMYFUNCTION("""COMPUTED_VALUE"""),"Kacang Hijau")</f>
        <v>Kacang Hijau</v>
      </c>
      <c r="L10" s="2" t="str">
        <f>IFERROR(__xludf.DUMMYFUNCTION("""COMPUTED_VALUE"""),"Kacang Tanah")</f>
        <v>Kacang Tanah</v>
      </c>
      <c r="M10" s="2" t="str">
        <f>IFERROR(__xludf.DUMMYFUNCTION("""COMPUTED_VALUE"""),"Kedelai")</f>
        <v>Kedelai</v>
      </c>
      <c r="N10" s="2" t="str">
        <f>IFERROR(__xludf.DUMMYFUNCTION("""COMPUTED_VALUE"""),"Oncom")</f>
        <v>Oncom</v>
      </c>
    </row>
    <row r="11">
      <c r="A11" s="4">
        <v>46123.0</v>
      </c>
      <c r="B11" s="5" t="s">
        <v>14</v>
      </c>
      <c r="C11" s="5" t="s">
        <v>59</v>
      </c>
      <c r="D11" s="6" t="str">
        <f>IF(C11="","",IFERROR(VLOOKUP(C11,'Master Data'!$B$2:$C$527,2,FALSE),""))</f>
        <v>Kg</v>
      </c>
      <c r="E11" s="7">
        <v>104.0</v>
      </c>
      <c r="H11" s="2" t="str">
        <f>IFERROR('Master Data'!E12,"")</f>
        <v/>
      </c>
      <c r="I11" s="2" t="str">
        <f>IFERROR(__xludf.DUMMYFUNCTION("IFERROR(TRANSPOSE(FILTER('Master Data'!$B$2:$B$527,'Master Data'!$A$2:$A$527=$B11)),"""")"),"Wortel")</f>
        <v>Wortel</v>
      </c>
      <c r="J11" s="2" t="str">
        <f>IFERROR(__xludf.DUMMYFUNCTION("""COMPUTED_VALUE"""),"Kacang Panjang")</f>
        <v>Kacang Panjang</v>
      </c>
      <c r="K11" s="2" t="str">
        <f>IFERROR(__xludf.DUMMYFUNCTION("""COMPUTED_VALUE"""),"Tauge")</f>
        <v>Tauge</v>
      </c>
      <c r="L11" s="2" t="str">
        <f>IFERROR(__xludf.DUMMYFUNCTION("""COMPUTED_VALUE"""),"Kubis")</f>
        <v>Kubis</v>
      </c>
      <c r="M11" s="2" t="str">
        <f>IFERROR(__xludf.DUMMYFUNCTION("""COMPUTED_VALUE"""),"Buncis")</f>
        <v>Buncis</v>
      </c>
      <c r="N11" s="2" t="str">
        <f>IFERROR(__xludf.DUMMYFUNCTION("""COMPUTED_VALUE"""),"Kembang Kol")</f>
        <v>Kembang Kol</v>
      </c>
      <c r="O11" s="2" t="str">
        <f>IFERROR(__xludf.DUMMYFUNCTION("""COMPUTED_VALUE"""),"Sawi Putih")</f>
        <v>Sawi Putih</v>
      </c>
      <c r="P11" s="2" t="str">
        <f>IFERROR(__xludf.DUMMYFUNCTION("""COMPUTED_VALUE"""),"Caisin")</f>
        <v>Caisin</v>
      </c>
      <c r="Q11" s="2" t="str">
        <f>IFERROR(__xludf.DUMMYFUNCTION("""COMPUTED_VALUE"""),"Timun")</f>
        <v>Timun</v>
      </c>
      <c r="R11" s="2" t="str">
        <f>IFERROR(__xludf.DUMMYFUNCTION("""COMPUTED_VALUE"""),"Daun Bawang")</f>
        <v>Daun Bawang</v>
      </c>
      <c r="S11" s="2" t="str">
        <f>IFERROR(__xludf.DUMMYFUNCTION("""COMPUTED_VALUE"""),"Labu Siam")</f>
        <v>Labu Siam</v>
      </c>
      <c r="T11" s="2" t="str">
        <f>IFERROR(__xludf.DUMMYFUNCTION("""COMPUTED_VALUE"""),"Tomat")</f>
        <v>Tomat</v>
      </c>
      <c r="U11" s="2" t="str">
        <f>IFERROR(__xludf.DUMMYFUNCTION("""COMPUTED_VALUE"""),"Kemangi")</f>
        <v>Kemangi</v>
      </c>
      <c r="V11" s="2" t="str">
        <f>IFERROR(__xludf.DUMMYFUNCTION("""COMPUTED_VALUE"""),"Jagung ")</f>
        <v>Jagung </v>
      </c>
    </row>
    <row r="12">
      <c r="A12" s="4">
        <v>46123.0</v>
      </c>
      <c r="B12" s="5" t="s">
        <v>14</v>
      </c>
      <c r="C12" s="5" t="s">
        <v>23</v>
      </c>
      <c r="D12" s="6" t="str">
        <f>IF(C12="","",IFERROR(VLOOKUP(C12,'Master Data'!$B$2:$C$527,2,FALSE),""))</f>
        <v>Kg</v>
      </c>
      <c r="E12" s="7">
        <v>10.0</v>
      </c>
      <c r="H12" s="2" t="str">
        <f>IFERROR('Master Data'!E14,"")</f>
        <v/>
      </c>
      <c r="I12" s="2" t="str">
        <f>IFERROR(__xludf.DUMMYFUNCTION("IFERROR(TRANSPOSE(FILTER('Master Data'!$B$2:$B$527,'Master Data'!$A$2:$A$527=$B12)),"""")"),"Wortel")</f>
        <v>Wortel</v>
      </c>
      <c r="J12" s="2" t="str">
        <f>IFERROR(__xludf.DUMMYFUNCTION("""COMPUTED_VALUE"""),"Kacang Panjang")</f>
        <v>Kacang Panjang</v>
      </c>
      <c r="K12" s="2" t="str">
        <f>IFERROR(__xludf.DUMMYFUNCTION("""COMPUTED_VALUE"""),"Tauge")</f>
        <v>Tauge</v>
      </c>
      <c r="L12" s="2" t="str">
        <f>IFERROR(__xludf.DUMMYFUNCTION("""COMPUTED_VALUE"""),"Kubis")</f>
        <v>Kubis</v>
      </c>
      <c r="M12" s="2" t="str">
        <f>IFERROR(__xludf.DUMMYFUNCTION("""COMPUTED_VALUE"""),"Buncis")</f>
        <v>Buncis</v>
      </c>
      <c r="N12" s="2" t="str">
        <f>IFERROR(__xludf.DUMMYFUNCTION("""COMPUTED_VALUE"""),"Kembang Kol")</f>
        <v>Kembang Kol</v>
      </c>
      <c r="O12" s="2" t="str">
        <f>IFERROR(__xludf.DUMMYFUNCTION("""COMPUTED_VALUE"""),"Sawi Putih")</f>
        <v>Sawi Putih</v>
      </c>
      <c r="P12" s="2" t="str">
        <f>IFERROR(__xludf.DUMMYFUNCTION("""COMPUTED_VALUE"""),"Caisin")</f>
        <v>Caisin</v>
      </c>
      <c r="Q12" s="2" t="str">
        <f>IFERROR(__xludf.DUMMYFUNCTION("""COMPUTED_VALUE"""),"Timun")</f>
        <v>Timun</v>
      </c>
      <c r="R12" s="2" t="str">
        <f>IFERROR(__xludf.DUMMYFUNCTION("""COMPUTED_VALUE"""),"Daun Bawang")</f>
        <v>Daun Bawang</v>
      </c>
      <c r="S12" s="2" t="str">
        <f>IFERROR(__xludf.DUMMYFUNCTION("""COMPUTED_VALUE"""),"Labu Siam")</f>
        <v>Labu Siam</v>
      </c>
      <c r="T12" s="2" t="str">
        <f>IFERROR(__xludf.DUMMYFUNCTION("""COMPUTED_VALUE"""),"Tomat")</f>
        <v>Tomat</v>
      </c>
      <c r="U12" s="2" t="str">
        <f>IFERROR(__xludf.DUMMYFUNCTION("""COMPUTED_VALUE"""),"Kemangi")</f>
        <v>Kemangi</v>
      </c>
      <c r="V12" s="2" t="str">
        <f>IFERROR(__xludf.DUMMYFUNCTION("""COMPUTED_VALUE"""),"Jagung ")</f>
        <v>Jagung </v>
      </c>
    </row>
    <row r="13">
      <c r="A13" s="4">
        <v>46123.0</v>
      </c>
      <c r="B13" s="5" t="s">
        <v>17</v>
      </c>
      <c r="C13" s="5" t="s">
        <v>20</v>
      </c>
      <c r="D13" s="6" t="str">
        <f>IF(C13="","",IFERROR(VLOOKUP(C13,'Master Data'!$B$2:$C$527,2,FALSE),""))</f>
        <v>Kg</v>
      </c>
      <c r="E13" s="7">
        <v>4.0</v>
      </c>
      <c r="H13" s="2" t="str">
        <f>IFERROR('Master Data'!E17,"")</f>
        <v/>
      </c>
      <c r="I13" s="2" t="str">
        <f>IFERROR(__xludf.DUMMYFUNCTION("IFERROR(TRANSPOSE(FILTER('Master Data'!$B$2:$B$527,'Master Data'!$A$2:$A$527=$B13)),"""")"),"Bawang Merah")</f>
        <v>Bawang Merah</v>
      </c>
      <c r="J13" s="2" t="str">
        <f>IFERROR(__xludf.DUMMYFUNCTION("""COMPUTED_VALUE"""),"Bawang Putih")</f>
        <v>Bawang Putih</v>
      </c>
      <c r="K13" s="2" t="str">
        <f>IFERROR(__xludf.DUMMYFUNCTION("""COMPUTED_VALUE"""),"Laos")</f>
        <v>Laos</v>
      </c>
      <c r="L13" s="2" t="str">
        <f>IFERROR(__xludf.DUMMYFUNCTION("""COMPUTED_VALUE"""),"Serai")</f>
        <v>Serai</v>
      </c>
      <c r="M13" s="2" t="str">
        <f>IFERROR(__xludf.DUMMYFUNCTION("""COMPUTED_VALUE"""),"Cabe Merah")</f>
        <v>Cabe Merah</v>
      </c>
      <c r="N13" s="2" t="str">
        <f>IFERROR(__xludf.DUMMYFUNCTION("""COMPUTED_VALUE"""),"Bawang Bombay")</f>
        <v>Bawang Bombay</v>
      </c>
      <c r="O13" s="2" t="str">
        <f>IFERROR(__xludf.DUMMYFUNCTION("""COMPUTED_VALUE"""),"Ketumbar")</f>
        <v>Ketumbar</v>
      </c>
      <c r="P13" s="2" t="str">
        <f>IFERROR(__xludf.DUMMYFUNCTION("""COMPUTED_VALUE"""),"Kencur")</f>
        <v>Kencur</v>
      </c>
      <c r="Q13" s="2" t="str">
        <f>IFERROR(__xludf.DUMMYFUNCTION("""COMPUTED_VALUE"""),"Kunyit")</f>
        <v>Kunyit</v>
      </c>
      <c r="R13" s="2" t="str">
        <f>IFERROR(__xludf.DUMMYFUNCTION("""COMPUTED_VALUE"""),"Jahe")</f>
        <v>Jahe</v>
      </c>
      <c r="S13" s="2" t="str">
        <f>IFERROR(__xludf.DUMMYFUNCTION("""COMPUTED_VALUE"""),"Kelapa Parut")</f>
        <v>Kelapa Parut</v>
      </c>
      <c r="T13" s="2" t="str">
        <f>IFERROR(__xludf.DUMMYFUNCTION("""COMPUTED_VALUE"""),"Cabe Ijo")</f>
        <v>Cabe Ijo</v>
      </c>
    </row>
    <row r="14">
      <c r="A14" s="4">
        <v>46123.0</v>
      </c>
      <c r="B14" s="5" t="s">
        <v>17</v>
      </c>
      <c r="C14" s="5" t="s">
        <v>21</v>
      </c>
      <c r="D14" s="6" t="str">
        <f>IF(C14="","",IFERROR(VLOOKUP(C14,'Master Data'!$B$2:$C$527,2,FALSE),""))</f>
        <v>Kg</v>
      </c>
      <c r="E14" s="7">
        <v>4.0</v>
      </c>
      <c r="H14" s="2" t="str">
        <f>IFERROR('Master Data'!E18,"")</f>
        <v/>
      </c>
      <c r="I14" s="2" t="str">
        <f>IFERROR(__xludf.DUMMYFUNCTION("IFERROR(TRANSPOSE(FILTER('Master Data'!$B$2:$B$527,'Master Data'!$A$2:$A$527=$B14)),"""")"),"Bawang Merah")</f>
        <v>Bawang Merah</v>
      </c>
      <c r="J14" s="2" t="str">
        <f>IFERROR(__xludf.DUMMYFUNCTION("""COMPUTED_VALUE"""),"Bawang Putih")</f>
        <v>Bawang Putih</v>
      </c>
      <c r="K14" s="2" t="str">
        <f>IFERROR(__xludf.DUMMYFUNCTION("""COMPUTED_VALUE"""),"Laos")</f>
        <v>Laos</v>
      </c>
      <c r="L14" s="2" t="str">
        <f>IFERROR(__xludf.DUMMYFUNCTION("""COMPUTED_VALUE"""),"Serai")</f>
        <v>Serai</v>
      </c>
      <c r="M14" s="2" t="str">
        <f>IFERROR(__xludf.DUMMYFUNCTION("""COMPUTED_VALUE"""),"Cabe Merah")</f>
        <v>Cabe Merah</v>
      </c>
      <c r="N14" s="2" t="str">
        <f>IFERROR(__xludf.DUMMYFUNCTION("""COMPUTED_VALUE"""),"Bawang Bombay")</f>
        <v>Bawang Bombay</v>
      </c>
      <c r="O14" s="2" t="str">
        <f>IFERROR(__xludf.DUMMYFUNCTION("""COMPUTED_VALUE"""),"Ketumbar")</f>
        <v>Ketumbar</v>
      </c>
      <c r="P14" s="2" t="str">
        <f>IFERROR(__xludf.DUMMYFUNCTION("""COMPUTED_VALUE"""),"Kencur")</f>
        <v>Kencur</v>
      </c>
      <c r="Q14" s="2" t="str">
        <f>IFERROR(__xludf.DUMMYFUNCTION("""COMPUTED_VALUE"""),"Kunyit")</f>
        <v>Kunyit</v>
      </c>
      <c r="R14" s="2" t="str">
        <f>IFERROR(__xludf.DUMMYFUNCTION("""COMPUTED_VALUE"""),"Jahe")</f>
        <v>Jahe</v>
      </c>
      <c r="S14" s="2" t="str">
        <f>IFERROR(__xludf.DUMMYFUNCTION("""COMPUTED_VALUE"""),"Kelapa Parut")</f>
        <v>Kelapa Parut</v>
      </c>
      <c r="T14" s="2" t="str">
        <f>IFERROR(__xludf.DUMMYFUNCTION("""COMPUTED_VALUE"""),"Cabe Ijo")</f>
        <v>Cabe Ijo</v>
      </c>
    </row>
    <row r="15">
      <c r="A15" s="4">
        <v>46123.0</v>
      </c>
      <c r="B15" s="5" t="s">
        <v>17</v>
      </c>
      <c r="C15" s="5" t="s">
        <v>18</v>
      </c>
      <c r="D15" s="6" t="str">
        <f>IF(C15="","",IFERROR(VLOOKUP(C15,'Master Data'!$B$2:$C$527,2,FALSE),""))</f>
        <v>Kg</v>
      </c>
      <c r="E15" s="7">
        <v>3.0</v>
      </c>
      <c r="H15" s="2" t="str">
        <f>IFERROR('Master Data'!E19,"")</f>
        <v/>
      </c>
      <c r="I15" s="2" t="str">
        <f>IFERROR(__xludf.DUMMYFUNCTION("IFERROR(TRANSPOSE(FILTER('Master Data'!$B$2:$B$527,'Master Data'!$A$2:$A$527=$B15)),"""")"),"Bawang Merah")</f>
        <v>Bawang Merah</v>
      </c>
      <c r="J15" s="2" t="str">
        <f>IFERROR(__xludf.DUMMYFUNCTION("""COMPUTED_VALUE"""),"Bawang Putih")</f>
        <v>Bawang Putih</v>
      </c>
      <c r="K15" s="2" t="str">
        <f>IFERROR(__xludf.DUMMYFUNCTION("""COMPUTED_VALUE"""),"Laos")</f>
        <v>Laos</v>
      </c>
      <c r="L15" s="2" t="str">
        <f>IFERROR(__xludf.DUMMYFUNCTION("""COMPUTED_VALUE"""),"Serai")</f>
        <v>Serai</v>
      </c>
      <c r="M15" s="2" t="str">
        <f>IFERROR(__xludf.DUMMYFUNCTION("""COMPUTED_VALUE"""),"Cabe Merah")</f>
        <v>Cabe Merah</v>
      </c>
      <c r="N15" s="2" t="str">
        <f>IFERROR(__xludf.DUMMYFUNCTION("""COMPUTED_VALUE"""),"Bawang Bombay")</f>
        <v>Bawang Bombay</v>
      </c>
      <c r="O15" s="2" t="str">
        <f>IFERROR(__xludf.DUMMYFUNCTION("""COMPUTED_VALUE"""),"Ketumbar")</f>
        <v>Ketumbar</v>
      </c>
      <c r="P15" s="2" t="str">
        <f>IFERROR(__xludf.DUMMYFUNCTION("""COMPUTED_VALUE"""),"Kencur")</f>
        <v>Kencur</v>
      </c>
      <c r="Q15" s="2" t="str">
        <f>IFERROR(__xludf.DUMMYFUNCTION("""COMPUTED_VALUE"""),"Kunyit")</f>
        <v>Kunyit</v>
      </c>
      <c r="R15" s="2" t="str">
        <f>IFERROR(__xludf.DUMMYFUNCTION("""COMPUTED_VALUE"""),"Jahe")</f>
        <v>Jahe</v>
      </c>
      <c r="S15" s="2" t="str">
        <f>IFERROR(__xludf.DUMMYFUNCTION("""COMPUTED_VALUE"""),"Kelapa Parut")</f>
        <v>Kelapa Parut</v>
      </c>
      <c r="T15" s="2" t="str">
        <f>IFERROR(__xludf.DUMMYFUNCTION("""COMPUTED_VALUE"""),"Cabe Ijo")</f>
        <v>Cabe Ijo</v>
      </c>
    </row>
    <row r="16">
      <c r="A16" s="4">
        <v>46123.0</v>
      </c>
      <c r="B16" s="5" t="s">
        <v>14</v>
      </c>
      <c r="C16" s="5" t="s">
        <v>19</v>
      </c>
      <c r="D16" s="6" t="str">
        <f>IF(C16="","",IFERROR(VLOOKUP(C16,'Master Data'!$B$2:$C$527,2,FALSE),""))</f>
        <v>Kg</v>
      </c>
      <c r="E16" s="7">
        <v>2.0</v>
      </c>
      <c r="H16" s="2" t="str">
        <f>IFERROR('Master Data'!E21,"")</f>
        <v/>
      </c>
      <c r="I16" s="2" t="str">
        <f>IFERROR(__xludf.DUMMYFUNCTION("IFERROR(TRANSPOSE(FILTER('Master Data'!$B$2:$B$527,'Master Data'!$A$2:$A$527=$B16)),"""")"),"Wortel")</f>
        <v>Wortel</v>
      </c>
      <c r="J16" s="2" t="str">
        <f>IFERROR(__xludf.DUMMYFUNCTION("""COMPUTED_VALUE"""),"Kacang Panjang")</f>
        <v>Kacang Panjang</v>
      </c>
      <c r="K16" s="2" t="str">
        <f>IFERROR(__xludf.DUMMYFUNCTION("""COMPUTED_VALUE"""),"Tauge")</f>
        <v>Tauge</v>
      </c>
      <c r="L16" s="2" t="str">
        <f>IFERROR(__xludf.DUMMYFUNCTION("""COMPUTED_VALUE"""),"Kubis")</f>
        <v>Kubis</v>
      </c>
      <c r="M16" s="2" t="str">
        <f>IFERROR(__xludf.DUMMYFUNCTION("""COMPUTED_VALUE"""),"Buncis")</f>
        <v>Buncis</v>
      </c>
      <c r="N16" s="2" t="str">
        <f>IFERROR(__xludf.DUMMYFUNCTION("""COMPUTED_VALUE"""),"Kembang Kol")</f>
        <v>Kembang Kol</v>
      </c>
      <c r="O16" s="2" t="str">
        <f>IFERROR(__xludf.DUMMYFUNCTION("""COMPUTED_VALUE"""),"Sawi Putih")</f>
        <v>Sawi Putih</v>
      </c>
      <c r="P16" s="2" t="str">
        <f>IFERROR(__xludf.DUMMYFUNCTION("""COMPUTED_VALUE"""),"Caisin")</f>
        <v>Caisin</v>
      </c>
      <c r="Q16" s="2" t="str">
        <f>IFERROR(__xludf.DUMMYFUNCTION("""COMPUTED_VALUE"""),"Timun")</f>
        <v>Timun</v>
      </c>
      <c r="R16" s="2" t="str">
        <f>IFERROR(__xludf.DUMMYFUNCTION("""COMPUTED_VALUE"""),"Daun Bawang")</f>
        <v>Daun Bawang</v>
      </c>
      <c r="S16" s="2" t="str">
        <f>IFERROR(__xludf.DUMMYFUNCTION("""COMPUTED_VALUE"""),"Labu Siam")</f>
        <v>Labu Siam</v>
      </c>
      <c r="T16" s="2" t="str">
        <f>IFERROR(__xludf.DUMMYFUNCTION("""COMPUTED_VALUE"""),"Tomat")</f>
        <v>Tomat</v>
      </c>
      <c r="U16" s="2" t="str">
        <f>IFERROR(__xludf.DUMMYFUNCTION("""COMPUTED_VALUE"""),"Kemangi")</f>
        <v>Kemangi</v>
      </c>
      <c r="V16" s="2" t="str">
        <f>IFERROR(__xludf.DUMMYFUNCTION("""COMPUTED_VALUE"""),"Jagung ")</f>
        <v>Jagung </v>
      </c>
    </row>
    <row r="17">
      <c r="A17" s="4">
        <v>46123.0</v>
      </c>
      <c r="B17" s="5" t="s">
        <v>24</v>
      </c>
      <c r="C17" s="5" t="s">
        <v>63</v>
      </c>
      <c r="D17" s="6" t="str">
        <f>IF(C17="","",IFERROR(VLOOKUP(C17,'Master Data'!$B$2:$C$527,2,FALSE),""))</f>
        <v>Kg</v>
      </c>
      <c r="E17" s="7">
        <v>418.0</v>
      </c>
      <c r="H17" s="2" t="str">
        <f>IFERROR('Master Data'!E22,"")</f>
        <v/>
      </c>
      <c r="I17" s="2" t="str">
        <f>IFERROR(__xludf.DUMMYFUNCTION("IFERROR(TRANSPOSE(FILTER('Master Data'!$B$2:$B$527,'Master Data'!$A$2:$A$527=$B17)),"""")"),"Melon")</f>
        <v>Melon</v>
      </c>
      <c r="J17" s="2" t="str">
        <f>IFERROR(__xludf.DUMMYFUNCTION("""COMPUTED_VALUE"""),"Semangka")</f>
        <v>Semangka</v>
      </c>
      <c r="K17" s="2" t="str">
        <f>IFERROR(__xludf.DUMMYFUNCTION("""COMPUTED_VALUE"""),"Jeruk")</f>
        <v>Jeruk</v>
      </c>
      <c r="L17" s="2" t="str">
        <f>IFERROR(__xludf.DUMMYFUNCTION("""COMPUTED_VALUE"""),"Pisang")</f>
        <v>Pisang</v>
      </c>
      <c r="M17" s="2" t="str">
        <f>IFERROR(__xludf.DUMMYFUNCTION("""COMPUTED_VALUE"""),"Buah Naga")</f>
        <v>Buah Naga</v>
      </c>
      <c r="N17" s="2" t="str">
        <f>IFERROR(__xludf.DUMMYFUNCTION("""COMPUTED_VALUE"""),"Salak")</f>
        <v>Salak</v>
      </c>
      <c r="O17" s="2" t="str">
        <f>IFERROR(__xludf.DUMMYFUNCTION("""COMPUTED_VALUE"""),"Apel")</f>
        <v>Apel</v>
      </c>
    </row>
    <row r="18">
      <c r="A18" s="4">
        <v>46123.0</v>
      </c>
      <c r="B18" s="5" t="s">
        <v>12</v>
      </c>
      <c r="C18" s="5" t="s">
        <v>13</v>
      </c>
      <c r="D18" s="6" t="str">
        <f>IF(C18="","",IFERROR(VLOOKUP(C18,'Master Data'!$B$2:$C$527,2,FALSE),""))</f>
        <v>Pcs</v>
      </c>
      <c r="E18" s="7">
        <v>1461.0</v>
      </c>
      <c r="H18" s="2" t="str">
        <f>IFERROR('Master Data'!E23,"")</f>
        <v/>
      </c>
      <c r="I18" s="2" t="str">
        <f>IFERROR(__xludf.DUMMYFUNCTION("IFERROR(TRANSPOSE(FILTER('Master Data'!$B$2:$B$527,'Master Data'!$A$2:$A$527=$B18)),"""")"),"Tempe")</f>
        <v>Tempe</v>
      </c>
      <c r="J18" s="2" t="str">
        <f>IFERROR(__xludf.DUMMYFUNCTION("""COMPUTED_VALUE"""),"Tahu")</f>
        <v>Tahu</v>
      </c>
      <c r="K18" s="2" t="str">
        <f>IFERROR(__xludf.DUMMYFUNCTION("""COMPUTED_VALUE"""),"Kacang Hijau")</f>
        <v>Kacang Hijau</v>
      </c>
      <c r="L18" s="2" t="str">
        <f>IFERROR(__xludf.DUMMYFUNCTION("""COMPUTED_VALUE"""),"Kacang Tanah")</f>
        <v>Kacang Tanah</v>
      </c>
      <c r="M18" s="2" t="str">
        <f>IFERROR(__xludf.DUMMYFUNCTION("""COMPUTED_VALUE"""),"Kedelai")</f>
        <v>Kedelai</v>
      </c>
      <c r="N18" s="2" t="str">
        <f>IFERROR(__xludf.DUMMYFUNCTION("""COMPUTED_VALUE"""),"Oncom")</f>
        <v>Oncom</v>
      </c>
    </row>
    <row r="19">
      <c r="A19" s="4">
        <v>46123.0</v>
      </c>
      <c r="B19" s="5" t="s">
        <v>10</v>
      </c>
      <c r="C19" s="5" t="s">
        <v>39</v>
      </c>
      <c r="D19" s="6" t="str">
        <f>IF(C19="","",IFERROR(VLOOKUP(C19,'Master Data'!$B$2:$C$527,2,FALSE),""))</f>
        <v>Kg</v>
      </c>
      <c r="E19" s="7">
        <v>6.0</v>
      </c>
      <c r="H19" s="2" t="str">
        <f>IFERROR('Master Data'!E25,"")</f>
        <v/>
      </c>
      <c r="I19" s="2" t="str">
        <f>IFERROR(__xludf.DUMMYFUNCTION("IFERROR(TRANSPOSE(FILTER('Master Data'!$B$2:$B$527,'Master Data'!$A$2:$A$527=$B19)),"""")"),"Daging Ayam Fillet")</f>
        <v>Daging Ayam Fillet</v>
      </c>
      <c r="J19" s="2" t="str">
        <f>IFERROR(__xludf.DUMMYFUNCTION("""COMPUTED_VALUE"""),"Daging Ayam Tulang (Potong)")</f>
        <v>Daging Ayam Tulang (Potong)</v>
      </c>
      <c r="K19" s="2" t="str">
        <f>IFERROR(__xludf.DUMMYFUNCTION("""COMPUTED_VALUE"""),"Ikan Patin Fillet")</f>
        <v>Ikan Patin Fillet</v>
      </c>
      <c r="L19" s="2" t="str">
        <f>IFERROR(__xludf.DUMMYFUNCTION("""COMPUTED_VALUE"""),"Telur")</f>
        <v>Telur</v>
      </c>
      <c r="M19" s="2" t="str">
        <f>IFERROR(__xludf.DUMMYFUNCTION("""COMPUTED_VALUE"""),"Ikan giling")</f>
        <v>Ikan giling</v>
      </c>
      <c r="N19" s="2" t="str">
        <f>IFERROR(__xludf.DUMMYFUNCTION("""COMPUTED_VALUE"""),"Ayam Giling")</f>
        <v>Ayam Giling</v>
      </c>
      <c r="O19" s="2" t="str">
        <f>IFERROR(__xludf.DUMMYFUNCTION("""COMPUTED_VALUE"""),"Daging Sapi")</f>
        <v>Daging Sapi</v>
      </c>
      <c r="P19" s="2" t="str">
        <f>IFERROR(__xludf.DUMMYFUNCTION("""COMPUTED_VALUE"""),"Udang")</f>
        <v>Udang</v>
      </c>
      <c r="Q19" s="2" t="str">
        <f>IFERROR(__xludf.DUMMYFUNCTION("""COMPUTED_VALUE"""),"Susu UHT")</f>
        <v>Susu UHT</v>
      </c>
    </row>
    <row r="20" ht="15.75" customHeight="1">
      <c r="A20" s="4">
        <v>46123.0</v>
      </c>
      <c r="B20" s="11" t="s">
        <v>35</v>
      </c>
      <c r="C20" s="11" t="s">
        <v>36</v>
      </c>
      <c r="D20" s="6" t="str">
        <f>IF(C20="","",IFERROR(VLOOKUP(C20,'Master Data'!$B$2:$C$527,2,FALSE),""))</f>
        <v>Buah</v>
      </c>
      <c r="E20" s="12">
        <v>28.0</v>
      </c>
      <c r="H20" s="2" t="str">
        <f>IFERROR('Master Data'!E42,"")</f>
        <v/>
      </c>
      <c r="I20" s="2" t="str">
        <f>IFERROR(__xludf.DUMMYFUNCTION("IFERROR(TRANSPOSE(FILTER('Master Data'!$B$2:$B$527,'Master Data'!$A$2:$A$527=$B20)),"""")"),"Galon")</f>
        <v>Galon</v>
      </c>
      <c r="J20" s="2" t="str">
        <f>IFERROR(__xludf.DUMMYFUNCTION("""COMPUTED_VALUE"""),"Tedmon")</f>
        <v>Tedmon</v>
      </c>
      <c r="K20" s="2" t="str">
        <f>IFERROR(__xludf.DUMMYFUNCTION("""COMPUTED_VALUE"""),"Gas")</f>
        <v>Gas</v>
      </c>
    </row>
    <row r="21" ht="15.75" customHeight="1">
      <c r="A21" s="4">
        <v>46123.0</v>
      </c>
      <c r="B21" s="11" t="s">
        <v>35</v>
      </c>
      <c r="C21" s="11" t="s">
        <v>38</v>
      </c>
      <c r="D21" s="6" t="str">
        <f>IF(C21="","",IFERROR(VLOOKUP(C21,'Master Data'!$B$2:$C$527,2,FALSE),""))</f>
        <v>Tabung</v>
      </c>
      <c r="E21" s="12">
        <v>5.0</v>
      </c>
      <c r="H21" s="2" t="str">
        <f>IFERROR('Master Data'!E43,"")</f>
        <v/>
      </c>
      <c r="I21" s="2" t="str">
        <f>IFERROR(__xludf.DUMMYFUNCTION("IFERROR(TRANSPOSE(FILTER('Master Data'!$B$2:$B$527,'Master Data'!$A$2:$A$527=$B21)),"""")"),"Galon")</f>
        <v>Galon</v>
      </c>
      <c r="J21" s="2" t="str">
        <f>IFERROR(__xludf.DUMMYFUNCTION("""COMPUTED_VALUE"""),"Tedmon")</f>
        <v>Tedmon</v>
      </c>
      <c r="K21" s="2" t="str">
        <f>IFERROR(__xludf.DUMMYFUNCTION("""COMPUTED_VALUE"""),"Gas")</f>
        <v>Gas</v>
      </c>
    </row>
    <row r="22" ht="15.75" customHeight="1">
      <c r="A22" s="4">
        <v>46123.0</v>
      </c>
      <c r="B22" s="11" t="s">
        <v>35</v>
      </c>
      <c r="C22" s="11" t="s">
        <v>37</v>
      </c>
      <c r="D22" s="6" t="str">
        <f>IF(C22="","",IFERROR(VLOOKUP(C22,'Master Data'!$B$2:$C$527,2,FALSE),""))</f>
        <v>Buah</v>
      </c>
      <c r="E22" s="12">
        <v>7.0</v>
      </c>
      <c r="H22" s="2" t="str">
        <f>IFERROR('Master Data'!E44,"")</f>
        <v/>
      </c>
      <c r="I22" s="2" t="str">
        <f>IFERROR(__xludf.DUMMYFUNCTION("IFERROR(TRANSPOSE(FILTER('Master Data'!$B$2:$B$527,'Master Data'!$A$2:$A$527=$B22)),"""")"),"Galon")</f>
        <v>Galon</v>
      </c>
      <c r="J22" s="2" t="str">
        <f>IFERROR(__xludf.DUMMYFUNCTION("""COMPUTED_VALUE"""),"Tedmon")</f>
        <v>Tedmon</v>
      </c>
      <c r="K22" s="2" t="str">
        <f>IFERROR(__xludf.DUMMYFUNCTION("""COMPUTED_VALUE"""),"Gas")</f>
        <v>Gas</v>
      </c>
    </row>
    <row r="23" ht="15.75" customHeight="1">
      <c r="A23" s="4">
        <v>46123.0</v>
      </c>
      <c r="B23" s="11" t="s">
        <v>26</v>
      </c>
      <c r="C23" s="11" t="s">
        <v>27</v>
      </c>
      <c r="D23" s="6" t="str">
        <f>IF(C23="","",IFERROR(VLOOKUP(C23,'Master Data'!$B$2:$C$527,2,FALSE),""))</f>
        <v>Dus</v>
      </c>
      <c r="E23" s="12">
        <v>2.0</v>
      </c>
      <c r="H23" s="2" t="str">
        <f>IFERROR('Master Data'!E45,"")</f>
        <v/>
      </c>
      <c r="I23" s="2" t="str">
        <f>IFERROR(__xludf.DUMMYFUNCTION("IFERROR(TRANSPOSE(FILTER('Master Data'!$B$2:$B$527,'Master Data'!$A$2:$A$527=$B23)),"""")"),"Tepung Terigu")</f>
        <v>Tepung Terigu</v>
      </c>
      <c r="J23" s="2" t="str">
        <f>IFERROR(__xludf.DUMMYFUNCTION("""COMPUTED_VALUE"""),"Tepung Tapioka")</f>
        <v>Tepung Tapioka</v>
      </c>
      <c r="K23" s="2" t="str">
        <f>IFERROR(__xludf.DUMMYFUNCTION("""COMPUTED_VALUE"""),"Sajiku")</f>
        <v>Sajiku</v>
      </c>
      <c r="L23" s="2" t="str">
        <f>IFERROR(__xludf.DUMMYFUNCTION("""COMPUTED_VALUE"""),"Lada")</f>
        <v>Lada</v>
      </c>
      <c r="M23" s="2" t="str">
        <f>IFERROR(__xludf.DUMMYFUNCTION("""COMPUTED_VALUE"""),"Minyak Goreng")</f>
        <v>Minyak Goreng</v>
      </c>
      <c r="N23" s="2" t="str">
        <f>IFERROR(__xludf.DUMMYFUNCTION("""COMPUTED_VALUE"""),"Maizena")</f>
        <v>Maizena</v>
      </c>
      <c r="O23" s="2" t="str">
        <f>IFERROR(__xludf.DUMMYFUNCTION("""COMPUTED_VALUE"""),"Saori")</f>
        <v>Saori</v>
      </c>
      <c r="P23" s="2" t="str">
        <f>IFERROR(__xludf.DUMMYFUNCTION("""COMPUTED_VALUE"""),"Tepung Beras")</f>
        <v>Tepung Beras</v>
      </c>
      <c r="Q23" s="2" t="str">
        <f>IFERROR(__xludf.DUMMYFUNCTION("""COMPUTED_VALUE"""),"Garam Kasar")</f>
        <v>Garam Kasar</v>
      </c>
      <c r="R23" s="2" t="str">
        <f>IFERROR(__xludf.DUMMYFUNCTION("""COMPUTED_VALUE"""),"Garam Halus")</f>
        <v>Garam Halus</v>
      </c>
      <c r="S23" s="2" t="str">
        <f>IFERROR(__xludf.DUMMYFUNCTION("""COMPUTED_VALUE"""),"Gula Putih")</f>
        <v>Gula Putih</v>
      </c>
      <c r="T23" s="2" t="str">
        <f>IFERROR(__xludf.DUMMYFUNCTION("""COMPUTED_VALUE"""),"Gula Merah")</f>
        <v>Gula Merah</v>
      </c>
      <c r="U23" s="2" t="str">
        <f>IFERROR(__xludf.DUMMYFUNCTION("""COMPUTED_VALUE"""),"Kecap")</f>
        <v>Kecap</v>
      </c>
      <c r="V23" s="2" t="str">
        <f>IFERROR(__xludf.DUMMYFUNCTION("""COMPUTED_VALUE"""),"Keju")</f>
        <v>Keju</v>
      </c>
      <c r="W23" s="2" t="str">
        <f>IFERROR(__xludf.DUMMYFUNCTION("""COMPUTED_VALUE"""),"Bumbu Marinasi")</f>
        <v>Bumbu Marinasi</v>
      </c>
      <c r="X23" s="2" t="str">
        <f>IFERROR(__xludf.DUMMYFUNCTION("""COMPUTED_VALUE"""),"Saos Tomat")</f>
        <v>Saos Tomat</v>
      </c>
      <c r="Y23" s="2" t="str">
        <f>IFERROR(__xludf.DUMMYFUNCTION("""COMPUTED_VALUE"""),"Tepung Panir")</f>
        <v>Tepung Panir</v>
      </c>
      <c r="Z23" s="2" t="str">
        <f>IFERROR(__xludf.DUMMYFUNCTION("""COMPUTED_VALUE"""),"Asem Jawa")</f>
        <v>Asem Jawa</v>
      </c>
    </row>
    <row r="24" ht="15.75" customHeight="1">
      <c r="A24" s="4">
        <v>46123.0</v>
      </c>
      <c r="B24" s="11" t="s">
        <v>26</v>
      </c>
      <c r="C24" s="11" t="s">
        <v>31</v>
      </c>
      <c r="D24" s="6" t="str">
        <f>IF(C24="","",IFERROR(VLOOKUP(C24,'Master Data'!$B$2:$C$527,2,FALSE),""))</f>
        <v>Dus</v>
      </c>
      <c r="E24" s="12">
        <v>1.0</v>
      </c>
      <c r="H24" s="2" t="str">
        <f>IFERROR('Master Data'!E47,"")</f>
        <v/>
      </c>
      <c r="I24" s="2" t="str">
        <f>IFERROR(__xludf.DUMMYFUNCTION("IFERROR(TRANSPOSE(FILTER('Master Data'!$B$2:$B$527,'Master Data'!$A$2:$A$527=$B24)),"""")"),"Tepung Terigu")</f>
        <v>Tepung Terigu</v>
      </c>
      <c r="J24" s="2" t="str">
        <f>IFERROR(__xludf.DUMMYFUNCTION("""COMPUTED_VALUE"""),"Tepung Tapioka")</f>
        <v>Tepung Tapioka</v>
      </c>
      <c r="K24" s="2" t="str">
        <f>IFERROR(__xludf.DUMMYFUNCTION("""COMPUTED_VALUE"""),"Sajiku")</f>
        <v>Sajiku</v>
      </c>
      <c r="L24" s="2" t="str">
        <f>IFERROR(__xludf.DUMMYFUNCTION("""COMPUTED_VALUE"""),"Lada")</f>
        <v>Lada</v>
      </c>
      <c r="M24" s="2" t="str">
        <f>IFERROR(__xludf.DUMMYFUNCTION("""COMPUTED_VALUE"""),"Minyak Goreng")</f>
        <v>Minyak Goreng</v>
      </c>
      <c r="N24" s="2" t="str">
        <f>IFERROR(__xludf.DUMMYFUNCTION("""COMPUTED_VALUE"""),"Maizena")</f>
        <v>Maizena</v>
      </c>
      <c r="O24" s="2" t="str">
        <f>IFERROR(__xludf.DUMMYFUNCTION("""COMPUTED_VALUE"""),"Saori")</f>
        <v>Saori</v>
      </c>
      <c r="P24" s="2" t="str">
        <f>IFERROR(__xludf.DUMMYFUNCTION("""COMPUTED_VALUE"""),"Tepung Beras")</f>
        <v>Tepung Beras</v>
      </c>
      <c r="Q24" s="2" t="str">
        <f>IFERROR(__xludf.DUMMYFUNCTION("""COMPUTED_VALUE"""),"Garam Kasar")</f>
        <v>Garam Kasar</v>
      </c>
      <c r="R24" s="2" t="str">
        <f>IFERROR(__xludf.DUMMYFUNCTION("""COMPUTED_VALUE"""),"Garam Halus")</f>
        <v>Garam Halus</v>
      </c>
      <c r="S24" s="2" t="str">
        <f>IFERROR(__xludf.DUMMYFUNCTION("""COMPUTED_VALUE"""),"Gula Putih")</f>
        <v>Gula Putih</v>
      </c>
      <c r="T24" s="2" t="str">
        <f>IFERROR(__xludf.DUMMYFUNCTION("""COMPUTED_VALUE"""),"Gula Merah")</f>
        <v>Gula Merah</v>
      </c>
      <c r="U24" s="2" t="str">
        <f>IFERROR(__xludf.DUMMYFUNCTION("""COMPUTED_VALUE"""),"Kecap")</f>
        <v>Kecap</v>
      </c>
      <c r="V24" s="2" t="str">
        <f>IFERROR(__xludf.DUMMYFUNCTION("""COMPUTED_VALUE"""),"Keju")</f>
        <v>Keju</v>
      </c>
      <c r="W24" s="2" t="str">
        <f>IFERROR(__xludf.DUMMYFUNCTION("""COMPUTED_VALUE"""),"Bumbu Marinasi")</f>
        <v>Bumbu Marinasi</v>
      </c>
      <c r="X24" s="2" t="str">
        <f>IFERROR(__xludf.DUMMYFUNCTION("""COMPUTED_VALUE"""),"Saos Tomat")</f>
        <v>Saos Tomat</v>
      </c>
      <c r="Y24" s="2" t="str">
        <f>IFERROR(__xludf.DUMMYFUNCTION("""COMPUTED_VALUE"""),"Tepung Panir")</f>
        <v>Tepung Panir</v>
      </c>
      <c r="Z24" s="2" t="str">
        <f>IFERROR(__xludf.DUMMYFUNCTION("""COMPUTED_VALUE"""),"Asem Jawa")</f>
        <v>Asem Jawa</v>
      </c>
    </row>
    <row r="25" ht="15.75" customHeight="1">
      <c r="A25" s="4">
        <v>46123.0</v>
      </c>
      <c r="B25" s="11" t="s">
        <v>17</v>
      </c>
      <c r="C25" s="11" t="s">
        <v>62</v>
      </c>
      <c r="D25" s="6" t="str">
        <f>IF(C25="","",IFERROR(VLOOKUP(C25,'Master Data'!$B$2:$C$527,2,FALSE),""))</f>
        <v>Kg</v>
      </c>
      <c r="E25" s="12">
        <v>1.0</v>
      </c>
      <c r="H25" s="2" t="str">
        <f>IFERROR('Master Data'!E48,"")</f>
        <v/>
      </c>
      <c r="I25" s="2" t="str">
        <f>IFERROR(__xludf.DUMMYFUNCTION("IFERROR(TRANSPOSE(FILTER('Master Data'!$B$2:$B$527,'Master Data'!$A$2:$A$527=$B25)),"""")"),"Bawang Merah")</f>
        <v>Bawang Merah</v>
      </c>
      <c r="J25" s="2" t="str">
        <f>IFERROR(__xludf.DUMMYFUNCTION("""COMPUTED_VALUE"""),"Bawang Putih")</f>
        <v>Bawang Putih</v>
      </c>
      <c r="K25" s="2" t="str">
        <f>IFERROR(__xludf.DUMMYFUNCTION("""COMPUTED_VALUE"""),"Laos")</f>
        <v>Laos</v>
      </c>
      <c r="L25" s="2" t="str">
        <f>IFERROR(__xludf.DUMMYFUNCTION("""COMPUTED_VALUE"""),"Serai")</f>
        <v>Serai</v>
      </c>
      <c r="M25" s="2" t="str">
        <f>IFERROR(__xludf.DUMMYFUNCTION("""COMPUTED_VALUE"""),"Cabe Merah")</f>
        <v>Cabe Merah</v>
      </c>
      <c r="N25" s="2" t="str">
        <f>IFERROR(__xludf.DUMMYFUNCTION("""COMPUTED_VALUE"""),"Bawang Bombay")</f>
        <v>Bawang Bombay</v>
      </c>
      <c r="O25" s="2" t="str">
        <f>IFERROR(__xludf.DUMMYFUNCTION("""COMPUTED_VALUE"""),"Ketumbar")</f>
        <v>Ketumbar</v>
      </c>
      <c r="P25" s="2" t="str">
        <f>IFERROR(__xludf.DUMMYFUNCTION("""COMPUTED_VALUE"""),"Kencur")</f>
        <v>Kencur</v>
      </c>
      <c r="Q25" s="2" t="str">
        <f>IFERROR(__xludf.DUMMYFUNCTION("""COMPUTED_VALUE"""),"Kunyit")</f>
        <v>Kunyit</v>
      </c>
      <c r="R25" s="2" t="str">
        <f>IFERROR(__xludf.DUMMYFUNCTION("""COMPUTED_VALUE"""),"Jahe")</f>
        <v>Jahe</v>
      </c>
      <c r="S25" s="2" t="str">
        <f>IFERROR(__xludf.DUMMYFUNCTION("""COMPUTED_VALUE"""),"Kelapa Parut")</f>
        <v>Kelapa Parut</v>
      </c>
      <c r="T25" s="2" t="str">
        <f>IFERROR(__xludf.DUMMYFUNCTION("""COMPUTED_VALUE"""),"Cabe Ijo")</f>
        <v>Cabe Ijo</v>
      </c>
    </row>
    <row r="26" ht="15.75" customHeight="1">
      <c r="A26" s="4">
        <v>46123.0</v>
      </c>
      <c r="B26" s="11" t="s">
        <v>17</v>
      </c>
      <c r="C26" s="11" t="s">
        <v>45</v>
      </c>
      <c r="D26" s="6" t="str">
        <f>IF(C26="","",IFERROR(VLOOKUP(C26,'Master Data'!$B$2:$C$527,2,FALSE),""))</f>
        <v>Kg</v>
      </c>
      <c r="E26" s="12">
        <v>1.0</v>
      </c>
      <c r="H26" s="2" t="str">
        <f>IFERROR('Master Data'!E49,"")</f>
        <v/>
      </c>
      <c r="I26" s="2" t="str">
        <f>IFERROR(__xludf.DUMMYFUNCTION("IFERROR(TRANSPOSE(FILTER('Master Data'!$B$2:$B$527,'Master Data'!$A$2:$A$527=$B26)),"""")"),"Bawang Merah")</f>
        <v>Bawang Merah</v>
      </c>
      <c r="J26" s="2" t="str">
        <f>IFERROR(__xludf.DUMMYFUNCTION("""COMPUTED_VALUE"""),"Bawang Putih")</f>
        <v>Bawang Putih</v>
      </c>
      <c r="K26" s="2" t="str">
        <f>IFERROR(__xludf.DUMMYFUNCTION("""COMPUTED_VALUE"""),"Laos")</f>
        <v>Laos</v>
      </c>
      <c r="L26" s="2" t="str">
        <f>IFERROR(__xludf.DUMMYFUNCTION("""COMPUTED_VALUE"""),"Serai")</f>
        <v>Serai</v>
      </c>
      <c r="M26" s="2" t="str">
        <f>IFERROR(__xludf.DUMMYFUNCTION("""COMPUTED_VALUE"""),"Cabe Merah")</f>
        <v>Cabe Merah</v>
      </c>
      <c r="N26" s="2" t="str">
        <f>IFERROR(__xludf.DUMMYFUNCTION("""COMPUTED_VALUE"""),"Bawang Bombay")</f>
        <v>Bawang Bombay</v>
      </c>
      <c r="O26" s="2" t="str">
        <f>IFERROR(__xludf.DUMMYFUNCTION("""COMPUTED_VALUE"""),"Ketumbar")</f>
        <v>Ketumbar</v>
      </c>
      <c r="P26" s="2" t="str">
        <f>IFERROR(__xludf.DUMMYFUNCTION("""COMPUTED_VALUE"""),"Kencur")</f>
        <v>Kencur</v>
      </c>
      <c r="Q26" s="2" t="str">
        <f>IFERROR(__xludf.DUMMYFUNCTION("""COMPUTED_VALUE"""),"Kunyit")</f>
        <v>Kunyit</v>
      </c>
      <c r="R26" s="2" t="str">
        <f>IFERROR(__xludf.DUMMYFUNCTION("""COMPUTED_VALUE"""),"Jahe")</f>
        <v>Jahe</v>
      </c>
      <c r="S26" s="2" t="str">
        <f>IFERROR(__xludf.DUMMYFUNCTION("""COMPUTED_VALUE"""),"Kelapa Parut")</f>
        <v>Kelapa Parut</v>
      </c>
      <c r="T26" s="2" t="str">
        <f>IFERROR(__xludf.DUMMYFUNCTION("""COMPUTED_VALUE"""),"Cabe Ijo")</f>
        <v>Cabe Ijo</v>
      </c>
    </row>
    <row r="27" ht="15.75" customHeight="1">
      <c r="A27" s="4">
        <v>46123.0</v>
      </c>
      <c r="B27" s="11" t="s">
        <v>17</v>
      </c>
      <c r="C27" s="11" t="s">
        <v>44</v>
      </c>
      <c r="D27" s="6" t="str">
        <f>IF(C27="","",IFERROR(VLOOKUP(C27,'Master Data'!$B$2:$C$527,2,FALSE),""))</f>
        <v>Ikat</v>
      </c>
      <c r="E27" s="12">
        <v>5.0</v>
      </c>
      <c r="H27" s="2" t="str">
        <f>IFERROR('Master Data'!E50,"")</f>
        <v/>
      </c>
      <c r="I27" s="2" t="str">
        <f>IFERROR(__xludf.DUMMYFUNCTION("IFERROR(TRANSPOSE(FILTER('Master Data'!$B$2:$B$527,'Master Data'!$A$2:$A$527=$B27)),"""")"),"Bawang Merah")</f>
        <v>Bawang Merah</v>
      </c>
      <c r="J27" s="2" t="str">
        <f>IFERROR(__xludf.DUMMYFUNCTION("""COMPUTED_VALUE"""),"Bawang Putih")</f>
        <v>Bawang Putih</v>
      </c>
      <c r="K27" s="2" t="str">
        <f>IFERROR(__xludf.DUMMYFUNCTION("""COMPUTED_VALUE"""),"Laos")</f>
        <v>Laos</v>
      </c>
      <c r="L27" s="2" t="str">
        <f>IFERROR(__xludf.DUMMYFUNCTION("""COMPUTED_VALUE"""),"Serai")</f>
        <v>Serai</v>
      </c>
      <c r="M27" s="2" t="str">
        <f>IFERROR(__xludf.DUMMYFUNCTION("""COMPUTED_VALUE"""),"Cabe Merah")</f>
        <v>Cabe Merah</v>
      </c>
      <c r="N27" s="2" t="str">
        <f>IFERROR(__xludf.DUMMYFUNCTION("""COMPUTED_VALUE"""),"Bawang Bombay")</f>
        <v>Bawang Bombay</v>
      </c>
      <c r="O27" s="2" t="str">
        <f>IFERROR(__xludf.DUMMYFUNCTION("""COMPUTED_VALUE"""),"Ketumbar")</f>
        <v>Ketumbar</v>
      </c>
      <c r="P27" s="2" t="str">
        <f>IFERROR(__xludf.DUMMYFUNCTION("""COMPUTED_VALUE"""),"Kencur")</f>
        <v>Kencur</v>
      </c>
      <c r="Q27" s="2" t="str">
        <f>IFERROR(__xludf.DUMMYFUNCTION("""COMPUTED_VALUE"""),"Kunyit")</f>
        <v>Kunyit</v>
      </c>
      <c r="R27" s="2" t="str">
        <f>IFERROR(__xludf.DUMMYFUNCTION("""COMPUTED_VALUE"""),"Jahe")</f>
        <v>Jahe</v>
      </c>
      <c r="S27" s="2" t="str">
        <f>IFERROR(__xludf.DUMMYFUNCTION("""COMPUTED_VALUE"""),"Kelapa Parut")</f>
        <v>Kelapa Parut</v>
      </c>
      <c r="T27" s="2" t="str">
        <f>IFERROR(__xludf.DUMMYFUNCTION("""COMPUTED_VALUE"""),"Cabe Ijo")</f>
        <v>Cabe Ijo</v>
      </c>
    </row>
    <row r="28" ht="15.75" customHeight="1">
      <c r="A28" s="8"/>
      <c r="B28" s="9"/>
      <c r="C28" s="9"/>
      <c r="D28" s="6" t="str">
        <f>IF(C28="","",IFERROR(VLOOKUP(C28,'Master Data'!$B$2:$C$527,2,FALSE),""))</f>
        <v/>
      </c>
      <c r="E28" s="10"/>
      <c r="H28" s="2" t="str">
        <f>IFERROR('Master Data'!E58,"")</f>
        <v/>
      </c>
      <c r="I28" s="2" t="str">
        <f>IFERROR(__xludf.DUMMYFUNCTION("IFERROR(TRANSPOSE(FILTER('Master Data'!$B$2:$B$527,'Master Data'!$A$2:$A$527=$B28)),"""")"),"")</f>
        <v/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</row>
    <row r="29" ht="15.75" customHeight="1">
      <c r="A29" s="8"/>
      <c r="B29" s="9"/>
      <c r="C29" s="9"/>
      <c r="D29" s="6" t="str">
        <f>IF(C29="","",IFERROR(VLOOKUP(C29,'Master Data'!$B$2:$C$527,2,FALSE),""))</f>
        <v/>
      </c>
      <c r="E29" s="10"/>
      <c r="H29" s="2" t="str">
        <f>IFERROR('Master Data'!E59,"")</f>
        <v/>
      </c>
      <c r="I29" s="2" t="str">
        <f>IFERROR(__xludf.DUMMYFUNCTION("IFERROR(TRANSPOSE(FILTER('Master Data'!$B$2:$B$527,'Master Data'!$A$2:$A$527=$B29)),"""")"),"")</f>
        <v/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</row>
    <row r="30" ht="15.75" customHeight="1">
      <c r="A30" s="8"/>
      <c r="B30" s="9"/>
      <c r="C30" s="9"/>
      <c r="D30" s="6" t="str">
        <f>IF(C30="","",IFERROR(VLOOKUP(C30,'Master Data'!$B$2:$C$527,2,FALSE),""))</f>
        <v/>
      </c>
      <c r="E30" s="10"/>
      <c r="H30" s="2" t="str">
        <f>IFERROR('Master Data'!E61,"")</f>
        <v/>
      </c>
      <c r="I30" s="2" t="str">
        <f>IFERROR(__xludf.DUMMYFUNCTION("IFERROR(TRANSPOSE(FILTER('Master Data'!$B$2:$B$527,'Master Data'!$A$2:$A$527=$B30)),"""")"),"")</f>
        <v/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</row>
    <row r="31" ht="15.75" customHeight="1">
      <c r="A31" s="8"/>
      <c r="B31" s="9"/>
      <c r="C31" s="9"/>
      <c r="D31" s="6" t="str">
        <f>IF(C31="","",IFERROR(VLOOKUP(C31,'Master Data'!$B$2:$C$527,2,FALSE),""))</f>
        <v/>
      </c>
      <c r="E31" s="10"/>
      <c r="H31" s="2" t="str">
        <f>IFERROR('Master Data'!E62,"")</f>
        <v/>
      </c>
      <c r="I31" s="2" t="str">
        <f>IFERROR(__xludf.DUMMYFUNCTION("IFERROR(TRANSPOSE(FILTER('Master Data'!$B$2:$B$527,'Master Data'!$A$2:$A$527=$B31)),"""")"),"")</f>
        <v/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</row>
    <row r="32" ht="15.75" customHeight="1">
      <c r="A32" s="8"/>
      <c r="B32" s="9"/>
      <c r="C32" s="9"/>
      <c r="D32" s="6" t="str">
        <f>IF(C32="","",IFERROR(VLOOKUP(C32,'Master Data'!$B$2:$C$527,2,FALSE),""))</f>
        <v/>
      </c>
      <c r="E32" s="10"/>
      <c r="H32" s="2" t="str">
        <f>IFERROR('Master Data'!E63,"")</f>
        <v/>
      </c>
      <c r="I32" s="2" t="str">
        <f>IFERROR(__xludf.DUMMYFUNCTION("IFERROR(TRANSPOSE(FILTER('Master Data'!$B$2:$B$527,'Master Data'!$A$2:$A$527=$B32)),"""")"),"")</f>
        <v/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</row>
    <row r="33" ht="15.75" customHeight="1">
      <c r="A33" s="8"/>
      <c r="B33" s="9"/>
      <c r="C33" s="9"/>
      <c r="D33" s="6" t="str">
        <f>IF(C33="","",IFERROR(VLOOKUP(C33,'Master Data'!$B$2:$C$527,2,FALSE),""))</f>
        <v/>
      </c>
      <c r="E33" s="10"/>
      <c r="H33" s="2" t="str">
        <f>IFERROR('Master Data'!E64,"")</f>
        <v/>
      </c>
      <c r="I33" s="2" t="str">
        <f>IFERROR(__xludf.DUMMYFUNCTION("IFERROR(TRANSPOSE(FILTER('Master Data'!$B$2:$B$527,'Master Data'!$A$2:$A$527=$B33)),"""")"),"")</f>
        <v/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</row>
    <row r="34" ht="15.75" customHeight="1">
      <c r="A34" s="8"/>
      <c r="B34" s="9"/>
      <c r="C34" s="9"/>
      <c r="D34" s="6" t="str">
        <f>IF(C34="","",IFERROR(VLOOKUP(C34,'Master Data'!$B$2:$C$527,2,FALSE),""))</f>
        <v/>
      </c>
      <c r="E34" s="10"/>
      <c r="H34" s="2" t="str">
        <f>IFERROR('Master Data'!E65,"")</f>
        <v/>
      </c>
      <c r="I34" s="2" t="str">
        <f>IFERROR(__xludf.DUMMYFUNCTION("IFERROR(TRANSPOSE(FILTER('Master Data'!$B$2:$B$527,'Master Data'!$A$2:$A$527=$B34)),"""")"),"")</f>
        <v/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</row>
    <row r="35" ht="15.75" customHeight="1">
      <c r="A35" s="8"/>
      <c r="B35" s="9"/>
      <c r="C35" s="9"/>
      <c r="D35" s="6" t="str">
        <f>IF(C35="","",IFERROR(VLOOKUP(C35,'Master Data'!$B$2:$C$527,2,FALSE),""))</f>
        <v/>
      </c>
      <c r="E35" s="10"/>
      <c r="H35" s="2" t="str">
        <f>IFERROR('Master Data'!E66,"")</f>
        <v/>
      </c>
      <c r="I35" s="2" t="str">
        <f>IFERROR(__xludf.DUMMYFUNCTION("IFERROR(TRANSPOSE(FILTER('Master Data'!$B$2:$B$527,'Master Data'!$A$2:$A$527=$B35)),"""")"),"")</f>
        <v/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</row>
    <row r="36" ht="15.75" customHeight="1">
      <c r="A36" s="8"/>
      <c r="B36" s="9"/>
      <c r="C36" s="9"/>
      <c r="D36" s="6" t="str">
        <f>IF(C36="","",IFERROR(VLOOKUP(C36,'Master Data'!$B$2:$C$527,2,FALSE),""))</f>
        <v/>
      </c>
      <c r="E36" s="10"/>
      <c r="H36" s="2" t="str">
        <f>IFERROR('Master Data'!E67,"")</f>
        <v/>
      </c>
      <c r="I36" s="2" t="str">
        <f>IFERROR(__xludf.DUMMYFUNCTION("IFERROR(TRANSPOSE(FILTER('Master Data'!$B$2:$B$527,'Master Data'!$A$2:$A$527=$B36)),"""")"),"")</f>
        <v/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</row>
    <row r="37" ht="15.75" customHeight="1">
      <c r="A37" s="8"/>
      <c r="B37" s="9"/>
      <c r="C37" s="9"/>
      <c r="D37" s="6" t="str">
        <f>IF(C37="","",IFERROR(VLOOKUP(C37,'Master Data'!$B$2:$C$527,2,FALSE),""))</f>
        <v/>
      </c>
      <c r="E37" s="10"/>
      <c r="H37" s="2" t="str">
        <f>IFERROR('Master Data'!E69,"")</f>
        <v/>
      </c>
      <c r="I37" s="2" t="str">
        <f>IFERROR(__xludf.DUMMYFUNCTION("IFERROR(TRANSPOSE(FILTER('Master Data'!$B$2:$B$527,'Master Data'!$A$2:$A$527=$B37)),"""")"),"")</f>
        <v/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</row>
    <row r="38" ht="15.75" customHeight="1">
      <c r="A38" s="8"/>
      <c r="B38" s="9"/>
      <c r="C38" s="9"/>
      <c r="D38" s="6" t="str">
        <f>IF(C38="","",IFERROR(VLOOKUP(C38,'Master Data'!$B$2:$C$527,2,FALSE),""))</f>
        <v/>
      </c>
      <c r="E38" s="10"/>
      <c r="H38" s="2" t="str">
        <f>IFERROR('Master Data'!E72,"")</f>
        <v/>
      </c>
      <c r="I38" s="2" t="str">
        <f>IFERROR(__xludf.DUMMYFUNCTION("IFERROR(TRANSPOSE(FILTER('Master Data'!$B$2:$B$527,'Master Data'!$A$2:$A$527=$B38)),"""")"),"")</f>
        <v/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</row>
    <row r="39" ht="15.75" customHeight="1">
      <c r="A39" s="8"/>
      <c r="B39" s="9"/>
      <c r="C39" s="9"/>
      <c r="D39" s="6" t="str">
        <f>IF(C39="","",IFERROR(VLOOKUP(C39,'Master Data'!$B$2:$C$527,2,FALSE),""))</f>
        <v/>
      </c>
      <c r="E39" s="10"/>
      <c r="H39" s="2" t="str">
        <f>IFERROR('Master Data'!E79,"")</f>
        <v/>
      </c>
      <c r="I39" s="2" t="str">
        <f>IFERROR(__xludf.DUMMYFUNCTION("IFERROR(TRANSPOSE(FILTER('Master Data'!$B$2:$B$527,'Master Data'!$A$2:$A$527=$B39)),"""")"),"")</f>
        <v/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</row>
    <row r="40" ht="15.75" customHeight="1">
      <c r="A40" s="8"/>
      <c r="B40" s="9"/>
      <c r="C40" s="9"/>
      <c r="D40" s="6" t="str">
        <f>IF(C40="","",IFERROR(VLOOKUP(C40,'Master Data'!$B$2:$C$527,2,FALSE),""))</f>
        <v/>
      </c>
      <c r="E40" s="10"/>
      <c r="H40" s="2" t="str">
        <f>IFERROR('Master Data'!E80,"")</f>
        <v/>
      </c>
      <c r="I40" s="2" t="str">
        <f>IFERROR(__xludf.DUMMYFUNCTION("IFERROR(TRANSPOSE(FILTER('Master Data'!$B$2:$B$527,'Master Data'!$A$2:$A$527=$B40)),"""")"),"")</f>
        <v/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</row>
    <row r="41" ht="15.75" customHeight="1">
      <c r="A41" s="8"/>
      <c r="B41" s="9"/>
      <c r="C41" s="9"/>
      <c r="D41" s="6" t="str">
        <f>IF(C41="","",IFERROR(VLOOKUP(C41,'Master Data'!$B$2:$C$527,2,FALSE),""))</f>
        <v/>
      </c>
      <c r="E41" s="10"/>
      <c r="H41" s="2" t="str">
        <f>IFERROR('Master Data'!E81,"")</f>
        <v/>
      </c>
      <c r="I41" s="2" t="str">
        <f>IFERROR(__xludf.DUMMYFUNCTION("IFERROR(TRANSPOSE(FILTER('Master Data'!$B$2:$B$527,'Master Data'!$A$2:$A$527=$B41)),"""")"),"")</f>
        <v/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</row>
    <row r="42" ht="15.75" customHeight="1">
      <c r="A42" s="8"/>
      <c r="B42" s="9"/>
      <c r="C42" s="9"/>
      <c r="D42" s="6" t="str">
        <f>IF(C42="","",IFERROR(VLOOKUP(C42,'Master Data'!$B$2:$C$527,2,FALSE),""))</f>
        <v/>
      </c>
      <c r="E42" s="10"/>
      <c r="H42" s="2" t="str">
        <f>IFERROR('Master Data'!E82,"")</f>
        <v/>
      </c>
      <c r="I42" s="2" t="str">
        <f>IFERROR(__xludf.DUMMYFUNCTION("IFERROR(TRANSPOSE(FILTER('Master Data'!$B$2:$B$527,'Master Data'!$A$2:$A$527=$B42)),"""")"),"")</f>
        <v/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</row>
    <row r="43" ht="15.75" customHeight="1">
      <c r="A43" s="8"/>
      <c r="B43" s="9"/>
      <c r="C43" s="9"/>
      <c r="D43" s="6" t="str">
        <f>IF(C43="","",IFERROR(VLOOKUP(C43,'Master Data'!$B$2:$C$527,2,FALSE),""))</f>
        <v/>
      </c>
      <c r="E43" s="10"/>
      <c r="H43" s="2" t="str">
        <f>IFERROR('Master Data'!E83,"")</f>
        <v/>
      </c>
      <c r="I43" s="2" t="str">
        <f>IFERROR(__xludf.DUMMYFUNCTION("IFERROR(TRANSPOSE(FILTER('Master Data'!$B$2:$B$527,'Master Data'!$A$2:$A$527=$B43)),"""")"),"")</f>
        <v/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</row>
    <row r="44" ht="15.75" customHeight="1">
      <c r="A44" s="8"/>
      <c r="B44" s="9"/>
      <c r="C44" s="9"/>
      <c r="D44" s="6" t="str">
        <f>IF(C44="","",IFERROR(VLOOKUP(C44,'Master Data'!$B$2:$C$527,2,FALSE),""))</f>
        <v/>
      </c>
      <c r="E44" s="10"/>
      <c r="H44" s="2" t="str">
        <f>IFERROR('Master Data'!E84,"")</f>
        <v/>
      </c>
      <c r="I44" s="2" t="str">
        <f>IFERROR(__xludf.DUMMYFUNCTION("IFERROR(TRANSPOSE(FILTER('Master Data'!$B$2:$B$527,'Master Data'!$A$2:$A$527=$B44)),"""")"),"")</f>
        <v/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</row>
    <row r="45" ht="15.75" customHeight="1">
      <c r="A45" s="8"/>
      <c r="B45" s="9"/>
      <c r="C45" s="9"/>
      <c r="D45" s="6" t="str">
        <f>IF(C45="","",IFERROR(VLOOKUP(C45,'Master Data'!$B$2:$C$527,2,FALSE),""))</f>
        <v/>
      </c>
      <c r="E45" s="10"/>
      <c r="H45" s="2" t="str">
        <f>IFERROR('Master Data'!E85,"")</f>
        <v/>
      </c>
      <c r="I45" s="2" t="str">
        <f>IFERROR(__xludf.DUMMYFUNCTION("IFERROR(TRANSPOSE(FILTER('Master Data'!$B$2:$B$527,'Master Data'!$A$2:$A$527=$B45)),"""")"),"")</f>
        <v/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</row>
    <row r="46" ht="15.75" customHeight="1">
      <c r="A46" s="8"/>
      <c r="B46" s="9"/>
      <c r="C46" s="9"/>
      <c r="D46" s="6" t="str">
        <f>IF(C46="","",IFERROR(VLOOKUP(C46,'Master Data'!$B$2:$C$527,2,FALSE),""))</f>
        <v/>
      </c>
      <c r="E46" s="10"/>
      <c r="H46" s="2" t="str">
        <f>IFERROR('Master Data'!E86,"")</f>
        <v/>
      </c>
      <c r="I46" s="2" t="str">
        <f>IFERROR(__xludf.DUMMYFUNCTION("IFERROR(TRANSPOSE(FILTER('Master Data'!$B$2:$B$527,'Master Data'!$A$2:$A$527=$B46)),"""")"),"")</f>
        <v/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</row>
    <row r="47" ht="15.75" customHeight="1">
      <c r="A47" s="8"/>
      <c r="B47" s="9"/>
      <c r="C47" s="9"/>
      <c r="D47" s="6" t="str">
        <f>IF(C47="","",IFERROR(VLOOKUP(C47,'Master Data'!$B$2:$C$527,2,FALSE),""))</f>
        <v/>
      </c>
      <c r="E47" s="10"/>
      <c r="H47" s="2" t="str">
        <f>IFERROR('Master Data'!E87,"")</f>
        <v/>
      </c>
      <c r="I47" s="2" t="str">
        <f>IFERROR(__xludf.DUMMYFUNCTION("IFERROR(TRANSPOSE(FILTER('Master Data'!$B$2:$B$527,'Master Data'!$A$2:$A$527=$B47)),"""")"),"")</f>
        <v/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</row>
    <row r="48" ht="15.75" customHeight="1">
      <c r="A48" s="8"/>
      <c r="B48" s="9"/>
      <c r="C48" s="9"/>
      <c r="D48" s="6" t="str">
        <f>IF(C48="","",IFERROR(VLOOKUP(C48,'Master Data'!$B$2:$C$527,2,FALSE),""))</f>
        <v/>
      </c>
      <c r="E48" s="10"/>
      <c r="H48" s="2" t="str">
        <f>IFERROR('Master Data'!E88,"")</f>
        <v/>
      </c>
      <c r="I48" s="2" t="str">
        <f>IFERROR(__xludf.DUMMYFUNCTION("IFERROR(TRANSPOSE(FILTER('Master Data'!$B$2:$B$527,'Master Data'!$A$2:$A$527=$B48)),"""")"),"")</f>
        <v/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</row>
    <row r="49" ht="15.75" customHeight="1">
      <c r="A49" s="8"/>
      <c r="B49" s="9"/>
      <c r="C49" s="9"/>
      <c r="D49" s="6" t="str">
        <f>IF(C49="","",IFERROR(VLOOKUP(C49,'Master Data'!$B$2:$C$527,2,FALSE),""))</f>
        <v/>
      </c>
      <c r="E49" s="10"/>
      <c r="H49" s="2" t="str">
        <f>IFERROR('Master Data'!E89,"")</f>
        <v/>
      </c>
      <c r="I49" s="2" t="str">
        <f>IFERROR(__xludf.DUMMYFUNCTION("IFERROR(TRANSPOSE(FILTER('Master Data'!$B$2:$B$527,'Master Data'!$A$2:$A$527=$B49)),"""")"),"")</f>
        <v/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</row>
    <row r="50" ht="15.75" customHeight="1">
      <c r="A50" s="8"/>
      <c r="B50" s="9"/>
      <c r="C50" s="9"/>
      <c r="D50" s="6" t="str">
        <f>IF(C50="","",IFERROR(VLOOKUP(C50,'Master Data'!$B$2:$C$527,2,FALSE),""))</f>
        <v/>
      </c>
      <c r="E50" s="10"/>
      <c r="H50" s="2" t="str">
        <f>IFERROR('Master Data'!E90,"")</f>
        <v/>
      </c>
      <c r="I50" s="2" t="str">
        <f>IFERROR(__xludf.DUMMYFUNCTION("IFERROR(TRANSPOSE(FILTER('Master Data'!$B$2:$B$527,'Master Data'!$A$2:$A$527=$B50)),"""")"),"")</f>
        <v/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</row>
    <row r="51" ht="15.75" customHeight="1">
      <c r="A51" s="8"/>
      <c r="B51" s="9"/>
      <c r="C51" s="9"/>
      <c r="D51" s="6" t="str">
        <f>IF(C51="","",IFERROR(VLOOKUP(C51,'Master Data'!$B$2:$C$527,2,FALSE),""))</f>
        <v/>
      </c>
      <c r="E51" s="10"/>
      <c r="H51" s="2" t="str">
        <f>IFERROR('Master Data'!E91,"")</f>
        <v/>
      </c>
      <c r="I51" s="2" t="str">
        <f>IFERROR(__xludf.DUMMYFUNCTION("IFERROR(TRANSPOSE(FILTER('Master Data'!$B$2:$B$527,'Master Data'!$A$2:$A$527=$B51)),"""")"),"")</f>
        <v/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</row>
    <row r="52" ht="15.75" customHeight="1">
      <c r="A52" s="8"/>
      <c r="B52" s="9"/>
      <c r="C52" s="9"/>
      <c r="D52" s="6" t="str">
        <f>IF(C52="","",IFERROR(VLOOKUP(C52,'Master Data'!$B$2:$C$527,2,FALSE),""))</f>
        <v/>
      </c>
      <c r="E52" s="10"/>
      <c r="H52" s="2" t="str">
        <f>IFERROR('Master Data'!E92,"")</f>
        <v/>
      </c>
      <c r="I52" s="2" t="str">
        <f>IFERROR(__xludf.DUMMYFUNCTION("IFERROR(TRANSPOSE(FILTER('Master Data'!$B$2:$B$527,'Master Data'!$A$2:$A$527=$B52)),"""")"),"")</f>
        <v/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</row>
    <row r="53" ht="15.75" customHeight="1">
      <c r="A53" s="8"/>
      <c r="B53" s="9"/>
      <c r="C53" s="9"/>
      <c r="D53" s="6" t="str">
        <f>IF(C53="","",IFERROR(VLOOKUP(C53,'Master Data'!$B$2:$C$527,2,FALSE),""))</f>
        <v/>
      </c>
      <c r="E53" s="10"/>
      <c r="H53" s="2" t="str">
        <f>IFERROR('Master Data'!E93,"")</f>
        <v/>
      </c>
      <c r="I53" s="2" t="str">
        <f>IFERROR(__xludf.DUMMYFUNCTION("IFERROR(TRANSPOSE(FILTER('Master Data'!$B$2:$B$527,'Master Data'!$A$2:$A$527=$B53)),"""")"),"")</f>
        <v/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</row>
    <row r="54" ht="15.75" customHeight="1">
      <c r="A54" s="8"/>
      <c r="B54" s="9"/>
      <c r="C54" s="9"/>
      <c r="D54" s="6" t="str">
        <f>IF(C54="","",IFERROR(VLOOKUP(C54,'Master Data'!$B$2:$C$527,2,FALSE),""))</f>
        <v/>
      </c>
      <c r="E54" s="10"/>
      <c r="H54" s="2" t="str">
        <f>IFERROR('Master Data'!E94,"")</f>
        <v/>
      </c>
      <c r="I54" s="2" t="str">
        <f>IFERROR(__xludf.DUMMYFUNCTION("IFERROR(TRANSPOSE(FILTER('Master Data'!$B$2:$B$527,'Master Data'!$A$2:$A$527=$B54)),"""")"),"")</f>
        <v/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</row>
    <row r="55" ht="15.75" customHeight="1">
      <c r="A55" s="8"/>
      <c r="B55" s="9"/>
      <c r="C55" s="9"/>
      <c r="D55" s="6" t="str">
        <f>IF(C55="","",IFERROR(VLOOKUP(C55,'Master Data'!$B$2:$C$527,2,FALSE),""))</f>
        <v/>
      </c>
      <c r="E55" s="10"/>
      <c r="H55" s="2" t="str">
        <f>IFERROR('Master Data'!E95,"")</f>
        <v/>
      </c>
      <c r="I55" s="2" t="str">
        <f>IFERROR(__xludf.DUMMYFUNCTION("IFERROR(TRANSPOSE(FILTER('Master Data'!$B$2:$B$527,'Master Data'!$A$2:$A$527=$B55)),"""")"),"")</f>
        <v/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</row>
    <row r="56" ht="15.75" customHeight="1">
      <c r="A56" s="8"/>
      <c r="B56" s="9"/>
      <c r="C56" s="9"/>
      <c r="D56" s="6" t="str">
        <f>IF(C56="","",IFERROR(VLOOKUP(C56,'Master Data'!$B$2:$C$527,2,FALSE),""))</f>
        <v/>
      </c>
      <c r="E56" s="10"/>
      <c r="H56" s="2" t="str">
        <f>IFERROR('Master Data'!E96,"")</f>
        <v/>
      </c>
      <c r="I56" s="2" t="str">
        <f>IFERROR(__xludf.DUMMYFUNCTION("IFERROR(TRANSPOSE(FILTER('Master Data'!$B$2:$B$527,'Master Data'!$A$2:$A$527=$B56)),"""")"),"")</f>
        <v/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</row>
    <row r="57" ht="15.75" customHeight="1">
      <c r="A57" s="8"/>
      <c r="B57" s="9"/>
      <c r="C57" s="9"/>
      <c r="D57" s="6" t="str">
        <f>IF(C57="","",IFERROR(VLOOKUP(C57,'Master Data'!$B$2:$C$527,2,FALSE),""))</f>
        <v/>
      </c>
      <c r="E57" s="10"/>
      <c r="H57" s="2" t="str">
        <f>IFERROR('Master Data'!E97,"")</f>
        <v/>
      </c>
      <c r="I57" s="2" t="str">
        <f>IFERROR(__xludf.DUMMYFUNCTION("IFERROR(TRANSPOSE(FILTER('Master Data'!$B$2:$B$527,'Master Data'!$A$2:$A$527=$B57)),"""")"),"")</f>
        <v/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</row>
    <row r="58" ht="15.75" customHeight="1">
      <c r="A58" s="8"/>
      <c r="B58" s="9"/>
      <c r="C58" s="9"/>
      <c r="D58" s="6" t="str">
        <f>IF(C58="","",IFERROR(VLOOKUP(C58,'Master Data'!$B$2:$C$527,2,FALSE),""))</f>
        <v/>
      </c>
      <c r="E58" s="10"/>
      <c r="H58" s="2" t="str">
        <f>IFERROR('Master Data'!E98,"")</f>
        <v/>
      </c>
      <c r="I58" s="2" t="str">
        <f>IFERROR(__xludf.DUMMYFUNCTION("IFERROR(TRANSPOSE(FILTER('Master Data'!$B$2:$B$527,'Master Data'!$A$2:$A$527=$B58)),"""")"),"")</f>
        <v/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</row>
    <row r="59" ht="15.75" customHeight="1">
      <c r="A59" s="8"/>
      <c r="B59" s="9"/>
      <c r="C59" s="9"/>
      <c r="D59" s="6" t="str">
        <f>IF(C59="","",IFERROR(VLOOKUP(C59,'Master Data'!$B$2:$C$527,2,FALSE),""))</f>
        <v/>
      </c>
      <c r="E59" s="10"/>
      <c r="H59" s="2" t="str">
        <f>IFERROR('Master Data'!E99,"")</f>
        <v/>
      </c>
      <c r="I59" s="2" t="str">
        <f>IFERROR(__xludf.DUMMYFUNCTION("IFERROR(TRANSPOSE(FILTER('Master Data'!$B$2:$B$527,'Master Data'!$A$2:$A$527=$B59)),"""")"),"")</f>
        <v/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</row>
    <row r="60" ht="15.75" customHeight="1">
      <c r="A60" s="8"/>
      <c r="B60" s="9"/>
      <c r="C60" s="9"/>
      <c r="D60" s="6" t="str">
        <f>IF(C60="","",IFERROR(VLOOKUP(C60,'Master Data'!$B$2:$C$527,2,FALSE),""))</f>
        <v/>
      </c>
      <c r="E60" s="10"/>
      <c r="H60" s="2" t="str">
        <f>IFERROR('Master Data'!E100,"")</f>
        <v/>
      </c>
      <c r="I60" s="2" t="str">
        <f>IFERROR(__xludf.DUMMYFUNCTION("IFERROR(TRANSPOSE(FILTER('Master Data'!$B$2:$B$527,'Master Data'!$A$2:$A$527=$B60)),"""")"),"")</f>
        <v/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</row>
    <row r="61" ht="15.75" customHeight="1">
      <c r="A61" s="8"/>
      <c r="B61" s="9"/>
      <c r="C61" s="9"/>
      <c r="D61" s="6" t="str">
        <f>IF(C61="","",IFERROR(VLOOKUP(C61,'Master Data'!$B$2:$C$527,2,FALSE),""))</f>
        <v/>
      </c>
      <c r="E61" s="10"/>
      <c r="H61" s="2" t="str">
        <f>IFERROR('Master Data'!E101,"")</f>
        <v/>
      </c>
      <c r="I61" s="2" t="str">
        <f>IFERROR(__xludf.DUMMYFUNCTION("IFERROR(TRANSPOSE(FILTER('Master Data'!$B$2:$B$527,'Master Data'!$A$2:$A$527=$B61)),"""")"),"")</f>
        <v/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</row>
    <row r="62" ht="15.75" customHeight="1">
      <c r="A62" s="8"/>
      <c r="B62" s="9"/>
      <c r="C62" s="9"/>
      <c r="D62" s="6" t="str">
        <f>IF(C62="","",IFERROR(VLOOKUP(C62,'Master Data'!$B$2:$C$527,2,FALSE),""))</f>
        <v/>
      </c>
      <c r="E62" s="10"/>
      <c r="H62" s="2" t="str">
        <f>IFERROR('Master Data'!E102,"")</f>
        <v/>
      </c>
      <c r="I62" s="2" t="str">
        <f>IFERROR(__xludf.DUMMYFUNCTION("IFERROR(TRANSPOSE(FILTER('Master Data'!$B$2:$B$527,'Master Data'!$A$2:$A$527=$B62)),"""")"),"")</f>
        <v/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</row>
    <row r="63" ht="15.75" customHeight="1">
      <c r="A63" s="8"/>
      <c r="B63" s="9"/>
      <c r="C63" s="9"/>
      <c r="D63" s="6" t="str">
        <f>IF(C63="","",IFERROR(VLOOKUP(C63,'Master Data'!$B$2:$C$527,2,FALSE),""))</f>
        <v/>
      </c>
      <c r="E63" s="10"/>
      <c r="H63" s="2" t="str">
        <f>IFERROR('Master Data'!E103,"")</f>
        <v/>
      </c>
      <c r="I63" s="2" t="str">
        <f>IFERROR(__xludf.DUMMYFUNCTION("IFERROR(TRANSPOSE(FILTER('Master Data'!$B$2:$B$527,'Master Data'!$A$2:$A$527=$B63)),"""")"),"")</f>
        <v/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</row>
    <row r="64" ht="15.75" customHeight="1">
      <c r="A64" s="8"/>
      <c r="B64" s="9"/>
      <c r="C64" s="9"/>
      <c r="D64" s="6" t="str">
        <f>IF(C64="","",IFERROR(VLOOKUP(C64,'Master Data'!$B$2:$C$527,2,FALSE),""))</f>
        <v/>
      </c>
      <c r="E64" s="10"/>
      <c r="H64" s="2" t="str">
        <f>IFERROR('Master Data'!E104,"")</f>
        <v/>
      </c>
      <c r="I64" s="2" t="str">
        <f>IFERROR(__xludf.DUMMYFUNCTION("IFERROR(TRANSPOSE(FILTER('Master Data'!$B$2:$B$527,'Master Data'!$A$2:$A$527=$B64)),"""")"),"")</f>
        <v/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</row>
    <row r="65" ht="15.75" customHeight="1">
      <c r="A65" s="8"/>
      <c r="B65" s="9"/>
      <c r="C65" s="9"/>
      <c r="D65" s="6" t="str">
        <f>IF(C65="","",IFERROR(VLOOKUP(C65,'Master Data'!$B$2:$C$527,2,FALSE),""))</f>
        <v/>
      </c>
      <c r="E65" s="10"/>
      <c r="H65" s="2" t="str">
        <f>IFERROR('Master Data'!E105,"")</f>
        <v/>
      </c>
      <c r="I65" s="2" t="str">
        <f>IFERROR(__xludf.DUMMYFUNCTION("IFERROR(TRANSPOSE(FILTER('Master Data'!$B$2:$B$527,'Master Data'!$A$2:$A$527=$B65)),"""")"),"")</f>
        <v/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</row>
    <row r="66" ht="15.75" customHeight="1">
      <c r="A66" s="8"/>
      <c r="B66" s="9"/>
      <c r="C66" s="9"/>
      <c r="D66" s="6" t="str">
        <f>IF(C66="","",IFERROR(VLOOKUP(C66,'Master Data'!$B$2:$C$527,2,FALSE),""))</f>
        <v/>
      </c>
      <c r="E66" s="10"/>
      <c r="H66" s="2" t="str">
        <f>IFERROR('Master Data'!E106,"")</f>
        <v/>
      </c>
      <c r="I66" s="2" t="str">
        <f>IFERROR(__xludf.DUMMYFUNCTION("IFERROR(TRANSPOSE(FILTER('Master Data'!$B$2:$B$527,'Master Data'!$A$2:$A$527=$B66)),"""")"),"")</f>
        <v/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</row>
    <row r="67" ht="15.75" customHeight="1">
      <c r="A67" s="8"/>
      <c r="B67" s="9"/>
      <c r="C67" s="9"/>
      <c r="D67" s="6" t="str">
        <f>IF(C67="","",IFERROR(VLOOKUP(C67,'Master Data'!$B$2:$C$527,2,FALSE),""))</f>
        <v/>
      </c>
      <c r="E67" s="10"/>
      <c r="H67" s="2" t="str">
        <f>IFERROR('Master Data'!E107,"")</f>
        <v/>
      </c>
      <c r="I67" s="2" t="str">
        <f>IFERROR(__xludf.DUMMYFUNCTION("IFERROR(TRANSPOSE(FILTER('Master Data'!$B$2:$B$527,'Master Data'!$A$2:$A$527=$B67)),"""")"),"")</f>
        <v/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</row>
    <row r="68" ht="15.75" customHeight="1">
      <c r="A68" s="8"/>
      <c r="B68" s="9"/>
      <c r="C68" s="9"/>
      <c r="D68" s="6" t="str">
        <f>IF(C68="","",IFERROR(VLOOKUP(C68,'Master Data'!$B$2:$C$527,2,FALSE),""))</f>
        <v/>
      </c>
      <c r="E68" s="10"/>
      <c r="H68" s="2" t="str">
        <f>IFERROR('Master Data'!E108,"")</f>
        <v/>
      </c>
      <c r="I68" s="2" t="str">
        <f>IFERROR(__xludf.DUMMYFUNCTION("IFERROR(TRANSPOSE(FILTER('Master Data'!$B$2:$B$527,'Master Data'!$A$2:$A$527=$B68)),"""")"),"")</f>
        <v/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</row>
    <row r="69" ht="15.75" customHeight="1">
      <c r="A69" s="8"/>
      <c r="B69" s="9"/>
      <c r="C69" s="9"/>
      <c r="D69" s="6" t="str">
        <f>IF(C69="","",IFERROR(VLOOKUP(C69,'Master Data'!$B$2:$C$527,2,FALSE),""))</f>
        <v/>
      </c>
      <c r="E69" s="10"/>
      <c r="H69" s="2" t="str">
        <f>IFERROR('Master Data'!E109,"")</f>
        <v/>
      </c>
      <c r="I69" s="2" t="str">
        <f>IFERROR(__xludf.DUMMYFUNCTION("IFERROR(TRANSPOSE(FILTER('Master Data'!$B$2:$B$527,'Master Data'!$A$2:$A$527=$B69)),"""")"),"")</f>
        <v/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</row>
    <row r="70" ht="15.75" customHeight="1">
      <c r="A70" s="8"/>
      <c r="B70" s="9"/>
      <c r="C70" s="9"/>
      <c r="D70" s="6" t="str">
        <f>IF(C70="","",IFERROR(VLOOKUP(C70,'Master Data'!$B$2:$C$527,2,FALSE),""))</f>
        <v/>
      </c>
      <c r="E70" s="10"/>
      <c r="H70" s="2" t="str">
        <f>IFERROR('Master Data'!E110,"")</f>
        <v/>
      </c>
      <c r="I70" s="2" t="str">
        <f>IFERROR(__xludf.DUMMYFUNCTION("IFERROR(TRANSPOSE(FILTER('Master Data'!$B$2:$B$527,'Master Data'!$A$2:$A$527=$B70)),"""")"),"")</f>
        <v/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</row>
    <row r="71" ht="15.75" customHeight="1">
      <c r="A71" s="8"/>
      <c r="B71" s="9"/>
      <c r="C71" s="9"/>
      <c r="D71" s="6" t="str">
        <f>IF(C71="","",IFERROR(VLOOKUP(C71,'Master Data'!$B$2:$C$527,2,FALSE),""))</f>
        <v/>
      </c>
      <c r="E71" s="10"/>
      <c r="H71" s="2" t="str">
        <f>IFERROR('Master Data'!E111,"")</f>
        <v/>
      </c>
      <c r="I71" s="2" t="str">
        <f>IFERROR(__xludf.DUMMYFUNCTION("IFERROR(TRANSPOSE(FILTER('Master Data'!$B$2:$B$527,'Master Data'!$A$2:$A$527=$B71)),"""")"),"")</f>
        <v/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</row>
    <row r="72" ht="15.75" customHeight="1">
      <c r="A72" s="8"/>
      <c r="B72" s="9"/>
      <c r="C72" s="9"/>
      <c r="D72" s="6" t="str">
        <f>IF(C72="","",IFERROR(VLOOKUP(C72,'Master Data'!$B$2:$C$527,2,FALSE),""))</f>
        <v/>
      </c>
      <c r="E72" s="10"/>
      <c r="H72" s="2" t="str">
        <f>IFERROR('Master Data'!E112,"")</f>
        <v/>
      </c>
      <c r="I72" s="2" t="str">
        <f>IFERROR(__xludf.DUMMYFUNCTION("IFERROR(TRANSPOSE(FILTER('Master Data'!$B$2:$B$527,'Master Data'!$A$2:$A$527=$B72)),"""")"),"")</f>
        <v/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</row>
    <row r="73" ht="15.75" customHeight="1">
      <c r="A73" s="8"/>
      <c r="B73" s="9"/>
      <c r="C73" s="9"/>
      <c r="D73" s="6" t="str">
        <f>IF(C73="","",IFERROR(VLOOKUP(C73,'Master Data'!$B$2:$C$527,2,FALSE),""))</f>
        <v/>
      </c>
      <c r="E73" s="10"/>
      <c r="H73" s="2" t="str">
        <f>IFERROR('Master Data'!E113,"")</f>
        <v/>
      </c>
      <c r="I73" s="2" t="str">
        <f>IFERROR(__xludf.DUMMYFUNCTION("IFERROR(TRANSPOSE(FILTER('Master Data'!$B$2:$B$527,'Master Data'!$A$2:$A$527=$B73)),"""")"),"")</f>
        <v/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</row>
    <row r="74" ht="15.75" customHeight="1">
      <c r="A74" s="8"/>
      <c r="B74" s="9"/>
      <c r="C74" s="9"/>
      <c r="D74" s="6" t="str">
        <f>IF(C74="","",IFERROR(VLOOKUP(C74,'Master Data'!$B$2:$C$527,2,FALSE),""))</f>
        <v/>
      </c>
      <c r="E74" s="10"/>
      <c r="H74" s="2" t="str">
        <f>IFERROR('Master Data'!E114,"")</f>
        <v/>
      </c>
      <c r="I74" s="2" t="str">
        <f>IFERROR(__xludf.DUMMYFUNCTION("IFERROR(TRANSPOSE(FILTER('Master Data'!$B$2:$B$527,'Master Data'!$A$2:$A$527=$B74)),"""")"),"")</f>
        <v/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</row>
    <row r="75" ht="15.75" customHeight="1">
      <c r="A75" s="8"/>
      <c r="B75" s="9"/>
      <c r="C75" s="9"/>
      <c r="D75" s="6" t="str">
        <f>IF(C75="","",IFERROR(VLOOKUP(C75,'Master Data'!$B$2:$C$527,2,FALSE),""))</f>
        <v/>
      </c>
      <c r="E75" s="10"/>
      <c r="H75" s="2" t="str">
        <f>IFERROR('Master Data'!E115,"")</f>
        <v/>
      </c>
      <c r="I75" s="2" t="str">
        <f>IFERROR(__xludf.DUMMYFUNCTION("IFERROR(TRANSPOSE(FILTER('Master Data'!$B$2:$B$527,'Master Data'!$A$2:$A$527=$B75)),"""")"),"")</f>
        <v/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</row>
    <row r="76" ht="15.75" customHeight="1">
      <c r="A76" s="8"/>
      <c r="B76" s="9"/>
      <c r="C76" s="9"/>
      <c r="D76" s="6" t="str">
        <f>IF(C76="","",IFERROR(VLOOKUP(C76,'Master Data'!$B$2:$C$527,2,FALSE),""))</f>
        <v/>
      </c>
      <c r="E76" s="10"/>
      <c r="H76" s="2" t="str">
        <f>IFERROR('Master Data'!E116,"")</f>
        <v/>
      </c>
      <c r="I76" s="2" t="str">
        <f>IFERROR(__xludf.DUMMYFUNCTION("IFERROR(TRANSPOSE(FILTER('Master Data'!$B$2:$B$527,'Master Data'!$A$2:$A$527=$B76)),"""")"),"")</f>
        <v/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</row>
    <row r="77" ht="15.75" customHeight="1">
      <c r="A77" s="8"/>
      <c r="B77" s="9"/>
      <c r="C77" s="9"/>
      <c r="D77" s="6" t="str">
        <f>IF(C77="","",IFERROR(VLOOKUP(C77,'Master Data'!$B$2:$C$527,2,FALSE),""))</f>
        <v/>
      </c>
      <c r="E77" s="10"/>
      <c r="H77" s="2" t="str">
        <f>IFERROR('Master Data'!E117,"")</f>
        <v/>
      </c>
      <c r="I77" s="2" t="str">
        <f>IFERROR(__xludf.DUMMYFUNCTION("IFERROR(TRANSPOSE(FILTER('Master Data'!$B$2:$B$527,'Master Data'!$A$2:$A$527=$B77)),"""")"),"")</f>
        <v/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</row>
    <row r="78" ht="15.75" customHeight="1">
      <c r="A78" s="8"/>
      <c r="B78" s="9"/>
      <c r="C78" s="9"/>
      <c r="D78" s="6" t="str">
        <f>IF(C78="","",IFERROR(VLOOKUP(C78,'Master Data'!$B$2:$C$527,2,FALSE),""))</f>
        <v/>
      </c>
      <c r="E78" s="10"/>
      <c r="H78" s="2" t="str">
        <f>IFERROR('Master Data'!E118,"")</f>
        <v/>
      </c>
      <c r="I78" s="2" t="str">
        <f>IFERROR(__xludf.DUMMYFUNCTION("IFERROR(TRANSPOSE(FILTER('Master Data'!$B$2:$B$527,'Master Data'!$A$2:$A$527=$B78)),"""")"),"")</f>
        <v/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</row>
    <row r="79" ht="15.75" customHeight="1">
      <c r="A79" s="8"/>
      <c r="B79" s="9"/>
      <c r="C79" s="9"/>
      <c r="D79" s="6" t="str">
        <f>IF(C79="","",IFERROR(VLOOKUP(C79,'Master Data'!$B$2:$C$527,2,FALSE),""))</f>
        <v/>
      </c>
      <c r="E79" s="10"/>
      <c r="H79" s="2" t="str">
        <f>IFERROR('Master Data'!E119,"")</f>
        <v/>
      </c>
      <c r="I79" s="2" t="str">
        <f>IFERROR(__xludf.DUMMYFUNCTION("IFERROR(TRANSPOSE(FILTER('Master Data'!$B$2:$B$527,'Master Data'!$A$2:$A$527=$B79)),"""")"),"")</f>
        <v/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</row>
    <row r="80" ht="15.75" customHeight="1">
      <c r="A80" s="8"/>
      <c r="B80" s="9"/>
      <c r="C80" s="9"/>
      <c r="D80" s="6" t="str">
        <f>IF(C80="","",IFERROR(VLOOKUP(C80,'Master Data'!$B$2:$C$527,2,FALSE),""))</f>
        <v/>
      </c>
      <c r="E80" s="10"/>
      <c r="H80" s="2" t="str">
        <f>IFERROR('Master Data'!E120,"")</f>
        <v/>
      </c>
      <c r="I80" s="2" t="str">
        <f>IFERROR(__xludf.DUMMYFUNCTION("IFERROR(TRANSPOSE(FILTER('Master Data'!$B$2:$B$527,'Master Data'!$A$2:$A$527=$B80)),"""")"),"")</f>
        <v/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</row>
    <row r="81" ht="15.75" customHeight="1">
      <c r="A81" s="8"/>
      <c r="B81" s="9"/>
      <c r="C81" s="9"/>
      <c r="D81" s="6" t="str">
        <f>IF(C81="","",IFERROR(VLOOKUP(C81,'Master Data'!$B$2:$C$527,2,FALSE),""))</f>
        <v/>
      </c>
      <c r="E81" s="10"/>
      <c r="H81" s="2" t="str">
        <f>IFERROR('Master Data'!E121,"")</f>
        <v/>
      </c>
      <c r="I81" s="2" t="str">
        <f>IFERROR(__xludf.DUMMYFUNCTION("IFERROR(TRANSPOSE(FILTER('Master Data'!$B$2:$B$527,'Master Data'!$A$2:$A$527=$B81)),"""")"),"")</f>
        <v/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</row>
    <row r="82" ht="15.75" customHeight="1">
      <c r="A82" s="8"/>
      <c r="B82" s="9"/>
      <c r="C82" s="9"/>
      <c r="D82" s="6" t="str">
        <f>IF(C82="","",IFERROR(VLOOKUP(C82,'Master Data'!$B$2:$C$527,2,FALSE),""))</f>
        <v/>
      </c>
      <c r="E82" s="10"/>
      <c r="H82" s="2" t="str">
        <f>IFERROR('Master Data'!E122,"")</f>
        <v/>
      </c>
      <c r="I82" s="2" t="str">
        <f>IFERROR(__xludf.DUMMYFUNCTION("IFERROR(TRANSPOSE(FILTER('Master Data'!$B$2:$B$527,'Master Data'!$A$2:$A$527=$B82)),"""")"),"")</f>
        <v/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</row>
    <row r="83" ht="15.75" customHeight="1">
      <c r="A83" s="8"/>
      <c r="B83" s="9"/>
      <c r="C83" s="9"/>
      <c r="D83" s="6" t="str">
        <f>IF(C83="","",IFERROR(VLOOKUP(C83,'Master Data'!$B$2:$C$527,2,FALSE),""))</f>
        <v/>
      </c>
      <c r="E83" s="10"/>
      <c r="H83" s="2" t="str">
        <f>IFERROR('Master Data'!E123,"")</f>
        <v/>
      </c>
      <c r="I83" s="2" t="str">
        <f>IFERROR(__xludf.DUMMYFUNCTION("IFERROR(TRANSPOSE(FILTER('Master Data'!$B$2:$B$527,'Master Data'!$A$2:$A$527=$B83)),"""")"),"")</f>
        <v/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</row>
    <row r="84" ht="15.75" customHeight="1">
      <c r="A84" s="8"/>
      <c r="B84" s="9"/>
      <c r="C84" s="9"/>
      <c r="D84" s="6" t="str">
        <f>IF(C84="","",IFERROR(VLOOKUP(C84,'Master Data'!$B$2:$C$527,2,FALSE),""))</f>
        <v/>
      </c>
      <c r="E84" s="10"/>
      <c r="H84" s="2" t="str">
        <f>IFERROR('Master Data'!E124,"")</f>
        <v/>
      </c>
      <c r="I84" s="2" t="str">
        <f>IFERROR(__xludf.DUMMYFUNCTION("IFERROR(TRANSPOSE(FILTER('Master Data'!$B$2:$B$527,'Master Data'!$A$2:$A$527=$B84)),"""")"),"")</f>
        <v/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</row>
    <row r="85" ht="15.75" customHeight="1">
      <c r="A85" s="8"/>
      <c r="B85" s="9"/>
      <c r="C85" s="9"/>
      <c r="D85" s="6" t="str">
        <f>IF(C85="","",IFERROR(VLOOKUP(C85,'Master Data'!$B$2:$C$527,2,FALSE),""))</f>
        <v/>
      </c>
      <c r="E85" s="10"/>
      <c r="H85" s="2" t="str">
        <f>IFERROR('Master Data'!E125,"")</f>
        <v/>
      </c>
      <c r="I85" s="2" t="str">
        <f>IFERROR(__xludf.DUMMYFUNCTION("IFERROR(TRANSPOSE(FILTER('Master Data'!$B$2:$B$527,'Master Data'!$A$2:$A$527=$B85)),"""")"),"")</f>
        <v/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</row>
    <row r="86" ht="15.75" customHeight="1">
      <c r="A86" s="8"/>
      <c r="B86" s="9"/>
      <c r="C86" s="9"/>
      <c r="D86" s="6" t="str">
        <f>IF(C86="","",IFERROR(VLOOKUP(C86,'Master Data'!$B$2:$C$527,2,FALSE),""))</f>
        <v/>
      </c>
      <c r="E86" s="10"/>
      <c r="H86" s="2" t="str">
        <f>IFERROR('Master Data'!E126,"")</f>
        <v/>
      </c>
      <c r="I86" s="2" t="str">
        <f>IFERROR(__xludf.DUMMYFUNCTION("IFERROR(TRANSPOSE(FILTER('Master Data'!$B$2:$B$527,'Master Data'!$A$2:$A$527=$B86)),"""")"),"")</f>
        <v/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</row>
    <row r="87" ht="15.75" customHeight="1">
      <c r="A87" s="8"/>
      <c r="B87" s="9"/>
      <c r="C87" s="9"/>
      <c r="D87" s="6" t="str">
        <f>IF(C87="","",IFERROR(VLOOKUP(C87,'Master Data'!$B$2:$C$527,2,FALSE),""))</f>
        <v/>
      </c>
      <c r="E87" s="10"/>
      <c r="H87" s="2" t="str">
        <f>IFERROR('Master Data'!E127,"")</f>
        <v/>
      </c>
      <c r="I87" s="2" t="str">
        <f>IFERROR(__xludf.DUMMYFUNCTION("IFERROR(TRANSPOSE(FILTER('Master Data'!$B$2:$B$527,'Master Data'!$A$2:$A$527=$B87)),"""")"),"")</f>
        <v/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</row>
    <row r="88" ht="15.75" customHeight="1">
      <c r="A88" s="8"/>
      <c r="B88" s="9"/>
      <c r="C88" s="9"/>
      <c r="D88" s="6" t="str">
        <f>IF(C88="","",IFERROR(VLOOKUP(C88,'Master Data'!$B$2:$C$527,2,FALSE),""))</f>
        <v/>
      </c>
      <c r="E88" s="10"/>
      <c r="H88" s="2" t="str">
        <f>IFERROR('Master Data'!E128,"")</f>
        <v/>
      </c>
      <c r="I88" s="2" t="str">
        <f>IFERROR(__xludf.DUMMYFUNCTION("IFERROR(TRANSPOSE(FILTER('Master Data'!$B$2:$B$527,'Master Data'!$A$2:$A$527=$B88)),"""")"),"")</f>
        <v/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</row>
    <row r="89" ht="15.75" customHeight="1">
      <c r="A89" s="8"/>
      <c r="B89" s="9"/>
      <c r="C89" s="9"/>
      <c r="D89" s="6" t="str">
        <f>IF(C89="","",IFERROR(VLOOKUP(C89,'Master Data'!$B$2:$C$527,2,FALSE),""))</f>
        <v/>
      </c>
      <c r="E89" s="10"/>
      <c r="H89" s="2" t="str">
        <f>IFERROR('Master Data'!E129,"")</f>
        <v/>
      </c>
      <c r="I89" s="2" t="str">
        <f>IFERROR(__xludf.DUMMYFUNCTION("IFERROR(TRANSPOSE(FILTER('Master Data'!$B$2:$B$527,'Master Data'!$A$2:$A$527=$B89)),"""")"),"")</f>
        <v/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</row>
    <row r="90" ht="15.75" customHeight="1">
      <c r="A90" s="8"/>
      <c r="B90" s="9"/>
      <c r="C90" s="9"/>
      <c r="D90" s="6" t="str">
        <f>IF(C90="","",IFERROR(VLOOKUP(C90,'Master Data'!$B$2:$C$527,2,FALSE),""))</f>
        <v/>
      </c>
      <c r="E90" s="10"/>
      <c r="H90" s="2" t="str">
        <f>IFERROR('Master Data'!E130,"")</f>
        <v/>
      </c>
      <c r="I90" s="2" t="str">
        <f>IFERROR(__xludf.DUMMYFUNCTION("IFERROR(TRANSPOSE(FILTER('Master Data'!$B$2:$B$527,'Master Data'!$A$2:$A$527=$B90)),"""")"),"")</f>
        <v/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</row>
    <row r="91" ht="15.75" customHeight="1">
      <c r="A91" s="8"/>
      <c r="B91" s="9"/>
      <c r="C91" s="9"/>
      <c r="D91" s="6" t="str">
        <f>IF(C91="","",IFERROR(VLOOKUP(C91,'Master Data'!$B$2:$C$527,2,FALSE),""))</f>
        <v/>
      </c>
      <c r="E91" s="10"/>
      <c r="H91" s="2" t="str">
        <f>IFERROR('Master Data'!E131,"")</f>
        <v/>
      </c>
      <c r="I91" s="2" t="str">
        <f>IFERROR(__xludf.DUMMYFUNCTION("IFERROR(TRANSPOSE(FILTER('Master Data'!$B$2:$B$527,'Master Data'!$A$2:$A$527=$B91)),"""")"),"")</f>
        <v/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</row>
    <row r="92" ht="15.75" customHeight="1">
      <c r="A92" s="8"/>
      <c r="B92" s="9"/>
      <c r="C92" s="9"/>
      <c r="D92" s="6" t="str">
        <f>IF(C92="","",IFERROR(VLOOKUP(C92,'Master Data'!$B$2:$C$527,2,FALSE),""))</f>
        <v/>
      </c>
      <c r="E92" s="10"/>
      <c r="H92" s="2" t="str">
        <f>IFERROR('Master Data'!E132,"")</f>
        <v/>
      </c>
      <c r="I92" s="2" t="str">
        <f>IFERROR(__xludf.DUMMYFUNCTION("IFERROR(TRANSPOSE(FILTER('Master Data'!$B$2:$B$527,'Master Data'!$A$2:$A$527=$B92)),"""")"),"")</f>
        <v/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</row>
    <row r="93" ht="15.75" customHeight="1">
      <c r="A93" s="8"/>
      <c r="B93" s="9"/>
      <c r="C93" s="9"/>
      <c r="D93" s="6" t="str">
        <f>IF(C93="","",IFERROR(VLOOKUP(C93,'Master Data'!$B$2:$C$527,2,FALSE),""))</f>
        <v/>
      </c>
      <c r="E93" s="10"/>
      <c r="H93" s="2" t="str">
        <f>IFERROR('Master Data'!E133,"")</f>
        <v/>
      </c>
      <c r="I93" s="2" t="str">
        <f>IFERROR(__xludf.DUMMYFUNCTION("IFERROR(TRANSPOSE(FILTER('Master Data'!$B$2:$B$527,'Master Data'!$A$2:$A$527=$B93)),"""")"),"")</f>
        <v/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</row>
    <row r="94" ht="15.75" customHeight="1">
      <c r="A94" s="8"/>
      <c r="B94" s="9"/>
      <c r="C94" s="9"/>
      <c r="D94" s="6" t="str">
        <f>IF(C94="","",IFERROR(VLOOKUP(C94,'Master Data'!$B$2:$C$527,2,FALSE),""))</f>
        <v/>
      </c>
      <c r="E94" s="10"/>
      <c r="H94" s="2" t="str">
        <f>IFERROR('Master Data'!E134,"")</f>
        <v/>
      </c>
      <c r="I94" s="2" t="str">
        <f>IFERROR(__xludf.DUMMYFUNCTION("IFERROR(TRANSPOSE(FILTER('Master Data'!$B$2:$B$527,'Master Data'!$A$2:$A$527=$B94)),"""")"),"")</f>
        <v/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</row>
    <row r="95" ht="15.75" customHeight="1">
      <c r="A95" s="8"/>
      <c r="B95" s="9"/>
      <c r="C95" s="9"/>
      <c r="D95" s="6" t="str">
        <f>IF(C95="","",IFERROR(VLOOKUP(C95,'Master Data'!$B$2:$C$527,2,FALSE),""))</f>
        <v/>
      </c>
      <c r="E95" s="10"/>
      <c r="H95" s="2" t="str">
        <f>IFERROR('Master Data'!E135,"")</f>
        <v/>
      </c>
      <c r="I95" s="2" t="str">
        <f>IFERROR(__xludf.DUMMYFUNCTION("IFERROR(TRANSPOSE(FILTER('Master Data'!$B$2:$B$527,'Master Data'!$A$2:$A$527=$B95)),"""")"),"")</f>
        <v/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</row>
    <row r="96" ht="15.75" customHeight="1">
      <c r="A96" s="8"/>
      <c r="B96" s="9"/>
      <c r="C96" s="9"/>
      <c r="D96" s="6" t="str">
        <f>IF(C96="","",IFERROR(VLOOKUP(C96,'Master Data'!$B$2:$C$527,2,FALSE),""))</f>
        <v/>
      </c>
      <c r="E96" s="10"/>
      <c r="H96" s="2" t="str">
        <f>IFERROR('Master Data'!E136,"")</f>
        <v/>
      </c>
      <c r="I96" s="2" t="str">
        <f>IFERROR(__xludf.DUMMYFUNCTION("IFERROR(TRANSPOSE(FILTER('Master Data'!$B$2:$B$527,'Master Data'!$A$2:$A$527=$B96)),"""")"),"")</f>
        <v/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</row>
    <row r="97" ht="15.75" customHeight="1">
      <c r="A97" s="8"/>
      <c r="B97" s="9"/>
      <c r="C97" s="9"/>
      <c r="D97" s="6" t="str">
        <f>IF(C97="","",IFERROR(VLOOKUP(C97,'Master Data'!$B$2:$C$527,2,FALSE),""))</f>
        <v/>
      </c>
      <c r="E97" s="10"/>
      <c r="H97" s="2" t="str">
        <f>IFERROR('Master Data'!E137,"")</f>
        <v/>
      </c>
      <c r="I97" s="2" t="str">
        <f>IFERROR(__xludf.DUMMYFUNCTION("IFERROR(TRANSPOSE(FILTER('Master Data'!$B$2:$B$527,'Master Data'!$A$2:$A$527=$B97)),"""")"),"")</f>
        <v/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</row>
    <row r="98" ht="15.75" customHeight="1">
      <c r="A98" s="8"/>
      <c r="B98" s="9"/>
      <c r="C98" s="9"/>
      <c r="D98" s="6" t="str">
        <f>IF(C98="","",IFERROR(VLOOKUP(C98,'Master Data'!$B$2:$C$527,2,FALSE),""))</f>
        <v/>
      </c>
      <c r="E98" s="10"/>
      <c r="H98" s="2" t="str">
        <f>IFERROR('Master Data'!E138,"")</f>
        <v/>
      </c>
      <c r="I98" s="2" t="str">
        <f>IFERROR(__xludf.DUMMYFUNCTION("IFERROR(TRANSPOSE(FILTER('Master Data'!$B$2:$B$527,'Master Data'!$A$2:$A$527=$B98)),"""")"),"")</f>
        <v/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</row>
    <row r="99" ht="15.75" customHeight="1">
      <c r="A99" s="8"/>
      <c r="B99" s="9"/>
      <c r="C99" s="9"/>
      <c r="D99" s="6" t="str">
        <f>IF(C99="","",IFERROR(VLOOKUP(C99,'Master Data'!$B$2:$C$527,2,FALSE),""))</f>
        <v/>
      </c>
      <c r="E99" s="10"/>
      <c r="H99" s="2" t="str">
        <f>IFERROR('Master Data'!E139,"")</f>
        <v/>
      </c>
      <c r="I99" s="2" t="str">
        <f>IFERROR(__xludf.DUMMYFUNCTION("IFERROR(TRANSPOSE(FILTER('Master Data'!$B$2:$B$527,'Master Data'!$A$2:$A$527=$B99)),"""")"),"")</f>
        <v/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</row>
    <row r="100" ht="15.75" customHeight="1">
      <c r="A100" s="8"/>
      <c r="B100" s="9"/>
      <c r="C100" s="9"/>
      <c r="D100" s="6" t="str">
        <f>IF(C100="","",IFERROR(VLOOKUP(C100,'Master Data'!$B$2:$C$527,2,FALSE),""))</f>
        <v/>
      </c>
      <c r="E100" s="10"/>
      <c r="H100" s="2" t="str">
        <f>IFERROR('Master Data'!E140,"")</f>
        <v/>
      </c>
      <c r="I100" s="2" t="str">
        <f>IFERROR(__xludf.DUMMYFUNCTION("IFERROR(TRANSPOSE(FILTER('Master Data'!$B$2:$B$527,'Master Data'!$A$2:$A$527=$B100)),"""")"),"")</f>
        <v/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</row>
    <row r="101" ht="15.75" customHeight="1">
      <c r="A101" s="8"/>
      <c r="B101" s="9"/>
      <c r="C101" s="9"/>
      <c r="D101" s="6" t="str">
        <f>IF(C101="","",IFERROR(VLOOKUP(C101,'Master Data'!$B$2:$C$527,2,FALSE),""))</f>
        <v/>
      </c>
      <c r="E101" s="10"/>
      <c r="H101" s="2" t="str">
        <f>IFERROR('Master Data'!E141,"")</f>
        <v/>
      </c>
      <c r="I101" s="2" t="str">
        <f>IFERROR(__xludf.DUMMYFUNCTION("IFERROR(TRANSPOSE(FILTER('Master Data'!$B$2:$B$527,'Master Data'!$A$2:$A$527=$B101)),"""")"),"")</f>
        <v/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</row>
    <row r="102" ht="15.75" customHeight="1">
      <c r="A102" s="8"/>
      <c r="B102" s="9"/>
      <c r="C102" s="9"/>
      <c r="D102" s="6" t="str">
        <f>IF(C102="","",IFERROR(VLOOKUP(C102,'Master Data'!$B$2:$C$527,2,FALSE),""))</f>
        <v/>
      </c>
      <c r="E102" s="10"/>
      <c r="H102" s="2" t="str">
        <f>IFERROR('Master Data'!E142,"")</f>
        <v/>
      </c>
      <c r="I102" s="2" t="str">
        <f>IFERROR(__xludf.DUMMYFUNCTION("IFERROR(TRANSPOSE(FILTER('Master Data'!$B$2:$B$527,'Master Data'!$A$2:$A$527=$B102)),"""")"),"")</f>
        <v/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</row>
    <row r="103" ht="15.75" customHeight="1">
      <c r="A103" s="8"/>
      <c r="B103" s="9"/>
      <c r="C103" s="9"/>
      <c r="D103" s="6" t="str">
        <f>IF(C103="","",IFERROR(VLOOKUP(C103,'Master Data'!$B$2:$C$527,2,FALSE),""))</f>
        <v/>
      </c>
      <c r="E103" s="10"/>
      <c r="H103" s="2" t="str">
        <f>IFERROR('Master Data'!E143,"")</f>
        <v/>
      </c>
      <c r="I103" s="2" t="str">
        <f>IFERROR(__xludf.DUMMYFUNCTION("IFERROR(TRANSPOSE(FILTER('Master Data'!$B$2:$B$527,'Master Data'!$A$2:$A$527=$B103)),"""")"),"")</f>
        <v/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</row>
    <row r="104" ht="15.75" customHeight="1">
      <c r="A104" s="8"/>
      <c r="B104" s="9"/>
      <c r="C104" s="9"/>
      <c r="D104" s="6" t="str">
        <f>IF(C104="","",IFERROR(VLOOKUP(C104,'Master Data'!$B$2:$C$527,2,FALSE),""))</f>
        <v/>
      </c>
      <c r="E104" s="10"/>
      <c r="H104" s="2" t="str">
        <f>IFERROR('Master Data'!E144,"")</f>
        <v/>
      </c>
      <c r="I104" s="2" t="str">
        <f>IFERROR(__xludf.DUMMYFUNCTION("IFERROR(TRANSPOSE(FILTER('Master Data'!$B$2:$B$527,'Master Data'!$A$2:$A$527=$B104)),"""")"),"")</f>
        <v/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</row>
    <row r="105" ht="15.75" customHeight="1">
      <c r="A105" s="8"/>
      <c r="B105" s="9"/>
      <c r="C105" s="9"/>
      <c r="D105" s="6" t="str">
        <f>IF(C105="","",IFERROR(VLOOKUP(C105,'Master Data'!$B$2:$C$527,2,FALSE),""))</f>
        <v/>
      </c>
      <c r="E105" s="10"/>
      <c r="H105" s="2" t="str">
        <f>IFERROR('Master Data'!E145,"")</f>
        <v/>
      </c>
      <c r="I105" s="2" t="str">
        <f>IFERROR(__xludf.DUMMYFUNCTION("IFERROR(TRANSPOSE(FILTER('Master Data'!$B$2:$B$527,'Master Data'!$A$2:$A$527=$B105)),"""")"),"")</f>
        <v/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</row>
    <row r="106" ht="15.75" customHeight="1">
      <c r="A106" s="8"/>
      <c r="B106" s="9"/>
      <c r="C106" s="9"/>
      <c r="D106" s="6" t="str">
        <f>IF(C106="","",IFERROR(VLOOKUP(C106,'Master Data'!$B$2:$C$527,2,FALSE),""))</f>
        <v/>
      </c>
      <c r="E106" s="10"/>
      <c r="H106" s="2" t="str">
        <f>IFERROR('Master Data'!E146,"")</f>
        <v/>
      </c>
      <c r="I106" s="2" t="str">
        <f>IFERROR(__xludf.DUMMYFUNCTION("IFERROR(TRANSPOSE(FILTER('Master Data'!$B$2:$B$527,'Master Data'!$A$2:$A$527=$B106)),"""")"),"")</f>
        <v/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</row>
    <row r="107" ht="15.75" customHeight="1">
      <c r="A107" s="8"/>
      <c r="B107" s="9"/>
      <c r="C107" s="9"/>
      <c r="D107" s="6" t="str">
        <f>IF(C107="","",IFERROR(VLOOKUP(C107,'Master Data'!$B$2:$C$527,2,FALSE),""))</f>
        <v/>
      </c>
      <c r="E107" s="10"/>
      <c r="H107" s="2" t="str">
        <f>IFERROR('Master Data'!E147,"")</f>
        <v/>
      </c>
      <c r="I107" s="2" t="str">
        <f>IFERROR(__xludf.DUMMYFUNCTION("IFERROR(TRANSPOSE(FILTER('Master Data'!$B$2:$B$527,'Master Data'!$A$2:$A$527=$B107)),"""")"),"")</f>
        <v/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</row>
    <row r="108" ht="15.75" customHeight="1">
      <c r="A108" s="8"/>
      <c r="B108" s="9"/>
      <c r="C108" s="9"/>
      <c r="D108" s="6" t="str">
        <f>IF(C108="","",IFERROR(VLOOKUP(C108,'Master Data'!$B$2:$C$527,2,FALSE),""))</f>
        <v/>
      </c>
      <c r="E108" s="10"/>
      <c r="H108" s="2" t="str">
        <f>IFERROR('Master Data'!E148,"")</f>
        <v/>
      </c>
      <c r="I108" s="2" t="str">
        <f>IFERROR(__xludf.DUMMYFUNCTION("IFERROR(TRANSPOSE(FILTER('Master Data'!$B$2:$B$527,'Master Data'!$A$2:$A$527=$B108)),"""")"),"")</f>
        <v/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</row>
    <row r="109" ht="15.75" customHeight="1">
      <c r="A109" s="8"/>
      <c r="B109" s="9"/>
      <c r="C109" s="9"/>
      <c r="D109" s="6" t="str">
        <f>IF(C109="","",IFERROR(VLOOKUP(C109,'Master Data'!$B$2:$C$527,2,FALSE),""))</f>
        <v/>
      </c>
      <c r="E109" s="10"/>
      <c r="H109" s="2" t="str">
        <f>IFERROR('Master Data'!E149,"")</f>
        <v/>
      </c>
      <c r="I109" s="2" t="str">
        <f>IFERROR(__xludf.DUMMYFUNCTION("IFERROR(TRANSPOSE(FILTER('Master Data'!$B$2:$B$527,'Master Data'!$A$2:$A$527=$B109)),"""")"),"")</f>
        <v/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</row>
    <row r="110" ht="15.75" customHeight="1">
      <c r="A110" s="8"/>
      <c r="B110" s="9"/>
      <c r="C110" s="9"/>
      <c r="D110" s="6" t="str">
        <f>IF(C110="","",IFERROR(VLOOKUP(C110,'Master Data'!$B$2:$C$527,2,FALSE),""))</f>
        <v/>
      </c>
      <c r="E110" s="10"/>
      <c r="H110" s="2" t="str">
        <f>IFERROR('Master Data'!E150,"")</f>
        <v/>
      </c>
      <c r="I110" s="2" t="str">
        <f>IFERROR(__xludf.DUMMYFUNCTION("IFERROR(TRANSPOSE(FILTER('Master Data'!$B$2:$B$527,'Master Data'!$A$2:$A$527=$B110)),"""")"),"")</f>
        <v/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</row>
    <row r="111" ht="15.75" customHeight="1">
      <c r="A111" s="8"/>
      <c r="B111" s="9"/>
      <c r="C111" s="9"/>
      <c r="D111" s="6" t="str">
        <f>IF(C111="","",IFERROR(VLOOKUP(C111,'Master Data'!$B$2:$C$527,2,FALSE),""))</f>
        <v/>
      </c>
      <c r="E111" s="10"/>
      <c r="H111" s="2" t="str">
        <f>IFERROR('Master Data'!E151,"")</f>
        <v/>
      </c>
      <c r="I111" s="2" t="str">
        <f>IFERROR(__xludf.DUMMYFUNCTION("IFERROR(TRANSPOSE(FILTER('Master Data'!$B$2:$B$527,'Master Data'!$A$2:$A$527=$B111)),"""")"),"")</f>
        <v/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</row>
    <row r="112" ht="15.75" customHeight="1">
      <c r="A112" s="8"/>
      <c r="B112" s="9"/>
      <c r="C112" s="9"/>
      <c r="D112" s="6" t="str">
        <f>IF(C112="","",IFERROR(VLOOKUP(C112,'Master Data'!$B$2:$C$527,2,FALSE),""))</f>
        <v/>
      </c>
      <c r="E112" s="10"/>
      <c r="H112" s="2" t="str">
        <f>IFERROR('Master Data'!E152,"")</f>
        <v/>
      </c>
      <c r="I112" s="2" t="str">
        <f>IFERROR(__xludf.DUMMYFUNCTION("IFERROR(TRANSPOSE(FILTER('Master Data'!$B$2:$B$527,'Master Data'!$A$2:$A$527=$B112)),"""")"),"")</f>
        <v/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</row>
    <row r="113" ht="15.75" customHeight="1">
      <c r="A113" s="8"/>
      <c r="B113" s="9"/>
      <c r="C113" s="9"/>
      <c r="D113" s="6" t="str">
        <f>IF(C113="","",IFERROR(VLOOKUP(C113,'Master Data'!$B$2:$C$527,2,FALSE),""))</f>
        <v/>
      </c>
      <c r="E113" s="10"/>
      <c r="H113" s="2" t="str">
        <f>IFERROR('Master Data'!E153,"")</f>
        <v/>
      </c>
      <c r="I113" s="2" t="str">
        <f>IFERROR(__xludf.DUMMYFUNCTION("IFERROR(TRANSPOSE(FILTER('Master Data'!$B$2:$B$527,'Master Data'!$A$2:$A$527=$B113)),"""")"),"")</f>
        <v/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</row>
    <row r="114" ht="15.75" customHeight="1">
      <c r="A114" s="8"/>
      <c r="B114" s="9"/>
      <c r="C114" s="9"/>
      <c r="D114" s="6" t="str">
        <f>IF(C114="","",IFERROR(VLOOKUP(C114,'Master Data'!$B$2:$C$527,2,FALSE),""))</f>
        <v/>
      </c>
      <c r="E114" s="10"/>
      <c r="H114" s="2" t="str">
        <f>IFERROR('Master Data'!E154,"")</f>
        <v/>
      </c>
      <c r="I114" s="2" t="str">
        <f>IFERROR(__xludf.DUMMYFUNCTION("IFERROR(TRANSPOSE(FILTER('Master Data'!$B$2:$B$527,'Master Data'!$A$2:$A$527=$B114)),"""")"),"")</f>
        <v/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</row>
    <row r="115" ht="15.75" customHeight="1">
      <c r="A115" s="8"/>
      <c r="B115" s="9"/>
      <c r="C115" s="9"/>
      <c r="D115" s="6" t="str">
        <f>IF(C115="","",IFERROR(VLOOKUP(C115,'Master Data'!$B$2:$C$527,2,FALSE),""))</f>
        <v/>
      </c>
      <c r="E115" s="10"/>
      <c r="H115" s="2" t="str">
        <f>IFERROR('Master Data'!E155,"")</f>
        <v/>
      </c>
      <c r="I115" s="2" t="str">
        <f>IFERROR(__xludf.DUMMYFUNCTION("IFERROR(TRANSPOSE(FILTER('Master Data'!$B$2:$B$527,'Master Data'!$A$2:$A$527=$B115)),"""")"),"")</f>
        <v/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</row>
    <row r="116" ht="15.75" customHeight="1">
      <c r="A116" s="8"/>
      <c r="B116" s="9"/>
      <c r="C116" s="9"/>
      <c r="D116" s="6" t="str">
        <f>IF(C116="","",IFERROR(VLOOKUP(C116,'Master Data'!$B$2:$C$527,2,FALSE),""))</f>
        <v/>
      </c>
      <c r="E116" s="10"/>
      <c r="H116" s="2" t="str">
        <f>IFERROR('Master Data'!E156,"")</f>
        <v/>
      </c>
      <c r="I116" s="2" t="str">
        <f>IFERROR(__xludf.DUMMYFUNCTION("IFERROR(TRANSPOSE(FILTER('Master Data'!$B$2:$B$527,'Master Data'!$A$2:$A$527=$B116)),"""")"),"")</f>
        <v/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</row>
    <row r="117" ht="15.75" customHeight="1">
      <c r="A117" s="8"/>
      <c r="B117" s="9"/>
      <c r="C117" s="9"/>
      <c r="D117" s="6" t="str">
        <f>IF(C117="","",IFERROR(VLOOKUP(C117,'Master Data'!$B$2:$C$527,2,FALSE),""))</f>
        <v/>
      </c>
      <c r="E117" s="10"/>
      <c r="H117" s="2" t="str">
        <f>IFERROR('Master Data'!E157,"")</f>
        <v/>
      </c>
      <c r="I117" s="2" t="str">
        <f>IFERROR(__xludf.DUMMYFUNCTION("IFERROR(TRANSPOSE(FILTER('Master Data'!$B$2:$B$527,'Master Data'!$A$2:$A$527=$B117)),"""")"),"")</f>
        <v/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</row>
    <row r="118" ht="15.75" customHeight="1">
      <c r="A118" s="8"/>
      <c r="B118" s="9"/>
      <c r="C118" s="9"/>
      <c r="D118" s="6" t="str">
        <f>IF(C118="","",IFERROR(VLOOKUP(C118,'Master Data'!$B$2:$C$527,2,FALSE),""))</f>
        <v/>
      </c>
      <c r="E118" s="10"/>
      <c r="H118" s="2" t="str">
        <f>IFERROR('Master Data'!E158,"")</f>
        <v/>
      </c>
      <c r="I118" s="2" t="str">
        <f>IFERROR(__xludf.DUMMYFUNCTION("IFERROR(TRANSPOSE(FILTER('Master Data'!$B$2:$B$527,'Master Data'!$A$2:$A$527=$B118)),"""")"),"")</f>
        <v/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</row>
    <row r="119" ht="15.75" customHeight="1">
      <c r="A119" s="8"/>
      <c r="B119" s="9"/>
      <c r="C119" s="9"/>
      <c r="D119" s="6" t="str">
        <f>IF(C119="","",IFERROR(VLOOKUP(C119,'Master Data'!$B$2:$C$527,2,FALSE),""))</f>
        <v/>
      </c>
      <c r="E119" s="10"/>
      <c r="H119" s="2" t="str">
        <f>IFERROR('Master Data'!E159,"")</f>
        <v/>
      </c>
      <c r="I119" s="2" t="str">
        <f>IFERROR(__xludf.DUMMYFUNCTION("IFERROR(TRANSPOSE(FILTER('Master Data'!$B$2:$B$527,'Master Data'!$A$2:$A$527=$B119)),"""")"),"")</f>
        <v/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</row>
    <row r="120" ht="15.75" customHeight="1">
      <c r="A120" s="8"/>
      <c r="B120" s="9"/>
      <c r="C120" s="9"/>
      <c r="D120" s="6" t="str">
        <f>IF(C120="","",IFERROR(VLOOKUP(C120,'Master Data'!$B$2:$C$527,2,FALSE),""))</f>
        <v/>
      </c>
      <c r="E120" s="10"/>
      <c r="H120" s="2" t="str">
        <f>IFERROR('Master Data'!E160,"")</f>
        <v/>
      </c>
      <c r="I120" s="2" t="str">
        <f>IFERROR(__xludf.DUMMYFUNCTION("IFERROR(TRANSPOSE(FILTER('Master Data'!$B$2:$B$527,'Master Data'!$A$2:$A$527=$B120)),"""")"),"")</f>
        <v/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</row>
    <row r="121" ht="15.75" customHeight="1">
      <c r="A121" s="8"/>
      <c r="B121" s="9"/>
      <c r="C121" s="9"/>
      <c r="D121" s="6" t="str">
        <f>IF(C121="","",IFERROR(VLOOKUP(C121,'Master Data'!$B$2:$C$527,2,FALSE),""))</f>
        <v/>
      </c>
      <c r="E121" s="10"/>
      <c r="H121" s="2" t="str">
        <f>IFERROR('Master Data'!E161,"")</f>
        <v/>
      </c>
      <c r="I121" s="2" t="str">
        <f>IFERROR(__xludf.DUMMYFUNCTION("IFERROR(TRANSPOSE(FILTER('Master Data'!$B$2:$B$527,'Master Data'!$A$2:$A$527=$B121)),"""")"),"")</f>
        <v/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</row>
    <row r="122" ht="15.75" customHeight="1">
      <c r="A122" s="8"/>
      <c r="B122" s="9"/>
      <c r="C122" s="9"/>
      <c r="D122" s="6" t="str">
        <f>IF(C122="","",IFERROR(VLOOKUP(C122,'Master Data'!$B$2:$C$527,2,FALSE),""))</f>
        <v/>
      </c>
      <c r="E122" s="10"/>
      <c r="H122" s="2" t="str">
        <f>IFERROR('Master Data'!E162,"")</f>
        <v/>
      </c>
      <c r="I122" s="2" t="str">
        <f>IFERROR(__xludf.DUMMYFUNCTION("IFERROR(TRANSPOSE(FILTER('Master Data'!$B$2:$B$527,'Master Data'!$A$2:$A$527=$B122)),"""")"),"")</f>
        <v/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</row>
    <row r="123" ht="15.75" customHeight="1">
      <c r="A123" s="8"/>
      <c r="B123" s="9"/>
      <c r="C123" s="9"/>
      <c r="D123" s="6" t="str">
        <f>IF(C123="","",IFERROR(VLOOKUP(C123,'Master Data'!$B$2:$C$527,2,FALSE),""))</f>
        <v/>
      </c>
      <c r="E123" s="10"/>
      <c r="H123" s="2" t="str">
        <f>IFERROR('Master Data'!E163,"")</f>
        <v/>
      </c>
      <c r="I123" s="2" t="str">
        <f>IFERROR(__xludf.DUMMYFUNCTION("IFERROR(TRANSPOSE(FILTER('Master Data'!$B$2:$B$527,'Master Data'!$A$2:$A$527=$B123)),"""")"),"")</f>
        <v/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</row>
    <row r="124" ht="15.75" customHeight="1">
      <c r="A124" s="8"/>
      <c r="B124" s="9"/>
      <c r="C124" s="9"/>
      <c r="D124" s="6" t="str">
        <f>IF(C124="","",IFERROR(VLOOKUP(C124,'Master Data'!$B$2:$C$527,2,FALSE),""))</f>
        <v/>
      </c>
      <c r="E124" s="10"/>
      <c r="H124" s="2" t="str">
        <f>IFERROR('Master Data'!E164,"")</f>
        <v/>
      </c>
      <c r="I124" s="2" t="str">
        <f>IFERROR(__xludf.DUMMYFUNCTION("IFERROR(TRANSPOSE(FILTER('Master Data'!$B$2:$B$527,'Master Data'!$A$2:$A$527=$B124)),"""")"),"")</f>
        <v/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</row>
    <row r="125" ht="15.75" customHeight="1">
      <c r="A125" s="8"/>
      <c r="B125" s="9"/>
      <c r="C125" s="9"/>
      <c r="D125" s="6" t="str">
        <f>IF(C125="","",IFERROR(VLOOKUP(C125,'Master Data'!$B$2:$C$527,2,FALSE),""))</f>
        <v/>
      </c>
      <c r="E125" s="10"/>
      <c r="H125" s="2" t="str">
        <f>IFERROR('Master Data'!E165,"")</f>
        <v/>
      </c>
      <c r="I125" s="2" t="str">
        <f>IFERROR(__xludf.DUMMYFUNCTION("IFERROR(TRANSPOSE(FILTER('Master Data'!$B$2:$B$527,'Master Data'!$A$2:$A$527=$B125)),"""")"),"")</f>
        <v/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</row>
    <row r="126" ht="15.75" customHeight="1">
      <c r="A126" s="8"/>
      <c r="B126" s="9"/>
      <c r="C126" s="9"/>
      <c r="D126" s="6" t="str">
        <f>IF(C126="","",IFERROR(VLOOKUP(C126,'Master Data'!$B$2:$C$527,2,FALSE),""))</f>
        <v/>
      </c>
      <c r="E126" s="10"/>
      <c r="H126" s="2" t="str">
        <f>IFERROR('Master Data'!E166,"")</f>
        <v/>
      </c>
      <c r="I126" s="2" t="str">
        <f>IFERROR(__xludf.DUMMYFUNCTION("IFERROR(TRANSPOSE(FILTER('Master Data'!$B$2:$B$527,'Master Data'!$A$2:$A$527=$B126)),"""")"),"")</f>
        <v/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</row>
    <row r="127" ht="15.75" customHeight="1">
      <c r="A127" s="8"/>
      <c r="B127" s="9"/>
      <c r="C127" s="9"/>
      <c r="D127" s="6" t="str">
        <f>IF(C127="","",IFERROR(VLOOKUP(C127,'Master Data'!$B$2:$C$527,2,FALSE),""))</f>
        <v/>
      </c>
      <c r="E127" s="10"/>
      <c r="H127" s="2" t="str">
        <f>IFERROR('Master Data'!E167,"")</f>
        <v/>
      </c>
      <c r="I127" s="2" t="str">
        <f>IFERROR(__xludf.DUMMYFUNCTION("IFERROR(TRANSPOSE(FILTER('Master Data'!$B$2:$B$527,'Master Data'!$A$2:$A$527=$B127)),"""")"),"")</f>
        <v/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</row>
    <row r="128" ht="15.75" customHeight="1">
      <c r="A128" s="8"/>
      <c r="B128" s="9"/>
      <c r="C128" s="9"/>
      <c r="D128" s="6" t="str">
        <f>IF(C128="","",IFERROR(VLOOKUP(C128,'Master Data'!$B$2:$C$527,2,FALSE),""))</f>
        <v/>
      </c>
      <c r="E128" s="10"/>
      <c r="H128" s="2" t="str">
        <f>IFERROR('Master Data'!E168,"")</f>
        <v/>
      </c>
      <c r="I128" s="2" t="str">
        <f>IFERROR(__xludf.DUMMYFUNCTION("IFERROR(TRANSPOSE(FILTER('Master Data'!$B$2:$B$527,'Master Data'!$A$2:$A$527=$B128)),"""")"),"")</f>
        <v/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</row>
    <row r="129" ht="15.75" customHeight="1">
      <c r="A129" s="8"/>
      <c r="B129" s="9"/>
      <c r="C129" s="9"/>
      <c r="D129" s="6" t="str">
        <f>IF(C129="","",IFERROR(VLOOKUP(C129,'Master Data'!$B$2:$C$527,2,FALSE),""))</f>
        <v/>
      </c>
      <c r="E129" s="10"/>
      <c r="H129" s="2" t="str">
        <f>IFERROR('Master Data'!E169,"")</f>
        <v/>
      </c>
      <c r="I129" s="2" t="str">
        <f>IFERROR(__xludf.DUMMYFUNCTION("IFERROR(TRANSPOSE(FILTER('Master Data'!$B$2:$B$527,'Master Data'!$A$2:$A$527=$B129)),"""")"),"")</f>
        <v/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</row>
    <row r="130" ht="15.75" customHeight="1">
      <c r="A130" s="8"/>
      <c r="B130" s="9"/>
      <c r="C130" s="9"/>
      <c r="D130" s="6" t="str">
        <f>IF(C130="","",IFERROR(VLOOKUP(C130,'Master Data'!$B$2:$C$527,2,FALSE),""))</f>
        <v/>
      </c>
      <c r="E130" s="10"/>
      <c r="H130" s="2" t="str">
        <f>IFERROR('Master Data'!E170,"")</f>
        <v/>
      </c>
      <c r="I130" s="2" t="str">
        <f>IFERROR(__xludf.DUMMYFUNCTION("IFERROR(TRANSPOSE(FILTER('Master Data'!$B$2:$B$527,'Master Data'!$A$2:$A$527=$B130)),"""")"),"")</f>
        <v/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</row>
    <row r="131" ht="15.75" customHeight="1">
      <c r="A131" s="8"/>
      <c r="B131" s="9"/>
      <c r="C131" s="9"/>
      <c r="D131" s="6" t="str">
        <f>IF(C131="","",IFERROR(VLOOKUP(C131,'Master Data'!$B$2:$C$527,2,FALSE),""))</f>
        <v/>
      </c>
      <c r="E131" s="10"/>
      <c r="H131" s="2" t="str">
        <f>IFERROR('Master Data'!E171,"")</f>
        <v/>
      </c>
      <c r="I131" s="2" t="str">
        <f>IFERROR(__xludf.DUMMYFUNCTION("IFERROR(TRANSPOSE(FILTER('Master Data'!$B$2:$B$527,'Master Data'!$A$2:$A$527=$B131)),"""")"),"")</f>
        <v/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</row>
    <row r="132" ht="15.75" customHeight="1">
      <c r="A132" s="8"/>
      <c r="B132" s="9"/>
      <c r="C132" s="9"/>
      <c r="D132" s="6" t="str">
        <f>IF(C132="","",IFERROR(VLOOKUP(C132,'Master Data'!$B$2:$C$527,2,FALSE),""))</f>
        <v/>
      </c>
      <c r="E132" s="10"/>
      <c r="H132" s="2" t="str">
        <f>IFERROR('Master Data'!E172,"")</f>
        <v/>
      </c>
      <c r="I132" s="2" t="str">
        <f>IFERROR(__xludf.DUMMYFUNCTION("IFERROR(TRANSPOSE(FILTER('Master Data'!$B$2:$B$527,'Master Data'!$A$2:$A$527=$B132)),"""")"),"")</f>
        <v/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</row>
    <row r="133" ht="15.75" customHeight="1">
      <c r="A133" s="8"/>
      <c r="B133" s="9"/>
      <c r="C133" s="9"/>
      <c r="D133" s="6" t="str">
        <f>IF(C133="","",IFERROR(VLOOKUP(C133,'Master Data'!$B$2:$C$527,2,FALSE),""))</f>
        <v/>
      </c>
      <c r="E133" s="10"/>
      <c r="H133" s="2" t="str">
        <f>IFERROR('Master Data'!E173,"")</f>
        <v/>
      </c>
      <c r="I133" s="2" t="str">
        <f>IFERROR(__xludf.DUMMYFUNCTION("IFERROR(TRANSPOSE(FILTER('Master Data'!$B$2:$B$527,'Master Data'!$A$2:$A$527=$B133)),"""")"),"")</f>
        <v/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</row>
    <row r="134" ht="15.75" customHeight="1">
      <c r="A134" s="8"/>
      <c r="B134" s="9"/>
      <c r="C134" s="9"/>
      <c r="D134" s="6" t="str">
        <f>IF(C134="","",IFERROR(VLOOKUP(C134,'Master Data'!$B$2:$C$527,2,FALSE),""))</f>
        <v/>
      </c>
      <c r="E134" s="10"/>
      <c r="H134" s="2" t="str">
        <f>IFERROR('Master Data'!E174,"")</f>
        <v/>
      </c>
      <c r="I134" s="2" t="str">
        <f>IFERROR(__xludf.DUMMYFUNCTION("IFERROR(TRANSPOSE(FILTER('Master Data'!$B$2:$B$527,'Master Data'!$A$2:$A$527=$B134)),"""")"),"")</f>
        <v/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</row>
    <row r="135" ht="15.75" customHeight="1">
      <c r="A135" s="8"/>
      <c r="B135" s="9"/>
      <c r="C135" s="9"/>
      <c r="D135" s="6" t="str">
        <f>IF(C135="","",IFERROR(VLOOKUP(C135,'Master Data'!$B$2:$C$527,2,FALSE),""))</f>
        <v/>
      </c>
      <c r="E135" s="10"/>
      <c r="H135" s="2" t="str">
        <f>IFERROR('Master Data'!E175,"")</f>
        <v/>
      </c>
      <c r="I135" s="2" t="str">
        <f>IFERROR(__xludf.DUMMYFUNCTION("IFERROR(TRANSPOSE(FILTER('Master Data'!$B$2:$B$527,'Master Data'!$A$2:$A$527=$B135)),"""")"),"")</f>
        <v/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</row>
    <row r="136" ht="15.75" customHeight="1">
      <c r="A136" s="8"/>
      <c r="B136" s="9"/>
      <c r="C136" s="9"/>
      <c r="D136" s="6" t="str">
        <f>IF(C136="","",IFERROR(VLOOKUP(C136,'Master Data'!$B$2:$C$527,2,FALSE),""))</f>
        <v/>
      </c>
      <c r="E136" s="10"/>
      <c r="H136" s="2" t="str">
        <f>IFERROR('Master Data'!E176,"")</f>
        <v/>
      </c>
      <c r="I136" s="2" t="str">
        <f>IFERROR(__xludf.DUMMYFUNCTION("IFERROR(TRANSPOSE(FILTER('Master Data'!$B$2:$B$527,'Master Data'!$A$2:$A$527=$B136)),"""")"),"")</f>
        <v/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</row>
    <row r="137" ht="15.75" customHeight="1">
      <c r="A137" s="8"/>
      <c r="B137" s="9"/>
      <c r="C137" s="9"/>
      <c r="D137" s="6" t="str">
        <f>IF(C137="","",IFERROR(VLOOKUP(C137,'Master Data'!$B$2:$C$527,2,FALSE),""))</f>
        <v/>
      </c>
      <c r="E137" s="10"/>
      <c r="H137" s="2" t="str">
        <f>IFERROR('Master Data'!E177,"")</f>
        <v/>
      </c>
      <c r="I137" s="2" t="str">
        <f>IFERROR(__xludf.DUMMYFUNCTION("IFERROR(TRANSPOSE(FILTER('Master Data'!$B$2:$B$527,'Master Data'!$A$2:$A$527=$B137)),"""")"),"")</f>
        <v/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</row>
    <row r="138" ht="15.75" customHeight="1">
      <c r="A138" s="8"/>
      <c r="B138" s="9"/>
      <c r="C138" s="9"/>
      <c r="D138" s="6" t="str">
        <f>IF(C138="","",IFERROR(VLOOKUP(C138,'Master Data'!$B$2:$C$527,2,FALSE),""))</f>
        <v/>
      </c>
      <c r="E138" s="10"/>
      <c r="H138" s="2" t="str">
        <f>IFERROR('Master Data'!E178,"")</f>
        <v/>
      </c>
      <c r="I138" s="2" t="str">
        <f>IFERROR(__xludf.DUMMYFUNCTION("IFERROR(TRANSPOSE(FILTER('Master Data'!$B$2:$B$527,'Master Data'!$A$2:$A$527=$B138)),"""")"),"")</f>
        <v/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</row>
    <row r="139" ht="15.75" customHeight="1">
      <c r="A139" s="8"/>
      <c r="B139" s="9"/>
      <c r="C139" s="9"/>
      <c r="D139" s="6" t="str">
        <f>IF(C139="","",IFERROR(VLOOKUP(C139,'Master Data'!$B$2:$C$527,2,FALSE),""))</f>
        <v/>
      </c>
      <c r="E139" s="10"/>
      <c r="H139" s="2" t="str">
        <f>IFERROR('Master Data'!E179,"")</f>
        <v/>
      </c>
      <c r="I139" s="2" t="str">
        <f>IFERROR(__xludf.DUMMYFUNCTION("IFERROR(TRANSPOSE(FILTER('Master Data'!$B$2:$B$527,'Master Data'!$A$2:$A$527=$B139)),"""")"),"")</f>
        <v/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</row>
    <row r="140" ht="15.75" customHeight="1">
      <c r="A140" s="8"/>
      <c r="B140" s="9"/>
      <c r="C140" s="9"/>
      <c r="D140" s="6" t="str">
        <f>IF(C140="","",IFERROR(VLOOKUP(C140,'Master Data'!$B$2:$C$527,2,FALSE),""))</f>
        <v/>
      </c>
      <c r="E140" s="10"/>
      <c r="H140" s="2" t="str">
        <f>IFERROR('Master Data'!E180,"")</f>
        <v/>
      </c>
      <c r="I140" s="2" t="str">
        <f>IFERROR(__xludf.DUMMYFUNCTION("IFERROR(TRANSPOSE(FILTER('Master Data'!$B$2:$B$527,'Master Data'!$A$2:$A$527=$B140)),"""")"),"")</f>
        <v/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</row>
    <row r="141" ht="15.75" customHeight="1">
      <c r="A141" s="8"/>
      <c r="B141" s="9"/>
      <c r="C141" s="9"/>
      <c r="D141" s="6" t="str">
        <f>IF(C141="","",IFERROR(VLOOKUP(C141,'Master Data'!$B$2:$C$527,2,FALSE),""))</f>
        <v/>
      </c>
      <c r="E141" s="10"/>
      <c r="H141" s="2" t="str">
        <f>IFERROR('Master Data'!E181,"")</f>
        <v/>
      </c>
      <c r="I141" s="2" t="str">
        <f>IFERROR(__xludf.DUMMYFUNCTION("IFERROR(TRANSPOSE(FILTER('Master Data'!$B$2:$B$527,'Master Data'!$A$2:$A$527=$B141)),"""")"),"")</f>
        <v/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</row>
    <row r="142" ht="15.75" customHeight="1">
      <c r="A142" s="8"/>
      <c r="B142" s="9"/>
      <c r="C142" s="9"/>
      <c r="D142" s="6" t="str">
        <f>IF(C142="","",IFERROR(VLOOKUP(C142,'Master Data'!$B$2:$C$527,2,FALSE),""))</f>
        <v/>
      </c>
      <c r="E142" s="10"/>
      <c r="H142" s="2" t="str">
        <f>IFERROR('Master Data'!E182,"")</f>
        <v/>
      </c>
      <c r="I142" s="2" t="str">
        <f>IFERROR(__xludf.DUMMYFUNCTION("IFERROR(TRANSPOSE(FILTER('Master Data'!$B$2:$B$527,'Master Data'!$A$2:$A$527=$B142)),"""")"),"")</f>
        <v/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</row>
    <row r="143" ht="15.75" customHeight="1">
      <c r="A143" s="8"/>
      <c r="B143" s="9"/>
      <c r="C143" s="9"/>
      <c r="D143" s="6" t="str">
        <f>IF(C143="","",IFERROR(VLOOKUP(C143,'Master Data'!$B$2:$C$527,2,FALSE),""))</f>
        <v/>
      </c>
      <c r="E143" s="10"/>
      <c r="H143" s="2" t="str">
        <f>IFERROR('Master Data'!E183,"")</f>
        <v/>
      </c>
      <c r="I143" s="2" t="str">
        <f>IFERROR(__xludf.DUMMYFUNCTION("IFERROR(TRANSPOSE(FILTER('Master Data'!$B$2:$B$527,'Master Data'!$A$2:$A$527=$B143)),"""")"),"")</f>
        <v/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</row>
    <row r="144" ht="15.75" customHeight="1">
      <c r="A144" s="8"/>
      <c r="B144" s="9"/>
      <c r="C144" s="9"/>
      <c r="D144" s="6" t="str">
        <f>IF(C144="","",IFERROR(VLOOKUP(C144,'Master Data'!$B$2:$C$527,2,FALSE),""))</f>
        <v/>
      </c>
      <c r="E144" s="10"/>
      <c r="H144" s="2" t="str">
        <f>IFERROR('Master Data'!E184,"")</f>
        <v/>
      </c>
      <c r="I144" s="2" t="str">
        <f>IFERROR(__xludf.DUMMYFUNCTION("IFERROR(TRANSPOSE(FILTER('Master Data'!$B$2:$B$527,'Master Data'!$A$2:$A$527=$B144)),"""")"),"")</f>
        <v/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</row>
    <row r="145" ht="15.75" customHeight="1">
      <c r="A145" s="8"/>
      <c r="B145" s="9"/>
      <c r="C145" s="9"/>
      <c r="D145" s="6" t="str">
        <f>IF(C145="","",IFERROR(VLOOKUP(C145,'Master Data'!$B$2:$C$527,2,FALSE),""))</f>
        <v/>
      </c>
      <c r="E145" s="10"/>
      <c r="H145" s="2" t="str">
        <f>IFERROR('Master Data'!E185,"")</f>
        <v/>
      </c>
      <c r="I145" s="2" t="str">
        <f>IFERROR(__xludf.DUMMYFUNCTION("IFERROR(TRANSPOSE(FILTER('Master Data'!$B$2:$B$527,'Master Data'!$A$2:$A$527=$B145)),"""")"),"")</f>
        <v/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</row>
    <row r="146" ht="15.75" customHeight="1">
      <c r="A146" s="8"/>
      <c r="B146" s="9"/>
      <c r="C146" s="9"/>
      <c r="D146" s="6" t="str">
        <f>IF(C146="","",IFERROR(VLOOKUP(C146,'Master Data'!$B$2:$C$527,2,FALSE),""))</f>
        <v/>
      </c>
      <c r="E146" s="10"/>
      <c r="H146" s="2" t="str">
        <f>IFERROR('Master Data'!E186,"")</f>
        <v/>
      </c>
      <c r="I146" s="2" t="str">
        <f>IFERROR(__xludf.DUMMYFUNCTION("IFERROR(TRANSPOSE(FILTER('Master Data'!$B$2:$B$527,'Master Data'!$A$2:$A$527=$B146)),"""")"),"")</f>
        <v/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</row>
    <row r="147" ht="15.75" customHeight="1">
      <c r="A147" s="8"/>
      <c r="B147" s="9"/>
      <c r="C147" s="9"/>
      <c r="D147" s="6" t="str">
        <f>IF(C147="","",IFERROR(VLOOKUP(C147,'Master Data'!$B$2:$C$527,2,FALSE),""))</f>
        <v/>
      </c>
      <c r="E147" s="10"/>
      <c r="H147" s="2" t="str">
        <f>IFERROR('Master Data'!E187,"")</f>
        <v/>
      </c>
      <c r="I147" s="2" t="str">
        <f>IFERROR(__xludf.DUMMYFUNCTION("IFERROR(TRANSPOSE(FILTER('Master Data'!$B$2:$B$527,'Master Data'!$A$2:$A$527=$B147)),"""")"),"")</f>
        <v/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</row>
    <row r="148" ht="15.75" customHeight="1">
      <c r="A148" s="8"/>
      <c r="B148" s="9"/>
      <c r="C148" s="9"/>
      <c r="D148" s="6" t="str">
        <f>IF(C148="","",IFERROR(VLOOKUP(C148,'Master Data'!$B$2:$C$527,2,FALSE),""))</f>
        <v/>
      </c>
      <c r="E148" s="10"/>
      <c r="H148" s="2" t="str">
        <f>IFERROR('Master Data'!E188,"")</f>
        <v/>
      </c>
      <c r="I148" s="2" t="str">
        <f>IFERROR(__xludf.DUMMYFUNCTION("IFERROR(TRANSPOSE(FILTER('Master Data'!$B$2:$B$527,'Master Data'!$A$2:$A$527=$B148)),"""")"),"")</f>
        <v/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</row>
    <row r="149" ht="15.75" customHeight="1">
      <c r="A149" s="8"/>
      <c r="B149" s="9"/>
      <c r="C149" s="9"/>
      <c r="D149" s="6" t="str">
        <f>IF(C149="","",IFERROR(VLOOKUP(C149,'Master Data'!$B$2:$C$527,2,FALSE),""))</f>
        <v/>
      </c>
      <c r="E149" s="10"/>
      <c r="H149" s="2" t="str">
        <f>IFERROR('Master Data'!E189,"")</f>
        <v/>
      </c>
      <c r="I149" s="2" t="str">
        <f>IFERROR(__xludf.DUMMYFUNCTION("IFERROR(TRANSPOSE(FILTER('Master Data'!$B$2:$B$527,'Master Data'!$A$2:$A$527=$B149)),"""")"),"")</f>
        <v/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</row>
    <row r="150" ht="15.75" customHeight="1">
      <c r="A150" s="8"/>
      <c r="B150" s="9"/>
      <c r="C150" s="9"/>
      <c r="D150" s="6" t="str">
        <f>IF(C150="","",IFERROR(VLOOKUP(C150,'Master Data'!$B$2:$C$527,2,FALSE),""))</f>
        <v/>
      </c>
      <c r="E150" s="10"/>
      <c r="H150" s="2" t="str">
        <f>IFERROR('Master Data'!E190,"")</f>
        <v/>
      </c>
      <c r="I150" s="2" t="str">
        <f>IFERROR(__xludf.DUMMYFUNCTION("IFERROR(TRANSPOSE(FILTER('Master Data'!$B$2:$B$527,'Master Data'!$A$2:$A$527=$B150)),"""")"),"")</f>
        <v/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</row>
    <row r="151" ht="15.75" customHeight="1">
      <c r="A151" s="8"/>
      <c r="B151" s="9"/>
      <c r="C151" s="9"/>
      <c r="D151" s="6" t="str">
        <f>IF(C151="","",IFERROR(VLOOKUP(C151,'Master Data'!$B$2:$C$527,2,FALSE),""))</f>
        <v/>
      </c>
      <c r="E151" s="10"/>
      <c r="H151" s="2" t="str">
        <f>IFERROR('Master Data'!E191,"")</f>
        <v/>
      </c>
      <c r="I151" s="2" t="str">
        <f>IFERROR(__xludf.DUMMYFUNCTION("IFERROR(TRANSPOSE(FILTER('Master Data'!$B$2:$B$527,'Master Data'!$A$2:$A$527=$B151)),"""")"),"")</f>
        <v/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</row>
    <row r="152" ht="15.75" customHeight="1">
      <c r="A152" s="8"/>
      <c r="B152" s="9"/>
      <c r="C152" s="9"/>
      <c r="D152" s="6" t="str">
        <f>IF(C152="","",IFERROR(VLOOKUP(C152,'Master Data'!$B$2:$C$527,2,FALSE),""))</f>
        <v/>
      </c>
      <c r="E152" s="10"/>
      <c r="H152" s="2" t="str">
        <f>IFERROR('Master Data'!E192,"")</f>
        <v/>
      </c>
      <c r="I152" s="2" t="str">
        <f>IFERROR(__xludf.DUMMYFUNCTION("IFERROR(TRANSPOSE(FILTER('Master Data'!$B$2:$B$527,'Master Data'!$A$2:$A$527=$B152)),"""")"),"")</f>
        <v/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</row>
    <row r="153" ht="15.75" customHeight="1">
      <c r="A153" s="8"/>
      <c r="B153" s="9"/>
      <c r="C153" s="9"/>
      <c r="D153" s="6" t="str">
        <f>IF(C153="","",IFERROR(VLOOKUP(C153,'Master Data'!$B$2:$C$527,2,FALSE),""))</f>
        <v/>
      </c>
      <c r="E153" s="10"/>
      <c r="H153" s="2" t="str">
        <f>IFERROR('Master Data'!E193,"")</f>
        <v/>
      </c>
      <c r="I153" s="2" t="str">
        <f>IFERROR(__xludf.DUMMYFUNCTION("IFERROR(TRANSPOSE(FILTER('Master Data'!$B$2:$B$527,'Master Data'!$A$2:$A$527=$B153)),"""")"),"")</f>
        <v/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</row>
    <row r="154" ht="15.75" customHeight="1">
      <c r="A154" s="8"/>
      <c r="B154" s="9"/>
      <c r="C154" s="9"/>
      <c r="D154" s="6" t="str">
        <f>IF(C154="","",IFERROR(VLOOKUP(C154,'Master Data'!$B$2:$C$527,2,FALSE),""))</f>
        <v/>
      </c>
      <c r="E154" s="10"/>
      <c r="H154" s="2" t="str">
        <f>IFERROR('Master Data'!E194,"")</f>
        <v/>
      </c>
      <c r="I154" s="2" t="str">
        <f>IFERROR(__xludf.DUMMYFUNCTION("IFERROR(TRANSPOSE(FILTER('Master Data'!$B$2:$B$527,'Master Data'!$A$2:$A$527=$B154)),"""")"),"")</f>
        <v/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</row>
    <row r="155" ht="15.75" customHeight="1">
      <c r="A155" s="8"/>
      <c r="B155" s="9"/>
      <c r="C155" s="9"/>
      <c r="D155" s="6" t="str">
        <f>IF(C155="","",IFERROR(VLOOKUP(C155,'Master Data'!$B$2:$C$527,2,FALSE),""))</f>
        <v/>
      </c>
      <c r="E155" s="10"/>
      <c r="H155" s="2" t="str">
        <f>IFERROR('Master Data'!E195,"")</f>
        <v/>
      </c>
      <c r="I155" s="2" t="str">
        <f>IFERROR(__xludf.DUMMYFUNCTION("IFERROR(TRANSPOSE(FILTER('Master Data'!$B$2:$B$527,'Master Data'!$A$2:$A$527=$B155)),"""")"),"")</f>
        <v/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</row>
    <row r="156" ht="15.75" customHeight="1">
      <c r="A156" s="8"/>
      <c r="B156" s="9"/>
      <c r="C156" s="9"/>
      <c r="D156" s="6" t="str">
        <f>IF(C156="","",IFERROR(VLOOKUP(C156,'Master Data'!$B$2:$C$527,2,FALSE),""))</f>
        <v/>
      </c>
      <c r="E156" s="10"/>
      <c r="H156" s="2" t="str">
        <f>IFERROR('Master Data'!E196,"")</f>
        <v/>
      </c>
      <c r="I156" s="2" t="str">
        <f>IFERROR(__xludf.DUMMYFUNCTION("IFERROR(TRANSPOSE(FILTER('Master Data'!$B$2:$B$527,'Master Data'!$A$2:$A$527=$B156)),"""")"),"")</f>
        <v/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</row>
    <row r="157" ht="15.75" customHeight="1">
      <c r="A157" s="8"/>
      <c r="B157" s="9"/>
      <c r="C157" s="9"/>
      <c r="D157" s="6" t="str">
        <f>IF(C157="","",IFERROR(VLOOKUP(C157,'Master Data'!$B$2:$C$527,2,FALSE),""))</f>
        <v/>
      </c>
      <c r="E157" s="10"/>
      <c r="H157" s="2" t="str">
        <f>IFERROR('Master Data'!E197,"")</f>
        <v/>
      </c>
      <c r="I157" s="2" t="str">
        <f>IFERROR(__xludf.DUMMYFUNCTION("IFERROR(TRANSPOSE(FILTER('Master Data'!$B$2:$B$527,'Master Data'!$A$2:$A$527=$B157)),"""")"),"")</f>
        <v/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</row>
    <row r="158" ht="15.75" customHeight="1">
      <c r="A158" s="8"/>
      <c r="B158" s="9"/>
      <c r="C158" s="9"/>
      <c r="D158" s="6" t="str">
        <f>IF(C158="","",IFERROR(VLOOKUP(C158,'Master Data'!$B$2:$C$527,2,FALSE),""))</f>
        <v/>
      </c>
      <c r="E158" s="10"/>
      <c r="H158" s="2" t="str">
        <f>IFERROR('Master Data'!E198,"")</f>
        <v/>
      </c>
      <c r="I158" s="2" t="str">
        <f>IFERROR(__xludf.DUMMYFUNCTION("IFERROR(TRANSPOSE(FILTER('Master Data'!$B$2:$B$527,'Master Data'!$A$2:$A$527=$B158)),"""")"),"")</f>
        <v/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</row>
    <row r="159" ht="15.75" customHeight="1">
      <c r="A159" s="8"/>
      <c r="B159" s="9"/>
      <c r="C159" s="9"/>
      <c r="D159" s="6" t="str">
        <f>IF(C159="","",IFERROR(VLOOKUP(C159,'Master Data'!$B$2:$C$527,2,FALSE),""))</f>
        <v/>
      </c>
      <c r="E159" s="10"/>
      <c r="H159" s="2" t="str">
        <f>IFERROR('Master Data'!E199,"")</f>
        <v/>
      </c>
      <c r="I159" s="2" t="str">
        <f>IFERROR(__xludf.DUMMYFUNCTION("IFERROR(TRANSPOSE(FILTER('Master Data'!$B$2:$B$527,'Master Data'!$A$2:$A$527=$B159)),"""")"),"")</f>
        <v/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</row>
    <row r="160" ht="15.75" customHeight="1">
      <c r="A160" s="8"/>
      <c r="B160" s="9"/>
      <c r="C160" s="9"/>
      <c r="D160" s="6" t="str">
        <f>IF(C160="","",IFERROR(VLOOKUP(C160,'Master Data'!$B$2:$C$527,2,FALSE),""))</f>
        <v/>
      </c>
      <c r="E160" s="10"/>
      <c r="H160" s="2" t="str">
        <f>IFERROR('Master Data'!E200,"")</f>
        <v/>
      </c>
      <c r="I160" s="2" t="str">
        <f>IFERROR(__xludf.DUMMYFUNCTION("IFERROR(TRANSPOSE(FILTER('Master Data'!$B$2:$B$527,'Master Data'!$A$2:$A$527=$B160)),"""")"),"")</f>
        <v/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</row>
    <row r="161" ht="15.75" customHeight="1">
      <c r="A161" s="8"/>
      <c r="B161" s="9"/>
      <c r="C161" s="9"/>
      <c r="D161" s="6" t="str">
        <f>IF(C161="","",IFERROR(VLOOKUP(C161,'Master Data'!$B$2:$C$527,2,FALSE),""))</f>
        <v/>
      </c>
      <c r="E161" s="10"/>
      <c r="H161" s="2" t="str">
        <f>IFERROR('Master Data'!E201,"")</f>
        <v/>
      </c>
      <c r="I161" s="2" t="str">
        <f>IFERROR(__xludf.DUMMYFUNCTION("IFERROR(TRANSPOSE(FILTER('Master Data'!$B$2:$B$527,'Master Data'!$A$2:$A$527=$B161)),"""")"),"")</f>
        <v/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</row>
    <row r="162" ht="15.75" customHeight="1">
      <c r="A162" s="8"/>
      <c r="B162" s="9"/>
      <c r="C162" s="9"/>
      <c r="D162" s="6" t="str">
        <f>IF(C162="","",IFERROR(VLOOKUP(C162,'Master Data'!$B$2:$C$527,2,FALSE),""))</f>
        <v/>
      </c>
      <c r="E162" s="10"/>
      <c r="H162" s="2" t="str">
        <f>IFERROR('Master Data'!E202,"")</f>
        <v/>
      </c>
      <c r="I162" s="2" t="str">
        <f>IFERROR(__xludf.DUMMYFUNCTION("IFERROR(TRANSPOSE(FILTER('Master Data'!$B$2:$B$527,'Master Data'!$A$2:$A$527=$B162)),"""")"),"")</f>
        <v/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</row>
    <row r="163" ht="15.75" customHeight="1">
      <c r="A163" s="8"/>
      <c r="B163" s="9"/>
      <c r="C163" s="9"/>
      <c r="D163" s="6" t="str">
        <f>IF(C163="","",IFERROR(VLOOKUP(C163,'Master Data'!$B$2:$C$527,2,FALSE),""))</f>
        <v/>
      </c>
      <c r="E163" s="10"/>
      <c r="H163" s="2" t="str">
        <f>IFERROR('Master Data'!E203,"")</f>
        <v/>
      </c>
      <c r="I163" s="2" t="str">
        <f>IFERROR(__xludf.DUMMYFUNCTION("IFERROR(TRANSPOSE(FILTER('Master Data'!$B$2:$B$527,'Master Data'!$A$2:$A$527=$B163)),"""")"),"")</f>
        <v/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</row>
    <row r="164" ht="15.75" customHeight="1">
      <c r="A164" s="8"/>
      <c r="B164" s="9"/>
      <c r="C164" s="9"/>
      <c r="D164" s="6" t="str">
        <f>IF(C164="","",IFERROR(VLOOKUP(C164,'Master Data'!$B$2:$C$527,2,FALSE),""))</f>
        <v/>
      </c>
      <c r="E164" s="10"/>
      <c r="H164" s="2" t="str">
        <f>IFERROR('Master Data'!E204,"")</f>
        <v/>
      </c>
      <c r="I164" s="2" t="str">
        <f>IFERROR(__xludf.DUMMYFUNCTION("IFERROR(TRANSPOSE(FILTER('Master Data'!$B$2:$B$527,'Master Data'!$A$2:$A$527=$B164)),"""")"),"")</f>
        <v/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</row>
    <row r="165" ht="15.75" customHeight="1">
      <c r="A165" s="8"/>
      <c r="B165" s="9"/>
      <c r="C165" s="9"/>
      <c r="D165" s="6" t="str">
        <f>IF(C165="","",IFERROR(VLOOKUP(C165,'Master Data'!$B$2:$C$527,2,FALSE),""))</f>
        <v/>
      </c>
      <c r="E165" s="10"/>
      <c r="H165" s="2" t="str">
        <f>IFERROR('Master Data'!E205,"")</f>
        <v/>
      </c>
      <c r="I165" s="2" t="str">
        <f>IFERROR(__xludf.DUMMYFUNCTION("IFERROR(TRANSPOSE(FILTER('Master Data'!$B$2:$B$527,'Master Data'!$A$2:$A$527=$B165)),"""")"),"")</f>
        <v/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</row>
    <row r="166" ht="15.75" customHeight="1">
      <c r="A166" s="8"/>
      <c r="B166" s="9"/>
      <c r="C166" s="9"/>
      <c r="D166" s="6" t="str">
        <f>IF(C166="","",IFERROR(VLOOKUP(C166,'Master Data'!$B$2:$C$527,2,FALSE),""))</f>
        <v/>
      </c>
      <c r="E166" s="10"/>
      <c r="H166" s="2" t="str">
        <f>IFERROR('Master Data'!E206,"")</f>
        <v/>
      </c>
      <c r="I166" s="2" t="str">
        <f>IFERROR(__xludf.DUMMYFUNCTION("IFERROR(TRANSPOSE(FILTER('Master Data'!$B$2:$B$527,'Master Data'!$A$2:$A$527=$B166)),"""")"),"")</f>
        <v/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</row>
    <row r="167" ht="15.75" customHeight="1">
      <c r="A167" s="8"/>
      <c r="B167" s="9"/>
      <c r="C167" s="9"/>
      <c r="D167" s="6" t="str">
        <f>IF(C167="","",IFERROR(VLOOKUP(C167,'Master Data'!$B$2:$C$527,2,FALSE),""))</f>
        <v/>
      </c>
      <c r="E167" s="10"/>
      <c r="H167" s="2" t="str">
        <f>IFERROR('Master Data'!E207,"")</f>
        <v/>
      </c>
      <c r="I167" s="2" t="str">
        <f>IFERROR(__xludf.DUMMYFUNCTION("IFERROR(TRANSPOSE(FILTER('Master Data'!$B$2:$B$527,'Master Data'!$A$2:$A$527=$B167)),"""")"),"")</f>
        <v/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</row>
    <row r="168" ht="15.75" customHeight="1">
      <c r="A168" s="8"/>
      <c r="B168" s="9"/>
      <c r="C168" s="9"/>
      <c r="D168" s="6" t="str">
        <f>IF(C168="","",IFERROR(VLOOKUP(C168,'Master Data'!$B$2:$C$527,2,FALSE),""))</f>
        <v/>
      </c>
      <c r="E168" s="10"/>
      <c r="H168" s="2" t="str">
        <f>IFERROR('Master Data'!E208,"")</f>
        <v/>
      </c>
      <c r="I168" s="2" t="str">
        <f>IFERROR(__xludf.DUMMYFUNCTION("IFERROR(TRANSPOSE(FILTER('Master Data'!$B$2:$B$527,'Master Data'!$A$2:$A$527=$B168)),"""")"),"")</f>
        <v/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</row>
    <row r="169" ht="15.75" customHeight="1">
      <c r="A169" s="8"/>
      <c r="B169" s="9"/>
      <c r="C169" s="9"/>
      <c r="D169" s="6" t="str">
        <f>IF(C169="","",IFERROR(VLOOKUP(C169,'Master Data'!$B$2:$C$527,2,FALSE),""))</f>
        <v/>
      </c>
      <c r="E169" s="10"/>
      <c r="H169" s="2" t="str">
        <f>IFERROR('Master Data'!E209,"")</f>
        <v/>
      </c>
      <c r="I169" s="2" t="str">
        <f>IFERROR(__xludf.DUMMYFUNCTION("IFERROR(TRANSPOSE(FILTER('Master Data'!$B$2:$B$527,'Master Data'!$A$2:$A$527=$B169)),"""")"),"")</f>
        <v/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</row>
    <row r="170" ht="15.75" customHeight="1">
      <c r="A170" s="8"/>
      <c r="B170" s="9"/>
      <c r="C170" s="9"/>
      <c r="D170" s="6" t="str">
        <f>IF(C170="","",IFERROR(VLOOKUP(C170,'Master Data'!$B$2:$C$527,2,FALSE),""))</f>
        <v/>
      </c>
      <c r="E170" s="10"/>
      <c r="H170" s="2" t="str">
        <f>IFERROR('Master Data'!E210,"")</f>
        <v/>
      </c>
      <c r="I170" s="2" t="str">
        <f>IFERROR(__xludf.DUMMYFUNCTION("IFERROR(TRANSPOSE(FILTER('Master Data'!$B$2:$B$527,'Master Data'!$A$2:$A$527=$B170)),"""")"),"")</f>
        <v/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</row>
    <row r="171" ht="15.75" customHeight="1">
      <c r="A171" s="8"/>
      <c r="B171" s="9"/>
      <c r="C171" s="9"/>
      <c r="D171" s="6" t="str">
        <f>IF(C171="","",IFERROR(VLOOKUP(C171,'Master Data'!$B$2:$C$527,2,FALSE),""))</f>
        <v/>
      </c>
      <c r="E171" s="10"/>
      <c r="H171" s="2" t="str">
        <f>IFERROR('Master Data'!E211,"")</f>
        <v/>
      </c>
      <c r="I171" s="2" t="str">
        <f>IFERROR(__xludf.DUMMYFUNCTION("IFERROR(TRANSPOSE(FILTER('Master Data'!$B$2:$B$527,'Master Data'!$A$2:$A$527=$B171)),"""")"),"")</f>
        <v/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</row>
    <row r="172" ht="15.75" customHeight="1">
      <c r="A172" s="8"/>
      <c r="B172" s="9"/>
      <c r="C172" s="9"/>
      <c r="D172" s="6" t="str">
        <f>IF(C172="","",IFERROR(VLOOKUP(C172,'Master Data'!$B$2:$C$527,2,FALSE),""))</f>
        <v/>
      </c>
      <c r="E172" s="10"/>
      <c r="H172" s="2" t="str">
        <f>IFERROR('Master Data'!E212,"")</f>
        <v/>
      </c>
      <c r="I172" s="2" t="str">
        <f>IFERROR(__xludf.DUMMYFUNCTION("IFERROR(TRANSPOSE(FILTER('Master Data'!$B$2:$B$527,'Master Data'!$A$2:$A$527=$B172)),"""")"),"")</f>
        <v/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</row>
    <row r="173" ht="15.75" customHeight="1">
      <c r="A173" s="8"/>
      <c r="B173" s="9"/>
      <c r="C173" s="9"/>
      <c r="D173" s="6" t="str">
        <f>IF(C173="","",IFERROR(VLOOKUP(C173,'Master Data'!$B$2:$C$527,2,FALSE),""))</f>
        <v/>
      </c>
      <c r="E173" s="10"/>
      <c r="H173" s="2" t="str">
        <f>IFERROR('Master Data'!E213,"")</f>
        <v/>
      </c>
      <c r="I173" s="2" t="str">
        <f>IFERROR(__xludf.DUMMYFUNCTION("IFERROR(TRANSPOSE(FILTER('Master Data'!$B$2:$B$527,'Master Data'!$A$2:$A$527=$B173)),"""")"),"")</f>
        <v/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</row>
    <row r="174" ht="15.75" customHeight="1">
      <c r="A174" s="8"/>
      <c r="B174" s="9"/>
      <c r="C174" s="9"/>
      <c r="D174" s="6" t="str">
        <f>IF(C174="","",IFERROR(VLOOKUP(C174,'Master Data'!$B$2:$C$527,2,FALSE),""))</f>
        <v/>
      </c>
      <c r="E174" s="10"/>
      <c r="H174" s="2" t="str">
        <f>IFERROR('Master Data'!E214,"")</f>
        <v/>
      </c>
      <c r="I174" s="2" t="str">
        <f>IFERROR(__xludf.DUMMYFUNCTION("IFERROR(TRANSPOSE(FILTER('Master Data'!$B$2:$B$527,'Master Data'!$A$2:$A$527=$B174)),"""")"),"")</f>
        <v/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</row>
    <row r="175" ht="15.75" customHeight="1">
      <c r="A175" s="8"/>
      <c r="B175" s="9"/>
      <c r="C175" s="9"/>
      <c r="D175" s="6" t="str">
        <f>IF(C175="","",IFERROR(VLOOKUP(C175,'Master Data'!$B$2:$C$527,2,FALSE),""))</f>
        <v/>
      </c>
      <c r="E175" s="10"/>
      <c r="H175" s="2" t="str">
        <f>IFERROR('Master Data'!E215,"")</f>
        <v/>
      </c>
      <c r="I175" s="2" t="str">
        <f>IFERROR(__xludf.DUMMYFUNCTION("IFERROR(TRANSPOSE(FILTER('Master Data'!$B$2:$B$527,'Master Data'!$A$2:$A$527=$B175)),"""")"),"")</f>
        <v/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</row>
    <row r="176" ht="15.75" customHeight="1">
      <c r="A176" s="8"/>
      <c r="B176" s="9"/>
      <c r="C176" s="9"/>
      <c r="D176" s="6" t="str">
        <f>IF(C176="","",IFERROR(VLOOKUP(C176,'Master Data'!$B$2:$C$527,2,FALSE),""))</f>
        <v/>
      </c>
      <c r="E176" s="10"/>
      <c r="H176" s="2" t="str">
        <f>IFERROR('Master Data'!E216,"")</f>
        <v/>
      </c>
      <c r="I176" s="2" t="str">
        <f>IFERROR(__xludf.DUMMYFUNCTION("IFERROR(TRANSPOSE(FILTER('Master Data'!$B$2:$B$527,'Master Data'!$A$2:$A$527=$B176)),"""")"),"")</f>
        <v/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</row>
    <row r="177" ht="15.75" customHeight="1">
      <c r="A177" s="8"/>
      <c r="B177" s="9"/>
      <c r="C177" s="9"/>
      <c r="D177" s="6" t="str">
        <f>IF(C177="","",IFERROR(VLOOKUP(C177,'Master Data'!$B$2:$C$527,2,FALSE),""))</f>
        <v/>
      </c>
      <c r="E177" s="10"/>
      <c r="H177" s="2" t="str">
        <f>IFERROR('Master Data'!E217,"")</f>
        <v/>
      </c>
      <c r="I177" s="2" t="str">
        <f>IFERROR(__xludf.DUMMYFUNCTION("IFERROR(TRANSPOSE(FILTER('Master Data'!$B$2:$B$527,'Master Data'!$A$2:$A$527=$B177)),"""")"),"")</f>
        <v/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</row>
    <row r="178" ht="15.75" customHeight="1">
      <c r="A178" s="8"/>
      <c r="B178" s="9"/>
      <c r="C178" s="9"/>
      <c r="D178" s="6" t="str">
        <f>IF(C178="","",IFERROR(VLOOKUP(C178,'Master Data'!$B$2:$C$527,2,FALSE),""))</f>
        <v/>
      </c>
      <c r="E178" s="10"/>
      <c r="H178" s="2" t="str">
        <f>IFERROR('Master Data'!E218,"")</f>
        <v/>
      </c>
      <c r="I178" s="2" t="str">
        <f>IFERROR(__xludf.DUMMYFUNCTION("IFERROR(TRANSPOSE(FILTER('Master Data'!$B$2:$B$527,'Master Data'!$A$2:$A$527=$B178)),"""")"),"")</f>
        <v/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</row>
    <row r="179" ht="15.75" customHeight="1">
      <c r="A179" s="8"/>
      <c r="B179" s="9"/>
      <c r="C179" s="9"/>
      <c r="D179" s="6" t="str">
        <f>IF(C179="","",IFERROR(VLOOKUP(C179,'Master Data'!$B$2:$C$527,2,FALSE),""))</f>
        <v/>
      </c>
      <c r="E179" s="10"/>
      <c r="H179" s="2" t="str">
        <f>IFERROR('Master Data'!E219,"")</f>
        <v/>
      </c>
      <c r="I179" s="2" t="str">
        <f>IFERROR(__xludf.DUMMYFUNCTION("IFERROR(TRANSPOSE(FILTER('Master Data'!$B$2:$B$527,'Master Data'!$A$2:$A$527=$B179)),"""")"),"")</f>
        <v/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</row>
    <row r="180" ht="15.75" customHeight="1">
      <c r="A180" s="8"/>
      <c r="B180" s="9"/>
      <c r="C180" s="9"/>
      <c r="D180" s="6" t="str">
        <f>IF(C180="","",IFERROR(VLOOKUP(C180,'Master Data'!$B$2:$C$527,2,FALSE),""))</f>
        <v/>
      </c>
      <c r="E180" s="10"/>
      <c r="H180" s="2" t="str">
        <f>IFERROR('Master Data'!E220,"")</f>
        <v/>
      </c>
      <c r="I180" s="2" t="str">
        <f>IFERROR(__xludf.DUMMYFUNCTION("IFERROR(TRANSPOSE(FILTER('Master Data'!$B$2:$B$527,'Master Data'!$A$2:$A$527=$B180)),"""")"),"")</f>
        <v/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</row>
    <row r="181" ht="15.75" customHeight="1">
      <c r="A181" s="8"/>
      <c r="B181" s="9"/>
      <c r="C181" s="9"/>
      <c r="D181" s="6" t="str">
        <f>IF(C181="","",IFERROR(VLOOKUP(C181,'Master Data'!$B$2:$C$527,2,FALSE),""))</f>
        <v/>
      </c>
      <c r="E181" s="10"/>
      <c r="H181" s="2" t="str">
        <f>IFERROR('Master Data'!E221,"")</f>
        <v/>
      </c>
      <c r="I181" s="2" t="str">
        <f>IFERROR(__xludf.DUMMYFUNCTION("IFERROR(TRANSPOSE(FILTER('Master Data'!$B$2:$B$527,'Master Data'!$A$2:$A$527=$B181)),"""")"),"")</f>
        <v/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</row>
    <row r="182" ht="15.75" customHeight="1">
      <c r="A182" s="8"/>
      <c r="B182" s="9"/>
      <c r="C182" s="9"/>
      <c r="D182" s="6" t="str">
        <f>IF(C182="","",IFERROR(VLOOKUP(C182,'Master Data'!$B$2:$C$527,2,FALSE),""))</f>
        <v/>
      </c>
      <c r="E182" s="10"/>
      <c r="H182" s="2" t="str">
        <f>IFERROR('Master Data'!E222,"")</f>
        <v/>
      </c>
      <c r="I182" s="2" t="str">
        <f>IFERROR(__xludf.DUMMYFUNCTION("IFERROR(TRANSPOSE(FILTER('Master Data'!$B$2:$B$527,'Master Data'!$A$2:$A$527=$B182)),"""")"),"")</f>
        <v/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</row>
    <row r="183" ht="15.75" customHeight="1">
      <c r="A183" s="8"/>
      <c r="B183" s="9"/>
      <c r="C183" s="9"/>
      <c r="D183" s="6" t="str">
        <f>IF(C183="","",IFERROR(VLOOKUP(C183,'Master Data'!$B$2:$C$527,2,FALSE),""))</f>
        <v/>
      </c>
      <c r="E183" s="10"/>
      <c r="H183" s="2" t="str">
        <f>IFERROR('Master Data'!E223,"")</f>
        <v/>
      </c>
      <c r="I183" s="2" t="str">
        <f>IFERROR(__xludf.DUMMYFUNCTION("IFERROR(TRANSPOSE(FILTER('Master Data'!$B$2:$B$527,'Master Data'!$A$2:$A$527=$B183)),"""")"),"")</f>
        <v/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</row>
    <row r="184" ht="15.75" customHeight="1">
      <c r="A184" s="8"/>
      <c r="B184" s="9"/>
      <c r="C184" s="9"/>
      <c r="D184" s="6" t="str">
        <f>IF(C184="","",IFERROR(VLOOKUP(C184,'Master Data'!$B$2:$C$527,2,FALSE),""))</f>
        <v/>
      </c>
      <c r="E184" s="10"/>
      <c r="H184" s="2" t="str">
        <f>IFERROR('Master Data'!E224,"")</f>
        <v/>
      </c>
      <c r="I184" s="2" t="str">
        <f>IFERROR(__xludf.DUMMYFUNCTION("IFERROR(TRANSPOSE(FILTER('Master Data'!$B$2:$B$527,'Master Data'!$A$2:$A$527=$B184)),"""")"),"")</f>
        <v/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</row>
    <row r="185" ht="15.75" customHeight="1">
      <c r="A185" s="8"/>
      <c r="B185" s="9"/>
      <c r="C185" s="9"/>
      <c r="D185" s="6" t="str">
        <f>IF(C185="","",IFERROR(VLOOKUP(C185,'Master Data'!$B$2:$C$527,2,FALSE),""))</f>
        <v/>
      </c>
      <c r="E185" s="10"/>
      <c r="H185" s="2" t="str">
        <f>IFERROR('Master Data'!E225,"")</f>
        <v/>
      </c>
      <c r="I185" s="2" t="str">
        <f>IFERROR(__xludf.DUMMYFUNCTION("IFERROR(TRANSPOSE(FILTER('Master Data'!$B$2:$B$527,'Master Data'!$A$2:$A$527=$B185)),"""")"),"")</f>
        <v/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</row>
    <row r="186" ht="15.75" customHeight="1">
      <c r="A186" s="8"/>
      <c r="B186" s="9"/>
      <c r="C186" s="9"/>
      <c r="D186" s="6" t="str">
        <f>IF(C186="","",IFERROR(VLOOKUP(C186,'Master Data'!$B$2:$C$527,2,FALSE),""))</f>
        <v/>
      </c>
      <c r="E186" s="10"/>
      <c r="H186" s="2" t="str">
        <f>IFERROR('Master Data'!E226,"")</f>
        <v/>
      </c>
      <c r="I186" s="2" t="str">
        <f>IFERROR(__xludf.DUMMYFUNCTION("IFERROR(TRANSPOSE(FILTER('Master Data'!$B$2:$B$527,'Master Data'!$A$2:$A$527=$B186)),"""")"),"")</f>
        <v/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</row>
    <row r="187" ht="15.75" customHeight="1">
      <c r="A187" s="8"/>
      <c r="B187" s="9"/>
      <c r="C187" s="9"/>
      <c r="D187" s="6" t="str">
        <f>IF(C187="","",IFERROR(VLOOKUP(C187,'Master Data'!$B$2:$C$527,2,FALSE),""))</f>
        <v/>
      </c>
      <c r="E187" s="10"/>
      <c r="H187" s="2" t="str">
        <f>IFERROR('Master Data'!E227,"")</f>
        <v/>
      </c>
      <c r="I187" s="2" t="str">
        <f>IFERROR(__xludf.DUMMYFUNCTION("IFERROR(TRANSPOSE(FILTER('Master Data'!$B$2:$B$527,'Master Data'!$A$2:$A$527=$B187)),"""")"),"")</f>
        <v/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</row>
    <row r="188" ht="15.75" customHeight="1">
      <c r="A188" s="8"/>
      <c r="B188" s="9"/>
      <c r="C188" s="9"/>
      <c r="D188" s="6" t="str">
        <f>IF(C188="","",IFERROR(VLOOKUP(C188,'Master Data'!$B$2:$C$527,2,FALSE),""))</f>
        <v/>
      </c>
      <c r="E188" s="10"/>
      <c r="H188" s="2" t="str">
        <f>IFERROR('Master Data'!E228,"")</f>
        <v/>
      </c>
      <c r="I188" s="2" t="str">
        <f>IFERROR(__xludf.DUMMYFUNCTION("IFERROR(TRANSPOSE(FILTER('Master Data'!$B$2:$B$527,'Master Data'!$A$2:$A$527=$B188)),"""")"),"")</f>
        <v/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</row>
    <row r="189" ht="15.75" customHeight="1">
      <c r="A189" s="8"/>
      <c r="B189" s="9"/>
      <c r="C189" s="9"/>
      <c r="D189" s="6" t="str">
        <f>IF(C189="","",IFERROR(VLOOKUP(C189,'Master Data'!$B$2:$C$527,2,FALSE),""))</f>
        <v/>
      </c>
      <c r="E189" s="10"/>
      <c r="I189" s="2" t="str">
        <f>IFERROR(__xludf.DUMMYFUNCTION("IFERROR(TRANSPOSE(FILTER('Master Data'!$B$2:$B$527,'Master Data'!$A$2:$A$527=$B189)),"""")"),"")</f>
        <v/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</row>
    <row r="190" ht="15.75" customHeight="1">
      <c r="A190" s="8"/>
      <c r="B190" s="9"/>
      <c r="C190" s="9"/>
      <c r="D190" s="6" t="str">
        <f>IF(C190="","",IFERROR(VLOOKUP(C190,'Master Data'!$B$2:$C$527,2,FALSE),""))</f>
        <v/>
      </c>
      <c r="E190" s="10"/>
      <c r="I190" s="2" t="str">
        <f>IFERROR(__xludf.DUMMYFUNCTION("IFERROR(TRANSPOSE(FILTER('Master Data'!$B$2:$B$527,'Master Data'!$A$2:$A$527=$B190)),"""")"),"")</f>
        <v/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</row>
    <row r="191" ht="15.75" customHeight="1">
      <c r="A191" s="8"/>
      <c r="B191" s="9"/>
      <c r="C191" s="9"/>
      <c r="D191" s="6" t="str">
        <f>IF(C191="","",IFERROR(VLOOKUP(C191,'Master Data'!$B$2:$C$527,2,FALSE),""))</f>
        <v/>
      </c>
      <c r="E191" s="10"/>
      <c r="I191" s="2" t="str">
        <f>IFERROR(__xludf.DUMMYFUNCTION("IFERROR(TRANSPOSE(FILTER('Master Data'!$B$2:$B$527,'Master Data'!$A$2:$A$527=$B191)),"""")"),"")</f>
        <v/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</row>
    <row r="192" ht="15.75" customHeight="1">
      <c r="A192" s="8"/>
      <c r="B192" s="9"/>
      <c r="C192" s="9"/>
      <c r="D192" s="6" t="str">
        <f>IF(C192="","",IFERROR(VLOOKUP(C192,'Master Data'!$B$2:$C$527,2,FALSE),""))</f>
        <v/>
      </c>
      <c r="E192" s="10"/>
      <c r="I192" s="2" t="str">
        <f>IFERROR(__xludf.DUMMYFUNCTION("IFERROR(TRANSPOSE(FILTER('Master Data'!$B$2:$B$527,'Master Data'!$A$2:$A$527=$B192)),"""")"),"")</f>
        <v/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</row>
    <row r="193" ht="15.75" customHeight="1">
      <c r="A193" s="8"/>
      <c r="B193" s="9"/>
      <c r="C193" s="9"/>
      <c r="D193" s="6" t="str">
        <f>IF(C193="","",IFERROR(VLOOKUP(C193,'Master Data'!$B$2:$C$527,2,FALSE),""))</f>
        <v/>
      </c>
      <c r="E193" s="10"/>
      <c r="I193" s="2" t="str">
        <f>IFERROR(__xludf.DUMMYFUNCTION("IFERROR(TRANSPOSE(FILTER('Master Data'!$B$2:$B$527,'Master Data'!$A$2:$A$527=$B193)),"""")"),"")</f>
        <v/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</row>
    <row r="194" ht="15.75" customHeight="1">
      <c r="A194" s="8"/>
      <c r="B194" s="9"/>
      <c r="C194" s="9"/>
      <c r="D194" s="6" t="str">
        <f>IF(C194="","",IFERROR(VLOOKUP(C194,'Master Data'!$B$2:$C$527,2,FALSE),""))</f>
        <v/>
      </c>
      <c r="E194" s="10"/>
      <c r="I194" s="2" t="str">
        <f>IFERROR(__xludf.DUMMYFUNCTION("IFERROR(TRANSPOSE(FILTER('Master Data'!$B$2:$B$527,'Master Data'!$A$2:$A$527=$B194)),"""")"),"")</f>
        <v/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</row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1">
    <mergeCell ref="A2:E6"/>
  </mergeCells>
  <dataValidations>
    <dataValidation type="list" allowBlank="1" sqref="C8:C194">
      <formula1>$I8:$BX8</formula1>
    </dataValidation>
    <dataValidation type="list" allowBlank="1" sqref="B8:B194">
      <formula1>$H$2:$H$87</formula1>
    </dataValidation>
    <dataValidation type="custom" allowBlank="1" showDropDown="1" sqref="A8:A27">
      <formula1>OR(NOT(ISERROR(DATEVALUE(A8))), AND(ISNUMBER(A8), LEFT(CELL("format", A8))="D"))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57"/>
    <col customWidth="1" min="2" max="2" width="26.0"/>
    <col customWidth="1" min="3" max="3" width="12.0"/>
    <col customWidth="1" min="4" max="4" width="8.71"/>
    <col customWidth="1" min="5" max="5" width="22.57"/>
    <col customWidth="1" min="6" max="26" width="8.71"/>
  </cols>
  <sheetData>
    <row r="1">
      <c r="A1" s="14" t="s">
        <v>91</v>
      </c>
      <c r="B1" s="14" t="s">
        <v>5</v>
      </c>
      <c r="C1" s="14" t="s">
        <v>6</v>
      </c>
      <c r="D1" s="14"/>
      <c r="E1" s="14" t="s">
        <v>92</v>
      </c>
    </row>
    <row r="2">
      <c r="A2" s="15" t="s">
        <v>8</v>
      </c>
      <c r="B2" s="15" t="s">
        <v>9</v>
      </c>
      <c r="C2" s="15" t="s">
        <v>93</v>
      </c>
      <c r="E2" s="15" t="s">
        <v>8</v>
      </c>
    </row>
    <row r="3">
      <c r="A3" s="15" t="s">
        <v>8</v>
      </c>
      <c r="B3" s="15" t="s">
        <v>94</v>
      </c>
      <c r="C3" s="15" t="s">
        <v>95</v>
      </c>
      <c r="E3" s="15" t="s">
        <v>10</v>
      </c>
    </row>
    <row r="4">
      <c r="A4" s="15" t="s">
        <v>8</v>
      </c>
      <c r="B4" s="15" t="s">
        <v>96</v>
      </c>
      <c r="C4" s="15" t="s">
        <v>93</v>
      </c>
      <c r="E4" s="15" t="s">
        <v>12</v>
      </c>
    </row>
    <row r="5">
      <c r="A5" s="15" t="s">
        <v>8</v>
      </c>
      <c r="B5" s="15" t="s">
        <v>97</v>
      </c>
      <c r="C5" s="15" t="s">
        <v>93</v>
      </c>
      <c r="E5" s="15" t="s">
        <v>14</v>
      </c>
    </row>
    <row r="6">
      <c r="A6" s="15" t="s">
        <v>8</v>
      </c>
      <c r="B6" s="15" t="s">
        <v>98</v>
      </c>
      <c r="C6" s="15" t="s">
        <v>99</v>
      </c>
      <c r="E6" s="15" t="s">
        <v>24</v>
      </c>
    </row>
    <row r="7">
      <c r="A7" s="15" t="s">
        <v>8</v>
      </c>
      <c r="B7" s="15" t="s">
        <v>100</v>
      </c>
      <c r="C7" s="15" t="s">
        <v>93</v>
      </c>
      <c r="E7" s="16" t="s">
        <v>17</v>
      </c>
    </row>
    <row r="8">
      <c r="A8" s="15" t="s">
        <v>8</v>
      </c>
      <c r="B8" s="15" t="s">
        <v>101</v>
      </c>
      <c r="C8" s="15" t="s">
        <v>93</v>
      </c>
      <c r="E8" s="16" t="s">
        <v>26</v>
      </c>
    </row>
    <row r="9">
      <c r="A9" s="15" t="s">
        <v>8</v>
      </c>
      <c r="B9" s="16" t="s">
        <v>87</v>
      </c>
      <c r="C9" s="16" t="s">
        <v>93</v>
      </c>
      <c r="E9" s="16" t="s">
        <v>35</v>
      </c>
    </row>
    <row r="10">
      <c r="A10" s="15" t="s">
        <v>10</v>
      </c>
      <c r="B10" s="16" t="s">
        <v>11</v>
      </c>
      <c r="C10" s="15" t="s">
        <v>93</v>
      </c>
      <c r="E10" s="16" t="s">
        <v>102</v>
      </c>
    </row>
    <row r="11">
      <c r="A11" s="16" t="s">
        <v>10</v>
      </c>
      <c r="B11" s="16" t="s">
        <v>39</v>
      </c>
      <c r="C11" s="16" t="s">
        <v>93</v>
      </c>
      <c r="E11" s="15"/>
    </row>
    <row r="12">
      <c r="A12" s="15" t="s">
        <v>10</v>
      </c>
      <c r="B12" s="16" t="s">
        <v>68</v>
      </c>
      <c r="C12" s="15" t="s">
        <v>93</v>
      </c>
      <c r="E12" s="15"/>
    </row>
    <row r="13">
      <c r="A13" s="16" t="s">
        <v>103</v>
      </c>
      <c r="B13" s="16" t="s">
        <v>104</v>
      </c>
      <c r="C13" s="16" t="s">
        <v>93</v>
      </c>
      <c r="E13" s="15"/>
    </row>
    <row r="14">
      <c r="A14" s="15" t="s">
        <v>10</v>
      </c>
      <c r="B14" s="15" t="s">
        <v>56</v>
      </c>
      <c r="C14" s="16" t="s">
        <v>93</v>
      </c>
      <c r="E14" s="15"/>
    </row>
    <row r="15">
      <c r="A15" s="16" t="s">
        <v>10</v>
      </c>
      <c r="B15" s="16" t="s">
        <v>105</v>
      </c>
      <c r="C15" s="16" t="s">
        <v>93</v>
      </c>
      <c r="E15" s="15"/>
    </row>
    <row r="16">
      <c r="A16" s="16" t="s">
        <v>10</v>
      </c>
      <c r="B16" s="16" t="s">
        <v>88</v>
      </c>
      <c r="C16" s="16" t="s">
        <v>93</v>
      </c>
      <c r="E16" s="15"/>
    </row>
    <row r="17">
      <c r="A17" s="15" t="s">
        <v>10</v>
      </c>
      <c r="B17" s="15" t="s">
        <v>75</v>
      </c>
      <c r="C17" s="15" t="s">
        <v>93</v>
      </c>
      <c r="E17" s="15"/>
    </row>
    <row r="18">
      <c r="A18" s="15" t="s">
        <v>10</v>
      </c>
      <c r="B18" s="15" t="s">
        <v>106</v>
      </c>
      <c r="C18" s="15" t="s">
        <v>93</v>
      </c>
      <c r="E18" s="15"/>
    </row>
    <row r="19">
      <c r="A19" s="15" t="s">
        <v>10</v>
      </c>
      <c r="B19" s="16" t="s">
        <v>53</v>
      </c>
      <c r="C19" s="16" t="s">
        <v>107</v>
      </c>
      <c r="E19" s="15"/>
    </row>
    <row r="20">
      <c r="A20" s="16" t="s">
        <v>103</v>
      </c>
      <c r="B20" s="16" t="s">
        <v>53</v>
      </c>
      <c r="C20" s="16" t="s">
        <v>107</v>
      </c>
      <c r="E20" s="15"/>
    </row>
    <row r="21">
      <c r="A21" s="15" t="s">
        <v>12</v>
      </c>
      <c r="B21" s="15" t="s">
        <v>40</v>
      </c>
      <c r="C21" s="16" t="s">
        <v>93</v>
      </c>
      <c r="E21" s="15"/>
    </row>
    <row r="22">
      <c r="A22" s="15" t="s">
        <v>12</v>
      </c>
      <c r="B22" s="15" t="s">
        <v>13</v>
      </c>
      <c r="C22" s="16" t="s">
        <v>108</v>
      </c>
      <c r="E22" s="15"/>
    </row>
    <row r="23">
      <c r="A23" s="15" t="s">
        <v>12</v>
      </c>
      <c r="B23" s="15" t="s">
        <v>109</v>
      </c>
      <c r="C23" s="15" t="s">
        <v>93</v>
      </c>
      <c r="E23" s="15"/>
    </row>
    <row r="24">
      <c r="A24" s="16" t="s">
        <v>12</v>
      </c>
      <c r="B24" s="16" t="s">
        <v>42</v>
      </c>
      <c r="C24" s="16" t="s">
        <v>93</v>
      </c>
      <c r="E24" s="15"/>
    </row>
    <row r="25">
      <c r="A25" s="15" t="s">
        <v>12</v>
      </c>
      <c r="B25" s="15" t="s">
        <v>110</v>
      </c>
      <c r="C25" s="15" t="s">
        <v>93</v>
      </c>
      <c r="E25" s="15"/>
    </row>
    <row r="26">
      <c r="A26" s="15" t="s">
        <v>12</v>
      </c>
      <c r="B26" s="15" t="s">
        <v>111</v>
      </c>
      <c r="C26" s="15" t="s">
        <v>108</v>
      </c>
      <c r="E26" s="15"/>
    </row>
    <row r="27" ht="15.75" customHeight="1">
      <c r="A27" s="15" t="s">
        <v>14</v>
      </c>
      <c r="B27" s="15" t="s">
        <v>16</v>
      </c>
      <c r="C27" s="15" t="s">
        <v>93</v>
      </c>
      <c r="E27" s="15"/>
    </row>
    <row r="28" ht="15.75" customHeight="1">
      <c r="A28" s="15" t="s">
        <v>14</v>
      </c>
      <c r="B28" s="16" t="s">
        <v>57</v>
      </c>
      <c r="C28" s="16" t="s">
        <v>93</v>
      </c>
      <c r="E28" s="15"/>
    </row>
    <row r="29" ht="15.75" customHeight="1">
      <c r="A29" s="15" t="s">
        <v>14</v>
      </c>
      <c r="B29" s="16" t="s">
        <v>59</v>
      </c>
      <c r="C29" s="16" t="s">
        <v>93</v>
      </c>
      <c r="E29" s="15"/>
    </row>
    <row r="30" ht="15.75" customHeight="1">
      <c r="A30" s="15" t="s">
        <v>14</v>
      </c>
      <c r="B30" s="15" t="s">
        <v>58</v>
      </c>
      <c r="C30" s="15" t="s">
        <v>93</v>
      </c>
      <c r="E30" s="15"/>
    </row>
    <row r="31" ht="15.75" customHeight="1">
      <c r="A31" s="15" t="s">
        <v>14</v>
      </c>
      <c r="B31" s="15" t="s">
        <v>64</v>
      </c>
      <c r="C31" s="15" t="s">
        <v>93</v>
      </c>
      <c r="E31" s="15"/>
    </row>
    <row r="32" ht="15.75" customHeight="1">
      <c r="A32" s="16" t="s">
        <v>14</v>
      </c>
      <c r="B32" s="16" t="s">
        <v>69</v>
      </c>
      <c r="C32" s="16" t="s">
        <v>93</v>
      </c>
      <c r="E32" s="15"/>
    </row>
    <row r="33" ht="15.75" customHeight="1">
      <c r="A33" s="15" t="s">
        <v>14</v>
      </c>
      <c r="B33" s="16" t="s">
        <v>76</v>
      </c>
      <c r="C33" s="16" t="s">
        <v>93</v>
      </c>
      <c r="E33" s="15"/>
    </row>
    <row r="34" ht="15.75" customHeight="1">
      <c r="A34" s="16" t="s">
        <v>14</v>
      </c>
      <c r="B34" s="16" t="s">
        <v>70</v>
      </c>
      <c r="C34" s="16" t="s">
        <v>93</v>
      </c>
      <c r="E34" s="15"/>
    </row>
    <row r="35" ht="15.75" customHeight="1">
      <c r="A35" s="16" t="s">
        <v>14</v>
      </c>
      <c r="B35" s="16" t="s">
        <v>41</v>
      </c>
      <c r="C35" s="16" t="s">
        <v>93</v>
      </c>
      <c r="E35" s="15"/>
    </row>
    <row r="36" ht="15.75" customHeight="1">
      <c r="A36" s="16" t="s">
        <v>14</v>
      </c>
      <c r="B36" s="16" t="s">
        <v>19</v>
      </c>
      <c r="C36" s="16" t="s">
        <v>93</v>
      </c>
      <c r="E36" s="15"/>
    </row>
    <row r="37" ht="15.75" customHeight="1">
      <c r="A37" s="16" t="s">
        <v>14</v>
      </c>
      <c r="B37" s="16" t="s">
        <v>15</v>
      </c>
      <c r="C37" s="16" t="s">
        <v>93</v>
      </c>
      <c r="E37" s="15"/>
    </row>
    <row r="38" ht="15.75" customHeight="1">
      <c r="A38" s="15" t="s">
        <v>14</v>
      </c>
      <c r="B38" s="15" t="s">
        <v>23</v>
      </c>
      <c r="C38" s="15" t="s">
        <v>93</v>
      </c>
      <c r="E38" s="15"/>
    </row>
    <row r="39" ht="15.75" customHeight="1">
      <c r="A39" s="16" t="s">
        <v>14</v>
      </c>
      <c r="B39" s="16" t="s">
        <v>77</v>
      </c>
      <c r="C39" s="16" t="s">
        <v>112</v>
      </c>
      <c r="E39" s="15"/>
    </row>
    <row r="40" ht="15.75" customHeight="1">
      <c r="A40" s="16" t="s">
        <v>14</v>
      </c>
      <c r="B40" s="16" t="s">
        <v>65</v>
      </c>
      <c r="C40" s="16" t="s">
        <v>93</v>
      </c>
      <c r="E40" s="15"/>
    </row>
    <row r="41" ht="15.75" customHeight="1">
      <c r="A41" s="15" t="s">
        <v>24</v>
      </c>
      <c r="B41" s="15" t="s">
        <v>25</v>
      </c>
      <c r="C41" s="16" t="s">
        <v>93</v>
      </c>
      <c r="E41" s="15"/>
    </row>
    <row r="42" ht="15.75" customHeight="1">
      <c r="A42" s="15" t="s">
        <v>24</v>
      </c>
      <c r="B42" s="15" t="s">
        <v>47</v>
      </c>
      <c r="C42" s="16" t="s">
        <v>93</v>
      </c>
      <c r="E42" s="15"/>
    </row>
    <row r="43" ht="15.75" customHeight="1">
      <c r="A43" s="15" t="s">
        <v>24</v>
      </c>
      <c r="B43" s="15" t="s">
        <v>71</v>
      </c>
      <c r="C43" s="15" t="s">
        <v>93</v>
      </c>
      <c r="E43" s="15"/>
    </row>
    <row r="44" ht="15.75" customHeight="1">
      <c r="A44" s="15" t="s">
        <v>24</v>
      </c>
      <c r="B44" s="15" t="s">
        <v>82</v>
      </c>
      <c r="C44" s="16" t="s">
        <v>93</v>
      </c>
      <c r="E44" s="15"/>
    </row>
    <row r="45" ht="15.75" customHeight="1">
      <c r="A45" s="15" t="s">
        <v>24</v>
      </c>
      <c r="B45" s="16" t="s">
        <v>63</v>
      </c>
      <c r="C45" s="16" t="s">
        <v>93</v>
      </c>
      <c r="E45" s="15"/>
    </row>
    <row r="46" ht="15.75" customHeight="1">
      <c r="A46" s="16" t="s">
        <v>24</v>
      </c>
      <c r="B46" s="16" t="s">
        <v>78</v>
      </c>
      <c r="C46" s="16" t="s">
        <v>93</v>
      </c>
      <c r="E46" s="15"/>
    </row>
    <row r="47" ht="15.75" customHeight="1">
      <c r="A47" s="15" t="s">
        <v>24</v>
      </c>
      <c r="B47" s="15" t="s">
        <v>113</v>
      </c>
      <c r="C47" s="15" t="s">
        <v>93</v>
      </c>
      <c r="E47" s="15"/>
    </row>
    <row r="48" ht="15.75" customHeight="1">
      <c r="A48" s="16" t="s">
        <v>17</v>
      </c>
      <c r="B48" s="15" t="s">
        <v>20</v>
      </c>
      <c r="C48" s="15" t="s">
        <v>93</v>
      </c>
      <c r="E48" s="15"/>
    </row>
    <row r="49" ht="15.75" customHeight="1">
      <c r="A49" s="16" t="s">
        <v>17</v>
      </c>
      <c r="B49" s="15" t="s">
        <v>21</v>
      </c>
      <c r="C49" s="15" t="s">
        <v>93</v>
      </c>
      <c r="E49" s="15"/>
    </row>
    <row r="50" ht="15.75" customHeight="1">
      <c r="A50" s="16" t="s">
        <v>17</v>
      </c>
      <c r="B50" s="16" t="s">
        <v>43</v>
      </c>
      <c r="C50" s="16" t="s">
        <v>93</v>
      </c>
      <c r="E50" s="15"/>
    </row>
    <row r="51" ht="15.75" customHeight="1">
      <c r="A51" s="16" t="s">
        <v>17</v>
      </c>
      <c r="B51" s="16" t="s">
        <v>44</v>
      </c>
      <c r="C51" s="16" t="s">
        <v>112</v>
      </c>
      <c r="E51" s="15"/>
    </row>
    <row r="52" ht="15.75" customHeight="1">
      <c r="A52" s="16" t="s">
        <v>17</v>
      </c>
      <c r="B52" s="16" t="s">
        <v>18</v>
      </c>
      <c r="C52" s="16" t="s">
        <v>93</v>
      </c>
      <c r="E52" s="15"/>
    </row>
    <row r="53" ht="15.75" customHeight="1">
      <c r="A53" s="16" t="s">
        <v>17</v>
      </c>
      <c r="B53" s="16" t="s">
        <v>22</v>
      </c>
      <c r="C53" s="16" t="s">
        <v>93</v>
      </c>
      <c r="E53" s="15"/>
    </row>
    <row r="54" ht="15.75" customHeight="1">
      <c r="A54" s="16" t="s">
        <v>17</v>
      </c>
      <c r="B54" s="16" t="s">
        <v>74</v>
      </c>
      <c r="C54" s="16" t="s">
        <v>114</v>
      </c>
      <c r="E54" s="15"/>
    </row>
    <row r="55" ht="15.75" customHeight="1">
      <c r="A55" s="16" t="s">
        <v>17</v>
      </c>
      <c r="B55" s="16" t="s">
        <v>61</v>
      </c>
      <c r="C55" s="16" t="s">
        <v>93</v>
      </c>
      <c r="E55" s="15"/>
    </row>
    <row r="56" ht="15.75" customHeight="1">
      <c r="A56" s="16" t="s">
        <v>17</v>
      </c>
      <c r="B56" s="16" t="s">
        <v>62</v>
      </c>
      <c r="C56" s="16" t="s">
        <v>93</v>
      </c>
      <c r="E56" s="15"/>
    </row>
    <row r="57" ht="15.75" customHeight="1">
      <c r="A57" s="16" t="s">
        <v>17</v>
      </c>
      <c r="B57" s="16" t="s">
        <v>45</v>
      </c>
      <c r="C57" s="16" t="s">
        <v>93</v>
      </c>
      <c r="E57" s="15"/>
    </row>
    <row r="58" ht="15.75" customHeight="1">
      <c r="A58" s="16" t="s">
        <v>17</v>
      </c>
      <c r="B58" s="16" t="s">
        <v>60</v>
      </c>
      <c r="C58" s="16" t="s">
        <v>93</v>
      </c>
      <c r="E58" s="15"/>
    </row>
    <row r="59" ht="15.75" customHeight="1">
      <c r="A59" s="16" t="s">
        <v>17</v>
      </c>
      <c r="B59" s="16" t="s">
        <v>66</v>
      </c>
      <c r="C59" s="16" t="s">
        <v>93</v>
      </c>
      <c r="E59" s="15"/>
    </row>
    <row r="60" ht="15.75" customHeight="1">
      <c r="A60" s="16" t="s">
        <v>26</v>
      </c>
      <c r="B60" s="16" t="s">
        <v>27</v>
      </c>
      <c r="C60" s="16" t="s">
        <v>107</v>
      </c>
      <c r="E60" s="15"/>
    </row>
    <row r="61" ht="15.75" customHeight="1">
      <c r="A61" s="16" t="s">
        <v>26</v>
      </c>
      <c r="B61" s="16" t="s">
        <v>30</v>
      </c>
      <c r="C61" s="16" t="s">
        <v>107</v>
      </c>
      <c r="E61" s="15"/>
    </row>
    <row r="62" ht="15.75" customHeight="1">
      <c r="A62" s="16" t="s">
        <v>26</v>
      </c>
      <c r="B62" s="16" t="s">
        <v>67</v>
      </c>
      <c r="C62" s="16" t="s">
        <v>93</v>
      </c>
      <c r="E62" s="15"/>
    </row>
    <row r="63" ht="15.75" customHeight="1">
      <c r="A63" s="16" t="s">
        <v>26</v>
      </c>
      <c r="B63" s="16" t="s">
        <v>33</v>
      </c>
      <c r="C63" s="16" t="s">
        <v>99</v>
      </c>
      <c r="E63" s="15"/>
    </row>
    <row r="64" ht="15.75" customHeight="1">
      <c r="A64" s="16" t="s">
        <v>26</v>
      </c>
      <c r="B64" s="16" t="s">
        <v>31</v>
      </c>
      <c r="C64" s="16" t="s">
        <v>107</v>
      </c>
      <c r="E64" s="15"/>
    </row>
    <row r="65" ht="15.75" customHeight="1">
      <c r="A65" s="16" t="s">
        <v>26</v>
      </c>
      <c r="B65" s="16" t="s">
        <v>28</v>
      </c>
      <c r="C65" s="16" t="s">
        <v>99</v>
      </c>
      <c r="E65" s="15"/>
    </row>
    <row r="66" ht="15.75" customHeight="1">
      <c r="A66" s="16" t="s">
        <v>26</v>
      </c>
      <c r="B66" s="16" t="s">
        <v>29</v>
      </c>
      <c r="C66" s="16" t="s">
        <v>108</v>
      </c>
      <c r="E66" s="15"/>
    </row>
    <row r="67" ht="15.75" customHeight="1">
      <c r="A67" s="16" t="s">
        <v>26</v>
      </c>
      <c r="B67" s="16" t="s">
        <v>72</v>
      </c>
      <c r="C67" s="16" t="s">
        <v>107</v>
      </c>
      <c r="E67" s="15"/>
    </row>
    <row r="68" ht="15.75" customHeight="1">
      <c r="A68" s="16" t="s">
        <v>26</v>
      </c>
      <c r="B68" s="16" t="s">
        <v>32</v>
      </c>
      <c r="C68" s="16" t="s">
        <v>114</v>
      </c>
      <c r="E68" s="15"/>
    </row>
    <row r="69" ht="15.75" customHeight="1">
      <c r="A69" s="16" t="s">
        <v>26</v>
      </c>
      <c r="B69" s="16" t="s">
        <v>50</v>
      </c>
      <c r="C69" s="16" t="s">
        <v>114</v>
      </c>
      <c r="E69" s="15"/>
    </row>
    <row r="70" ht="15.75" customHeight="1">
      <c r="A70" s="16" t="s">
        <v>26</v>
      </c>
      <c r="B70" s="16" t="s">
        <v>48</v>
      </c>
      <c r="C70" s="16" t="s">
        <v>93</v>
      </c>
      <c r="E70" s="15"/>
    </row>
    <row r="71" ht="15.75" customHeight="1">
      <c r="A71" s="16" t="s">
        <v>26</v>
      </c>
      <c r="B71" s="16" t="s">
        <v>46</v>
      </c>
      <c r="C71" s="16" t="s">
        <v>93</v>
      </c>
      <c r="E71" s="15"/>
    </row>
    <row r="72" ht="15.75" customHeight="1">
      <c r="A72" s="16" t="s">
        <v>26</v>
      </c>
      <c r="B72" s="16" t="s">
        <v>49</v>
      </c>
      <c r="C72" s="16" t="s">
        <v>108</v>
      </c>
      <c r="E72" s="15"/>
    </row>
    <row r="73" ht="15.75" customHeight="1">
      <c r="A73" s="16" t="s">
        <v>26</v>
      </c>
      <c r="B73" s="16" t="s">
        <v>90</v>
      </c>
      <c r="C73" s="16" t="s">
        <v>115</v>
      </c>
      <c r="E73" s="15"/>
    </row>
    <row r="74" ht="15.75" customHeight="1">
      <c r="A74" s="16" t="s">
        <v>26</v>
      </c>
      <c r="B74" s="16" t="s">
        <v>51</v>
      </c>
      <c r="C74" s="16" t="s">
        <v>99</v>
      </c>
      <c r="E74" s="15"/>
    </row>
    <row r="75" ht="15.75" customHeight="1">
      <c r="A75" s="16" t="s">
        <v>26</v>
      </c>
      <c r="B75" s="16" t="s">
        <v>83</v>
      </c>
      <c r="C75" s="16" t="s">
        <v>108</v>
      </c>
      <c r="E75" s="15"/>
    </row>
    <row r="76" ht="15.75" customHeight="1">
      <c r="A76" s="16" t="s">
        <v>26</v>
      </c>
      <c r="B76" s="16" t="s">
        <v>86</v>
      </c>
      <c r="C76" s="16" t="s">
        <v>116</v>
      </c>
      <c r="E76" s="15"/>
    </row>
    <row r="77" ht="15.75" customHeight="1">
      <c r="A77" s="16" t="s">
        <v>26</v>
      </c>
      <c r="B77" s="16" t="s">
        <v>52</v>
      </c>
      <c r="C77" s="16" t="s">
        <v>99</v>
      </c>
      <c r="E77" s="15"/>
    </row>
    <row r="78" ht="15.75" customHeight="1">
      <c r="A78" s="16" t="s">
        <v>35</v>
      </c>
      <c r="B78" s="16" t="s">
        <v>36</v>
      </c>
      <c r="C78" s="16" t="s">
        <v>24</v>
      </c>
      <c r="E78" s="15"/>
    </row>
    <row r="79" ht="15.75" customHeight="1">
      <c r="A79" s="16" t="s">
        <v>35</v>
      </c>
      <c r="B79" s="16" t="s">
        <v>37</v>
      </c>
      <c r="C79" s="16" t="s">
        <v>24</v>
      </c>
      <c r="E79" s="15"/>
    </row>
    <row r="80" ht="15.75" customHeight="1">
      <c r="A80" s="16" t="s">
        <v>35</v>
      </c>
      <c r="B80" s="16" t="s">
        <v>38</v>
      </c>
      <c r="C80" s="16" t="s">
        <v>117</v>
      </c>
      <c r="E80" s="15"/>
    </row>
    <row r="81" ht="15.75" customHeight="1">
      <c r="A81" s="16" t="s">
        <v>118</v>
      </c>
      <c r="B81" s="16" t="s">
        <v>119</v>
      </c>
      <c r="C81" s="16" t="s">
        <v>99</v>
      </c>
      <c r="E81" s="15"/>
    </row>
    <row r="82" ht="15.75" customHeight="1">
      <c r="A82" s="16" t="s">
        <v>118</v>
      </c>
      <c r="B82" s="16" t="s">
        <v>120</v>
      </c>
      <c r="C82" s="16" t="s">
        <v>107</v>
      </c>
      <c r="E82" s="15"/>
    </row>
    <row r="83" ht="15.75" customHeight="1">
      <c r="A83" s="16" t="s">
        <v>118</v>
      </c>
      <c r="B83" s="16" t="s">
        <v>121</v>
      </c>
      <c r="C83" s="16" t="s">
        <v>107</v>
      </c>
      <c r="E83" s="15"/>
    </row>
    <row r="84" ht="15.75" customHeight="1">
      <c r="A84" s="16"/>
      <c r="B84" s="16"/>
      <c r="C84" s="15"/>
      <c r="E84" s="15"/>
    </row>
    <row r="85" ht="15.75" customHeight="1">
      <c r="A85" s="16"/>
      <c r="B85" s="17"/>
      <c r="C85" s="15"/>
      <c r="E85" s="15"/>
    </row>
    <row r="86" ht="15.75" customHeight="1">
      <c r="A86" s="16"/>
      <c r="B86" s="15"/>
      <c r="C86" s="15"/>
      <c r="E86" s="15"/>
    </row>
    <row r="87" ht="15.75" customHeight="1">
      <c r="A87" s="16"/>
      <c r="B87" s="15"/>
      <c r="C87" s="15"/>
      <c r="E87" s="15"/>
    </row>
    <row r="88" ht="15.75" customHeight="1">
      <c r="A88" s="16"/>
      <c r="B88" s="15"/>
      <c r="C88" s="15"/>
      <c r="E88" s="15"/>
    </row>
    <row r="89" ht="15.75" customHeight="1">
      <c r="A89" s="16"/>
      <c r="B89" s="15"/>
      <c r="C89" s="15"/>
      <c r="E89" s="15"/>
      <c r="I89" s="16"/>
      <c r="J89" s="18"/>
      <c r="K89" s="18"/>
    </row>
    <row r="90" ht="15.75" customHeight="1">
      <c r="A90" s="16"/>
      <c r="B90" s="15"/>
      <c r="C90" s="15"/>
      <c r="E90" s="15"/>
      <c r="I90" s="16"/>
      <c r="J90" s="18"/>
      <c r="K90" s="18"/>
    </row>
    <row r="91" ht="15.75" customHeight="1">
      <c r="A91" s="16"/>
      <c r="B91" s="15"/>
      <c r="C91" s="15"/>
      <c r="E91" s="15"/>
      <c r="I91" s="16"/>
    </row>
    <row r="92" ht="15.75" customHeight="1">
      <c r="A92" s="16"/>
      <c r="B92" s="15"/>
      <c r="C92" s="15"/>
      <c r="E92" s="15"/>
      <c r="I92" s="16"/>
    </row>
    <row r="93" ht="15.75" customHeight="1">
      <c r="A93" s="16"/>
      <c r="B93" s="15"/>
      <c r="C93" s="15"/>
      <c r="E93" s="15"/>
      <c r="I93" s="16"/>
    </row>
    <row r="94" ht="15.75" customHeight="1">
      <c r="A94" s="16"/>
      <c r="B94" s="15"/>
      <c r="C94" s="15"/>
      <c r="E94" s="15"/>
      <c r="I94" s="16"/>
    </row>
    <row r="95" ht="15.75" customHeight="1">
      <c r="I95" s="16"/>
    </row>
    <row r="96" ht="15.75" customHeight="1">
      <c r="I96" s="16"/>
    </row>
    <row r="97" ht="15.75" customHeight="1">
      <c r="I97" s="16"/>
    </row>
    <row r="98" ht="15.75" customHeight="1">
      <c r="I98" s="16"/>
    </row>
    <row r="99" ht="15.75" customHeight="1">
      <c r="I99" s="16"/>
    </row>
    <row r="100" ht="15.75" customHeight="1">
      <c r="I100" s="16"/>
    </row>
    <row r="101" ht="15.75" customHeight="1">
      <c r="I101" s="16"/>
    </row>
    <row r="102" ht="15.75" customHeight="1">
      <c r="I102" s="16"/>
    </row>
    <row r="103" ht="15.75" customHeight="1">
      <c r="I103" s="16"/>
    </row>
    <row r="104" ht="15.75" customHeight="1">
      <c r="I104" s="16"/>
    </row>
    <row r="105" ht="15.75" customHeight="1">
      <c r="I105" s="16"/>
    </row>
    <row r="106" ht="15.75" customHeight="1">
      <c r="I106" s="18"/>
    </row>
    <row r="107" ht="15.75" customHeight="1">
      <c r="I107" s="18"/>
    </row>
    <row r="108" ht="15.75" customHeight="1">
      <c r="I108" s="18"/>
    </row>
    <row r="109" ht="15.75" customHeight="1">
      <c r="I109" s="18"/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2026-04-14T04:56:41Z</dcterms:created>
  <dc:creator>openpyxl</dc:creator>
</cp:coreProperties>
</file>