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b/Repositories/korpsearch/"/>
    </mc:Choice>
  </mc:AlternateContent>
  <xr:revisionPtr revIDLastSave="0" documentId="13_ncr:1_{A952C25B-1048-D747-BD58-471D62581FC9}" xr6:coauthVersionLast="47" xr6:coauthVersionMax="47" xr10:uidLastSave="{00000000-0000-0000-0000-000000000000}"/>
  <bookViews>
    <workbookView xWindow="10300" yWindow="500" windowWidth="22020" windowHeight="21100" xr2:uid="{9AE5DB7D-D64A-E24F-953A-464F8A4EFF4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H9" i="1"/>
  <c r="H29" i="1"/>
  <c r="E36" i="1"/>
  <c r="E40" i="1" s="1"/>
  <c r="D36" i="1"/>
  <c r="D40" i="1" s="1"/>
  <c r="C36" i="1"/>
  <c r="C40" i="1" s="1"/>
  <c r="G35" i="1"/>
  <c r="H35" i="1" s="1"/>
  <c r="I35" i="1" s="1"/>
  <c r="F35" i="1"/>
  <c r="F39" i="1" s="1"/>
  <c r="E35" i="1"/>
  <c r="E39" i="1" s="1"/>
  <c r="D35" i="1"/>
  <c r="D39" i="1" s="1"/>
  <c r="C35" i="1"/>
  <c r="C39" i="1" s="1"/>
  <c r="H34" i="1"/>
  <c r="I34" i="1" s="1"/>
  <c r="G34" i="1"/>
  <c r="G38" i="1" s="1"/>
  <c r="F34" i="1"/>
  <c r="F38" i="1" s="1"/>
  <c r="E34" i="1"/>
  <c r="E38" i="1" s="1"/>
  <c r="D34" i="1"/>
  <c r="D38" i="1" s="1"/>
  <c r="C34" i="1"/>
  <c r="C38" i="1" s="1"/>
  <c r="G33" i="1"/>
  <c r="G37" i="1" s="1"/>
  <c r="F33" i="1"/>
  <c r="E33" i="1"/>
  <c r="D33" i="1"/>
  <c r="D37" i="1" s="1"/>
  <c r="C33" i="1"/>
  <c r="C37" i="1" s="1"/>
  <c r="H18" i="1"/>
  <c r="H55" i="1"/>
  <c r="G55" i="1"/>
  <c r="H51" i="1"/>
  <c r="G51" i="1"/>
  <c r="H47" i="1"/>
  <c r="G22" i="1"/>
  <c r="H17" i="1"/>
  <c r="I6" i="1"/>
  <c r="H6" i="1"/>
  <c r="H8" i="1"/>
  <c r="F55" i="1"/>
  <c r="E55" i="1"/>
  <c r="D55" i="1"/>
  <c r="C55" i="1"/>
  <c r="F51" i="1"/>
  <c r="E51" i="1"/>
  <c r="D51" i="1"/>
  <c r="C51" i="1"/>
  <c r="F37" i="1"/>
  <c r="E37" i="1"/>
  <c r="G23" i="1"/>
  <c r="H19" i="1"/>
  <c r="E24" i="1"/>
  <c r="D24" i="1"/>
  <c r="C24" i="1"/>
  <c r="F23" i="1"/>
  <c r="E23" i="1"/>
  <c r="D23" i="1"/>
  <c r="C23" i="1"/>
  <c r="F22" i="1"/>
  <c r="E22" i="1"/>
  <c r="D22" i="1"/>
  <c r="C22" i="1"/>
  <c r="G21" i="1"/>
  <c r="F21" i="1"/>
  <c r="E21" i="1"/>
  <c r="D21" i="1"/>
  <c r="C21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8" i="1"/>
  <c r="F8" i="1"/>
  <c r="E8" i="1"/>
  <c r="D8" i="1"/>
  <c r="C8" i="1"/>
  <c r="I7" i="1"/>
  <c r="G6" i="1"/>
  <c r="F6" i="1"/>
  <c r="E6" i="1"/>
  <c r="D6" i="1"/>
  <c r="C6" i="1"/>
  <c r="F12" i="1"/>
  <c r="G39" i="1" l="1"/>
  <c r="H38" i="1"/>
  <c r="H33" i="1"/>
  <c r="I33" i="1" s="1"/>
  <c r="E49" i="1"/>
  <c r="D49" i="1"/>
  <c r="C49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G12" i="1"/>
  <c r="F56" i="1" l="1"/>
  <c r="F52" i="1"/>
  <c r="F54" i="1"/>
  <c r="F50" i="1"/>
  <c r="E53" i="1"/>
  <c r="E57" i="1"/>
  <c r="E56" i="1"/>
  <c r="E52" i="1"/>
  <c r="E50" i="1"/>
  <c r="E54" i="1"/>
  <c r="D57" i="1"/>
  <c r="D53" i="1"/>
  <c r="D56" i="1"/>
  <c r="D52" i="1"/>
  <c r="D54" i="1"/>
  <c r="D50" i="1"/>
  <c r="C57" i="1"/>
  <c r="C53" i="1"/>
  <c r="C52" i="1"/>
  <c r="C56" i="1"/>
  <c r="C54" i="1"/>
  <c r="C50" i="1"/>
  <c r="H12" i="1"/>
  <c r="H43" i="1"/>
  <c r="I43" i="1" s="1"/>
  <c r="G56" i="1" l="1"/>
  <c r="G52" i="1"/>
  <c r="G54" i="1"/>
  <c r="G50" i="1"/>
  <c r="H11" i="1"/>
  <c r="I11" i="1" s="1"/>
  <c r="I42" i="1"/>
  <c r="H41" i="1"/>
  <c r="I41" i="1" s="1"/>
  <c r="I9" i="1"/>
  <c r="I19" i="1"/>
  <c r="I18" i="1"/>
  <c r="I17" i="1"/>
  <c r="I45" i="1"/>
  <c r="I10" i="1"/>
  <c r="I12" i="1"/>
  <c r="I29" i="1" l="1"/>
  <c r="I30" i="1"/>
  <c r="H31" i="1"/>
  <c r="I31" i="1" s="1"/>
</calcChain>
</file>

<file path=xl/sharedStrings.xml><?xml version="1.0" encoding="utf-8"?>
<sst xmlns="http://schemas.openxmlformats.org/spreadsheetml/2006/main" count="95" uniqueCount="40">
  <si>
    <t>01M</t>
  </si>
  <si>
    <t>02M</t>
  </si>
  <si>
    <t>05M</t>
  </si>
  <si>
    <t>10M</t>
  </si>
  <si>
    <t>20M</t>
  </si>
  <si>
    <t>full</t>
  </si>
  <si>
    <t>50M</t>
  </si>
  <si>
    <t>sentences</t>
  </si>
  <si>
    <t>tokens</t>
  </si>
  <si>
    <t>binsearch</t>
  </si>
  <si>
    <t>hashtable</t>
  </si>
  <si>
    <t>shelve</t>
  </si>
  <si>
    <t>instance</t>
  </si>
  <si>
    <t>#</t>
  </si>
  <si>
    <t>min</t>
  </si>
  <si>
    <t>corpus</t>
  </si>
  <si>
    <t>index sizes</t>
  </si>
  <si>
    <t>compilation times</t>
  </si>
  <si>
    <t>s</t>
  </si>
  <si>
    <t>search times</t>
  </si>
  <si>
    <t>search results</t>
  </si>
  <si>
    <t>search + filter times</t>
  </si>
  <si>
    <t>filter res.</t>
  </si>
  <si>
    <t>all</t>
  </si>
  <si>
    <t>query
[ART]
[ADJ]
[SUBST]
[SUBST]</t>
  </si>
  <si>
    <t>sent-length</t>
  </si>
  <si>
    <t>b/tok</t>
  </si>
  <si>
    <t>filter times</t>
  </si>
  <si>
    <t>TP%</t>
  </si>
  <si>
    <t>mb</t>
  </si>
  <si>
    <t>k#</t>
  </si>
  <si>
    <t>m#</t>
  </si>
  <si>
    <t>#/sent</t>
  </si>
  <si>
    <t>s/mtok</t>
  </si>
  <si>
    <t>s/m#</t>
  </si>
  <si>
    <t>index size</t>
  </si>
  <si>
    <t>filter times per correct token</t>
  </si>
  <si>
    <t>filter times per found token</t>
  </si>
  <si>
    <t>search times per corpus token</t>
  </si>
  <si>
    <t>file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</si>
</sst>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_-;\-* #,##0.0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ck">
        <color theme="1"/>
      </top>
      <bottom style="thin">
        <color theme="2" tint="-9.9978637043366805E-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5" fontId="2" fillId="0" borderId="1" xfId="1" applyNumberFormat="1" applyFont="1" applyBorder="1" applyAlignment="1">
      <alignment horizontal="right" vertical="center" wrapText="1"/>
    </xf>
    <xf numFmtId="165" fontId="2" fillId="0" borderId="1" xfId="1" applyNumberFormat="1" applyFont="1" applyBorder="1" applyAlignment="1">
      <alignment horizontal="left" vertical="center"/>
    </xf>
    <xf numFmtId="165" fontId="2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0" fillId="0" borderId="1" xfId="1" applyNumberFormat="1" applyFont="1" applyBorder="1" applyAlignment="1">
      <alignment horizontal="left" vertical="center"/>
    </xf>
    <xf numFmtId="165" fontId="0" fillId="0" borderId="1" xfId="1" applyNumberFormat="1" applyFont="1" applyBorder="1" applyAlignment="1">
      <alignment horizontal="right" vertical="center"/>
    </xf>
    <xf numFmtId="165" fontId="0" fillId="2" borderId="1" xfId="1" applyNumberFormat="1" applyFont="1" applyFill="1" applyBorder="1" applyAlignment="1">
      <alignment horizontal="right" vertical="center"/>
    </xf>
    <xf numFmtId="164" fontId="0" fillId="2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Border="1" applyAlignment="1">
      <alignment vertical="center"/>
    </xf>
    <xf numFmtId="165" fontId="2" fillId="0" borderId="1" xfId="1" applyNumberFormat="1" applyFont="1" applyFill="1" applyBorder="1" applyAlignment="1">
      <alignment horizontal="left" vertical="center"/>
    </xf>
    <xf numFmtId="164" fontId="0" fillId="0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Fill="1" applyBorder="1" applyAlignment="1">
      <alignment vertical="center"/>
    </xf>
    <xf numFmtId="165" fontId="0" fillId="0" borderId="1" xfId="1" applyNumberFormat="1" applyFont="1" applyFill="1" applyBorder="1" applyAlignment="1">
      <alignment horizontal="left" vertical="center"/>
    </xf>
    <xf numFmtId="43" fontId="0" fillId="0" borderId="1" xfId="1" applyNumberFormat="1" applyFont="1" applyFill="1" applyBorder="1" applyAlignment="1">
      <alignment horizontal="right" vertical="center"/>
    </xf>
    <xf numFmtId="166" fontId="0" fillId="0" borderId="1" xfId="1" applyNumberFormat="1" applyFont="1" applyFill="1" applyBorder="1" applyAlignment="1">
      <alignment horizontal="right" vertical="center"/>
    </xf>
    <xf numFmtId="165" fontId="2" fillId="0" borderId="1" xfId="1" applyNumberFormat="1" applyFont="1" applyFill="1" applyBorder="1" applyAlignment="1">
      <alignment vertical="center"/>
    </xf>
    <xf numFmtId="166" fontId="0" fillId="0" borderId="1" xfId="1" applyNumberFormat="1" applyFont="1" applyBorder="1" applyAlignment="1">
      <alignment horizontal="right" vertical="center"/>
    </xf>
    <xf numFmtId="9" fontId="0" fillId="0" borderId="1" xfId="2" applyFont="1" applyBorder="1" applyAlignment="1">
      <alignment horizontal="right" vertical="center"/>
    </xf>
    <xf numFmtId="165" fontId="3" fillId="0" borderId="1" xfId="1" applyNumberFormat="1" applyFont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right" vertical="center"/>
    </xf>
    <xf numFmtId="43" fontId="4" fillId="0" borderId="1" xfId="1" applyNumberFormat="1" applyFont="1" applyBorder="1" applyAlignment="1">
      <alignment horizontal="right" vertical="center"/>
    </xf>
    <xf numFmtId="165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165" fontId="0" fillId="0" borderId="2" xfId="1" applyNumberFormat="1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left" vertical="center"/>
    </xf>
    <xf numFmtId="165" fontId="0" fillId="0" borderId="2" xfId="1" applyNumberFormat="1" applyFont="1" applyFill="1" applyBorder="1" applyAlignment="1">
      <alignment horizontal="right" vertical="center"/>
    </xf>
    <xf numFmtId="164" fontId="0" fillId="0" borderId="2" xfId="1" applyNumberFormat="1" applyFont="1" applyFill="1" applyBorder="1" applyAlignment="1">
      <alignment horizontal="right" vertical="center"/>
    </xf>
    <xf numFmtId="164" fontId="0" fillId="0" borderId="2" xfId="1" applyNumberFormat="1" applyFont="1" applyBorder="1" applyAlignment="1">
      <alignment horizontal="right" vertical="center"/>
    </xf>
    <xf numFmtId="165" fontId="0" fillId="0" borderId="2" xfId="1" applyNumberFormat="1" applyFont="1" applyBorder="1" applyAlignment="1">
      <alignment horizontal="right" vertical="center"/>
    </xf>
    <xf numFmtId="165" fontId="3" fillId="0" borderId="6" xfId="1" applyNumberFormat="1" applyFont="1" applyBorder="1" applyAlignment="1">
      <alignment horizontal="left" vertical="center"/>
    </xf>
    <xf numFmtId="164" fontId="4" fillId="2" borderId="6" xfId="1" applyNumberFormat="1" applyFont="1" applyFill="1" applyBorder="1" applyAlignment="1">
      <alignment horizontal="right" vertical="center"/>
    </xf>
    <xf numFmtId="43" fontId="4" fillId="0" borderId="6" xfId="1" applyNumberFormat="1" applyFont="1" applyBorder="1" applyAlignment="1">
      <alignment horizontal="right" vertical="center"/>
    </xf>
    <xf numFmtId="165" fontId="4" fillId="0" borderId="6" xfId="1" applyNumberFormat="1" applyFont="1" applyBorder="1" applyAlignment="1">
      <alignment horizontal="right" vertical="center"/>
    </xf>
    <xf numFmtId="43" fontId="5" fillId="0" borderId="1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right" vertical="center"/>
    </xf>
    <xf numFmtId="164" fontId="5" fillId="0" borderId="1" xfId="1" applyNumberFormat="1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left" vertical="center"/>
    </xf>
    <xf numFmtId="165" fontId="2" fillId="0" borderId="3" xfId="1" applyNumberFormat="1" applyFont="1" applyBorder="1" applyAlignment="1">
      <alignment horizontal="left" vertical="center"/>
    </xf>
    <xf numFmtId="165" fontId="2" fillId="0" borderId="4" xfId="1" applyNumberFormat="1" applyFont="1" applyBorder="1" applyAlignment="1">
      <alignment horizontal="left" vertical="center"/>
    </xf>
    <xf numFmtId="165" fontId="2" fillId="0" borderId="2" xfId="1" applyNumberFormat="1" applyFont="1" applyBorder="1" applyAlignment="1">
      <alignment horizontal="left" vertical="center" wrapText="1"/>
    </xf>
    <xf numFmtId="165" fontId="2" fillId="0" borderId="4" xfId="1" applyNumberFormat="1" applyFont="1" applyBorder="1" applyAlignment="1">
      <alignment horizontal="left" vertical="center" wrapText="1"/>
    </xf>
    <xf numFmtId="165" fontId="2" fillId="0" borderId="1" xfId="1" applyNumberFormat="1" applyFont="1" applyBorder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165" fontId="3" fillId="0" borderId="6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vertical="center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</cellXfs>
  <cellStyles count="3">
    <cellStyle name="Normal" xfId="0" builtinId="0"/>
    <cellStyle name="Procent" xfId="2" builtinId="5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569A-CE1A-2844-AA6F-362EA3942C68}">
  <dimension ref="A1:K57"/>
  <sheetViews>
    <sheetView tabSelected="1" workbookViewId="0">
      <pane ySplit="1" topLeftCell="A2" activePane="bottomLeft" state="frozen"/>
      <selection pane="bottomLeft" activeCell="J4" sqref="J4"/>
    </sheetView>
  </sheetViews>
  <sheetFormatPr baseColWidth="10" defaultRowHeight="16" x14ac:dyDescent="0.2"/>
  <cols>
    <col min="1" max="1" width="10.83203125" style="1"/>
    <col min="2" max="2" width="11.6640625" style="2" customWidth="1"/>
    <col min="3" max="3" width="14.1640625" style="6" bestFit="1" customWidth="1"/>
    <col min="4" max="6" width="13" style="6" bestFit="1" customWidth="1"/>
    <col min="7" max="7" width="14" style="6" bestFit="1" customWidth="1"/>
    <col min="8" max="9" width="13" style="6" bestFit="1" customWidth="1"/>
    <col min="10" max="10" width="16.83203125" style="4" customWidth="1"/>
    <col min="11" max="11" width="10.83203125" style="5"/>
    <col min="12" max="16384" width="10.83203125" style="6"/>
  </cols>
  <sheetData>
    <row r="1" spans="1:11" x14ac:dyDescent="0.2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6</v>
      </c>
      <c r="I1" s="3" t="s">
        <v>5</v>
      </c>
    </row>
    <row r="2" spans="1:11" x14ac:dyDescent="0.2">
      <c r="A2" s="55" t="s">
        <v>15</v>
      </c>
      <c r="B2" s="43" t="s">
        <v>39</v>
      </c>
      <c r="C2" s="7">
        <v>18.568000000000001</v>
      </c>
      <c r="D2" s="7">
        <v>37.683999999999997</v>
      </c>
      <c r="E2" s="7">
        <v>94.335999999999999</v>
      </c>
      <c r="F2" s="7">
        <v>187.92400000000001</v>
      </c>
      <c r="G2" s="7">
        <v>377.06400000000002</v>
      </c>
      <c r="H2" s="7">
        <v>944.87199999999996</v>
      </c>
      <c r="I2" s="7">
        <v>2322.5320000000002</v>
      </c>
      <c r="J2" s="9" t="s">
        <v>29</v>
      </c>
    </row>
    <row r="3" spans="1:11" x14ac:dyDescent="0.2">
      <c r="A3" s="57"/>
      <c r="B3" s="45"/>
      <c r="C3" s="11">
        <f>C2/C5</f>
        <v>19.513651043204746</v>
      </c>
      <c r="D3" s="11">
        <f>D2/D5</f>
        <v>19.719673362166631</v>
      </c>
      <c r="E3" s="11">
        <f>E2/E5</f>
        <v>19.717262449061405</v>
      </c>
      <c r="F3" s="11">
        <f>F2/F5</f>
        <v>19.651400033107176</v>
      </c>
      <c r="G3" s="11">
        <f>G2/G5</f>
        <v>19.709704937775992</v>
      </c>
      <c r="H3" s="11">
        <f>H2/H5</f>
        <v>19.765290832103656</v>
      </c>
      <c r="I3" s="11">
        <f>I2/I5</f>
        <v>19.682490922746698</v>
      </c>
      <c r="J3" s="17" t="s">
        <v>26</v>
      </c>
    </row>
    <row r="4" spans="1:11" ht="16" customHeight="1" x14ac:dyDescent="0.2">
      <c r="A4" s="57"/>
      <c r="B4" s="2" t="s">
        <v>7</v>
      </c>
      <c r="C4" s="7">
        <v>48.438000000000002</v>
      </c>
      <c r="D4" s="7">
        <v>88.998999999999995</v>
      </c>
      <c r="E4" s="7">
        <v>215.53100000000001</v>
      </c>
      <c r="F4" s="7">
        <v>437.10300000000001</v>
      </c>
      <c r="G4" s="7">
        <v>869.11900000000003</v>
      </c>
      <c r="H4" s="7">
        <v>2195.3780000000002</v>
      </c>
      <c r="I4" s="7">
        <v>6026.2759999999998</v>
      </c>
      <c r="J4" s="4" t="s">
        <v>30</v>
      </c>
    </row>
    <row r="5" spans="1:11" x14ac:dyDescent="0.2">
      <c r="A5" s="57"/>
      <c r="B5" s="2" t="s">
        <v>8</v>
      </c>
      <c r="C5" s="8">
        <v>0.95153900000000002</v>
      </c>
      <c r="D5" s="8">
        <v>1.9109849999999999</v>
      </c>
      <c r="E5" s="8">
        <v>4.7844369999999996</v>
      </c>
      <c r="F5" s="8">
        <v>9.5628810000000009</v>
      </c>
      <c r="G5" s="8">
        <v>19.130880000000001</v>
      </c>
      <c r="H5" s="8">
        <v>47.804608999999999</v>
      </c>
      <c r="I5" s="8">
        <v>117.99990200000001</v>
      </c>
      <c r="J5" s="4" t="s">
        <v>31</v>
      </c>
    </row>
    <row r="6" spans="1:11" s="12" customFormat="1" x14ac:dyDescent="0.2">
      <c r="A6" s="57"/>
      <c r="B6" s="10" t="s">
        <v>25</v>
      </c>
      <c r="C6" s="11">
        <f t="shared" ref="C6:I6" si="0">C5/C4*1000</f>
        <v>19.644473347371896</v>
      </c>
      <c r="D6" s="11">
        <f t="shared" si="0"/>
        <v>21.471982831267766</v>
      </c>
      <c r="E6" s="11">
        <f t="shared" si="0"/>
        <v>22.198370536024978</v>
      </c>
      <c r="F6" s="11">
        <f t="shared" si="0"/>
        <v>21.877866315262079</v>
      </c>
      <c r="G6" s="11">
        <f t="shared" si="0"/>
        <v>22.011807358946246</v>
      </c>
      <c r="H6" s="11">
        <f t="shared" si="0"/>
        <v>21.775115264888324</v>
      </c>
      <c r="I6" s="11">
        <f t="shared" si="0"/>
        <v>19.580899049429533</v>
      </c>
      <c r="J6" s="13" t="s">
        <v>32</v>
      </c>
      <c r="K6" s="14"/>
    </row>
    <row r="7" spans="1:11" s="12" customFormat="1" x14ac:dyDescent="0.2">
      <c r="A7" s="57"/>
      <c r="B7" s="46" t="s">
        <v>35</v>
      </c>
      <c r="C7" s="8">
        <v>0.192</v>
      </c>
      <c r="D7" s="8">
        <v>0.34799999999999998</v>
      </c>
      <c r="E7" s="8">
        <v>0.84399999999999997</v>
      </c>
      <c r="F7" s="8">
        <v>2.1120000000000001</v>
      </c>
      <c r="G7" s="8">
        <v>3.3959999999999999</v>
      </c>
      <c r="H7" s="8">
        <v>9.2799999999999994</v>
      </c>
      <c r="I7" s="37">
        <f>H7*I5/H5</f>
        <v>22.906558875107628</v>
      </c>
      <c r="J7" s="4" t="s">
        <v>29</v>
      </c>
      <c r="K7" s="14"/>
    </row>
    <row r="8" spans="1:11" x14ac:dyDescent="0.2">
      <c r="A8" s="58"/>
      <c r="B8" s="47"/>
      <c r="C8" s="15">
        <f>C7/C5</f>
        <v>0.20177838217876515</v>
      </c>
      <c r="D8" s="15">
        <f t="shared" ref="D8:H8" si="1">D7/D5</f>
        <v>0.18210504007095815</v>
      </c>
      <c r="E8" s="15">
        <f t="shared" si="1"/>
        <v>0.17640529073744729</v>
      </c>
      <c r="F8" s="15">
        <f t="shared" si="1"/>
        <v>0.22085394558397201</v>
      </c>
      <c r="G8" s="15">
        <f t="shared" si="1"/>
        <v>0.17751405058209552</v>
      </c>
      <c r="H8" s="15">
        <f t="shared" si="1"/>
        <v>0.19412354151876862</v>
      </c>
      <c r="J8" s="4" t="s">
        <v>26</v>
      </c>
    </row>
    <row r="9" spans="1:11" x14ac:dyDescent="0.2">
      <c r="A9" s="54" t="s">
        <v>16</v>
      </c>
      <c r="B9" s="2" t="s">
        <v>9</v>
      </c>
      <c r="C9" s="7">
        <v>21.352</v>
      </c>
      <c r="D9" s="7">
        <v>57.34</v>
      </c>
      <c r="E9" s="7">
        <v>134.71600000000001</v>
      </c>
      <c r="F9" s="7">
        <v>265.08</v>
      </c>
      <c r="G9" s="7">
        <v>500.08800000000002</v>
      </c>
      <c r="H9" s="36">
        <f>G9*H$5/G$5</f>
        <v>1249.629463233892</v>
      </c>
      <c r="I9" s="36">
        <f t="shared" ref="I9" si="2">H9*I$5/H$5</f>
        <v>3084.5593611677041</v>
      </c>
      <c r="J9" s="48" t="s">
        <v>29</v>
      </c>
    </row>
    <row r="10" spans="1:11" x14ac:dyDescent="0.2">
      <c r="A10" s="54"/>
      <c r="B10" s="2" t="s">
        <v>10</v>
      </c>
      <c r="C10" s="7">
        <v>17.844000000000001</v>
      </c>
      <c r="D10" s="7">
        <v>50.107999999999997</v>
      </c>
      <c r="E10" s="7">
        <v>120.98399999999999</v>
      </c>
      <c r="F10" s="7">
        <v>235.44</v>
      </c>
      <c r="G10" s="7">
        <v>467.52</v>
      </c>
      <c r="H10" s="7">
        <v>1178.4159999999999</v>
      </c>
      <c r="I10" s="36">
        <f t="shared" ref="I10" si="3">H10*I$5/H$5</f>
        <v>2908.7775305354339</v>
      </c>
      <c r="J10" s="48"/>
    </row>
    <row r="11" spans="1:11" x14ac:dyDescent="0.2">
      <c r="A11" s="54"/>
      <c r="B11" s="2" t="s">
        <v>12</v>
      </c>
      <c r="C11" s="7">
        <v>34.212000000000003</v>
      </c>
      <c r="D11" s="7">
        <v>81.971999999999994</v>
      </c>
      <c r="E11" s="7">
        <v>186.524</v>
      </c>
      <c r="F11" s="7">
        <v>344.79599999999999</v>
      </c>
      <c r="G11" s="7">
        <v>653.72</v>
      </c>
      <c r="H11" s="36">
        <f t="shared" ref="H11:I11" si="4">G11*H$5/G$5</f>
        <v>1633.5280444746923</v>
      </c>
      <c r="I11" s="36">
        <f t="shared" si="4"/>
        <v>4032.1666298382511</v>
      </c>
      <c r="J11" s="48"/>
    </row>
    <row r="12" spans="1:11" x14ac:dyDescent="0.2">
      <c r="A12" s="54"/>
      <c r="B12" s="2" t="s">
        <v>11</v>
      </c>
      <c r="C12" s="7">
        <v>120.44799999999999</v>
      </c>
      <c r="D12" s="7">
        <v>243.328</v>
      </c>
      <c r="E12" s="7">
        <v>529.51599999999996</v>
      </c>
      <c r="F12" s="36">
        <f>E12*F$5/E$5</f>
        <v>1058.3687266852924</v>
      </c>
      <c r="G12" s="36">
        <f>F12*G$5/F$5</f>
        <v>2117.3038863465022</v>
      </c>
      <c r="H12" s="36">
        <f>G12*H$5/G$5</f>
        <v>5290.7594643307029</v>
      </c>
      <c r="I12" s="36">
        <f>H12*I$5/H$5</f>
        <v>13059.600556435793</v>
      </c>
      <c r="J12" s="48"/>
    </row>
    <row r="13" spans="1:11" x14ac:dyDescent="0.2">
      <c r="A13" s="54" t="s">
        <v>16</v>
      </c>
      <c r="B13" s="10" t="s">
        <v>9</v>
      </c>
      <c r="C13" s="12">
        <f>C9/C$5</f>
        <v>22.439437584796838</v>
      </c>
      <c r="D13" s="12">
        <f t="shared" ref="D13:G13" si="5">D9/D$5</f>
        <v>30.005468384105583</v>
      </c>
      <c r="E13" s="12">
        <f t="shared" si="5"/>
        <v>28.157126951405154</v>
      </c>
      <c r="F13" s="12">
        <f t="shared" si="5"/>
        <v>27.719679874715577</v>
      </c>
      <c r="G13" s="12">
        <f t="shared" si="5"/>
        <v>26.140355279004414</v>
      </c>
      <c r="H13" s="12"/>
      <c r="J13" s="48" t="s">
        <v>26</v>
      </c>
    </row>
    <row r="14" spans="1:11" x14ac:dyDescent="0.2">
      <c r="A14" s="54"/>
      <c r="B14" s="10" t="s">
        <v>10</v>
      </c>
      <c r="C14" s="12">
        <f t="shared" ref="C14:G14" si="6">C10/C$5</f>
        <v>18.752778393738986</v>
      </c>
      <c r="D14" s="12">
        <f t="shared" si="6"/>
        <v>26.221032608837849</v>
      </c>
      <c r="E14" s="12">
        <f t="shared" si="6"/>
        <v>25.286987789785925</v>
      </c>
      <c r="F14" s="12">
        <f t="shared" si="6"/>
        <v>24.620195524758696</v>
      </c>
      <c r="G14" s="12">
        <f t="shared" si="6"/>
        <v>24.437976716178238</v>
      </c>
      <c r="H14" s="12"/>
      <c r="J14" s="48"/>
    </row>
    <row r="15" spans="1:11" x14ac:dyDescent="0.2">
      <c r="A15" s="54"/>
      <c r="B15" s="10" t="s">
        <v>12</v>
      </c>
      <c r="C15" s="12">
        <f t="shared" ref="C15:G15" si="7">C11/C$5</f>
        <v>35.954385474478713</v>
      </c>
      <c r="D15" s="12">
        <f t="shared" si="7"/>
        <v>42.895156162921218</v>
      </c>
      <c r="E15" s="12">
        <f t="shared" si="7"/>
        <v>38.98556925297585</v>
      </c>
      <c r="F15" s="12">
        <f t="shared" si="7"/>
        <v>36.055661468546973</v>
      </c>
      <c r="G15" s="12">
        <f t="shared" si="7"/>
        <v>34.170932021945667</v>
      </c>
      <c r="H15" s="12"/>
      <c r="J15" s="48"/>
    </row>
    <row r="16" spans="1:11" x14ac:dyDescent="0.2">
      <c r="A16" s="54"/>
      <c r="B16" s="10" t="s">
        <v>11</v>
      </c>
      <c r="C16" s="12">
        <f t="shared" ref="C16:E16" si="8">C12/C$5</f>
        <v>126.58230508681199</v>
      </c>
      <c r="D16" s="12">
        <f t="shared" si="8"/>
        <v>127.33119307582216</v>
      </c>
      <c r="E16" s="12">
        <f t="shared" si="8"/>
        <v>110.67467290299778</v>
      </c>
      <c r="F16" s="12"/>
      <c r="G16" s="12"/>
      <c r="H16" s="12"/>
      <c r="J16" s="48"/>
    </row>
    <row r="17" spans="1:11" x14ac:dyDescent="0.2">
      <c r="A17" s="54" t="s">
        <v>17</v>
      </c>
      <c r="B17" s="2" t="s">
        <v>9</v>
      </c>
      <c r="C17" s="8">
        <v>2.7</v>
      </c>
      <c r="D17" s="8">
        <v>5.0999999999999996</v>
      </c>
      <c r="E17" s="8">
        <v>12.2</v>
      </c>
      <c r="F17" s="7">
        <v>23.9</v>
      </c>
      <c r="G17" s="7">
        <v>47.3</v>
      </c>
      <c r="H17" s="36">
        <f>G17*H$5/G$5</f>
        <v>118.19414505239693</v>
      </c>
      <c r="I17" s="36">
        <f t="shared" ref="I17:I19" si="9">H17*I$5/H$5</f>
        <v>291.74796792411007</v>
      </c>
      <c r="J17" s="48" t="s">
        <v>14</v>
      </c>
    </row>
    <row r="18" spans="1:11" x14ac:dyDescent="0.2">
      <c r="A18" s="54"/>
      <c r="B18" s="2" t="s">
        <v>10</v>
      </c>
      <c r="C18" s="8">
        <v>2.6</v>
      </c>
      <c r="D18" s="8">
        <v>5.2</v>
      </c>
      <c r="E18" s="8">
        <v>11.8</v>
      </c>
      <c r="F18" s="7">
        <v>23.4</v>
      </c>
      <c r="G18" s="7">
        <v>46.8</v>
      </c>
      <c r="H18" s="36">
        <f>G18*H$5/G$5</f>
        <v>116.94473548524687</v>
      </c>
      <c r="I18" s="36">
        <f t="shared" si="9"/>
        <v>288.66395134985947</v>
      </c>
      <c r="J18" s="48"/>
    </row>
    <row r="19" spans="1:11" x14ac:dyDescent="0.2">
      <c r="A19" s="54"/>
      <c r="B19" s="2" t="s">
        <v>12</v>
      </c>
      <c r="C19" s="8">
        <v>2.8</v>
      </c>
      <c r="D19" s="8">
        <v>5.7</v>
      </c>
      <c r="E19" s="8">
        <v>13</v>
      </c>
      <c r="F19" s="7">
        <v>25.3</v>
      </c>
      <c r="G19" s="7">
        <v>50.7</v>
      </c>
      <c r="H19" s="36">
        <f>G19*H$5/G$5</f>
        <v>126.69013010901745</v>
      </c>
      <c r="I19" s="36">
        <f t="shared" si="9"/>
        <v>312.71928062901446</v>
      </c>
      <c r="J19" s="48"/>
    </row>
    <row r="20" spans="1:11" x14ac:dyDescent="0.2">
      <c r="A20" s="54"/>
      <c r="B20" s="2" t="s">
        <v>11</v>
      </c>
      <c r="C20" s="8">
        <v>0.8</v>
      </c>
      <c r="D20" s="8">
        <v>1.7</v>
      </c>
      <c r="E20" s="8">
        <v>3.4</v>
      </c>
      <c r="F20" s="12"/>
      <c r="G20" s="12"/>
      <c r="H20" s="12"/>
      <c r="J20" s="48"/>
    </row>
    <row r="21" spans="1:11" x14ac:dyDescent="0.2">
      <c r="A21" s="54" t="s">
        <v>17</v>
      </c>
      <c r="B21" s="2" t="s">
        <v>9</v>
      </c>
      <c r="C21" s="12">
        <f>C17/C$5*60</f>
        <v>170.25050996333312</v>
      </c>
      <c r="D21" s="12">
        <f t="shared" ref="D21:G21" si="10">D17/D$5*60</f>
        <v>160.12684557963564</v>
      </c>
      <c r="E21" s="12">
        <f t="shared" si="10"/>
        <v>152.99605784337845</v>
      </c>
      <c r="F21" s="12">
        <f t="shared" si="10"/>
        <v>149.9548096436628</v>
      </c>
      <c r="G21" s="12">
        <f t="shared" si="10"/>
        <v>148.34654757125651</v>
      </c>
      <c r="H21" s="12"/>
      <c r="I21" s="12"/>
      <c r="J21" s="48" t="s">
        <v>33</v>
      </c>
    </row>
    <row r="22" spans="1:11" x14ac:dyDescent="0.2">
      <c r="A22" s="54"/>
      <c r="B22" s="2" t="s">
        <v>10</v>
      </c>
      <c r="C22" s="12">
        <f t="shared" ref="C22:F22" si="11">C18/C$5*60</f>
        <v>163.94493552024667</v>
      </c>
      <c r="D22" s="12">
        <f t="shared" si="11"/>
        <v>163.26658764982457</v>
      </c>
      <c r="E22" s="12">
        <f t="shared" si="11"/>
        <v>147.97979365179228</v>
      </c>
      <c r="F22" s="12">
        <f t="shared" si="11"/>
        <v>146.81767973479955</v>
      </c>
      <c r="G22" s="12">
        <f>G18/G$5*60</f>
        <v>146.77840224809313</v>
      </c>
      <c r="H22" s="12"/>
      <c r="I22" s="12"/>
      <c r="J22" s="48"/>
    </row>
    <row r="23" spans="1:11" x14ac:dyDescent="0.2">
      <c r="A23" s="54"/>
      <c r="B23" s="2" t="s">
        <v>12</v>
      </c>
      <c r="C23" s="12">
        <f t="shared" ref="C23:F23" si="12">C19/C$5*60</f>
        <v>176.55608440641947</v>
      </c>
      <c r="D23" s="12">
        <f t="shared" si="12"/>
        <v>178.96529800076925</v>
      </c>
      <c r="E23" s="12">
        <f t="shared" si="12"/>
        <v>163.0285862265508</v>
      </c>
      <c r="F23" s="12">
        <f t="shared" si="12"/>
        <v>158.73877338847987</v>
      </c>
      <c r="G23" s="12">
        <f>G19/G$5*60</f>
        <v>159.00993576876758</v>
      </c>
      <c r="H23" s="12"/>
      <c r="I23" s="12"/>
      <c r="J23" s="48"/>
    </row>
    <row r="24" spans="1:11" s="30" customFormat="1" ht="17" thickBot="1" x14ac:dyDescent="0.25">
      <c r="A24" s="55"/>
      <c r="B24" s="26" t="s">
        <v>11</v>
      </c>
      <c r="C24" s="27">
        <f t="shared" ref="C24:E24" si="13">C20/C$5*60</f>
        <v>50.444595544691289</v>
      </c>
      <c r="D24" s="27">
        <f t="shared" si="13"/>
        <v>53.375615193211878</v>
      </c>
      <c r="E24" s="27">
        <f t="shared" si="13"/>
        <v>42.638245628482522</v>
      </c>
      <c r="F24" s="27"/>
      <c r="G24" s="27"/>
      <c r="H24" s="28"/>
      <c r="I24" s="29"/>
      <c r="J24" s="56"/>
      <c r="K24" s="25"/>
    </row>
    <row r="25" spans="1:11" s="34" customFormat="1" ht="17" thickTop="1" x14ac:dyDescent="0.2">
      <c r="A25" s="50" t="s">
        <v>21</v>
      </c>
      <c r="B25" s="31" t="s">
        <v>9</v>
      </c>
      <c r="C25" s="32">
        <v>0.7</v>
      </c>
      <c r="D25" s="32">
        <v>1.88</v>
      </c>
      <c r="E25" s="32">
        <v>2.42</v>
      </c>
      <c r="F25" s="32">
        <v>6.16</v>
      </c>
      <c r="G25" s="32">
        <v>15.42</v>
      </c>
      <c r="H25" s="33"/>
      <c r="I25" s="33"/>
      <c r="J25" s="52" t="s">
        <v>18</v>
      </c>
      <c r="K25" s="40" t="s">
        <v>24</v>
      </c>
    </row>
    <row r="26" spans="1:11" s="23" customFormat="1" x14ac:dyDescent="0.2">
      <c r="A26" s="51"/>
      <c r="B26" s="20" t="s">
        <v>10</v>
      </c>
      <c r="C26" s="21">
        <v>0.3</v>
      </c>
      <c r="D26" s="21">
        <v>1.1599999999999999</v>
      </c>
      <c r="E26" s="21">
        <v>2.29</v>
      </c>
      <c r="F26" s="21">
        <v>4.3899999999999997</v>
      </c>
      <c r="G26" s="21">
        <v>11.65</v>
      </c>
      <c r="H26" s="21">
        <v>38.729999999999997</v>
      </c>
      <c r="I26" s="22"/>
      <c r="J26" s="53"/>
      <c r="K26" s="41"/>
    </row>
    <row r="27" spans="1:11" s="23" customFormat="1" x14ac:dyDescent="0.2">
      <c r="A27" s="51"/>
      <c r="B27" s="20" t="s">
        <v>12</v>
      </c>
      <c r="C27" s="21">
        <v>0.27</v>
      </c>
      <c r="D27" s="21">
        <v>0.7</v>
      </c>
      <c r="E27" s="21">
        <v>1.82</v>
      </c>
      <c r="F27" s="21">
        <v>3.39</v>
      </c>
      <c r="G27" s="21">
        <v>10.65</v>
      </c>
      <c r="H27" s="22"/>
      <c r="I27" s="22"/>
      <c r="J27" s="53"/>
      <c r="K27" s="41"/>
    </row>
    <row r="28" spans="1:11" s="23" customFormat="1" x14ac:dyDescent="0.2">
      <c r="A28" s="51"/>
      <c r="B28" s="20" t="s">
        <v>11</v>
      </c>
      <c r="C28" s="21">
        <v>0.26</v>
      </c>
      <c r="D28" s="21">
        <v>0.67</v>
      </c>
      <c r="E28" s="21">
        <v>1.76</v>
      </c>
      <c r="F28" s="24"/>
      <c r="G28" s="24"/>
      <c r="H28" s="22"/>
      <c r="I28" s="22"/>
      <c r="J28" s="53"/>
      <c r="K28" s="41"/>
    </row>
    <row r="29" spans="1:11" s="12" customFormat="1" x14ac:dyDescent="0.2">
      <c r="A29" s="39" t="s">
        <v>27</v>
      </c>
      <c r="B29" s="10" t="s">
        <v>9</v>
      </c>
      <c r="C29" s="8">
        <v>0.65</v>
      </c>
      <c r="D29" s="8">
        <v>1.79</v>
      </c>
      <c r="E29" s="8">
        <v>2.21</v>
      </c>
      <c r="F29" s="8">
        <v>5.76</v>
      </c>
      <c r="G29" s="8">
        <v>14.62</v>
      </c>
      <c r="H29" s="36">
        <f>G29*H$45/G$45</f>
        <v>37.371552889747363</v>
      </c>
      <c r="I29" s="36">
        <f>H29*I$45/H$45</f>
        <v>92.247163418447911</v>
      </c>
      <c r="J29" s="49" t="s">
        <v>18</v>
      </c>
      <c r="K29" s="41"/>
    </row>
    <row r="30" spans="1:11" s="12" customFormat="1" x14ac:dyDescent="0.2">
      <c r="A30" s="39"/>
      <c r="B30" s="10" t="s">
        <v>10</v>
      </c>
      <c r="C30" s="8">
        <v>0.27</v>
      </c>
      <c r="D30" s="8">
        <v>1.06</v>
      </c>
      <c r="E30" s="8">
        <v>2.09</v>
      </c>
      <c r="F30" s="8">
        <v>3.99</v>
      </c>
      <c r="G30" s="8">
        <v>10.89</v>
      </c>
      <c r="H30" s="7">
        <v>36.68</v>
      </c>
      <c r="I30" s="36">
        <f>H30*I$45/H$45</f>
        <v>90.540148657214203</v>
      </c>
      <c r="J30" s="49"/>
      <c r="K30" s="41"/>
    </row>
    <row r="31" spans="1:11" s="12" customFormat="1" x14ac:dyDescent="0.2">
      <c r="A31" s="39"/>
      <c r="B31" s="10" t="s">
        <v>12</v>
      </c>
      <c r="C31" s="8">
        <v>0.23</v>
      </c>
      <c r="D31" s="8">
        <v>0.61</v>
      </c>
      <c r="E31" s="8">
        <v>1.63</v>
      </c>
      <c r="F31" s="8">
        <v>3.03</v>
      </c>
      <c r="G31" s="8">
        <v>9.92</v>
      </c>
      <c r="H31" s="36">
        <f>G31*H$45/G$45</f>
        <v>25.357442179637069</v>
      </c>
      <c r="I31" s="36">
        <f>H31*I$45/H$45</f>
        <v>62.591782565732117</v>
      </c>
      <c r="J31" s="49"/>
      <c r="K31" s="41"/>
    </row>
    <row r="32" spans="1:11" s="12" customFormat="1" x14ac:dyDescent="0.2">
      <c r="A32" s="39"/>
      <c r="B32" s="10" t="s">
        <v>11</v>
      </c>
      <c r="C32" s="8">
        <v>0.22</v>
      </c>
      <c r="D32" s="8">
        <v>0.6</v>
      </c>
      <c r="E32" s="8">
        <v>1.61</v>
      </c>
      <c r="F32" s="11"/>
      <c r="G32" s="11"/>
      <c r="H32" s="11"/>
      <c r="I32" s="11"/>
      <c r="J32" s="49"/>
      <c r="K32" s="41"/>
    </row>
    <row r="33" spans="1:11" ht="16" customHeight="1" x14ac:dyDescent="0.2">
      <c r="A33" s="54" t="s">
        <v>19</v>
      </c>
      <c r="B33" s="2" t="s">
        <v>9</v>
      </c>
      <c r="C33" s="15">
        <f>C25-C29</f>
        <v>4.9999999999999933E-2</v>
      </c>
      <c r="D33" s="15">
        <f t="shared" ref="D33:G33" si="14">D25-D29</f>
        <v>8.9999999999999858E-2</v>
      </c>
      <c r="E33" s="15">
        <f t="shared" si="14"/>
        <v>0.20999999999999996</v>
      </c>
      <c r="F33" s="15">
        <f t="shared" si="14"/>
        <v>0.40000000000000036</v>
      </c>
      <c r="G33" s="15">
        <f t="shared" si="14"/>
        <v>0.80000000000000071</v>
      </c>
      <c r="H33" s="35">
        <f>G33*H$5/G$5</f>
        <v>1.9990553074401194</v>
      </c>
      <c r="I33" s="35">
        <f t="shared" ref="I33:I35" si="15">H33*I$5/H$5</f>
        <v>4.9344265188010219</v>
      </c>
      <c r="J33" s="48" t="s">
        <v>18</v>
      </c>
      <c r="K33" s="41"/>
    </row>
    <row r="34" spans="1:11" x14ac:dyDescent="0.2">
      <c r="A34" s="54"/>
      <c r="B34" s="2" t="s">
        <v>10</v>
      </c>
      <c r="C34" s="15">
        <f t="shared" ref="C34:H34" si="16">C26-C30</f>
        <v>2.9999999999999971E-2</v>
      </c>
      <c r="D34" s="15">
        <f t="shared" si="16"/>
        <v>9.9999999999999867E-2</v>
      </c>
      <c r="E34" s="15">
        <f t="shared" si="16"/>
        <v>0.20000000000000018</v>
      </c>
      <c r="F34" s="15">
        <f t="shared" si="16"/>
        <v>0.39999999999999947</v>
      </c>
      <c r="G34" s="15">
        <f t="shared" si="16"/>
        <v>0.75999999999999979</v>
      </c>
      <c r="H34" s="15">
        <f t="shared" si="16"/>
        <v>2.0499999999999972</v>
      </c>
      <c r="I34" s="35">
        <f t="shared" si="15"/>
        <v>5.0601773377123465</v>
      </c>
      <c r="J34" s="48"/>
      <c r="K34" s="41"/>
    </row>
    <row r="35" spans="1:11" x14ac:dyDescent="0.2">
      <c r="A35" s="54"/>
      <c r="B35" s="2" t="s">
        <v>12</v>
      </c>
      <c r="C35" s="15">
        <f t="shared" ref="C35:G35" si="17">C27-C31</f>
        <v>4.0000000000000008E-2</v>
      </c>
      <c r="D35" s="15">
        <f t="shared" si="17"/>
        <v>8.9999999999999969E-2</v>
      </c>
      <c r="E35" s="15">
        <f t="shared" si="17"/>
        <v>0.19000000000000017</v>
      </c>
      <c r="F35" s="15">
        <f t="shared" si="17"/>
        <v>0.36000000000000032</v>
      </c>
      <c r="G35" s="15">
        <f t="shared" si="17"/>
        <v>0.73000000000000043</v>
      </c>
      <c r="H35" s="35">
        <f>G35*H$5/G$5</f>
        <v>1.8241379680391085</v>
      </c>
      <c r="I35" s="35">
        <f t="shared" si="15"/>
        <v>4.502664198405931</v>
      </c>
      <c r="J35" s="48"/>
      <c r="K35" s="41"/>
    </row>
    <row r="36" spans="1:11" x14ac:dyDescent="0.2">
      <c r="A36" s="54"/>
      <c r="B36" s="2" t="s">
        <v>11</v>
      </c>
      <c r="C36" s="15">
        <f t="shared" ref="C36:E36" si="18">C28-C32</f>
        <v>4.0000000000000008E-2</v>
      </c>
      <c r="D36" s="15">
        <f t="shared" si="18"/>
        <v>7.0000000000000062E-2</v>
      </c>
      <c r="E36" s="15">
        <f t="shared" si="18"/>
        <v>0.14999999999999991</v>
      </c>
      <c r="F36" s="15"/>
      <c r="G36" s="15"/>
      <c r="H36" s="15"/>
      <c r="I36" s="15"/>
      <c r="J36" s="48"/>
      <c r="K36" s="41"/>
    </row>
    <row r="37" spans="1:11" x14ac:dyDescent="0.2">
      <c r="A37" s="54" t="s">
        <v>38</v>
      </c>
      <c r="B37" s="10" t="s">
        <v>9</v>
      </c>
      <c r="C37" s="16">
        <f>C33/C$5</f>
        <v>5.2546453692386683E-2</v>
      </c>
      <c r="D37" s="16">
        <f t="shared" ref="D37:G37" si="19">D33/D$5</f>
        <v>4.7096131052833938E-2</v>
      </c>
      <c r="E37" s="16">
        <f t="shared" si="19"/>
        <v>4.3892311676379053E-2</v>
      </c>
      <c r="F37" s="16">
        <f t="shared" si="19"/>
        <v>4.1828398784843221E-2</v>
      </c>
      <c r="G37" s="16">
        <f t="shared" si="19"/>
        <v>4.1817208617690386E-2</v>
      </c>
      <c r="H37" s="16"/>
      <c r="I37" s="16"/>
      <c r="J37" s="48" t="s">
        <v>34</v>
      </c>
      <c r="K37" s="41"/>
    </row>
    <row r="38" spans="1:11" x14ac:dyDescent="0.2">
      <c r="A38" s="54"/>
      <c r="B38" s="10" t="s">
        <v>10</v>
      </c>
      <c r="C38" s="16">
        <f t="shared" ref="C38:F38" si="20">C34/C$5</f>
        <v>3.1527872215432025E-2</v>
      </c>
      <c r="D38" s="16">
        <f t="shared" si="20"/>
        <v>5.2329034503148832E-2</v>
      </c>
      <c r="E38" s="16">
        <f t="shared" si="20"/>
        <v>4.1802201596551528E-2</v>
      </c>
      <c r="F38" s="16">
        <f t="shared" si="20"/>
        <v>4.1828398784843131E-2</v>
      </c>
      <c r="G38" s="16">
        <f>G34/G$5</f>
        <v>3.9726348186805822E-2</v>
      </c>
      <c r="H38" s="16">
        <f>H34/H$5</f>
        <v>4.2882894408779647E-2</v>
      </c>
      <c r="I38" s="16"/>
      <c r="J38" s="48"/>
      <c r="K38" s="41"/>
    </row>
    <row r="39" spans="1:11" x14ac:dyDescent="0.2">
      <c r="A39" s="54"/>
      <c r="B39" s="10" t="s">
        <v>12</v>
      </c>
      <c r="C39" s="16">
        <f t="shared" ref="C39:G39" si="21">C35/C$5</f>
        <v>4.2037162953909413E-2</v>
      </c>
      <c r="D39" s="16">
        <f t="shared" si="21"/>
        <v>4.7096131052833994E-2</v>
      </c>
      <c r="E39" s="16">
        <f t="shared" si="21"/>
        <v>3.9712091516723953E-2</v>
      </c>
      <c r="F39" s="16">
        <f t="shared" si="21"/>
        <v>3.76455589063589E-2</v>
      </c>
      <c r="G39" s="16">
        <f t="shared" si="21"/>
        <v>3.8158202863642465E-2</v>
      </c>
      <c r="H39" s="16"/>
      <c r="I39" s="16"/>
      <c r="J39" s="48"/>
      <c r="K39" s="41"/>
    </row>
    <row r="40" spans="1:11" x14ac:dyDescent="0.2">
      <c r="A40" s="54"/>
      <c r="B40" s="10" t="s">
        <v>11</v>
      </c>
      <c r="C40" s="16">
        <f t="shared" ref="C40:E40" si="22">C36/C$5</f>
        <v>4.2037162953909413E-2</v>
      </c>
      <c r="D40" s="16">
        <f t="shared" si="22"/>
        <v>3.6630324152204262E-2</v>
      </c>
      <c r="E40" s="16">
        <f t="shared" si="22"/>
        <v>3.1351651197413601E-2</v>
      </c>
      <c r="F40" s="16"/>
      <c r="G40" s="16"/>
      <c r="H40" s="16"/>
      <c r="I40" s="18"/>
      <c r="J40" s="48"/>
      <c r="K40" s="41"/>
    </row>
    <row r="41" spans="1:11" x14ac:dyDescent="0.2">
      <c r="A41" s="54" t="s">
        <v>20</v>
      </c>
      <c r="B41" s="2" t="s">
        <v>9</v>
      </c>
      <c r="C41" s="7">
        <v>3765</v>
      </c>
      <c r="D41" s="7">
        <v>10340</v>
      </c>
      <c r="E41" s="7">
        <v>27280</v>
      </c>
      <c r="F41" s="7">
        <v>52513</v>
      </c>
      <c r="G41" s="7">
        <v>106638</v>
      </c>
      <c r="H41" s="38">
        <f t="shared" ref="H41:I41" si="23">G41*H$5/G$5</f>
        <v>266469.07484349911</v>
      </c>
      <c r="I41" s="38">
        <f t="shared" si="23"/>
        <v>657746.7188898786</v>
      </c>
      <c r="J41" s="48" t="s">
        <v>13</v>
      </c>
      <c r="K41" s="41"/>
    </row>
    <row r="42" spans="1:11" x14ac:dyDescent="0.2">
      <c r="A42" s="54"/>
      <c r="B42" s="2" t="s">
        <v>10</v>
      </c>
      <c r="C42" s="7">
        <v>3159</v>
      </c>
      <c r="D42" s="7">
        <v>11385</v>
      </c>
      <c r="E42" s="7">
        <v>26131</v>
      </c>
      <c r="F42" s="7">
        <v>48758</v>
      </c>
      <c r="G42" s="7">
        <v>92581</v>
      </c>
      <c r="H42" s="7">
        <v>235378</v>
      </c>
      <c r="I42" s="38">
        <f t="shared" ref="I42" si="24">H42*I$5/H$5</f>
        <v>581002.15677856503</v>
      </c>
      <c r="J42" s="48"/>
      <c r="K42" s="41"/>
    </row>
    <row r="43" spans="1:11" x14ac:dyDescent="0.2">
      <c r="A43" s="54"/>
      <c r="B43" s="2" t="s">
        <v>12</v>
      </c>
      <c r="C43" s="7">
        <v>3039</v>
      </c>
      <c r="D43" s="7">
        <v>8505</v>
      </c>
      <c r="E43" s="7">
        <v>22665</v>
      </c>
      <c r="F43" s="7">
        <v>43350</v>
      </c>
      <c r="G43" s="7">
        <v>88256</v>
      </c>
      <c r="H43" s="38">
        <f t="shared" ref="H43:I43" si="25">G43*H$5/G$5</f>
        <v>220535.78151679377</v>
      </c>
      <c r="I43" s="38">
        <f t="shared" si="25"/>
        <v>544365.93355412816</v>
      </c>
      <c r="J43" s="48"/>
      <c r="K43" s="41"/>
    </row>
    <row r="44" spans="1:11" x14ac:dyDescent="0.2">
      <c r="A44" s="54"/>
      <c r="B44" s="2" t="s">
        <v>11</v>
      </c>
      <c r="C44" s="7">
        <v>3039</v>
      </c>
      <c r="D44" s="7">
        <v>8505</v>
      </c>
      <c r="E44" s="7">
        <v>22665</v>
      </c>
      <c r="J44" s="48"/>
      <c r="K44" s="41"/>
    </row>
    <row r="45" spans="1:11" ht="17" x14ac:dyDescent="0.2">
      <c r="A45" s="1" t="s">
        <v>22</v>
      </c>
      <c r="B45" s="2" t="s">
        <v>23</v>
      </c>
      <c r="C45" s="7">
        <v>1371</v>
      </c>
      <c r="D45" s="7">
        <v>3861</v>
      </c>
      <c r="E45" s="7">
        <v>10212</v>
      </c>
      <c r="F45" s="7">
        <v>19384</v>
      </c>
      <c r="G45" s="7">
        <v>39346</v>
      </c>
      <c r="H45" s="7">
        <v>100576</v>
      </c>
      <c r="I45" s="38">
        <f>H45*I$5/H$5</f>
        <v>248259.70532573544</v>
      </c>
      <c r="J45" s="4" t="s">
        <v>13</v>
      </c>
      <c r="K45" s="41"/>
    </row>
    <row r="46" spans="1:11" x14ac:dyDescent="0.2">
      <c r="A46" s="39" t="s">
        <v>28</v>
      </c>
      <c r="B46" s="10" t="s">
        <v>9</v>
      </c>
      <c r="C46" s="19">
        <f>C$45/C41</f>
        <v>0.36414342629482072</v>
      </c>
      <c r="D46" s="19">
        <f t="shared" ref="D46:G46" si="26">D$45/D41</f>
        <v>0.37340425531914895</v>
      </c>
      <c r="E46" s="19">
        <f t="shared" si="26"/>
        <v>0.37434017595307917</v>
      </c>
      <c r="F46" s="19">
        <f t="shared" si="26"/>
        <v>0.36912764458324604</v>
      </c>
      <c r="G46" s="19">
        <f t="shared" si="26"/>
        <v>0.36896791012584634</v>
      </c>
      <c r="H46" s="19"/>
      <c r="I46" s="19"/>
      <c r="K46" s="41"/>
    </row>
    <row r="47" spans="1:11" x14ac:dyDescent="0.2">
      <c r="A47" s="39"/>
      <c r="B47" s="10" t="s">
        <v>10</v>
      </c>
      <c r="C47" s="19">
        <f t="shared" ref="C47:H47" si="27">C$45/C42</f>
        <v>0.43399810066476735</v>
      </c>
      <c r="D47" s="19">
        <f t="shared" si="27"/>
        <v>0.33913043478260868</v>
      </c>
      <c r="E47" s="19">
        <f t="shared" si="27"/>
        <v>0.39080019899735946</v>
      </c>
      <c r="F47" s="19">
        <f t="shared" si="27"/>
        <v>0.39755527298084414</v>
      </c>
      <c r="G47" s="19">
        <f t="shared" si="27"/>
        <v>0.42499000874909537</v>
      </c>
      <c r="H47" s="19">
        <f t="shared" si="27"/>
        <v>0.42729566909396799</v>
      </c>
      <c r="I47" s="19"/>
      <c r="K47" s="41"/>
    </row>
    <row r="48" spans="1:11" x14ac:dyDescent="0.2">
      <c r="A48" s="39"/>
      <c r="B48" s="10" t="s">
        <v>12</v>
      </c>
      <c r="C48" s="19">
        <f t="shared" ref="C48:G48" si="28">C$45/C43</f>
        <v>0.45113524185587367</v>
      </c>
      <c r="D48" s="19">
        <f t="shared" si="28"/>
        <v>0.45396825396825397</v>
      </c>
      <c r="E48" s="19">
        <f t="shared" si="28"/>
        <v>0.45056254136333557</v>
      </c>
      <c r="F48" s="19">
        <f t="shared" si="28"/>
        <v>0.44715109573241063</v>
      </c>
      <c r="G48" s="19">
        <f t="shared" si="28"/>
        <v>0.44581671501087744</v>
      </c>
      <c r="H48" s="19"/>
      <c r="I48" s="19"/>
      <c r="K48" s="41"/>
    </row>
    <row r="49" spans="1:11" x14ac:dyDescent="0.2">
      <c r="A49" s="39"/>
      <c r="B49" s="10" t="s">
        <v>11</v>
      </c>
      <c r="C49" s="19">
        <f t="shared" ref="C49:E49" si="29">C$45/C44</f>
        <v>0.45113524185587367</v>
      </c>
      <c r="D49" s="19">
        <f t="shared" si="29"/>
        <v>0.45396825396825397</v>
      </c>
      <c r="E49" s="19">
        <f t="shared" si="29"/>
        <v>0.45056254136333557</v>
      </c>
      <c r="F49" s="19"/>
      <c r="G49" s="19"/>
      <c r="H49" s="19"/>
      <c r="I49" s="19"/>
      <c r="K49" s="41"/>
    </row>
    <row r="50" spans="1:11" x14ac:dyDescent="0.2">
      <c r="A50" s="39" t="s">
        <v>36</v>
      </c>
      <c r="B50" s="10" t="s">
        <v>9</v>
      </c>
      <c r="C50" s="6">
        <f t="shared" ref="C50:G52" si="30">C29/C$45*1000000</f>
        <v>474.1064916119621</v>
      </c>
      <c r="D50" s="6">
        <f t="shared" si="30"/>
        <v>463.61046361046363</v>
      </c>
      <c r="E50" s="6">
        <f t="shared" si="30"/>
        <v>216.4120642381512</v>
      </c>
      <c r="F50" s="6">
        <f t="shared" si="30"/>
        <v>297.15229054890631</v>
      </c>
      <c r="G50" s="6">
        <f t="shared" si="30"/>
        <v>371.57525542621869</v>
      </c>
      <c r="H50" s="15"/>
      <c r="I50" s="15"/>
      <c r="J50" s="43" t="s">
        <v>34</v>
      </c>
      <c r="K50" s="41"/>
    </row>
    <row r="51" spans="1:11" x14ac:dyDescent="0.2">
      <c r="A51" s="39"/>
      <c r="B51" s="10" t="s">
        <v>10</v>
      </c>
      <c r="C51" s="6">
        <f t="shared" si="30"/>
        <v>196.93654266958424</v>
      </c>
      <c r="D51" s="6">
        <f t="shared" si="30"/>
        <v>274.54027454027454</v>
      </c>
      <c r="E51" s="6">
        <f t="shared" si="30"/>
        <v>204.66118292205249</v>
      </c>
      <c r="F51" s="6">
        <f t="shared" si="30"/>
        <v>205.83986793231531</v>
      </c>
      <c r="G51" s="6">
        <f t="shared" si="30"/>
        <v>276.775275758654</v>
      </c>
      <c r="H51" s="6">
        <f>H30/H$45*1000000</f>
        <v>364.69933184855233</v>
      </c>
      <c r="I51" s="15"/>
      <c r="J51" s="44"/>
      <c r="K51" s="41"/>
    </row>
    <row r="52" spans="1:11" x14ac:dyDescent="0.2">
      <c r="A52" s="39"/>
      <c r="B52" s="10" t="s">
        <v>12</v>
      </c>
      <c r="C52" s="6">
        <f t="shared" si="30"/>
        <v>167.76075857038657</v>
      </c>
      <c r="D52" s="6">
        <f t="shared" si="30"/>
        <v>157.99015799015797</v>
      </c>
      <c r="E52" s="6">
        <f t="shared" si="30"/>
        <v>159.61613787700742</v>
      </c>
      <c r="F52" s="6">
        <f t="shared" si="30"/>
        <v>156.31448617416424</v>
      </c>
      <c r="G52" s="6">
        <f t="shared" si="30"/>
        <v>252.12219793625781</v>
      </c>
      <c r="H52" s="15"/>
      <c r="I52" s="15"/>
      <c r="J52" s="44"/>
      <c r="K52" s="41"/>
    </row>
    <row r="53" spans="1:11" x14ac:dyDescent="0.2">
      <c r="A53" s="39"/>
      <c r="B53" s="10" t="s">
        <v>11</v>
      </c>
      <c r="C53" s="6">
        <f>C32/C$45*1000000</f>
        <v>160.46681254558717</v>
      </c>
      <c r="D53" s="6">
        <f>D32/D$45*1000000</f>
        <v>155.4001554001554</v>
      </c>
      <c r="E53" s="6">
        <f>E32/E$45*1000000</f>
        <v>157.65765765765767</v>
      </c>
      <c r="H53" s="15"/>
      <c r="I53" s="15"/>
      <c r="J53" s="45"/>
      <c r="K53" s="41"/>
    </row>
    <row r="54" spans="1:11" x14ac:dyDescent="0.2">
      <c r="A54" s="39" t="s">
        <v>37</v>
      </c>
      <c r="B54" s="10" t="s">
        <v>9</v>
      </c>
      <c r="C54" s="6">
        <f t="shared" ref="C54:G56" si="31">C29/C41*1000000</f>
        <v>172.64276228419655</v>
      </c>
      <c r="D54" s="6">
        <f t="shared" si="31"/>
        <v>173.11411992263058</v>
      </c>
      <c r="E54" s="6">
        <f t="shared" si="31"/>
        <v>81.011730205278596</v>
      </c>
      <c r="F54" s="6">
        <f t="shared" si="31"/>
        <v>109.68712509283415</v>
      </c>
      <c r="G54" s="6">
        <f t="shared" si="31"/>
        <v>137.09934544908944</v>
      </c>
      <c r="J54" s="43" t="s">
        <v>34</v>
      </c>
      <c r="K54" s="41"/>
    </row>
    <row r="55" spans="1:11" x14ac:dyDescent="0.2">
      <c r="A55" s="39"/>
      <c r="B55" s="10" t="s">
        <v>10</v>
      </c>
      <c r="C55" s="6">
        <f t="shared" si="31"/>
        <v>85.470085470085465</v>
      </c>
      <c r="D55" s="6">
        <f t="shared" si="31"/>
        <v>93.104962670180072</v>
      </c>
      <c r="E55" s="6">
        <f t="shared" si="31"/>
        <v>79.981631012973097</v>
      </c>
      <c r="F55" s="6">
        <f t="shared" si="31"/>
        <v>81.832724886172528</v>
      </c>
      <c r="G55" s="6">
        <f t="shared" si="31"/>
        <v>117.62672686620365</v>
      </c>
      <c r="H55" s="6">
        <f>H30/H42*1000000</f>
        <v>155.83444502035024</v>
      </c>
      <c r="J55" s="44"/>
      <c r="K55" s="41"/>
    </row>
    <row r="56" spans="1:11" x14ac:dyDescent="0.2">
      <c r="A56" s="39"/>
      <c r="B56" s="10" t="s">
        <v>12</v>
      </c>
      <c r="C56" s="6">
        <f t="shared" si="31"/>
        <v>75.682790391576177</v>
      </c>
      <c r="D56" s="6">
        <f t="shared" si="31"/>
        <v>71.722516166960617</v>
      </c>
      <c r="E56" s="6">
        <f t="shared" si="31"/>
        <v>71.917052724465037</v>
      </c>
      <c r="F56" s="6">
        <f t="shared" si="31"/>
        <v>69.896193771626287</v>
      </c>
      <c r="G56" s="6">
        <f t="shared" si="31"/>
        <v>112.40029006526468</v>
      </c>
      <c r="J56" s="44"/>
      <c r="K56" s="41"/>
    </row>
    <row r="57" spans="1:11" x14ac:dyDescent="0.2">
      <c r="A57" s="39"/>
      <c r="B57" s="10" t="s">
        <v>11</v>
      </c>
      <c r="C57" s="6">
        <f>C32/C44*1000000</f>
        <v>72.392234287594604</v>
      </c>
      <c r="D57" s="6">
        <f>D32/D44*1000000</f>
        <v>70.546737213403873</v>
      </c>
      <c r="E57" s="6">
        <f>E32/E44*1000000</f>
        <v>71.034634899624976</v>
      </c>
      <c r="J57" s="45"/>
      <c r="K57" s="42"/>
    </row>
  </sheetData>
  <mergeCells count="27">
    <mergeCell ref="A2:A8"/>
    <mergeCell ref="B2:B3"/>
    <mergeCell ref="A21:A24"/>
    <mergeCell ref="J21:J24"/>
    <mergeCell ref="A37:A40"/>
    <mergeCell ref="A9:A12"/>
    <mergeCell ref="A17:A20"/>
    <mergeCell ref="J9:J12"/>
    <mergeCell ref="J17:J20"/>
    <mergeCell ref="J33:J36"/>
    <mergeCell ref="A33:A36"/>
    <mergeCell ref="A54:A57"/>
    <mergeCell ref="K25:K57"/>
    <mergeCell ref="A46:A49"/>
    <mergeCell ref="J54:J57"/>
    <mergeCell ref="B7:B8"/>
    <mergeCell ref="J37:J40"/>
    <mergeCell ref="A29:A32"/>
    <mergeCell ref="J29:J32"/>
    <mergeCell ref="A50:A53"/>
    <mergeCell ref="J50:J53"/>
    <mergeCell ref="A25:A28"/>
    <mergeCell ref="J25:J28"/>
    <mergeCell ref="A41:A44"/>
    <mergeCell ref="J41:J44"/>
    <mergeCell ref="A13:A16"/>
    <mergeCell ref="J13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2022-04-16T06:28:43Z</dcterms:created>
  <dcterms:modified xsi:type="dcterms:W3CDTF">2022-04-25T12:13:37Z</dcterms:modified>
</cp:coreProperties>
</file>