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Descriptive Stats" sheetId="2" r:id="rId5"/>
    <sheet state="visible" name="Normal Distribution" sheetId="3" r:id="rId6"/>
    <sheet state="visible" name="Confidence Interval" sheetId="4" r:id="rId7"/>
    <sheet state="visible" name="Independent T-Test" sheetId="5" r:id="rId8"/>
    <sheet state="visible" name="Paired T-Test" sheetId="6" r:id="rId9"/>
    <sheet state="visible" name="Linear Regression vs. T-Test" sheetId="7" r:id="rId10"/>
  </sheets>
  <definedNames/>
  <calcPr/>
</workbook>
</file>

<file path=xl/sharedStrings.xml><?xml version="1.0" encoding="utf-8"?>
<sst xmlns="http://schemas.openxmlformats.org/spreadsheetml/2006/main" count="109" uniqueCount="77">
  <si>
    <t>Lessons</t>
  </si>
  <si>
    <t>Descriptive Statistics</t>
  </si>
  <si>
    <t>Normal Distribution</t>
  </si>
  <si>
    <t>Confidence Interval (Estimation)</t>
  </si>
  <si>
    <t>Independent T-Test</t>
  </si>
  <si>
    <t>Paired T-Test</t>
  </si>
  <si>
    <t>Linear Regression vs. T-Test</t>
  </si>
  <si>
    <t>Simulate Data in Google Sheets</t>
  </si>
  <si>
    <t>Mean</t>
  </si>
  <si>
    <t>SD</t>
  </si>
  <si>
    <t>Column 1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</si>
  <si>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</si>
  <si>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</si>
  <si>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</si>
  <si>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</si>
  <si>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</si>
  <si>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</si>
  <si>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</si>
  <si>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</si>
  <si>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</si>
  <si>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</si>
  <si>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</si>
  <si>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</si>
  <si>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</si>
  <si>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</si>
  <si>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Level(95%)</t>
  </si>
  <si>
    <t>Proportion%</t>
  </si>
  <si>
    <t>Empirical Rules</t>
  </si>
  <si>
    <t>+/- 1SD</t>
  </si>
  <si>
    <t>+/- 2SD</t>
  </si>
  <si>
    <t>+/- 3SD</t>
  </si>
  <si>
    <t>MEAN</t>
  </si>
  <si>
    <t>% Propotion</t>
  </si>
  <si>
    <t>Lower Bound</t>
  </si>
  <si>
    <t>Upper Bound</t>
  </si>
  <si>
    <r>
      <rPr>
        <rFont val="Work Sans"/>
        <color theme="1"/>
      </rPr>
      <t xml:space="preserve">We want to estimate </t>
    </r>
    <r>
      <rPr>
        <rFont val="Work Sans"/>
        <b/>
        <color theme="1"/>
      </rPr>
      <t>Rating of TENET</t>
    </r>
    <r>
      <rPr>
        <rFont val="Work Sans"/>
        <color theme="1"/>
      </rPr>
      <t xml:space="preserve"> film among those who have watched it this year.</t>
    </r>
  </si>
  <si>
    <t>Rating</t>
  </si>
  <si>
    <t>N</t>
  </si>
  <si>
    <t>Confidence Interval</t>
  </si>
  <si>
    <t>Margin Error</t>
  </si>
  <si>
    <t>SE (standard error)</t>
  </si>
  <si>
    <t>Store 1</t>
  </si>
  <si>
    <t>No advertising in store</t>
  </si>
  <si>
    <t>Split Stores into 2 groups</t>
  </si>
  <si>
    <t>Run experiment for 3 months (90 days)</t>
  </si>
  <si>
    <t>Store 2</t>
  </si>
  <si>
    <t>Has advertising in store</t>
  </si>
  <si>
    <t>Sales ($)</t>
  </si>
  <si>
    <t>Day</t>
  </si>
  <si>
    <t>DIFF</t>
  </si>
  <si>
    <t xml:space="preserve"> ทดสอบ varian</t>
  </si>
  <si>
    <t>Test equality of variances</t>
  </si>
  <si>
    <t>IF p-value &lt;= 0.05, Reject HO</t>
  </si>
  <si>
    <t>F.Test</t>
  </si>
  <si>
    <t>HO : equal vars assumed</t>
  </si>
  <si>
    <t>H1 : equal vars not assumed</t>
  </si>
  <si>
    <t>Test equality of means</t>
  </si>
  <si>
    <t>T.Test</t>
  </si>
  <si>
    <t>MEAN_DIFF</t>
  </si>
  <si>
    <t>One month of special training</t>
  </si>
  <si>
    <t>เทียบค่าเฉลี่ยคนสองกลุ่ม สองกลุ่มนี้คนๆเดียวกัน แต่ทำคนละช่วงเวลา</t>
  </si>
  <si>
    <t>Before</t>
  </si>
  <si>
    <t>After</t>
  </si>
  <si>
    <t>Student_ID</t>
  </si>
  <si>
    <t>Diff</t>
  </si>
  <si>
    <t>Paired T-TEST</t>
  </si>
  <si>
    <t>AVG_DIFF</t>
  </si>
  <si>
    <t>H0= mean Before = mean After</t>
  </si>
  <si>
    <t>H1 Mean Before != mean After</t>
  </si>
  <si>
    <t>If P-Value &lt;= 0.05 Reject HO</t>
  </si>
  <si>
    <t>No Ad</t>
  </si>
  <si>
    <t>with Ad</t>
  </si>
  <si>
    <t>Store</t>
  </si>
  <si>
    <t>Sales</t>
  </si>
  <si>
    <t>Intercept</t>
  </si>
  <si>
    <t>Slope</t>
  </si>
  <si>
    <r>
      <rPr>
        <rFont val="Work Sans"/>
        <color theme="1"/>
      </rPr>
      <t xml:space="preserve">Sales = </t>
    </r>
    <r>
      <rPr>
        <rFont val="Work Sans"/>
        <b/>
        <color theme="1"/>
      </rPr>
      <t>Intercept</t>
    </r>
    <r>
      <rPr>
        <rFont val="Work Sans"/>
        <color theme="1"/>
      </rPr>
      <t xml:space="preserve"> + </t>
    </r>
    <r>
      <rPr>
        <rFont val="Work Sans"/>
        <b/>
        <color theme="1"/>
      </rPr>
      <t>Slope</t>
    </r>
    <r>
      <rPr>
        <rFont val="Work Sans"/>
        <color theme="1"/>
      </rPr>
      <t>*Store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</si>
</sst>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00"/>
    <numFmt numFmtId="166" formatCode="0.0000"/>
    <numFmt numFmtId="167" formatCode="0.00000000000000"/>
  </numFmts>
  <fonts count="13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i/>
      <color theme="1"/>
      <name val="Work Sans"/>
    </font>
    <font>
      <b/>
      <color theme="1"/>
      <name val="Arial"/>
      <scheme val="minor"/>
    </font>
    <font>
      <b/>
      <color theme="0"/>
      <name val="Work Sans"/>
    </font>
    <font>
      <b/>
      <sz val="11.0"/>
      <color theme="0"/>
      <name val="&quot;Google Sans&quot;"/>
    </font>
    <font>
      <b/>
      <color rgb="FFFFFFFF"/>
      <name val="Work Sans"/>
    </font>
    <font>
      <b/>
      <color rgb="FFEA9999"/>
      <name val="Work Sans"/>
    </font>
    <font>
      <sz val="11.0"/>
      <color rgb="FF222222"/>
      <name val="&quot;Google Sans&quot;"/>
    </font>
    <font>
      <color theme="1"/>
      <name val="Arial"/>
      <scheme val="minor"/>
    </font>
    <font>
      <b/>
      <color rgb="FFCC0000"/>
      <name val="Work Sans"/>
    </font>
  </fonts>
  <fills count="8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8E7CC3"/>
        <bgColor rgb="FF8E7CC3"/>
      </patternFill>
    </fill>
  </fills>
  <borders count="2">
    <border/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2" numFmtId="164" xfId="0" applyAlignment="1" applyFont="1" applyNumberFormat="1">
      <alignment horizontal="center"/>
    </xf>
    <xf borderId="1" fillId="0" fontId="4" numFmtId="164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1" numFmtId="0" xfId="0" applyFont="1"/>
    <xf borderId="0" fillId="0" fontId="2" numFmtId="164" xfId="0" applyFont="1" applyNumberFormat="1"/>
    <xf quotePrefix="1" borderId="0" fillId="0" fontId="1" numFmtId="0" xfId="0" applyAlignment="1" applyFont="1">
      <alignment readingOrder="0"/>
    </xf>
    <xf borderId="0" fillId="0" fontId="2" numFmtId="10" xfId="0" applyFont="1" applyNumberFormat="1"/>
    <xf borderId="0" fillId="0" fontId="5" numFmtId="0" xfId="0" applyAlignment="1" applyFont="1">
      <alignment readingOrder="0"/>
    </xf>
    <xf borderId="0" fillId="2" fontId="2" numFmtId="165" xfId="0" applyFont="1" applyNumberFormat="1"/>
    <xf borderId="0" fillId="3" fontId="6" numFmtId="0" xfId="0" applyAlignment="1" applyFill="1" applyFont="1">
      <alignment horizontal="center" readingOrder="0"/>
    </xf>
    <xf borderId="0" fillId="3" fontId="7" numFmtId="0" xfId="0" applyAlignment="1" applyFont="1">
      <alignment horizontal="center" readingOrder="0"/>
    </xf>
    <xf borderId="0" fillId="3" fontId="6" numFmtId="0" xfId="0" applyAlignment="1" applyFont="1">
      <alignment horizontal="center"/>
    </xf>
    <xf borderId="0" fillId="3" fontId="6" numFmtId="9" xfId="0" applyAlignment="1" applyFont="1" applyNumberFormat="1">
      <alignment horizontal="center" readingOrder="0"/>
    </xf>
    <xf borderId="0" fillId="4" fontId="2" numFmtId="165" xfId="0" applyAlignment="1" applyFill="1" applyFont="1" applyNumberFormat="1">
      <alignment horizontal="center"/>
    </xf>
    <xf borderId="0" fillId="4" fontId="5" numFmtId="0" xfId="0" applyAlignment="1" applyFont="1">
      <alignment readingOrder="0"/>
    </xf>
    <xf borderId="0" fillId="4" fontId="2" numFmtId="166" xfId="0" applyFont="1" applyNumberFormat="1"/>
    <xf borderId="0" fillId="0" fontId="2" numFmtId="165" xfId="0" applyFont="1" applyNumberFormat="1"/>
    <xf borderId="0" fillId="0" fontId="2" numFmtId="166" xfId="0" applyFont="1" applyNumberFormat="1"/>
    <xf borderId="0" fillId="5" fontId="8" numFmtId="0" xfId="0" applyAlignment="1" applyFill="1" applyFont="1">
      <alignment horizontal="center" readingOrder="0"/>
    </xf>
    <xf borderId="0" fillId="0" fontId="2" numFmtId="164" xfId="0" applyAlignment="1" applyFont="1" applyNumberFormat="1">
      <alignment horizontal="center" vertical="bottom"/>
    </xf>
    <xf borderId="0" fillId="2" fontId="2" numFmtId="167" xfId="0" applyFont="1" applyNumberFormat="1"/>
    <xf borderId="0" fillId="0" fontId="9" numFmtId="0" xfId="0" applyAlignment="1" applyFont="1">
      <alignment readingOrder="0"/>
    </xf>
    <xf borderId="0" fillId="2" fontId="2" numFmtId="1" xfId="0" applyFont="1" applyNumberFormat="1"/>
    <xf borderId="0" fillId="6" fontId="10" numFmtId="0" xfId="0" applyAlignment="1" applyFill="1" applyFont="1">
      <alignment readingOrder="0"/>
    </xf>
    <xf borderId="0" fillId="0" fontId="11" numFmtId="0" xfId="0" applyAlignment="1" applyFont="1">
      <alignment horizontal="center" readingOrder="0"/>
    </xf>
    <xf borderId="0" fillId="2" fontId="2" numFmtId="0" xfId="0" applyFont="1"/>
    <xf borderId="0" fillId="0" fontId="12" numFmtId="0" xfId="0" applyAlignment="1" applyFont="1">
      <alignment readingOrder="0"/>
    </xf>
    <xf borderId="0" fillId="5" fontId="8" numFmtId="0" xfId="0" applyAlignment="1" applyFont="1">
      <alignment horizontal="center" readingOrder="0"/>
    </xf>
    <xf borderId="0" fillId="7" fontId="8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876300</xdr:colOff>
      <xdr:row>16</xdr:row>
      <xdr:rowOff>28575</xdr:rowOff>
    </xdr:from>
    <xdr:ext cx="3543300" cy="26193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1752600" cy="26289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4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</xdr:row>
      <xdr:rowOff>200025</xdr:rowOff>
    </xdr:from>
    <xdr:ext cx="752475" cy="75247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857250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0</xdr:row>
      <xdr:rowOff>200025</xdr:rowOff>
    </xdr:from>
    <xdr:ext cx="495300" cy="495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</xdr:row>
      <xdr:rowOff>66675</xdr:rowOff>
    </xdr:from>
    <xdr:ext cx="428625" cy="4286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1.0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4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4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>
        <v>4.0</v>
      </c>
      <c r="B5" s="4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4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4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display="Descriptive Statistics" location="Descriptive Stats!A1" ref="B2"/>
    <hyperlink display="Normal Distribution" location="Normal Distribution!A1" ref="B3"/>
    <hyperlink display="Confidence Interval (Estimation)" location="Confidence Interval!A1" ref="B4"/>
    <hyperlink display="Independent T-Test" location="Independent T-Test!A1" ref="B5"/>
    <hyperlink display="Paired T-Test" location="Paired T-Test!A1" ref="B6"/>
    <hyperlink display="Linear Regression vs. T-Test" location="Linear Regression vs. T-Test!A1" ref="B7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2.63"/>
    <col customWidth="1" min="3" max="3" width="19.5"/>
    <col customWidth="1" min="4" max="26" width="12.63"/>
  </cols>
  <sheetData>
    <row r="1">
      <c r="A1" s="6" t="s">
        <v>7</v>
      </c>
      <c r="B1" s="2"/>
      <c r="C1" s="2"/>
      <c r="D1" s="7" t="s">
        <v>8</v>
      </c>
      <c r="E1" s="7" t="s">
        <v>9</v>
      </c>
      <c r="F1" s="2"/>
      <c r="G1" s="2"/>
      <c r="H1" s="2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</v>
      </c>
      <c r="B2" s="2"/>
      <c r="C2" s="7" t="b">
        <v>1</v>
      </c>
      <c r="D2" s="8">
        <v>168.0</v>
      </c>
      <c r="E2" s="8">
        <v>5.0</v>
      </c>
      <c r="F2" s="2"/>
      <c r="G2" s="2"/>
      <c r="H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/>
      <c r="B3" s="2"/>
      <c r="C3" s="2"/>
      <c r="D3" s="2"/>
      <c r="E3" s="2"/>
      <c r="F3" s="2"/>
      <c r="G3" s="2"/>
      <c r="H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>
        <f t="shared" ref="A9:A108" si="1">NORMINV(RAND(),$D$2 ,$E$2)</f>
        <v>172.7549993</v>
      </c>
      <c r="B9" s="9"/>
      <c r="C9" s="9">
        <f>AVERAGE(A9:A108)</f>
        <v>167.5073154</v>
      </c>
      <c r="D9" s="9"/>
      <c r="E9" s="9"/>
      <c r="F9" s="9"/>
      <c r="G9" s="9"/>
      <c r="H9" s="9"/>
      <c r="I9" s="9"/>
      <c r="J9" s="9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>
        <f t="shared" si="1"/>
        <v>162.0434085</v>
      </c>
      <c r="B10" s="9"/>
      <c r="C10" s="9">
        <f>_xlfn.STDEV.S(A9:A108)</f>
        <v>4.376866071</v>
      </c>
      <c r="D10" s="9"/>
      <c r="E10" s="9"/>
      <c r="F10" s="9"/>
      <c r="G10" s="9"/>
      <c r="H10" s="9"/>
      <c r="I10" s="9"/>
      <c r="J10" s="9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>
        <f t="shared" si="1"/>
        <v>174.279753</v>
      </c>
      <c r="B11" s="9"/>
      <c r="C11" s="9"/>
      <c r="D11" s="9"/>
      <c r="E11" s="9"/>
      <c r="F11" s="9"/>
      <c r="G11" s="9"/>
      <c r="H11" s="9"/>
      <c r="I11" s="9"/>
      <c r="J11" s="9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>
        <f t="shared" si="1"/>
        <v>175.4869911</v>
      </c>
      <c r="B12" s="9"/>
      <c r="C12" s="10" t="s">
        <v>10</v>
      </c>
      <c r="D12" s="11"/>
      <c r="E12" s="9"/>
      <c r="F12" s="9"/>
      <c r="G12" s="9"/>
      <c r="H12" s="9"/>
      <c r="I12" s="9"/>
      <c r="J12" s="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>
        <f t="shared" si="1"/>
        <v>164.4395948</v>
      </c>
      <c r="B13" s="9"/>
      <c r="C13" s="9"/>
      <c r="D13" s="9"/>
      <c r="E13" s="9"/>
      <c r="F13" s="9"/>
      <c r="G13" s="9"/>
      <c r="H13" s="9"/>
      <c r="I13" s="9"/>
      <c r="J13" s="9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>
        <f t="shared" si="1"/>
        <v>164.9994565</v>
      </c>
      <c r="B14" s="9"/>
      <c r="C14" s="7" t="s">
        <v>8</v>
      </c>
      <c r="D14" s="12">
        <v>167.8847626834223</v>
      </c>
      <c r="E14" s="2"/>
      <c r="F14" s="2"/>
      <c r="G14" s="2"/>
      <c r="H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>
        <f t="shared" si="1"/>
        <v>168.3302007</v>
      </c>
      <c r="B15" s="9"/>
      <c r="C15" s="7" t="s">
        <v>11</v>
      </c>
      <c r="D15" s="12">
        <v>0.454615998205385</v>
      </c>
      <c r="E15" s="2"/>
      <c r="F15" s="2"/>
      <c r="G15" s="2"/>
      <c r="H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>
        <f t="shared" si="1"/>
        <v>164.1704191</v>
      </c>
      <c r="B16" s="9"/>
      <c r="C16" s="7" t="s">
        <v>12</v>
      </c>
      <c r="D16" s="12">
        <v>168.33069984908795</v>
      </c>
      <c r="E16" s="2"/>
      <c r="F16" s="2"/>
      <c r="G16" s="2"/>
      <c r="H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>
        <f t="shared" si="1"/>
        <v>170.2226466</v>
      </c>
      <c r="B17" s="9"/>
      <c r="C17" s="7" t="s">
        <v>13</v>
      </c>
      <c r="D17" s="12">
        <v>179.56380505642454</v>
      </c>
      <c r="E17" s="2"/>
      <c r="F17" s="2"/>
      <c r="G17" s="2"/>
      <c r="H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>
        <f t="shared" si="1"/>
        <v>167.4484946</v>
      </c>
      <c r="B18" s="9"/>
      <c r="C18" s="7" t="s">
        <v>14</v>
      </c>
      <c r="D18" s="12">
        <v>4.54615998205385</v>
      </c>
      <c r="E18" s="2"/>
      <c r="F18" s="2"/>
      <c r="G18" s="2"/>
      <c r="H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>
        <f t="shared" si="1"/>
        <v>162.9329392</v>
      </c>
      <c r="B19" s="9"/>
      <c r="C19" s="7" t="s">
        <v>15</v>
      </c>
      <c r="D19" s="12">
        <v>20.667570582427864</v>
      </c>
      <c r="E19" s="2"/>
      <c r="F19" s="2"/>
      <c r="G19" s="2"/>
      <c r="H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>
        <f t="shared" si="1"/>
        <v>162.757713</v>
      </c>
      <c r="B20" s="9"/>
      <c r="C20" s="7" t="s">
        <v>16</v>
      </c>
      <c r="D20" s="12">
        <v>0.5763286774685517</v>
      </c>
      <c r="E20" s="2"/>
      <c r="F20" s="2"/>
      <c r="G20" s="2"/>
      <c r="H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9">
        <f t="shared" si="1"/>
        <v>167.4821597</v>
      </c>
      <c r="B21" s="9"/>
      <c r="C21" s="7" t="s">
        <v>17</v>
      </c>
      <c r="D21" s="12">
        <v>-0.15592202933170868</v>
      </c>
      <c r="E21" s="2"/>
      <c r="F21" s="2"/>
      <c r="G21" s="2"/>
      <c r="H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9">
        <f t="shared" si="1"/>
        <v>169.5802686</v>
      </c>
      <c r="B22" s="9"/>
      <c r="C22" s="7" t="s">
        <v>18</v>
      </c>
      <c r="D22" s="12">
        <v>26.798231927446494</v>
      </c>
      <c r="E22" s="2"/>
      <c r="F22" s="2"/>
      <c r="G22" s="2"/>
      <c r="H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9">
        <f t="shared" si="1"/>
        <v>164.5814865</v>
      </c>
      <c r="B23" s="9"/>
      <c r="C23" s="7" t="s">
        <v>19</v>
      </c>
      <c r="D23" s="12">
        <v>152.76557312897805</v>
      </c>
      <c r="E23" s="2"/>
      <c r="F23" s="2"/>
      <c r="G23" s="2"/>
      <c r="H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9">
        <f t="shared" si="1"/>
        <v>171.949505</v>
      </c>
      <c r="B24" s="9"/>
      <c r="C24" s="7" t="s">
        <v>20</v>
      </c>
      <c r="D24" s="12">
        <v>179.56380505642454</v>
      </c>
      <c r="E24" s="2"/>
      <c r="F24" s="2"/>
      <c r="G24" s="2"/>
      <c r="H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9">
        <f t="shared" si="1"/>
        <v>171.35829</v>
      </c>
      <c r="B25" s="9"/>
      <c r="C25" s="7" t="s">
        <v>21</v>
      </c>
      <c r="D25" s="12">
        <v>16788.47626834223</v>
      </c>
      <c r="E25" s="2"/>
      <c r="F25" s="2"/>
      <c r="G25" s="2"/>
      <c r="H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9">
        <f t="shared" si="1"/>
        <v>171.3756718</v>
      </c>
      <c r="B26" s="9"/>
      <c r="C26" s="7" t="s">
        <v>22</v>
      </c>
      <c r="D26" s="12">
        <v>100.0</v>
      </c>
      <c r="E26" s="2"/>
      <c r="F26" s="2"/>
      <c r="G26" s="2"/>
      <c r="H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9">
        <f t="shared" si="1"/>
        <v>163.4240053</v>
      </c>
      <c r="B27" s="9"/>
      <c r="C27" s="7" t="s">
        <v>23</v>
      </c>
      <c r="D27" s="12">
        <v>179.56380505642454</v>
      </c>
      <c r="E27" s="2"/>
      <c r="F27" s="2"/>
      <c r="G27" s="2"/>
      <c r="H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9">
        <f t="shared" si="1"/>
        <v>171.2709078</v>
      </c>
      <c r="B28" s="9"/>
      <c r="C28" s="7" t="s">
        <v>24</v>
      </c>
      <c r="D28" s="12">
        <v>152.76557312897805</v>
      </c>
      <c r="E28" s="2"/>
      <c r="F28" s="2"/>
      <c r="G28" s="2"/>
      <c r="H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9">
        <f t="shared" si="1"/>
        <v>167.3141004</v>
      </c>
      <c r="B29" s="9"/>
      <c r="C29" s="7" t="s">
        <v>25</v>
      </c>
      <c r="D29" s="12">
        <v>0.9020567467647425</v>
      </c>
      <c r="E29" s="2"/>
      <c r="F29" s="2"/>
      <c r="G29" s="2"/>
      <c r="H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9">
        <f t="shared" si="1"/>
        <v>156.207129</v>
      </c>
      <c r="B30" s="9"/>
      <c r="C30" s="2"/>
      <c r="D30" s="2"/>
      <c r="E30" s="2"/>
      <c r="F30" s="2"/>
      <c r="G30" s="2"/>
      <c r="H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9">
        <f t="shared" si="1"/>
        <v>169.2857964</v>
      </c>
      <c r="B31" s="9"/>
      <c r="C31" s="2"/>
      <c r="D31" s="2"/>
      <c r="E31" s="2"/>
      <c r="F31" s="2"/>
      <c r="G31" s="2"/>
      <c r="H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9">
        <f t="shared" si="1"/>
        <v>162.5148526</v>
      </c>
      <c r="B32" s="9"/>
      <c r="C32" s="2"/>
      <c r="D32" s="2"/>
      <c r="E32" s="2"/>
      <c r="F32" s="2"/>
      <c r="G32" s="2"/>
      <c r="H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9">
        <f t="shared" si="1"/>
        <v>165.1328327</v>
      </c>
      <c r="B33" s="9"/>
      <c r="C33" s="2"/>
      <c r="D33" s="2"/>
      <c r="E33" s="2"/>
      <c r="F33" s="2"/>
      <c r="G33" s="2"/>
      <c r="H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9">
        <f t="shared" si="1"/>
        <v>166.8659644</v>
      </c>
      <c r="B34" s="9"/>
      <c r="C34" s="2"/>
      <c r="D34" s="2"/>
      <c r="E34" s="2"/>
      <c r="F34" s="2"/>
      <c r="G34" s="2"/>
      <c r="H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9">
        <f t="shared" si="1"/>
        <v>163.7827352</v>
      </c>
      <c r="B35" s="9"/>
      <c r="C35" s="2"/>
      <c r="D35" s="2"/>
      <c r="E35" s="2"/>
      <c r="F35" s="2"/>
      <c r="G35" s="2"/>
      <c r="H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9">
        <f t="shared" si="1"/>
        <v>163.746103</v>
      </c>
      <c r="B36" s="9"/>
      <c r="C36" s="2"/>
      <c r="D36" s="2"/>
      <c r="E36" s="2"/>
      <c r="F36" s="2"/>
      <c r="G36" s="2"/>
      <c r="H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9">
        <f t="shared" si="1"/>
        <v>171.4788008</v>
      </c>
      <c r="B37" s="9"/>
      <c r="C37" s="2"/>
      <c r="D37" s="2"/>
      <c r="E37" s="2"/>
      <c r="F37" s="2"/>
      <c r="G37" s="2"/>
      <c r="H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9">
        <f t="shared" si="1"/>
        <v>165.6911051</v>
      </c>
      <c r="B38" s="9"/>
      <c r="C38" s="2"/>
      <c r="D38" s="2"/>
      <c r="E38" s="2"/>
      <c r="F38" s="2"/>
      <c r="G38" s="2"/>
      <c r="H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9">
        <f t="shared" si="1"/>
        <v>166.0566395</v>
      </c>
      <c r="B39" s="9"/>
      <c r="C39" s="2"/>
      <c r="D39" s="2"/>
      <c r="E39" s="2"/>
      <c r="F39" s="2"/>
      <c r="G39" s="2"/>
      <c r="H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9">
        <f t="shared" si="1"/>
        <v>167.2932371</v>
      </c>
      <c r="B40" s="9"/>
      <c r="C40" s="2"/>
      <c r="D40" s="2"/>
      <c r="E40" s="2"/>
      <c r="F40" s="2"/>
      <c r="G40" s="2"/>
      <c r="H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9">
        <f t="shared" si="1"/>
        <v>159.6184387</v>
      </c>
      <c r="B41" s="9"/>
      <c r="C41" s="2"/>
      <c r="D41" s="2"/>
      <c r="E41" s="2"/>
      <c r="F41" s="2"/>
      <c r="G41" s="2"/>
      <c r="H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9">
        <f t="shared" si="1"/>
        <v>168.2580252</v>
      </c>
      <c r="B42" s="9"/>
      <c r="C42" s="2"/>
      <c r="D42" s="2"/>
      <c r="E42" s="2"/>
      <c r="F42" s="2"/>
      <c r="G42" s="2"/>
      <c r="H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9">
        <f t="shared" si="1"/>
        <v>168.6686544</v>
      </c>
      <c r="B43" s="9"/>
      <c r="C43" s="2"/>
      <c r="D43" s="2"/>
      <c r="E43" s="2"/>
      <c r="F43" s="2"/>
      <c r="G43" s="2"/>
      <c r="H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9">
        <f t="shared" si="1"/>
        <v>162.2054629</v>
      </c>
      <c r="B44" s="2"/>
      <c r="C44" s="2"/>
      <c r="D44" s="2"/>
      <c r="E44" s="2"/>
      <c r="F44" s="2"/>
      <c r="G44" s="2"/>
      <c r="H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9">
        <f t="shared" si="1"/>
        <v>172.940407</v>
      </c>
      <c r="B45" s="2"/>
      <c r="C45" s="2"/>
      <c r="D45" s="2"/>
      <c r="E45" s="2"/>
      <c r="F45" s="2"/>
      <c r="G45" s="2"/>
      <c r="H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9">
        <f t="shared" si="1"/>
        <v>161.7200589</v>
      </c>
      <c r="B46" s="2"/>
      <c r="C46" s="2"/>
      <c r="D46" s="2"/>
      <c r="E46" s="2"/>
      <c r="F46" s="2"/>
      <c r="G46" s="2"/>
      <c r="H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9">
        <f t="shared" si="1"/>
        <v>173.4195527</v>
      </c>
      <c r="B47" s="2"/>
      <c r="C47" s="2"/>
      <c r="D47" s="2"/>
      <c r="E47" s="2"/>
      <c r="F47" s="2"/>
      <c r="G47" s="2"/>
      <c r="H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9">
        <f t="shared" si="1"/>
        <v>168.4191344</v>
      </c>
      <c r="B48" s="2"/>
      <c r="C48" s="2"/>
      <c r="D48" s="2"/>
      <c r="E48" s="2"/>
      <c r="F48" s="2"/>
      <c r="G48" s="2"/>
      <c r="H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9">
        <f t="shared" si="1"/>
        <v>175.556483</v>
      </c>
      <c r="B49" s="2"/>
      <c r="C49" s="2"/>
      <c r="D49" s="2"/>
      <c r="E49" s="2"/>
      <c r="F49" s="2"/>
      <c r="G49" s="2"/>
      <c r="H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9">
        <f t="shared" si="1"/>
        <v>173.5404606</v>
      </c>
      <c r="B50" s="2"/>
      <c r="C50" s="2"/>
      <c r="D50" s="2"/>
      <c r="E50" s="2"/>
      <c r="F50" s="2"/>
      <c r="G50" s="2"/>
      <c r="H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9">
        <f t="shared" si="1"/>
        <v>167.4733212</v>
      </c>
      <c r="B51" s="2"/>
      <c r="C51" s="2"/>
      <c r="D51" s="2"/>
      <c r="E51" s="2"/>
      <c r="F51" s="2"/>
      <c r="G51" s="2"/>
      <c r="H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9">
        <f t="shared" si="1"/>
        <v>170.358213</v>
      </c>
      <c r="B52" s="2"/>
      <c r="C52" s="2"/>
      <c r="D52" s="2"/>
      <c r="E52" s="2"/>
      <c r="F52" s="2"/>
      <c r="G52" s="2"/>
      <c r="H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9">
        <f t="shared" si="1"/>
        <v>173.6612662</v>
      </c>
      <c r="B53" s="2"/>
      <c r="C53" s="2"/>
      <c r="D53" s="2"/>
      <c r="E53" s="2"/>
      <c r="F53" s="2"/>
      <c r="G53" s="2"/>
      <c r="H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9">
        <f t="shared" si="1"/>
        <v>167.7025753</v>
      </c>
      <c r="B54" s="2"/>
      <c r="C54" s="2"/>
      <c r="D54" s="2"/>
      <c r="E54" s="2"/>
      <c r="F54" s="2"/>
      <c r="G54" s="2"/>
      <c r="H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9">
        <f t="shared" si="1"/>
        <v>167.5550297</v>
      </c>
      <c r="B55" s="2"/>
      <c r="C55" s="2"/>
      <c r="D55" s="2"/>
      <c r="E55" s="2"/>
      <c r="F55" s="2"/>
      <c r="G55" s="2"/>
      <c r="H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9">
        <f t="shared" si="1"/>
        <v>170.2016098</v>
      </c>
      <c r="B56" s="2"/>
      <c r="C56" s="2"/>
      <c r="D56" s="2"/>
      <c r="E56" s="2"/>
      <c r="F56" s="2"/>
      <c r="G56" s="2"/>
      <c r="H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9">
        <f t="shared" si="1"/>
        <v>165.5834844</v>
      </c>
      <c r="B57" s="2"/>
      <c r="C57" s="2"/>
      <c r="D57" s="2"/>
      <c r="E57" s="2"/>
      <c r="F57" s="2"/>
      <c r="G57" s="2"/>
      <c r="H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9">
        <f t="shared" si="1"/>
        <v>162.9066753</v>
      </c>
      <c r="B58" s="2"/>
      <c r="C58" s="2"/>
      <c r="D58" s="2"/>
      <c r="E58" s="2"/>
      <c r="F58" s="2"/>
      <c r="G58" s="2"/>
      <c r="H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9">
        <f t="shared" si="1"/>
        <v>168.5445164</v>
      </c>
      <c r="B59" s="2"/>
      <c r="C59" s="2"/>
      <c r="D59" s="2"/>
      <c r="E59" s="2"/>
      <c r="F59" s="2"/>
      <c r="G59" s="2"/>
      <c r="H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9">
        <f t="shared" si="1"/>
        <v>162.6515964</v>
      </c>
      <c r="B60" s="2"/>
      <c r="C60" s="2"/>
      <c r="D60" s="2"/>
      <c r="E60" s="2"/>
      <c r="F60" s="2"/>
      <c r="G60" s="2"/>
      <c r="H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9">
        <f t="shared" si="1"/>
        <v>174.0088911</v>
      </c>
      <c r="B61" s="2"/>
      <c r="C61" s="2"/>
      <c r="D61" s="2"/>
      <c r="E61" s="2"/>
      <c r="F61" s="2"/>
      <c r="G61" s="2"/>
      <c r="H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9">
        <f t="shared" si="1"/>
        <v>165.6945137</v>
      </c>
      <c r="B62" s="2"/>
      <c r="C62" s="2"/>
      <c r="D62" s="2"/>
      <c r="E62" s="2"/>
      <c r="F62" s="2"/>
      <c r="G62" s="2"/>
      <c r="H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9">
        <f t="shared" si="1"/>
        <v>165.6447373</v>
      </c>
      <c r="B63" s="2"/>
      <c r="C63" s="2"/>
      <c r="D63" s="2"/>
      <c r="E63" s="2"/>
      <c r="F63" s="2"/>
      <c r="G63" s="2"/>
      <c r="H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9">
        <f t="shared" si="1"/>
        <v>161.3557924</v>
      </c>
      <c r="B64" s="2"/>
      <c r="C64" s="2"/>
      <c r="D64" s="2"/>
      <c r="E64" s="2"/>
      <c r="F64" s="2"/>
      <c r="G64" s="2"/>
      <c r="H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9">
        <f t="shared" si="1"/>
        <v>163.71129</v>
      </c>
      <c r="B65" s="2"/>
      <c r="C65" s="2"/>
      <c r="D65" s="2"/>
      <c r="E65" s="2"/>
      <c r="F65" s="2"/>
      <c r="G65" s="2"/>
      <c r="H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9">
        <f t="shared" si="1"/>
        <v>162.1617194</v>
      </c>
      <c r="B66" s="2"/>
      <c r="C66" s="2"/>
      <c r="D66" s="2"/>
      <c r="E66" s="2"/>
      <c r="F66" s="2"/>
      <c r="G66" s="2"/>
      <c r="H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9">
        <f t="shared" si="1"/>
        <v>171.3728174</v>
      </c>
      <c r="B67" s="2"/>
      <c r="C67" s="2"/>
      <c r="D67" s="2"/>
      <c r="E67" s="2"/>
      <c r="F67" s="2"/>
      <c r="G67" s="2"/>
      <c r="H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9">
        <f t="shared" si="1"/>
        <v>166.2068238</v>
      </c>
      <c r="B68" s="2"/>
      <c r="C68" s="2"/>
      <c r="D68" s="2"/>
      <c r="E68" s="2"/>
      <c r="F68" s="2"/>
      <c r="G68" s="2"/>
      <c r="H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9">
        <f t="shared" si="1"/>
        <v>165.4214971</v>
      </c>
      <c r="B69" s="2"/>
      <c r="C69" s="2"/>
      <c r="D69" s="2"/>
      <c r="E69" s="2"/>
      <c r="F69" s="2"/>
      <c r="G69" s="2"/>
      <c r="H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9">
        <f t="shared" si="1"/>
        <v>168.6931758</v>
      </c>
      <c r="B70" s="2"/>
      <c r="C70" s="2"/>
      <c r="D70" s="2"/>
      <c r="E70" s="2"/>
      <c r="F70" s="2"/>
      <c r="G70" s="2"/>
      <c r="H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9">
        <f t="shared" si="1"/>
        <v>168.6014451</v>
      </c>
      <c r="B71" s="2"/>
      <c r="C71" s="2"/>
      <c r="D71" s="2"/>
      <c r="E71" s="2"/>
      <c r="F71" s="2"/>
      <c r="G71" s="2"/>
      <c r="H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9">
        <f t="shared" si="1"/>
        <v>163.3020582</v>
      </c>
      <c r="B72" s="2"/>
      <c r="C72" s="2"/>
      <c r="D72" s="2"/>
      <c r="E72" s="2"/>
      <c r="F72" s="2"/>
      <c r="G72" s="2"/>
      <c r="H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9">
        <f t="shared" si="1"/>
        <v>167.9795955</v>
      </c>
      <c r="B73" s="2"/>
      <c r="C73" s="2"/>
      <c r="D73" s="2"/>
      <c r="E73" s="2"/>
      <c r="F73" s="2"/>
      <c r="G73" s="2"/>
      <c r="H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9">
        <f t="shared" si="1"/>
        <v>167.5917685</v>
      </c>
      <c r="B74" s="2"/>
      <c r="C74" s="2"/>
      <c r="D74" s="2"/>
      <c r="E74" s="2"/>
      <c r="F74" s="2"/>
      <c r="G74" s="2"/>
      <c r="H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9">
        <f t="shared" si="1"/>
        <v>167.2679751</v>
      </c>
      <c r="B75" s="2"/>
      <c r="C75" s="2"/>
      <c r="D75" s="2"/>
      <c r="E75" s="2"/>
      <c r="F75" s="2"/>
      <c r="G75" s="2"/>
      <c r="H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9">
        <f t="shared" si="1"/>
        <v>162.9898798</v>
      </c>
      <c r="B76" s="2"/>
      <c r="C76" s="2"/>
      <c r="D76" s="2"/>
      <c r="E76" s="2"/>
      <c r="F76" s="2"/>
      <c r="G76" s="2"/>
      <c r="H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9">
        <f t="shared" si="1"/>
        <v>165.6600754</v>
      </c>
      <c r="B77" s="2"/>
      <c r="C77" s="2"/>
      <c r="D77" s="2"/>
      <c r="E77" s="2"/>
      <c r="F77" s="2"/>
      <c r="G77" s="2"/>
      <c r="H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9">
        <f t="shared" si="1"/>
        <v>168.2168487</v>
      </c>
      <c r="B78" s="2"/>
      <c r="C78" s="2"/>
      <c r="D78" s="2"/>
      <c r="E78" s="2"/>
      <c r="F78" s="2"/>
      <c r="G78" s="2"/>
      <c r="H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9">
        <f t="shared" si="1"/>
        <v>169.3283112</v>
      </c>
      <c r="B79" s="2"/>
      <c r="C79" s="2"/>
      <c r="D79" s="2"/>
      <c r="E79" s="2"/>
      <c r="F79" s="2"/>
      <c r="G79" s="2"/>
      <c r="H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9">
        <f t="shared" si="1"/>
        <v>166.0835034</v>
      </c>
      <c r="B80" s="2"/>
      <c r="C80" s="2"/>
      <c r="D80" s="2"/>
      <c r="E80" s="2"/>
      <c r="F80" s="2"/>
      <c r="G80" s="2"/>
      <c r="H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9">
        <f t="shared" si="1"/>
        <v>176.8273069</v>
      </c>
      <c r="B81" s="2"/>
      <c r="C81" s="2"/>
      <c r="D81" s="2"/>
      <c r="E81" s="2"/>
      <c r="F81" s="2"/>
      <c r="G81" s="2"/>
      <c r="H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9">
        <f t="shared" si="1"/>
        <v>172.321504</v>
      </c>
      <c r="B82" s="2"/>
      <c r="C82" s="2"/>
      <c r="D82" s="2"/>
      <c r="E82" s="2"/>
      <c r="F82" s="2"/>
      <c r="G82" s="2"/>
      <c r="H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9">
        <f t="shared" si="1"/>
        <v>172.6950779</v>
      </c>
      <c r="B83" s="2"/>
      <c r="C83" s="2"/>
      <c r="D83" s="2"/>
      <c r="E83" s="2"/>
      <c r="F83" s="2"/>
      <c r="G83" s="2"/>
      <c r="H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9">
        <f t="shared" si="1"/>
        <v>174.0291377</v>
      </c>
      <c r="B84" s="2"/>
      <c r="C84" s="2"/>
      <c r="D84" s="2"/>
      <c r="E84" s="2"/>
      <c r="F84" s="2"/>
      <c r="G84" s="2"/>
      <c r="H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9">
        <f t="shared" si="1"/>
        <v>171.9107027</v>
      </c>
      <c r="B85" s="2"/>
      <c r="C85" s="2"/>
      <c r="D85" s="2"/>
      <c r="E85" s="2"/>
      <c r="F85" s="2"/>
      <c r="G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9">
        <f t="shared" si="1"/>
        <v>173.0277418</v>
      </c>
      <c r="B86" s="2"/>
      <c r="C86" s="2"/>
      <c r="D86" s="2"/>
      <c r="E86" s="2"/>
      <c r="F86" s="2"/>
      <c r="G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9">
        <f t="shared" si="1"/>
        <v>161.1877444</v>
      </c>
      <c r="B87" s="2"/>
      <c r="C87" s="2"/>
      <c r="D87" s="2"/>
      <c r="E87" s="2"/>
      <c r="F87" s="2"/>
      <c r="G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9">
        <f t="shared" si="1"/>
        <v>163.4312968</v>
      </c>
      <c r="B88" s="2"/>
      <c r="C88" s="2"/>
      <c r="D88" s="2"/>
      <c r="E88" s="2"/>
      <c r="F88" s="2"/>
      <c r="G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9">
        <f t="shared" si="1"/>
        <v>167.6068863</v>
      </c>
      <c r="B89" s="2"/>
      <c r="C89" s="2"/>
      <c r="D89" s="2"/>
      <c r="E89" s="2"/>
      <c r="F89" s="2"/>
      <c r="G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9">
        <f t="shared" si="1"/>
        <v>160.9067717</v>
      </c>
      <c r="B90" s="2"/>
      <c r="C90" s="2"/>
      <c r="D90" s="2"/>
      <c r="E90" s="2"/>
      <c r="F90" s="2"/>
      <c r="G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9">
        <f t="shared" si="1"/>
        <v>158.7602898</v>
      </c>
      <c r="B91" s="2"/>
      <c r="C91" s="2"/>
      <c r="D91" s="2"/>
      <c r="E91" s="2"/>
      <c r="F91" s="2"/>
      <c r="G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9">
        <f t="shared" si="1"/>
        <v>169.8387541</v>
      </c>
      <c r="B92" s="2"/>
      <c r="C92" s="2"/>
      <c r="D92" s="2"/>
      <c r="E92" s="2"/>
      <c r="F92" s="2"/>
      <c r="G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9">
        <f t="shared" si="1"/>
        <v>167.7226454</v>
      </c>
      <c r="B93" s="2"/>
      <c r="C93" s="2"/>
      <c r="D93" s="2"/>
      <c r="E93" s="2"/>
      <c r="F93" s="2"/>
      <c r="G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9">
        <f t="shared" si="1"/>
        <v>165.9503123</v>
      </c>
      <c r="B94" s="2"/>
      <c r="C94" s="2"/>
      <c r="D94" s="2"/>
      <c r="E94" s="2"/>
      <c r="F94" s="2"/>
      <c r="G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9">
        <f t="shared" si="1"/>
        <v>167.6823631</v>
      </c>
      <c r="B95" s="2"/>
      <c r="C95" s="2"/>
      <c r="D95" s="2"/>
      <c r="E95" s="2"/>
      <c r="F95" s="2"/>
      <c r="G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9">
        <f t="shared" si="1"/>
        <v>163.2488474</v>
      </c>
      <c r="B96" s="2"/>
      <c r="C96" s="2"/>
      <c r="D96" s="2"/>
      <c r="E96" s="2"/>
      <c r="F96" s="2"/>
      <c r="G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9">
        <f t="shared" si="1"/>
        <v>172.9092334</v>
      </c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9">
        <f t="shared" si="1"/>
        <v>161.888648</v>
      </c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9">
        <f t="shared" si="1"/>
        <v>167.3017669</v>
      </c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9">
        <f t="shared" si="1"/>
        <v>175.4732314</v>
      </c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9">
        <f t="shared" si="1"/>
        <v>178.7973379</v>
      </c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9">
        <f t="shared" si="1"/>
        <v>170.9524526</v>
      </c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9">
        <f t="shared" si="1"/>
        <v>168.286218</v>
      </c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9">
        <f t="shared" si="1"/>
        <v>164.728497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9">
        <f t="shared" si="1"/>
        <v>165.9642623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9">
        <f t="shared" si="1"/>
        <v>165.02039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9">
        <f t="shared" si="1"/>
        <v>162.5391105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9">
        <f t="shared" si="1"/>
        <v>171.1871183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</v>
      </c>
      <c r="B1" s="2"/>
      <c r="C1" s="2"/>
      <c r="D1" s="2"/>
      <c r="E1" s="1" t="s">
        <v>26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27</v>
      </c>
      <c r="B2" s="2"/>
      <c r="C2" s="2"/>
      <c r="D2" s="13" t="s">
        <v>28</v>
      </c>
      <c r="E2" s="3">
        <v>68.2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13" t="s">
        <v>29</v>
      </c>
      <c r="E3" s="3">
        <v>95.0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13" t="s">
        <v>30</v>
      </c>
      <c r="E4" s="3">
        <v>99.7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14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>
        <f t="shared" ref="A8:A107" si="1">NORMINV(RAND(), 200,15)</f>
        <v>194.6124335</v>
      </c>
      <c r="B8" s="2"/>
      <c r="C8" s="6" t="s">
        <v>31</v>
      </c>
      <c r="D8" s="15">
        <f>AVERAGE(A8:A107)</f>
        <v>198.9083203</v>
      </c>
      <c r="E8" s="15"/>
      <c r="F8" s="7" t="b">
        <v>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5">
        <f t="shared" si="1"/>
        <v>202.093304</v>
      </c>
      <c r="B9" s="2"/>
      <c r="C9" s="6" t="s">
        <v>9</v>
      </c>
      <c r="D9" s="15">
        <f>_xlfn.STDEV.S(A8:A107)</f>
        <v>14.75627275</v>
      </c>
      <c r="E9" s="15"/>
      <c r="F9" s="6" t="s">
        <v>32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5">
        <f t="shared" si="1"/>
        <v>211.6532842</v>
      </c>
      <c r="B10" s="2"/>
      <c r="C10" s="16" t="s">
        <v>28</v>
      </c>
      <c r="D10" s="15">
        <f t="array" ref="D10:E10">{D8-D9,D8+D9}</f>
        <v>184.1520475</v>
      </c>
      <c r="E10" s="15">
        <v>213.66459300397432</v>
      </c>
      <c r="F10" s="17">
        <f t="shared" ref="F10:F12" si="2">COUNTIFS(A8:A107, "&gt;=" &amp;$D10,
A8:A107, "&lt;=" &amp;$E10)/100</f>
        <v>0.71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5">
        <f t="shared" si="1"/>
        <v>203.6684485</v>
      </c>
      <c r="B11" s="2"/>
      <c r="C11" s="16" t="s">
        <v>29</v>
      </c>
      <c r="D11" s="15">
        <f t="array" ref="D11:E11">{D8-2*D9,D8+2*D9}</f>
        <v>169.3957747</v>
      </c>
      <c r="E11" s="15">
        <v>228.420865755643</v>
      </c>
      <c r="F11" s="17">
        <f t="shared" si="2"/>
        <v>0.92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5">
        <f t="shared" si="1"/>
        <v>205.2431727</v>
      </c>
      <c r="B12" s="2"/>
      <c r="C12" s="16" t="s">
        <v>30</v>
      </c>
      <c r="D12" s="15">
        <f t="array" ref="D12:E12">{D8-3*D9,D8+3*D9}</f>
        <v>154.639502</v>
      </c>
      <c r="E12" s="15">
        <v>243.1771385073117</v>
      </c>
      <c r="F12" s="17">
        <f t="shared" si="2"/>
        <v>0.98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5">
        <f t="shared" si="1"/>
        <v>208.164981</v>
      </c>
      <c r="D13" s="18" t="s">
        <v>33</v>
      </c>
      <c r="E13" s="6" t="s">
        <v>34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5">
        <f t="shared" si="1"/>
        <v>214.9058309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>
        <f t="shared" si="1"/>
        <v>191.71349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5">
        <f t="shared" si="1"/>
        <v>205.3003983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5">
        <f t="shared" si="1"/>
        <v>209.9650041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5">
        <f t="shared" si="1"/>
        <v>199.9872392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5">
        <f t="shared" si="1"/>
        <v>192.0121729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5">
        <f t="shared" si="1"/>
        <v>185.960955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5">
        <f t="shared" si="1"/>
        <v>191.7711844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5">
        <f t="shared" si="1"/>
        <v>204.3029239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5">
        <f t="shared" si="1"/>
        <v>165.0626627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5">
        <f t="shared" si="1"/>
        <v>209.5224879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5">
        <f t="shared" si="1"/>
        <v>183.1859193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5">
        <f t="shared" si="1"/>
        <v>196.4958262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5">
        <f t="shared" si="1"/>
        <v>205.1215123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5">
        <f t="shared" si="1"/>
        <v>203.7339059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5">
        <f t="shared" si="1"/>
        <v>223.9562682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5">
        <f t="shared" si="1"/>
        <v>186.9599332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5">
        <f t="shared" si="1"/>
        <v>195.8947599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5">
        <f t="shared" si="1"/>
        <v>199.5225395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5">
        <f t="shared" si="1"/>
        <v>234.5797236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5">
        <f t="shared" si="1"/>
        <v>204.7356015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5">
        <f t="shared" si="1"/>
        <v>177.837119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5">
        <f t="shared" si="1"/>
        <v>203.5658977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5">
        <f t="shared" si="1"/>
        <v>194.0822797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5">
        <f t="shared" si="1"/>
        <v>184.932414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5">
        <f t="shared" si="1"/>
        <v>197.1151352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5">
        <f t="shared" si="1"/>
        <v>178.4798374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5">
        <f t="shared" si="1"/>
        <v>188.5589208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5">
        <f t="shared" si="1"/>
        <v>189.1264837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5">
        <f t="shared" si="1"/>
        <v>174.6648209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5">
        <f t="shared" si="1"/>
        <v>224.7092256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5">
        <f t="shared" si="1"/>
        <v>188.4549011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5">
        <f t="shared" si="1"/>
        <v>199.2832903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5">
        <f t="shared" si="1"/>
        <v>192.9120128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5">
        <f t="shared" si="1"/>
        <v>189.365216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5">
        <f t="shared" si="1"/>
        <v>198.7256324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5">
        <f t="shared" si="1"/>
        <v>207.9100543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5">
        <f t="shared" si="1"/>
        <v>188.4135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5">
        <f t="shared" si="1"/>
        <v>199.8062306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5">
        <f t="shared" si="1"/>
        <v>227.3020419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5">
        <f t="shared" si="1"/>
        <v>208.4425239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5">
        <f t="shared" si="1"/>
        <v>216.1311301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5">
        <f t="shared" si="1"/>
        <v>195.8758121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5">
        <f t="shared" si="1"/>
        <v>203.6471382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5">
        <f t="shared" si="1"/>
        <v>185.1852849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5">
        <f t="shared" si="1"/>
        <v>212.0368162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5">
        <f t="shared" si="1"/>
        <v>218.4556303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5">
        <f t="shared" si="1"/>
        <v>207.0763437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5">
        <f t="shared" si="1"/>
        <v>190.5280016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5">
        <f t="shared" si="1"/>
        <v>194.2168123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5">
        <f t="shared" si="1"/>
        <v>203.717598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5">
        <f t="shared" si="1"/>
        <v>187.4067422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5">
        <f t="shared" si="1"/>
        <v>179.893528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5">
        <f t="shared" si="1"/>
        <v>200.3382106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5">
        <f t="shared" si="1"/>
        <v>193.277495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5">
        <f t="shared" si="1"/>
        <v>191.5330376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5">
        <f t="shared" si="1"/>
        <v>195.1709526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5">
        <f t="shared" si="1"/>
        <v>222.2670681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5">
        <f t="shared" si="1"/>
        <v>201.981331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5">
        <f t="shared" si="1"/>
        <v>214.1231929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5">
        <f t="shared" si="1"/>
        <v>174.1870816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5">
        <f t="shared" si="1"/>
        <v>192.3121205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5">
        <f t="shared" si="1"/>
        <v>195.7958755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5">
        <f t="shared" si="1"/>
        <v>206.2507844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5">
        <f t="shared" si="1"/>
        <v>204.8985635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5">
        <f t="shared" si="1"/>
        <v>190.3147514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5">
        <f t="shared" si="1"/>
        <v>229.7093244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5">
        <f t="shared" si="1"/>
        <v>178.1486101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5">
        <f t="shared" si="1"/>
        <v>198.5810778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5">
        <f t="shared" si="1"/>
        <v>203.1992712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5">
        <f t="shared" si="1"/>
        <v>205.6480311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5">
        <f t="shared" si="1"/>
        <v>169.1074562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5">
        <f t="shared" si="1"/>
        <v>181.3268361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5">
        <f t="shared" si="1"/>
        <v>213.1361166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5">
        <f t="shared" si="1"/>
        <v>179.5825837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5">
        <f t="shared" si="1"/>
        <v>214.8758617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5">
        <f t="shared" si="1"/>
        <v>210.7228233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5">
        <f t="shared" si="1"/>
        <v>206.0625849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5">
        <f t="shared" si="1"/>
        <v>209.3897059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5">
        <f t="shared" si="1"/>
        <v>222.5128737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5">
        <f t="shared" si="1"/>
        <v>200.7632515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5">
        <f t="shared" si="1"/>
        <v>192.2197397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5">
        <f t="shared" si="1"/>
        <v>176.3886715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5">
        <f t="shared" si="1"/>
        <v>192.624169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5">
        <f t="shared" si="1"/>
        <v>185.3911458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5">
        <f t="shared" si="1"/>
        <v>215.9658656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5">
        <f t="shared" si="1"/>
        <v>229.9390347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5">
        <f t="shared" si="1"/>
        <v>208.6973278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5">
        <f t="shared" si="1"/>
        <v>222.1131391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5">
        <f t="shared" si="1"/>
        <v>163.3477165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5">
        <f t="shared" si="1"/>
        <v>204.7021219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5">
        <f t="shared" si="1"/>
        <v>199.2364606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5">
        <f t="shared" si="1"/>
        <v>165.9579262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5">
        <f t="shared" si="1"/>
        <v>191.0474966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6.5"/>
  </cols>
  <sheetData>
    <row r="1">
      <c r="A1" s="7" t="s">
        <v>35</v>
      </c>
      <c r="B1" s="2"/>
      <c r="C1" s="2"/>
      <c r="D1" s="2"/>
      <c r="E1" s="1"/>
      <c r="F1" s="2"/>
      <c r="G1" s="7"/>
      <c r="H1" s="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/>
      <c r="B2" s="2"/>
      <c r="C2" s="2"/>
      <c r="D2" s="7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1" t="s">
        <v>36</v>
      </c>
      <c r="D3" s="7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2"/>
      <c r="C4" s="9">
        <v>7.483645825245724</v>
      </c>
      <c r="D4" s="7"/>
      <c r="E4" s="1" t="s">
        <v>8</v>
      </c>
      <c r="F4" s="19">
        <f>AVERAGE(C4:C53)</f>
        <v>7.605914585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9">
        <v>8.010882163306734</v>
      </c>
      <c r="D5" s="14"/>
      <c r="E5" s="1" t="s">
        <v>9</v>
      </c>
      <c r="F5" s="19">
        <f>_xlfn.STDEV.S(C4:C53)</f>
        <v>0.7279646626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9">
        <v>6.758507134463566</v>
      </c>
      <c r="D6" s="2"/>
      <c r="E6" s="1" t="s">
        <v>37</v>
      </c>
      <c r="F6" s="19">
        <f>COUNT(C4:C53)</f>
        <v>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9">
        <v>8.117180910488509</v>
      </c>
      <c r="D7" s="2"/>
      <c r="E7" s="1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9">
        <v>7.4169759924503085</v>
      </c>
      <c r="D8" s="2"/>
      <c r="E8" s="20"/>
      <c r="F8" s="21" t="s">
        <v>38</v>
      </c>
      <c r="G8" s="2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9">
        <v>7.831694731842837</v>
      </c>
      <c r="D9" s="2"/>
      <c r="E9" s="23">
        <v>0.95</v>
      </c>
      <c r="F9" s="20" t="s">
        <v>33</v>
      </c>
      <c r="G9" s="20" t="s">
        <v>34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9">
        <v>8.454640262220332</v>
      </c>
      <c r="D10" s="2"/>
      <c r="E10" s="5"/>
      <c r="F10" s="24">
        <f t="array" ref="F10:G10">{F4-F13, F4+F13}</f>
        <v>7.404136782</v>
      </c>
      <c r="G10" s="24">
        <v>7.8076923866932155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9">
        <v>8.430393383332515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9">
        <v>8.714277672927636</v>
      </c>
      <c r="D12" s="2"/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9">
        <v>8.256845329877363</v>
      </c>
      <c r="D13" s="2"/>
      <c r="E13" s="25" t="s">
        <v>39</v>
      </c>
      <c r="F13" s="26">
        <f>_xlfn.CONFIDENCE.NORM(0.05, F5, F6)</f>
        <v>0.2017778021</v>
      </c>
      <c r="G13" s="27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9">
        <v>7.502208816558144</v>
      </c>
      <c r="D14" s="2"/>
      <c r="E14" s="14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9">
        <v>6.792891258785435</v>
      </c>
      <c r="D15" s="2"/>
      <c r="E15" s="6" t="s">
        <v>40</v>
      </c>
      <c r="F15" s="28">
        <f>F5/ SQRT(F6)</f>
        <v>0.1029497499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9">
        <v>8.689008404744744</v>
      </c>
      <c r="D16" s="2"/>
      <c r="E16" s="18" t="s">
        <v>39</v>
      </c>
      <c r="F16" s="28">
        <f>F15*1.96</f>
        <v>0.2017815098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9">
        <v>7.366741857449808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9">
        <v>6.248035595310709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9">
        <v>8.97164402214139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9">
        <v>7.297620259359695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9">
        <v>6.981070492805922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9">
        <v>5.744570553174839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9">
        <v>6.873249409604849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9">
        <v>7.791352809311541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9">
        <v>7.16428811683538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9">
        <v>8.286694480582627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9">
        <v>6.774799292388789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9">
        <v>7.453053729265862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9">
        <v>7.469399973869091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9">
        <v>5.738844542179999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9">
        <v>7.937833189468354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9">
        <v>8.600929088612832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9">
        <v>7.857654264107224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9">
        <v>6.950246048772533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9">
        <v>8.4938839648236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9">
        <v>7.159139556617714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9">
        <v>7.22526200770748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9">
        <v>8.329539758136342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9">
        <v>7.80605525629047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9">
        <v>7.612356920926141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9">
        <v>7.276249525664949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9">
        <v>6.882434499647241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9">
        <v>8.237491480042367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9">
        <v>8.247923793554913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9">
        <v>8.212010627318469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9">
        <v>8.047834644845432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9">
        <v>7.5380508142769544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9">
        <v>7.33109073278187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9">
        <v>7.740662115064531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9">
        <v>8.23912937992159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9">
        <v>6.719483049713585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9">
        <v>7.416843722937486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9">
        <v>7.813107765822157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8.88"/>
    <col customWidth="1" min="6" max="6" width="8.75"/>
    <col customWidth="1" min="7" max="7" width="9.13"/>
    <col customWidth="1" min="8" max="9" width="8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7" t="s">
        <v>41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6" t="s">
        <v>42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43</v>
      </c>
      <c r="B4" s="2"/>
      <c r="C4" s="2"/>
      <c r="D4" s="3">
        <v>280.0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3">
        <v>15.0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6" t="s">
        <v>44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7" t="s">
        <v>45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6" t="s">
        <v>46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3">
        <v>315.0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3">
        <v>28.0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9"/>
      <c r="B15" s="29" t="s">
        <v>47</v>
      </c>
      <c r="D15" s="7" t="b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9" t="s">
        <v>48</v>
      </c>
      <c r="B16" s="29" t="s">
        <v>41</v>
      </c>
      <c r="C16" s="29" t="s">
        <v>45</v>
      </c>
      <c r="D16" s="1" t="s">
        <v>49</v>
      </c>
      <c r="E16" s="2"/>
      <c r="F16" s="2"/>
      <c r="G16" s="2"/>
      <c r="H16" s="7" t="s">
        <v>50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>
        <v>1.0</v>
      </c>
      <c r="B17" s="30">
        <f t="shared" ref="B17:B106" si="1">NORMINV(RAND(), $D$4, $D$5)</f>
        <v>288.0290261</v>
      </c>
      <c r="C17" s="30">
        <f t="shared" ref="C17:C106" si="2">NORMINV(RAND(), $D$10, $D$11)</f>
        <v>299.9292811</v>
      </c>
      <c r="D17" s="9">
        <f t="array" ref="D17:D106">C17:C106-B17:B106</f>
        <v>11.90025502</v>
      </c>
      <c r="E17" s="2"/>
      <c r="F17" s="6" t="s">
        <v>51</v>
      </c>
      <c r="G17" s="2"/>
      <c r="H17" s="2"/>
      <c r="I17" s="7" t="s">
        <v>52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>
        <v>2.0</v>
      </c>
      <c r="B18" s="30">
        <f t="shared" si="1"/>
        <v>294.6868372</v>
      </c>
      <c r="C18" s="30">
        <f t="shared" si="2"/>
        <v>299.0089167</v>
      </c>
      <c r="D18" s="9">
        <v>4.3220795213627525</v>
      </c>
      <c r="E18" s="2"/>
      <c r="F18" s="7" t="s">
        <v>53</v>
      </c>
      <c r="G18" s="31" t="str">
        <f>IF(_xlfn.F.TEST(B17:B106,C17:C106)&lt;=0.05,
"Reject HO", "Do not Reject H)")</f>
        <v>Reject HO</v>
      </c>
      <c r="I18" s="7" t="s">
        <v>54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>
        <v>3.0</v>
      </c>
      <c r="B19" s="30">
        <f t="shared" si="1"/>
        <v>276.0944568</v>
      </c>
      <c r="C19" s="30">
        <f t="shared" si="2"/>
        <v>311.6008586</v>
      </c>
      <c r="D19" s="9">
        <v>35.506401787068796</v>
      </c>
      <c r="E19" s="2"/>
      <c r="F19" s="2"/>
      <c r="G19" s="7"/>
      <c r="H19" s="2"/>
      <c r="I19" s="32" t="s">
        <v>55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>
        <v>4.0</v>
      </c>
      <c r="B20" s="30">
        <f t="shared" si="1"/>
        <v>260.1930195</v>
      </c>
      <c r="C20" s="30">
        <f t="shared" si="2"/>
        <v>340.1154301</v>
      </c>
      <c r="D20" s="9">
        <v>79.92241056743723</v>
      </c>
      <c r="E20" s="2"/>
      <c r="F20" s="6" t="s">
        <v>56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>
        <v>5.0</v>
      </c>
      <c r="B21" s="30">
        <f t="shared" si="1"/>
        <v>281.8522911</v>
      </c>
      <c r="C21" s="30">
        <f t="shared" si="2"/>
        <v>280.2822149</v>
      </c>
      <c r="D21" s="9">
        <v>-1.5700762540510595</v>
      </c>
      <c r="E21" s="2"/>
      <c r="F21" s="7" t="s">
        <v>57</v>
      </c>
      <c r="G21" s="33" t="str">
        <f>IF(_xlfn.T.TEST(B17:B106, C17:C106, 2, 3) &lt;0.05,"Reject HO", "Do not Reject H)") </f>
        <v>Reject HO</v>
      </c>
      <c r="H21" s="2"/>
      <c r="I21" s="7" t="s">
        <v>52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>
        <v>6.0</v>
      </c>
      <c r="B22" s="30">
        <f t="shared" si="1"/>
        <v>276.15815</v>
      </c>
      <c r="C22" s="30">
        <f t="shared" si="2"/>
        <v>369.3258681</v>
      </c>
      <c r="D22" s="9">
        <v>93.16771806498144</v>
      </c>
      <c r="E22" s="2"/>
      <c r="F22" s="2"/>
      <c r="G22" s="7"/>
      <c r="H22" s="2"/>
      <c r="I22" s="7" t="s">
        <v>54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>
        <v>7.0</v>
      </c>
      <c r="B23" s="30">
        <f t="shared" si="1"/>
        <v>272.4908344</v>
      </c>
      <c r="C23" s="30">
        <f t="shared" si="2"/>
        <v>270.7822998</v>
      </c>
      <c r="D23" s="9">
        <v>-1.7085345279571698</v>
      </c>
      <c r="E23" s="2"/>
      <c r="F23" s="6" t="s">
        <v>58</v>
      </c>
      <c r="G23" s="15">
        <f>AVERAGE(D17:D106)</f>
        <v>31.54457232</v>
      </c>
      <c r="H23" s="2"/>
      <c r="I23" s="32" t="s">
        <v>55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>
        <v>8.0</v>
      </c>
      <c r="B24" s="30">
        <f t="shared" si="1"/>
        <v>281.9308002</v>
      </c>
      <c r="C24" s="30">
        <f t="shared" si="2"/>
        <v>305.9609269</v>
      </c>
      <c r="D24" s="9">
        <v>24.03012670436243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>
        <v>9.0</v>
      </c>
      <c r="B25" s="30">
        <f t="shared" si="1"/>
        <v>265.5981986</v>
      </c>
      <c r="C25" s="30">
        <f t="shared" si="2"/>
        <v>344.0522755</v>
      </c>
      <c r="D25" s="9">
        <v>78.4540769052868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>
        <v>10.0</v>
      </c>
      <c r="B26" s="30">
        <f t="shared" si="1"/>
        <v>256.3813279</v>
      </c>
      <c r="C26" s="30">
        <f t="shared" si="2"/>
        <v>368.4634848</v>
      </c>
      <c r="D26" s="9">
        <v>112.0821568929976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>
        <v>11.0</v>
      </c>
      <c r="B27" s="30">
        <f t="shared" si="1"/>
        <v>266.9356066</v>
      </c>
      <c r="C27" s="30">
        <f t="shared" si="2"/>
        <v>336.5771364</v>
      </c>
      <c r="D27" s="9">
        <v>69.64152981046823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>
        <v>12.0</v>
      </c>
      <c r="B28" s="30">
        <f t="shared" si="1"/>
        <v>287.3729393</v>
      </c>
      <c r="C28" s="30">
        <f t="shared" si="2"/>
        <v>294.6253982</v>
      </c>
      <c r="D28" s="9">
        <v>7.252458857160661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>
        <v>13.0</v>
      </c>
      <c r="B29" s="30">
        <f t="shared" si="1"/>
        <v>287.0056299</v>
      </c>
      <c r="C29" s="30">
        <f t="shared" si="2"/>
        <v>342.0017251</v>
      </c>
      <c r="D29" s="9">
        <v>54.99609526213072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>
        <v>14.0</v>
      </c>
      <c r="B30" s="30">
        <f t="shared" si="1"/>
        <v>288.5318126</v>
      </c>
      <c r="C30" s="30">
        <f t="shared" si="2"/>
        <v>331.9549296</v>
      </c>
      <c r="D30" s="9">
        <v>43.42311704183453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>
        <v>15.0</v>
      </c>
      <c r="B31" s="30">
        <f t="shared" si="1"/>
        <v>307.029308</v>
      </c>
      <c r="C31" s="30">
        <f t="shared" si="2"/>
        <v>285.810386</v>
      </c>
      <c r="D31" s="9">
        <v>-21.218921962008267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>
        <v>16.0</v>
      </c>
      <c r="B32" s="30">
        <f t="shared" si="1"/>
        <v>280.2859844</v>
      </c>
      <c r="C32" s="30">
        <f t="shared" si="2"/>
        <v>299.0520555</v>
      </c>
      <c r="D32" s="9">
        <v>18.766071153952964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>
        <v>17.0</v>
      </c>
      <c r="B33" s="30">
        <f t="shared" si="1"/>
        <v>257.3068599</v>
      </c>
      <c r="C33" s="30">
        <f t="shared" si="2"/>
        <v>315.5788041</v>
      </c>
      <c r="D33" s="9">
        <v>58.271944221987155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>
        <v>18.0</v>
      </c>
      <c r="B34" s="30">
        <f t="shared" si="1"/>
        <v>278.5597081</v>
      </c>
      <c r="C34" s="30">
        <f t="shared" si="2"/>
        <v>324.047724</v>
      </c>
      <c r="D34" s="9">
        <v>45.48801585790716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>
        <v>19.0</v>
      </c>
      <c r="B35" s="30">
        <f t="shared" si="1"/>
        <v>249.6785172</v>
      </c>
      <c r="C35" s="30">
        <f t="shared" si="2"/>
        <v>305.4217947</v>
      </c>
      <c r="D35" s="9">
        <v>55.743277519063696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>
        <v>20.0</v>
      </c>
      <c r="B36" s="30">
        <f t="shared" si="1"/>
        <v>271.7404913</v>
      </c>
      <c r="C36" s="30">
        <f t="shared" si="2"/>
        <v>285.8481826</v>
      </c>
      <c r="D36" s="9">
        <v>14.107691229500858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>
        <v>21.0</v>
      </c>
      <c r="B37" s="30">
        <f t="shared" si="1"/>
        <v>266.8932829</v>
      </c>
      <c r="C37" s="30">
        <f t="shared" si="2"/>
        <v>264.7236375</v>
      </c>
      <c r="D37" s="9">
        <v>-2.1696453686251402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>
        <v>22.0</v>
      </c>
      <c r="B38" s="30">
        <f t="shared" si="1"/>
        <v>276.7455535</v>
      </c>
      <c r="C38" s="30">
        <f t="shared" si="2"/>
        <v>357.6173556</v>
      </c>
      <c r="D38" s="9">
        <v>80.87180207506987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>
        <v>23.0</v>
      </c>
      <c r="B39" s="30">
        <f t="shared" si="1"/>
        <v>285.8669933</v>
      </c>
      <c r="C39" s="30">
        <f t="shared" si="2"/>
        <v>333.9982697</v>
      </c>
      <c r="D39" s="9">
        <v>48.1312764748958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>
        <v>24.0</v>
      </c>
      <c r="B40" s="30">
        <f t="shared" si="1"/>
        <v>282.9546021</v>
      </c>
      <c r="C40" s="30">
        <f t="shared" si="2"/>
        <v>302.1297689</v>
      </c>
      <c r="D40" s="9">
        <v>19.175166815899956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>
        <v>25.0</v>
      </c>
      <c r="B41" s="30">
        <f t="shared" si="1"/>
        <v>290.054454</v>
      </c>
      <c r="C41" s="30">
        <f t="shared" si="2"/>
        <v>303.8985075</v>
      </c>
      <c r="D41" s="9">
        <v>13.844053550334479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>
        <v>26.0</v>
      </c>
      <c r="B42" s="30">
        <f t="shared" si="1"/>
        <v>275.0170824</v>
      </c>
      <c r="C42" s="30">
        <f t="shared" si="2"/>
        <v>271.3904752</v>
      </c>
      <c r="D42" s="9">
        <v>-3.6266072175266686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>
        <v>27.0</v>
      </c>
      <c r="B43" s="30">
        <f t="shared" si="1"/>
        <v>279.9967121</v>
      </c>
      <c r="C43" s="30">
        <f t="shared" si="2"/>
        <v>310.4167716</v>
      </c>
      <c r="D43" s="9">
        <v>30.420059545833453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>
        <v>28.0</v>
      </c>
      <c r="B44" s="30">
        <f t="shared" si="1"/>
        <v>315.8642339</v>
      </c>
      <c r="C44" s="30">
        <f t="shared" si="2"/>
        <v>280.0881978</v>
      </c>
      <c r="D44" s="9">
        <v>-35.77603612362299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>
        <v>29.0</v>
      </c>
      <c r="B45" s="30">
        <f t="shared" si="1"/>
        <v>255.3829729</v>
      </c>
      <c r="C45" s="30">
        <f t="shared" si="2"/>
        <v>344.7634816</v>
      </c>
      <c r="D45" s="9">
        <v>89.38050868155258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>
        <v>30.0</v>
      </c>
      <c r="B46" s="30">
        <f t="shared" si="1"/>
        <v>281.537504</v>
      </c>
      <c r="C46" s="30">
        <f t="shared" si="2"/>
        <v>261.572931</v>
      </c>
      <c r="D46" s="9">
        <v>-19.964572980317143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>
        <v>31.0</v>
      </c>
      <c r="B47" s="30">
        <f t="shared" si="1"/>
        <v>255.8433035</v>
      </c>
      <c r="C47" s="30">
        <f t="shared" si="2"/>
        <v>298.5729048</v>
      </c>
      <c r="D47" s="9">
        <v>42.7296013520471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>
        <v>32.0</v>
      </c>
      <c r="B48" s="30">
        <f t="shared" si="1"/>
        <v>265.6593849</v>
      </c>
      <c r="C48" s="30">
        <f t="shared" si="2"/>
        <v>276.6308279</v>
      </c>
      <c r="D48" s="9">
        <v>10.971443066364031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>
        <v>33.0</v>
      </c>
      <c r="B49" s="30">
        <f t="shared" si="1"/>
        <v>263.5954769</v>
      </c>
      <c r="C49" s="30">
        <f t="shared" si="2"/>
        <v>331.2737769</v>
      </c>
      <c r="D49" s="9">
        <v>67.67830006767747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>
        <v>34.0</v>
      </c>
      <c r="B50" s="30">
        <f t="shared" si="1"/>
        <v>275.2406536</v>
      </c>
      <c r="C50" s="30">
        <f t="shared" si="2"/>
        <v>292.5333247</v>
      </c>
      <c r="D50" s="9">
        <v>17.292671089265752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>
        <v>35.0</v>
      </c>
      <c r="B51" s="30">
        <f t="shared" si="1"/>
        <v>286.3520941</v>
      </c>
      <c r="C51" s="30">
        <f t="shared" si="2"/>
        <v>370.5497617</v>
      </c>
      <c r="D51" s="9">
        <v>84.1976675416667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3">
        <v>36.0</v>
      </c>
      <c r="B52" s="30">
        <f t="shared" si="1"/>
        <v>277.9837459</v>
      </c>
      <c r="C52" s="30">
        <f t="shared" si="2"/>
        <v>350.2264196</v>
      </c>
      <c r="D52" s="9">
        <v>72.2426736876962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3">
        <v>37.0</v>
      </c>
      <c r="B53" s="30">
        <f t="shared" si="1"/>
        <v>277.9118661</v>
      </c>
      <c r="C53" s="30">
        <f t="shared" si="2"/>
        <v>363.8997108</v>
      </c>
      <c r="D53" s="9">
        <v>85.98784479331039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>
        <v>38.0</v>
      </c>
      <c r="B54" s="30">
        <f t="shared" si="1"/>
        <v>290.2911026</v>
      </c>
      <c r="C54" s="30">
        <f t="shared" si="2"/>
        <v>304.1116633</v>
      </c>
      <c r="D54" s="9">
        <v>13.82056068605715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>
        <v>39.0</v>
      </c>
      <c r="B55" s="30">
        <f t="shared" si="1"/>
        <v>299.8502085</v>
      </c>
      <c r="C55" s="30">
        <f t="shared" si="2"/>
        <v>319.6851354</v>
      </c>
      <c r="D55" s="9">
        <v>19.8349269117586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>
        <v>40.0</v>
      </c>
      <c r="B56" s="30">
        <f t="shared" si="1"/>
        <v>273.8603559</v>
      </c>
      <c r="C56" s="30">
        <f t="shared" si="2"/>
        <v>313.9752741</v>
      </c>
      <c r="D56" s="9">
        <v>40.114918196344036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>
        <v>41.0</v>
      </c>
      <c r="B57" s="30">
        <f t="shared" si="1"/>
        <v>274.6826067</v>
      </c>
      <c r="C57" s="30">
        <f t="shared" si="2"/>
        <v>286.7351967</v>
      </c>
      <c r="D57" s="9">
        <v>12.052589974438945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>
        <v>42.0</v>
      </c>
      <c r="B58" s="30">
        <f t="shared" si="1"/>
        <v>285.4371263</v>
      </c>
      <c r="C58" s="30">
        <f t="shared" si="2"/>
        <v>283.320876</v>
      </c>
      <c r="D58" s="9">
        <v>-2.116250353797682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>
        <v>43.0</v>
      </c>
      <c r="B59" s="30">
        <f t="shared" si="1"/>
        <v>267.7322236</v>
      </c>
      <c r="C59" s="30">
        <f t="shared" si="2"/>
        <v>283.213346</v>
      </c>
      <c r="D59" s="9">
        <v>15.481122332907546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>
        <v>44.0</v>
      </c>
      <c r="B60" s="30">
        <f t="shared" si="1"/>
        <v>274.3159192</v>
      </c>
      <c r="C60" s="30">
        <f t="shared" si="2"/>
        <v>282.0698265</v>
      </c>
      <c r="D60" s="9">
        <v>7.753907304806432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>
        <v>45.0</v>
      </c>
      <c r="B61" s="30">
        <f t="shared" si="1"/>
        <v>274.861941</v>
      </c>
      <c r="C61" s="30">
        <f t="shared" si="2"/>
        <v>307.4124738</v>
      </c>
      <c r="D61" s="9">
        <v>32.55053279949607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">
        <v>46.0</v>
      </c>
      <c r="B62" s="30">
        <f t="shared" si="1"/>
        <v>285.1270111</v>
      </c>
      <c r="C62" s="30">
        <f t="shared" si="2"/>
        <v>330.1228898</v>
      </c>
      <c r="D62" s="9">
        <v>44.995878729967615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">
        <v>47.0</v>
      </c>
      <c r="B63" s="30">
        <f t="shared" si="1"/>
        <v>280.1243673</v>
      </c>
      <c r="C63" s="30">
        <f t="shared" si="2"/>
        <v>297.4161472</v>
      </c>
      <c r="D63" s="9">
        <v>17.29177990413899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>
        <v>48.0</v>
      </c>
      <c r="B64" s="30">
        <f t="shared" si="1"/>
        <v>254.8197668</v>
      </c>
      <c r="C64" s="30">
        <f t="shared" si="2"/>
        <v>356.9108447</v>
      </c>
      <c r="D64" s="9">
        <v>102.09107789594307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>
        <v>49.0</v>
      </c>
      <c r="B65" s="30">
        <f t="shared" si="1"/>
        <v>258.5606153</v>
      </c>
      <c r="C65" s="30">
        <f t="shared" si="2"/>
        <v>261.9275784</v>
      </c>
      <c r="D65" s="9">
        <v>3.3669631239313276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>
        <v>50.0</v>
      </c>
      <c r="B66" s="30">
        <f t="shared" si="1"/>
        <v>286.8628342</v>
      </c>
      <c r="C66" s="30">
        <f t="shared" si="2"/>
        <v>333.2773694</v>
      </c>
      <c r="D66" s="9">
        <v>46.4145352156433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>
        <v>51.0</v>
      </c>
      <c r="B67" s="30">
        <f t="shared" si="1"/>
        <v>276.8198147</v>
      </c>
      <c r="C67" s="30">
        <f t="shared" si="2"/>
        <v>277.4016541</v>
      </c>
      <c r="D67" s="9">
        <v>0.5818394034849916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>
        <v>52.0</v>
      </c>
      <c r="B68" s="30">
        <f t="shared" si="1"/>
        <v>301.5878996</v>
      </c>
      <c r="C68" s="30">
        <f t="shared" si="2"/>
        <v>351.9691739</v>
      </c>
      <c r="D68" s="9">
        <v>50.38127439415388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>
        <v>53.0</v>
      </c>
      <c r="B69" s="30">
        <f t="shared" si="1"/>
        <v>278.7997441</v>
      </c>
      <c r="C69" s="30">
        <f t="shared" si="2"/>
        <v>313.6230281</v>
      </c>
      <c r="D69" s="9">
        <v>34.82328402274385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">
        <v>54.0</v>
      </c>
      <c r="B70" s="30">
        <f t="shared" si="1"/>
        <v>286.3187269</v>
      </c>
      <c r="C70" s="30">
        <f t="shared" si="2"/>
        <v>339.5735279</v>
      </c>
      <c r="D70" s="9">
        <v>53.254801029510986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">
        <v>55.0</v>
      </c>
      <c r="B71" s="30">
        <f t="shared" si="1"/>
        <v>291.6416791</v>
      </c>
      <c r="C71" s="30">
        <f t="shared" si="2"/>
        <v>340.0924784</v>
      </c>
      <c r="D71" s="9">
        <v>48.450799251857575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">
        <v>56.0</v>
      </c>
      <c r="B72" s="30">
        <f t="shared" si="1"/>
        <v>260.8007612</v>
      </c>
      <c r="C72" s="30">
        <f t="shared" si="2"/>
        <v>337.3534626</v>
      </c>
      <c r="D72" s="9">
        <v>76.55270142199066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">
        <v>57.0</v>
      </c>
      <c r="B73" s="30">
        <f t="shared" si="1"/>
        <v>288.541283</v>
      </c>
      <c r="C73" s="30">
        <f t="shared" si="2"/>
        <v>322.7080887</v>
      </c>
      <c r="D73" s="9">
        <v>34.166805673214355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>
        <v>58.0</v>
      </c>
      <c r="B74" s="30">
        <f t="shared" si="1"/>
        <v>281.1694099</v>
      </c>
      <c r="C74" s="30">
        <f t="shared" si="2"/>
        <v>290.5161971</v>
      </c>
      <c r="D74" s="9">
        <v>9.346787208469152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">
        <v>59.0</v>
      </c>
      <c r="B75" s="30">
        <f t="shared" si="1"/>
        <v>286.6330872</v>
      </c>
      <c r="C75" s="30">
        <f t="shared" si="2"/>
        <v>332.0933458</v>
      </c>
      <c r="D75" s="9">
        <v>45.46025868257806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3">
        <v>60.0</v>
      </c>
      <c r="B76" s="30">
        <f t="shared" si="1"/>
        <v>275.6357046</v>
      </c>
      <c r="C76" s="30">
        <f t="shared" si="2"/>
        <v>321.4804707</v>
      </c>
      <c r="D76" s="9">
        <v>45.844766049346106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3">
        <v>61.0</v>
      </c>
      <c r="B77" s="30">
        <f t="shared" si="1"/>
        <v>283.9868961</v>
      </c>
      <c r="C77" s="30">
        <f t="shared" si="2"/>
        <v>314.507795</v>
      </c>
      <c r="D77" s="9">
        <v>30.520898901993974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>
        <v>62.0</v>
      </c>
      <c r="B78" s="30">
        <f t="shared" si="1"/>
        <v>303.1284543</v>
      </c>
      <c r="C78" s="30">
        <f t="shared" si="2"/>
        <v>314.1845985</v>
      </c>
      <c r="D78" s="9">
        <v>11.056144259038149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>
        <v>63.0</v>
      </c>
      <c r="B79" s="30">
        <f t="shared" si="1"/>
        <v>321.8538968</v>
      </c>
      <c r="C79" s="30">
        <f t="shared" si="2"/>
        <v>299.4224498</v>
      </c>
      <c r="D79" s="9">
        <v>-22.43144698345094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>
        <v>64.0</v>
      </c>
      <c r="B80" s="30">
        <f t="shared" si="1"/>
        <v>320.8367317</v>
      </c>
      <c r="C80" s="30">
        <f t="shared" si="2"/>
        <v>263.5706191</v>
      </c>
      <c r="D80" s="9">
        <v>-57.26611252450806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>
        <v>65.0</v>
      </c>
      <c r="B81" s="30">
        <f t="shared" si="1"/>
        <v>268.7726808</v>
      </c>
      <c r="C81" s="30">
        <f t="shared" si="2"/>
        <v>303.899045</v>
      </c>
      <c r="D81" s="9">
        <v>35.12636425731449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>
        <v>66.0</v>
      </c>
      <c r="B82" s="30">
        <f t="shared" si="1"/>
        <v>284.1055166</v>
      </c>
      <c r="C82" s="30">
        <f t="shared" si="2"/>
        <v>329.4417088</v>
      </c>
      <c r="D82" s="9">
        <v>45.33619224877435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>
        <v>67.0</v>
      </c>
      <c r="B83" s="30">
        <f t="shared" si="1"/>
        <v>283.3951548</v>
      </c>
      <c r="C83" s="30">
        <f t="shared" si="2"/>
        <v>299.9076246</v>
      </c>
      <c r="D83" s="9">
        <v>16.512469759546093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>
        <v>68.0</v>
      </c>
      <c r="B84" s="30">
        <f t="shared" si="1"/>
        <v>288.222062</v>
      </c>
      <c r="C84" s="30">
        <f t="shared" si="2"/>
        <v>309.9281097</v>
      </c>
      <c r="D84" s="9">
        <v>21.706047748309004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>
        <v>69.0</v>
      </c>
      <c r="B85" s="30">
        <f t="shared" si="1"/>
        <v>288.3008552</v>
      </c>
      <c r="C85" s="30">
        <f t="shared" si="2"/>
        <v>273.0838944</v>
      </c>
      <c r="D85" s="9">
        <v>-15.21696082208706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3">
        <v>70.0</v>
      </c>
      <c r="B86" s="30">
        <f t="shared" si="1"/>
        <v>302.6680658</v>
      </c>
      <c r="C86" s="30">
        <f t="shared" si="2"/>
        <v>337.8667191</v>
      </c>
      <c r="D86" s="9">
        <v>35.19865335054493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>
        <v>71.0</v>
      </c>
      <c r="B87" s="30">
        <f t="shared" si="1"/>
        <v>266.9189241</v>
      </c>
      <c r="C87" s="30">
        <f t="shared" si="2"/>
        <v>324.812137</v>
      </c>
      <c r="D87" s="9">
        <v>57.89321295559438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>
        <v>72.0</v>
      </c>
      <c r="B88" s="30">
        <f t="shared" si="1"/>
        <v>306.6534749</v>
      </c>
      <c r="C88" s="30">
        <f t="shared" si="2"/>
        <v>304.6600708</v>
      </c>
      <c r="D88" s="9">
        <v>-1.9934040828996444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3">
        <v>73.0</v>
      </c>
      <c r="B89" s="30">
        <f t="shared" si="1"/>
        <v>258.5995395</v>
      </c>
      <c r="C89" s="30">
        <f t="shared" si="2"/>
        <v>313.5427868</v>
      </c>
      <c r="D89" s="9">
        <v>54.94324726523104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>
        <v>74.0</v>
      </c>
      <c r="B90" s="30">
        <f t="shared" si="1"/>
        <v>280.8278678</v>
      </c>
      <c r="C90" s="30">
        <f t="shared" si="2"/>
        <v>296.9895492</v>
      </c>
      <c r="D90" s="9">
        <v>16.1616814243215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>
        <v>75.0</v>
      </c>
      <c r="B91" s="30">
        <f t="shared" si="1"/>
        <v>266.2800563</v>
      </c>
      <c r="C91" s="30">
        <f t="shared" si="2"/>
        <v>349.2660577</v>
      </c>
      <c r="D91" s="9">
        <v>82.98600142828974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>
        <v>76.0</v>
      </c>
      <c r="B92" s="30">
        <f t="shared" si="1"/>
        <v>263.2742251</v>
      </c>
      <c r="C92" s="30">
        <f t="shared" si="2"/>
        <v>325.7099186</v>
      </c>
      <c r="D92" s="9">
        <v>62.43569353926051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>
        <v>77.0</v>
      </c>
      <c r="B93" s="30">
        <f t="shared" si="1"/>
        <v>302.1506213</v>
      </c>
      <c r="C93" s="30">
        <f t="shared" si="2"/>
        <v>321.2004474</v>
      </c>
      <c r="D93" s="9">
        <v>19.04982605360391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>
        <v>78.0</v>
      </c>
      <c r="B94" s="30">
        <f t="shared" si="1"/>
        <v>298.2367937</v>
      </c>
      <c r="C94" s="30">
        <f t="shared" si="2"/>
        <v>307.3005084</v>
      </c>
      <c r="D94" s="9">
        <v>9.063714615790616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>
        <v>79.0</v>
      </c>
      <c r="B95" s="30">
        <f t="shared" si="1"/>
        <v>301.1133831</v>
      </c>
      <c r="C95" s="30">
        <f t="shared" si="2"/>
        <v>281.8060526</v>
      </c>
      <c r="D95" s="9">
        <v>-19.307330550718348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>
        <v>80.0</v>
      </c>
      <c r="B96" s="30">
        <f t="shared" si="1"/>
        <v>296.6626708</v>
      </c>
      <c r="C96" s="30">
        <f t="shared" si="2"/>
        <v>275.2322357</v>
      </c>
      <c r="D96" s="9">
        <v>-21.430435093086828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3">
        <v>81.0</v>
      </c>
      <c r="B97" s="30">
        <f t="shared" si="1"/>
        <v>281.8784665</v>
      </c>
      <c r="C97" s="30">
        <f t="shared" si="2"/>
        <v>301.3370487</v>
      </c>
      <c r="D97" s="9">
        <v>19.458582188564435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3">
        <v>82.0</v>
      </c>
      <c r="B98" s="30">
        <f t="shared" si="1"/>
        <v>288.2443054</v>
      </c>
      <c r="C98" s="30">
        <f t="shared" si="2"/>
        <v>326.0224715</v>
      </c>
      <c r="D98" s="9">
        <v>37.778166078930894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>
        <v>83.0</v>
      </c>
      <c r="B99" s="30">
        <f t="shared" si="1"/>
        <v>283.3735617</v>
      </c>
      <c r="C99" s="30">
        <f t="shared" si="2"/>
        <v>323.4563393</v>
      </c>
      <c r="D99" s="9">
        <v>40.0827775864214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>
        <v>84.0</v>
      </c>
      <c r="B100" s="30">
        <f t="shared" si="1"/>
        <v>267.0961979</v>
      </c>
      <c r="C100" s="30">
        <f t="shared" si="2"/>
        <v>310.7743662</v>
      </c>
      <c r="D100" s="9">
        <v>43.6781683160516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>
        <v>85.0</v>
      </c>
      <c r="B101" s="30">
        <f t="shared" si="1"/>
        <v>265.5932014</v>
      </c>
      <c r="C101" s="30">
        <f t="shared" si="2"/>
        <v>251.6262327</v>
      </c>
      <c r="D101" s="9">
        <v>-13.966968618811478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3">
        <v>86.0</v>
      </c>
      <c r="B102" s="30">
        <f t="shared" si="1"/>
        <v>284.2724886</v>
      </c>
      <c r="C102" s="30">
        <f t="shared" si="2"/>
        <v>346.0622764</v>
      </c>
      <c r="D102" s="9">
        <v>61.78978785544365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3">
        <v>87.0</v>
      </c>
      <c r="B103" s="30">
        <f t="shared" si="1"/>
        <v>311.583607</v>
      </c>
      <c r="C103" s="30">
        <f t="shared" si="2"/>
        <v>362.4388759</v>
      </c>
      <c r="D103" s="9">
        <v>50.85526889434999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3">
        <v>88.0</v>
      </c>
      <c r="B104" s="30">
        <f t="shared" si="1"/>
        <v>297.3468062</v>
      </c>
      <c r="C104" s="30">
        <f t="shared" si="2"/>
        <v>324.1104069</v>
      </c>
      <c r="D104" s="9">
        <v>26.763600718572775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3">
        <v>89.0</v>
      </c>
      <c r="B105" s="30">
        <f t="shared" si="1"/>
        <v>285.3547294</v>
      </c>
      <c r="C105" s="30">
        <f t="shared" si="2"/>
        <v>335.4267225</v>
      </c>
      <c r="D105" s="9">
        <v>50.071993129646614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3">
        <v>90.0</v>
      </c>
      <c r="B106" s="30">
        <f t="shared" si="1"/>
        <v>288.5502269</v>
      </c>
      <c r="C106" s="30">
        <f t="shared" si="2"/>
        <v>314.2259416</v>
      </c>
      <c r="D106" s="9">
        <v>25.675714663547524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7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7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7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1">
    <mergeCell ref="B15:C15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14.25"/>
    <col customWidth="1" min="5" max="5" width="15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1" t="s">
        <v>59</v>
      </c>
      <c r="E4" s="2"/>
      <c r="F4" s="34" t="s">
        <v>5</v>
      </c>
      <c r="G4" s="7" t="s">
        <v>60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1" t="s">
        <v>61</v>
      </c>
      <c r="C8" s="2"/>
      <c r="D8" s="2"/>
      <c r="E8" s="1" t="s">
        <v>62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8</v>
      </c>
      <c r="B9" s="3">
        <v>65.0</v>
      </c>
      <c r="C9" s="2"/>
      <c r="D9" s="3" t="s">
        <v>8</v>
      </c>
      <c r="E9" s="3">
        <v>72.0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5" t="s">
        <v>9</v>
      </c>
      <c r="B10" s="35">
        <v>5.0</v>
      </c>
      <c r="D10" s="3" t="s">
        <v>9</v>
      </c>
      <c r="E10" s="3">
        <v>3.0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63</v>
      </c>
      <c r="B12" s="1" t="s">
        <v>61</v>
      </c>
      <c r="C12" s="1" t="s">
        <v>62</v>
      </c>
      <c r="D12" s="1" t="s">
        <v>64</v>
      </c>
      <c r="E12" s="2"/>
      <c r="F12" s="6" t="s">
        <v>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>
        <v>1.0</v>
      </c>
      <c r="B13" s="5">
        <f t="shared" ref="B13:B62" si="1">NORMINV(RAND(),$B$9,$B$10)</f>
        <v>65.13838792</v>
      </c>
      <c r="C13" s="5">
        <f t="shared" ref="C13:C62" si="2">NORMINV(RAND(),$E$9,$E$10)</f>
        <v>68.17479284</v>
      </c>
      <c r="D13" s="2">
        <f t="array" ref="D13:D62">C13:C62-B13:B62</f>
        <v>3.036404924</v>
      </c>
      <c r="F13" s="6" t="s">
        <v>51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>
        <f t="shared" ref="A14:A62" si="3">A13+1</f>
        <v>2</v>
      </c>
      <c r="B14" s="5">
        <f t="shared" si="1"/>
        <v>61.32168271</v>
      </c>
      <c r="C14" s="5">
        <f t="shared" si="2"/>
        <v>73.35295178</v>
      </c>
      <c r="D14" s="2">
        <v>12.031269070756295</v>
      </c>
      <c r="F14" s="7" t="s">
        <v>53</v>
      </c>
      <c r="G14" s="3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>
        <f t="shared" si="3"/>
        <v>3</v>
      </c>
      <c r="B15" s="5">
        <f t="shared" si="1"/>
        <v>61.85633768</v>
      </c>
      <c r="C15" s="5">
        <f t="shared" si="2"/>
        <v>69.2964558</v>
      </c>
      <c r="D15" s="2">
        <v>7.440118120357802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>
        <f t="shared" si="3"/>
        <v>4</v>
      </c>
      <c r="B16" s="5">
        <f t="shared" si="1"/>
        <v>56.59536387</v>
      </c>
      <c r="C16" s="5">
        <f t="shared" si="2"/>
        <v>69.44728909</v>
      </c>
      <c r="D16" s="2">
        <v>12.851925219129548</v>
      </c>
      <c r="F16" s="6" t="s">
        <v>56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>
        <f t="shared" si="3"/>
        <v>5</v>
      </c>
      <c r="B17" s="5">
        <f t="shared" si="1"/>
        <v>65.30860166</v>
      </c>
      <c r="C17" s="5">
        <f t="shared" si="2"/>
        <v>72.46917104</v>
      </c>
      <c r="D17" s="2">
        <v>7.160569378013221</v>
      </c>
      <c r="F17" s="7" t="s">
        <v>57</v>
      </c>
      <c r="G17" s="36" t="str">
        <f>IF(_xlfn.T.TEST(B13:B62, C13:C62, 2, 1)&lt;= 0.05,"Reject HO","Do not reject Ho")</f>
        <v>Reject HO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>
        <f t="shared" si="3"/>
        <v>6</v>
      </c>
      <c r="B18" s="5">
        <f t="shared" si="1"/>
        <v>64.0467349</v>
      </c>
      <c r="C18" s="5">
        <f t="shared" si="2"/>
        <v>70.47836495</v>
      </c>
      <c r="D18" s="2">
        <v>6.431630050123687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>
        <f t="shared" si="3"/>
        <v>7</v>
      </c>
      <c r="B19" s="5">
        <f t="shared" si="1"/>
        <v>65.15401151</v>
      </c>
      <c r="C19" s="5">
        <f t="shared" si="2"/>
        <v>69.66651486</v>
      </c>
      <c r="D19" s="2">
        <v>4.512503347618448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>
        <f t="shared" si="3"/>
        <v>8</v>
      </c>
      <c r="B20" s="5">
        <f t="shared" si="1"/>
        <v>62.25892173</v>
      </c>
      <c r="C20" s="5">
        <f t="shared" si="2"/>
        <v>69.40107717</v>
      </c>
      <c r="D20" s="2">
        <v>7.142155433303763</v>
      </c>
      <c r="E20" s="2"/>
      <c r="F20" s="6" t="s">
        <v>66</v>
      </c>
      <c r="G20" s="2">
        <f>AVERAGE(D13:D62)</f>
        <v>6.826069048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>
        <f t="shared" si="3"/>
        <v>9</v>
      </c>
      <c r="B21" s="5">
        <f t="shared" si="1"/>
        <v>63.28842039</v>
      </c>
      <c r="C21" s="5">
        <f t="shared" si="2"/>
        <v>68.29911728</v>
      </c>
      <c r="D21" s="2">
        <v>5.0106968919243045</v>
      </c>
      <c r="E21" s="2"/>
      <c r="F21" s="7" t="b">
        <v>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>
        <f t="shared" si="3"/>
        <v>10</v>
      </c>
      <c r="B22" s="5">
        <f t="shared" si="1"/>
        <v>64.96727923</v>
      </c>
      <c r="C22" s="5">
        <f t="shared" si="2"/>
        <v>74.74053341</v>
      </c>
      <c r="D22" s="2">
        <v>9.773254179685892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>
        <f t="shared" si="3"/>
        <v>11</v>
      </c>
      <c r="B23" s="5">
        <f t="shared" si="1"/>
        <v>70.52035112</v>
      </c>
      <c r="C23" s="5">
        <f t="shared" si="2"/>
        <v>69.93867303</v>
      </c>
      <c r="D23" s="2">
        <v>-0.5816780890237254</v>
      </c>
      <c r="E23" s="2"/>
      <c r="F23" s="7" t="s">
        <v>67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>
        <f t="shared" si="3"/>
        <v>12</v>
      </c>
      <c r="B24" s="5">
        <f t="shared" si="1"/>
        <v>61.29993719</v>
      </c>
      <c r="C24" s="5">
        <f t="shared" si="2"/>
        <v>71.98476679</v>
      </c>
      <c r="D24" s="2">
        <v>10.684829609356356</v>
      </c>
      <c r="E24" s="2"/>
      <c r="F24" s="37" t="s">
        <v>68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>
        <f t="shared" si="3"/>
        <v>13</v>
      </c>
      <c r="B25" s="5">
        <f t="shared" si="1"/>
        <v>57.15728712</v>
      </c>
      <c r="C25" s="5">
        <f t="shared" si="2"/>
        <v>73.33751007</v>
      </c>
      <c r="D25" s="2">
        <v>16.180222950188835</v>
      </c>
      <c r="E25" s="2"/>
      <c r="F25" s="7" t="s">
        <v>69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>
        <f t="shared" si="3"/>
        <v>14</v>
      </c>
      <c r="B26" s="5">
        <f t="shared" si="1"/>
        <v>65.67444656</v>
      </c>
      <c r="C26" s="5">
        <f t="shared" si="2"/>
        <v>76.27463476</v>
      </c>
      <c r="D26" s="2">
        <v>10.60018819966703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>
        <f t="shared" si="3"/>
        <v>15</v>
      </c>
      <c r="B27" s="5">
        <f t="shared" si="1"/>
        <v>64.75941835</v>
      </c>
      <c r="C27" s="5">
        <f t="shared" si="2"/>
        <v>75.07839708</v>
      </c>
      <c r="D27" s="2">
        <v>10.318978728205124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>
        <f t="shared" si="3"/>
        <v>16</v>
      </c>
      <c r="B28" s="5">
        <f t="shared" si="1"/>
        <v>54.98869854</v>
      </c>
      <c r="C28" s="5">
        <f t="shared" si="2"/>
        <v>67.74338965</v>
      </c>
      <c r="D28" s="2">
        <v>12.754691103368202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>
        <f t="shared" si="3"/>
        <v>17</v>
      </c>
      <c r="B29" s="5">
        <f t="shared" si="1"/>
        <v>75.37059788</v>
      </c>
      <c r="C29" s="5">
        <f t="shared" si="2"/>
        <v>68.54596136</v>
      </c>
      <c r="D29" s="2">
        <v>-6.824636523278016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>
        <f t="shared" si="3"/>
        <v>18</v>
      </c>
      <c r="B30" s="5">
        <f t="shared" si="1"/>
        <v>60.5312689</v>
      </c>
      <c r="C30" s="5">
        <f t="shared" si="2"/>
        <v>73.39167577</v>
      </c>
      <c r="D30" s="2">
        <v>12.860406872495112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>
        <f t="shared" si="3"/>
        <v>19</v>
      </c>
      <c r="B31" s="5">
        <f t="shared" si="1"/>
        <v>68.96612555</v>
      </c>
      <c r="C31" s="5">
        <f t="shared" si="2"/>
        <v>75.28030831</v>
      </c>
      <c r="D31" s="2">
        <v>6.314182762300888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>
        <f t="shared" si="3"/>
        <v>20</v>
      </c>
      <c r="B32" s="5">
        <f t="shared" si="1"/>
        <v>68.54525936</v>
      </c>
      <c r="C32" s="5">
        <f t="shared" si="2"/>
        <v>73.9939804</v>
      </c>
      <c r="D32" s="2">
        <v>5.448721033427162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>
        <f t="shared" si="3"/>
        <v>21</v>
      </c>
      <c r="B33" s="5">
        <f t="shared" si="1"/>
        <v>67.83916428</v>
      </c>
      <c r="C33" s="5">
        <f t="shared" si="2"/>
        <v>69.1259666</v>
      </c>
      <c r="D33" s="2">
        <v>1.2868023185587276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>
        <f t="shared" si="3"/>
        <v>22</v>
      </c>
      <c r="B34" s="5">
        <f t="shared" si="1"/>
        <v>70.98732183</v>
      </c>
      <c r="C34" s="5">
        <f t="shared" si="2"/>
        <v>69.59333655</v>
      </c>
      <c r="D34" s="2">
        <v>-1.3939852780610096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>
        <f t="shared" si="3"/>
        <v>23</v>
      </c>
      <c r="B35" s="5">
        <f t="shared" si="1"/>
        <v>69.10790189</v>
      </c>
      <c r="C35" s="5">
        <f t="shared" si="2"/>
        <v>70.08478315</v>
      </c>
      <c r="D35" s="2">
        <v>0.9768812612832676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>
        <f t="shared" si="3"/>
        <v>24</v>
      </c>
      <c r="B36" s="5">
        <f t="shared" si="1"/>
        <v>64.35901953</v>
      </c>
      <c r="C36" s="5">
        <f t="shared" si="2"/>
        <v>72.75847731</v>
      </c>
      <c r="D36" s="2">
        <v>8.39945778684229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>
        <f t="shared" si="3"/>
        <v>25</v>
      </c>
      <c r="B37" s="5">
        <f t="shared" si="1"/>
        <v>66.79575865</v>
      </c>
      <c r="C37" s="5">
        <f t="shared" si="2"/>
        <v>72.81960314</v>
      </c>
      <c r="D37" s="2">
        <v>6.023844490963484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>
        <f t="shared" si="3"/>
        <v>26</v>
      </c>
      <c r="B38" s="5">
        <f t="shared" si="1"/>
        <v>61.52045694</v>
      </c>
      <c r="C38" s="5">
        <f t="shared" si="2"/>
        <v>72.84743971</v>
      </c>
      <c r="D38" s="2">
        <v>11.326982774665048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>
        <f t="shared" si="3"/>
        <v>27</v>
      </c>
      <c r="B39" s="5">
        <f t="shared" si="1"/>
        <v>76.89387073</v>
      </c>
      <c r="C39" s="5">
        <f t="shared" si="2"/>
        <v>72.90540873</v>
      </c>
      <c r="D39" s="2">
        <v>-3.9884619918776423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>
        <f t="shared" si="3"/>
        <v>28</v>
      </c>
      <c r="B40" s="5">
        <f t="shared" si="1"/>
        <v>67.74584924</v>
      </c>
      <c r="C40" s="5">
        <f t="shared" si="2"/>
        <v>73.28105841</v>
      </c>
      <c r="D40" s="2">
        <v>5.5352091770251235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>
        <f t="shared" si="3"/>
        <v>29</v>
      </c>
      <c r="B41" s="5">
        <f t="shared" si="1"/>
        <v>67.80312333</v>
      </c>
      <c r="C41" s="5">
        <f t="shared" si="2"/>
        <v>68.78348544</v>
      </c>
      <c r="D41" s="2">
        <v>0.9803621132782325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>
        <f t="shared" si="3"/>
        <v>30</v>
      </c>
      <c r="B42" s="5">
        <f t="shared" si="1"/>
        <v>62.38409757</v>
      </c>
      <c r="C42" s="5">
        <f t="shared" si="2"/>
        <v>68.86841535</v>
      </c>
      <c r="D42" s="2">
        <v>6.484317784785141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>
        <f t="shared" si="3"/>
        <v>31</v>
      </c>
      <c r="B43" s="5">
        <f t="shared" si="1"/>
        <v>63.29669815</v>
      </c>
      <c r="C43" s="5">
        <f t="shared" si="2"/>
        <v>75.35937403</v>
      </c>
      <c r="D43" s="2">
        <v>12.062675887434573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>
        <f t="shared" si="3"/>
        <v>32</v>
      </c>
      <c r="B44" s="5">
        <f t="shared" si="1"/>
        <v>54.18303374</v>
      </c>
      <c r="C44" s="5">
        <f t="shared" si="2"/>
        <v>72.45900563</v>
      </c>
      <c r="D44" s="2">
        <v>18.27597189813102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>
        <f t="shared" si="3"/>
        <v>33</v>
      </c>
      <c r="B45" s="5">
        <f t="shared" si="1"/>
        <v>62.82073591</v>
      </c>
      <c r="C45" s="5">
        <f t="shared" si="2"/>
        <v>69.67765474</v>
      </c>
      <c r="D45" s="2">
        <v>6.856918830996975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>
        <f t="shared" si="3"/>
        <v>34</v>
      </c>
      <c r="B46" s="5">
        <f t="shared" si="1"/>
        <v>69.64793345</v>
      </c>
      <c r="C46" s="5">
        <f t="shared" si="2"/>
        <v>75.57569646</v>
      </c>
      <c r="D46" s="2">
        <v>5.927763005725097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>
        <f t="shared" si="3"/>
        <v>35</v>
      </c>
      <c r="B47" s="5">
        <f t="shared" si="1"/>
        <v>60.05347746</v>
      </c>
      <c r="C47" s="5">
        <f t="shared" si="2"/>
        <v>68.96811888</v>
      </c>
      <c r="D47" s="2">
        <v>8.914641425929148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>
        <f t="shared" si="3"/>
        <v>36</v>
      </c>
      <c r="B48" s="5">
        <f t="shared" si="1"/>
        <v>71.23951562</v>
      </c>
      <c r="C48" s="5">
        <f t="shared" si="2"/>
        <v>70.46645417</v>
      </c>
      <c r="D48" s="2">
        <v>-0.7730614539572827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>
        <f t="shared" si="3"/>
        <v>37</v>
      </c>
      <c r="B49" s="5">
        <f t="shared" si="1"/>
        <v>75.50815147</v>
      </c>
      <c r="C49" s="5">
        <f t="shared" si="2"/>
        <v>72.86826792</v>
      </c>
      <c r="D49" s="2">
        <v>-2.6398835494698716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>
        <f t="shared" si="3"/>
        <v>38</v>
      </c>
      <c r="B50" s="5">
        <f t="shared" si="1"/>
        <v>62.87296435</v>
      </c>
      <c r="C50" s="5">
        <f t="shared" si="2"/>
        <v>74.31040879</v>
      </c>
      <c r="D50" s="2">
        <v>11.437444441653795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>
        <f t="shared" si="3"/>
        <v>39</v>
      </c>
      <c r="B51" s="5">
        <f t="shared" si="1"/>
        <v>67.44475509</v>
      </c>
      <c r="C51" s="5">
        <f t="shared" si="2"/>
        <v>65.8218878</v>
      </c>
      <c r="D51" s="2">
        <v>-1.622867294134707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>
        <f t="shared" si="3"/>
        <v>40</v>
      </c>
      <c r="B52" s="5">
        <f t="shared" si="1"/>
        <v>59.30415275</v>
      </c>
      <c r="C52" s="5">
        <f t="shared" si="2"/>
        <v>70.74422068</v>
      </c>
      <c r="D52" s="2">
        <v>11.44006793440348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>
        <f t="shared" si="3"/>
        <v>41</v>
      </c>
      <c r="B53" s="5">
        <f t="shared" si="1"/>
        <v>63.39912867</v>
      </c>
      <c r="C53" s="5">
        <f t="shared" si="2"/>
        <v>70.85726322</v>
      </c>
      <c r="D53" s="2">
        <v>7.458134554287263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>
        <f t="shared" si="3"/>
        <v>42</v>
      </c>
      <c r="B54" s="5">
        <f t="shared" si="1"/>
        <v>60.78125706</v>
      </c>
      <c r="C54" s="5">
        <f t="shared" si="2"/>
        <v>71.62056145</v>
      </c>
      <c r="D54" s="2">
        <v>10.839304389259702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>
        <f t="shared" si="3"/>
        <v>43</v>
      </c>
      <c r="B55" s="5">
        <f t="shared" si="1"/>
        <v>59.64936537</v>
      </c>
      <c r="C55" s="5">
        <f t="shared" si="2"/>
        <v>75.16376563</v>
      </c>
      <c r="D55" s="2">
        <v>15.514400255666445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>
        <f t="shared" si="3"/>
        <v>44</v>
      </c>
      <c r="B56" s="5">
        <f t="shared" si="1"/>
        <v>67.61076249</v>
      </c>
      <c r="C56" s="5">
        <f t="shared" si="2"/>
        <v>69.86658929</v>
      </c>
      <c r="D56" s="2">
        <v>2.2558268031896773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>
        <f t="shared" si="3"/>
        <v>45</v>
      </c>
      <c r="B57" s="5">
        <f t="shared" si="1"/>
        <v>59.55051426</v>
      </c>
      <c r="C57" s="5">
        <f t="shared" si="2"/>
        <v>70.65467737</v>
      </c>
      <c r="D57" s="2">
        <v>11.104163114753987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>
        <f t="shared" si="3"/>
        <v>46</v>
      </c>
      <c r="B58" s="5">
        <f t="shared" si="1"/>
        <v>59.83509717</v>
      </c>
      <c r="C58" s="5">
        <f t="shared" si="2"/>
        <v>74.06366247</v>
      </c>
      <c r="D58" s="2">
        <v>14.228565302272088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>
        <f t="shared" si="3"/>
        <v>47</v>
      </c>
      <c r="B59" s="5">
        <f t="shared" si="1"/>
        <v>67.26493515</v>
      </c>
      <c r="C59" s="5">
        <f t="shared" si="2"/>
        <v>72.5921195</v>
      </c>
      <c r="D59" s="2">
        <v>5.327184349351171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>
        <f t="shared" si="3"/>
        <v>48</v>
      </c>
      <c r="B60" s="5">
        <f t="shared" si="1"/>
        <v>71.15480835</v>
      </c>
      <c r="C60" s="5">
        <f t="shared" si="2"/>
        <v>72.56926312</v>
      </c>
      <c r="D60" s="2">
        <v>1.4144547690241183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>
        <f t="shared" si="3"/>
        <v>49</v>
      </c>
      <c r="B61" s="5">
        <f t="shared" si="1"/>
        <v>68.21583026</v>
      </c>
      <c r="C61" s="5">
        <f t="shared" si="2"/>
        <v>71.56503409</v>
      </c>
      <c r="D61" s="2">
        <v>3.3492038284285996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>
        <f t="shared" si="3"/>
        <v>50</v>
      </c>
      <c r="B62" s="5">
        <f t="shared" si="1"/>
        <v>61.27855477</v>
      </c>
      <c r="C62" s="5">
        <f t="shared" si="2"/>
        <v>72.433255</v>
      </c>
      <c r="D62" s="2">
        <v>11.154700230622602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4:D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7" max="7" width="4.75"/>
  </cols>
  <sheetData>
    <row r="1">
      <c r="A1" s="5"/>
      <c r="B1" s="1" t="s">
        <v>70</v>
      </c>
      <c r="C1" s="1" t="s">
        <v>71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38"/>
      <c r="B5" s="38" t="s">
        <v>47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38" t="s">
        <v>48</v>
      </c>
      <c r="B6" s="38" t="s">
        <v>41</v>
      </c>
      <c r="C6" s="38" t="s">
        <v>45</v>
      </c>
      <c r="E6" s="39" t="s">
        <v>72</v>
      </c>
      <c r="F6" s="39" t="s">
        <v>73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40">
        <v>1.0</v>
      </c>
      <c r="B7" s="9">
        <v>255.02572331508478</v>
      </c>
      <c r="C7" s="9">
        <v>286.93133858536135</v>
      </c>
      <c r="E7" s="3">
        <v>0.0</v>
      </c>
      <c r="F7" s="9">
        <v>255.02572331508478</v>
      </c>
      <c r="G7" s="5"/>
      <c r="H7" s="41" t="s">
        <v>74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40">
        <v>2.0</v>
      </c>
      <c r="B8" s="9">
        <v>303.64350095417547</v>
      </c>
      <c r="C8" s="9">
        <v>316.473004980878</v>
      </c>
      <c r="E8" s="3">
        <v>0.0</v>
      </c>
      <c r="F8" s="9">
        <v>303.64350095417547</v>
      </c>
      <c r="G8" s="5"/>
      <c r="H8" s="41" t="s">
        <v>75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40">
        <v>3.0</v>
      </c>
      <c r="B9" s="9">
        <v>271.9285674391698</v>
      </c>
      <c r="C9" s="9">
        <v>351.77650668529293</v>
      </c>
      <c r="E9" s="3">
        <v>0.0</v>
      </c>
      <c r="F9" s="9">
        <v>271.9285674391698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40">
        <v>4.0</v>
      </c>
      <c r="B10" s="9">
        <v>266.02771773641007</v>
      </c>
      <c r="C10" s="9">
        <v>292.52194059416894</v>
      </c>
      <c r="E10" s="3">
        <v>0.0</v>
      </c>
      <c r="F10" s="9">
        <v>266.02771773641007</v>
      </c>
      <c r="G10" s="5"/>
      <c r="H10" s="41" t="s">
        <v>76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40">
        <v>5.0</v>
      </c>
      <c r="B11" s="9">
        <v>298.22661918876065</v>
      </c>
      <c r="C11" s="9">
        <v>315.17992099814614</v>
      </c>
      <c r="E11" s="3">
        <v>0.0</v>
      </c>
      <c r="F11" s="9">
        <v>298.22661918876065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40">
        <v>6.0</v>
      </c>
      <c r="B12" s="9">
        <v>269.29282274517436</v>
      </c>
      <c r="C12" s="9">
        <v>322.6564801802915</v>
      </c>
      <c r="E12" s="3">
        <v>0.0</v>
      </c>
      <c r="F12" s="9">
        <v>269.29282274517436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40">
        <v>7.0</v>
      </c>
      <c r="B13" s="9">
        <v>290.32876170077475</v>
      </c>
      <c r="C13" s="9">
        <v>374.8211460483747</v>
      </c>
      <c r="E13" s="3">
        <v>0.0</v>
      </c>
      <c r="F13" s="9">
        <v>290.32876170077475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40">
        <v>8.0</v>
      </c>
      <c r="B14" s="9">
        <v>301.1867399007261</v>
      </c>
      <c r="C14" s="9">
        <v>325.94674950146646</v>
      </c>
      <c r="E14" s="3">
        <v>0.0</v>
      </c>
      <c r="F14" s="9">
        <v>301.1867399007261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40">
        <v>9.0</v>
      </c>
      <c r="B15" s="9">
        <v>244.70468021211857</v>
      </c>
      <c r="C15" s="9">
        <v>295.6701654393609</v>
      </c>
      <c r="E15" s="3">
        <v>0.0</v>
      </c>
      <c r="F15" s="9">
        <v>244.70468021211857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40">
        <v>10.0</v>
      </c>
      <c r="B16" s="9">
        <v>269.5887745241417</v>
      </c>
      <c r="C16" s="9">
        <v>320.5518110122171</v>
      </c>
      <c r="E16" s="3">
        <v>0.0</v>
      </c>
      <c r="F16" s="9">
        <v>269.5887745241417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40">
        <v>11.0</v>
      </c>
      <c r="B17" s="9">
        <v>269.64929198678595</v>
      </c>
      <c r="C17" s="9">
        <v>294.9937225874879</v>
      </c>
      <c r="E17" s="3">
        <v>0.0</v>
      </c>
      <c r="F17" s="9">
        <v>269.64929198678595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40">
        <v>12.0</v>
      </c>
      <c r="B18" s="9">
        <v>254.23773666125527</v>
      </c>
      <c r="C18" s="9">
        <v>336.08512334788315</v>
      </c>
      <c r="E18" s="3">
        <v>0.0</v>
      </c>
      <c r="F18" s="9">
        <v>254.23773666125527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40">
        <v>13.0</v>
      </c>
      <c r="B19" s="9">
        <v>270.30335604416</v>
      </c>
      <c r="C19" s="9">
        <v>317.18319037597945</v>
      </c>
      <c r="E19" s="3">
        <v>0.0</v>
      </c>
      <c r="F19" s="9">
        <v>270.30335604416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40">
        <v>14.0</v>
      </c>
      <c r="B20" s="9">
        <v>262.6068111451037</v>
      </c>
      <c r="C20" s="9">
        <v>347.81433660210223</v>
      </c>
      <c r="E20" s="3">
        <v>0.0</v>
      </c>
      <c r="F20" s="9">
        <v>262.6068111451037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40">
        <v>15.0</v>
      </c>
      <c r="B21" s="9">
        <v>282.50400017306265</v>
      </c>
      <c r="C21" s="9">
        <v>325.9449124455656</v>
      </c>
      <c r="E21" s="3">
        <v>0.0</v>
      </c>
      <c r="F21" s="9">
        <v>282.50400017306265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40">
        <v>16.0</v>
      </c>
      <c r="B22" s="9">
        <v>310.0200602276596</v>
      </c>
      <c r="C22" s="9">
        <v>319.5701451802436</v>
      </c>
      <c r="E22" s="3">
        <v>0.0</v>
      </c>
      <c r="F22" s="9">
        <v>310.0200602276596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40">
        <v>17.0</v>
      </c>
      <c r="B23" s="9">
        <v>293.3912425500537</v>
      </c>
      <c r="C23" s="9">
        <v>333.8945785941736</v>
      </c>
      <c r="E23" s="3">
        <v>0.0</v>
      </c>
      <c r="F23" s="9">
        <v>293.3912425500537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40">
        <v>18.0</v>
      </c>
      <c r="B24" s="9">
        <v>278.83602952878005</v>
      </c>
      <c r="C24" s="9">
        <v>352.6445792932926</v>
      </c>
      <c r="E24" s="3">
        <v>0.0</v>
      </c>
      <c r="F24" s="9">
        <v>278.83602952878005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40">
        <v>19.0</v>
      </c>
      <c r="B25" s="9">
        <v>280.8732782716355</v>
      </c>
      <c r="C25" s="9">
        <v>287.6428905736339</v>
      </c>
      <c r="E25" s="3">
        <v>0.0</v>
      </c>
      <c r="F25" s="9">
        <v>280.8732782716355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40">
        <v>20.0</v>
      </c>
      <c r="B26" s="9">
        <v>295.1832082862211</v>
      </c>
      <c r="C26" s="9">
        <v>306.9381323305583</v>
      </c>
      <c r="E26" s="3">
        <v>0.0</v>
      </c>
      <c r="F26" s="9">
        <v>295.1832082862211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40">
        <v>21.0</v>
      </c>
      <c r="B27" s="9">
        <v>274.26994204421237</v>
      </c>
      <c r="C27" s="9">
        <v>297.2434154291294</v>
      </c>
      <c r="E27" s="3">
        <v>0.0</v>
      </c>
      <c r="F27" s="9">
        <v>274.26994204421237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40">
        <v>22.0</v>
      </c>
      <c r="B28" s="9">
        <v>264.38505252004995</v>
      </c>
      <c r="C28" s="9">
        <v>285.48743225166106</v>
      </c>
      <c r="E28" s="3">
        <v>0.0</v>
      </c>
      <c r="F28" s="9">
        <v>264.38505252004995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40">
        <v>23.0</v>
      </c>
      <c r="B29" s="9">
        <v>266.52186072674283</v>
      </c>
      <c r="C29" s="9">
        <v>295.12785852915664</v>
      </c>
      <c r="E29" s="3">
        <v>0.0</v>
      </c>
      <c r="F29" s="9">
        <v>266.52186072674283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40">
        <v>24.0</v>
      </c>
      <c r="B30" s="9">
        <v>273.12394757723524</v>
      </c>
      <c r="C30" s="9">
        <v>279.9568135748347</v>
      </c>
      <c r="E30" s="3">
        <v>0.0</v>
      </c>
      <c r="F30" s="9">
        <v>273.12394757723524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40">
        <v>25.0</v>
      </c>
      <c r="B31" s="9">
        <v>249.13174499124437</v>
      </c>
      <c r="C31" s="9">
        <v>272.54593680997294</v>
      </c>
      <c r="E31" s="3">
        <v>0.0</v>
      </c>
      <c r="F31" s="9">
        <v>249.13174499124437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40">
        <v>26.0</v>
      </c>
      <c r="B32" s="9">
        <v>282.8140615652537</v>
      </c>
      <c r="C32" s="9">
        <v>290.6504460448979</v>
      </c>
      <c r="E32" s="3">
        <v>0.0</v>
      </c>
      <c r="F32" s="9">
        <v>282.8140615652537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40">
        <v>27.0</v>
      </c>
      <c r="B33" s="9">
        <v>278.38426601798216</v>
      </c>
      <c r="C33" s="9">
        <v>318.05066243301303</v>
      </c>
      <c r="E33" s="3">
        <v>0.0</v>
      </c>
      <c r="F33" s="9">
        <v>278.38426601798216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40">
        <v>28.0</v>
      </c>
      <c r="B34" s="9">
        <v>298.0161023859812</v>
      </c>
      <c r="C34" s="9">
        <v>282.44120931853416</v>
      </c>
      <c r="E34" s="3">
        <v>0.0</v>
      </c>
      <c r="F34" s="9">
        <v>298.0161023859812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40">
        <v>29.0</v>
      </c>
      <c r="B35" s="9">
        <v>265.07347625144246</v>
      </c>
      <c r="C35" s="9">
        <v>340.82902351872724</v>
      </c>
      <c r="E35" s="3">
        <v>0.0</v>
      </c>
      <c r="F35" s="9">
        <v>265.07347625144246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40">
        <v>30.0</v>
      </c>
      <c r="B36" s="9">
        <v>297.92810748452945</v>
      </c>
      <c r="C36" s="9">
        <v>297.63470544281506</v>
      </c>
      <c r="E36" s="3">
        <v>0.0</v>
      </c>
      <c r="F36" s="9">
        <v>297.92810748452945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40">
        <v>31.0</v>
      </c>
      <c r="B37" s="9">
        <v>272.8857299761342</v>
      </c>
      <c r="C37" s="9">
        <v>284.92630632451693</v>
      </c>
      <c r="E37" s="3">
        <v>0.0</v>
      </c>
      <c r="F37" s="9">
        <v>272.8857299761342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40">
        <v>32.0</v>
      </c>
      <c r="B38" s="9">
        <v>283.4175403466446</v>
      </c>
      <c r="C38" s="9">
        <v>267.26755635395466</v>
      </c>
      <c r="E38" s="3">
        <v>0.0</v>
      </c>
      <c r="F38" s="9">
        <v>283.4175403466446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40">
        <v>33.0</v>
      </c>
      <c r="B39" s="9">
        <v>287.6958048978896</v>
      </c>
      <c r="C39" s="9">
        <v>296.7955829639168</v>
      </c>
      <c r="E39" s="3">
        <v>0.0</v>
      </c>
      <c r="F39" s="9">
        <v>287.6958048978896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40">
        <v>34.0</v>
      </c>
      <c r="B40" s="9">
        <v>279.3405574902236</v>
      </c>
      <c r="C40" s="9">
        <v>363.4464462418487</v>
      </c>
      <c r="E40" s="3">
        <v>0.0</v>
      </c>
      <c r="F40" s="9">
        <v>279.3405574902236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40">
        <v>35.0</v>
      </c>
      <c r="B41" s="9">
        <v>281.413669276642</v>
      </c>
      <c r="C41" s="9">
        <v>309.7999179330104</v>
      </c>
      <c r="E41" s="3">
        <v>0.0</v>
      </c>
      <c r="F41" s="9">
        <v>281.413669276642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40">
        <v>36.0</v>
      </c>
      <c r="B42" s="9">
        <v>290.92798790687027</v>
      </c>
      <c r="C42" s="9">
        <v>376.59303001282325</v>
      </c>
      <c r="E42" s="3">
        <v>0.0</v>
      </c>
      <c r="F42" s="9">
        <v>290.92798790687027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40">
        <v>37.0</v>
      </c>
      <c r="B43" s="9">
        <v>276.2431000559332</v>
      </c>
      <c r="C43" s="9">
        <v>288.5741722738307</v>
      </c>
      <c r="E43" s="3">
        <v>0.0</v>
      </c>
      <c r="F43" s="9">
        <v>276.2431000559332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40">
        <v>38.0</v>
      </c>
      <c r="B44" s="9">
        <v>297.31119292549033</v>
      </c>
      <c r="C44" s="9">
        <v>317.1716125348855</v>
      </c>
      <c r="E44" s="3">
        <v>0.0</v>
      </c>
      <c r="F44" s="9">
        <v>297.31119292549033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40">
        <v>39.0</v>
      </c>
      <c r="B45" s="9">
        <v>250.66814887885764</v>
      </c>
      <c r="C45" s="9">
        <v>277.7704710872635</v>
      </c>
      <c r="E45" s="3">
        <v>0.0</v>
      </c>
      <c r="F45" s="9">
        <v>250.66814887885764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40">
        <v>40.0</v>
      </c>
      <c r="B46" s="9">
        <v>248.30419143316465</v>
      </c>
      <c r="C46" s="9">
        <v>302.13002692227207</v>
      </c>
      <c r="E46" s="3">
        <v>0.0</v>
      </c>
      <c r="F46" s="9">
        <v>248.30419143316465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40">
        <v>41.0</v>
      </c>
      <c r="B47" s="9">
        <v>291.18835546914045</v>
      </c>
      <c r="C47" s="9">
        <v>313.4821756901869</v>
      </c>
      <c r="E47" s="3">
        <v>0.0</v>
      </c>
      <c r="F47" s="9">
        <v>291.18835546914045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40">
        <v>42.0</v>
      </c>
      <c r="B48" s="9">
        <v>290.81051951213095</v>
      </c>
      <c r="C48" s="9">
        <v>316.5544833561211</v>
      </c>
      <c r="E48" s="3">
        <v>0.0</v>
      </c>
      <c r="F48" s="9">
        <v>290.81051951213095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40">
        <v>43.0</v>
      </c>
      <c r="B49" s="9">
        <v>308.06711760375475</v>
      </c>
      <c r="C49" s="9">
        <v>338.4854959208255</v>
      </c>
      <c r="E49" s="3">
        <v>0.0</v>
      </c>
      <c r="F49" s="9">
        <v>308.06711760375475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40">
        <v>44.0</v>
      </c>
      <c r="B50" s="9">
        <v>265.1056519809065</v>
      </c>
      <c r="C50" s="9">
        <v>260.60026548071806</v>
      </c>
      <c r="E50" s="3">
        <v>0.0</v>
      </c>
      <c r="F50" s="9">
        <v>265.1056519809065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40">
        <v>45.0</v>
      </c>
      <c r="B51" s="9">
        <v>260.049561790977</v>
      </c>
      <c r="C51" s="9">
        <v>315.4734621581037</v>
      </c>
      <c r="E51" s="3">
        <v>0.0</v>
      </c>
      <c r="F51" s="9">
        <v>260.049561790977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0">
        <v>46.0</v>
      </c>
      <c r="B52" s="9">
        <v>300.50240595361595</v>
      </c>
      <c r="C52" s="9">
        <v>338.995978217459</v>
      </c>
      <c r="E52" s="3">
        <v>0.0</v>
      </c>
      <c r="F52" s="9">
        <v>300.50240595361595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40">
        <v>47.0</v>
      </c>
      <c r="B53" s="9">
        <v>293.28319356711313</v>
      </c>
      <c r="C53" s="9">
        <v>343.0935421785852</v>
      </c>
      <c r="E53" s="3">
        <v>0.0</v>
      </c>
      <c r="F53" s="9">
        <v>293.28319356711313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0">
        <v>48.0</v>
      </c>
      <c r="B54" s="9">
        <v>301.31236758081343</v>
      </c>
      <c r="C54" s="9">
        <v>322.3578631230592</v>
      </c>
      <c r="E54" s="3">
        <v>0.0</v>
      </c>
      <c r="F54" s="9">
        <v>301.31236758081343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0">
        <v>49.0</v>
      </c>
      <c r="B55" s="9">
        <v>274.4933355373879</v>
      </c>
      <c r="C55" s="9">
        <v>315.27680894214035</v>
      </c>
      <c r="E55" s="3">
        <v>0.0</v>
      </c>
      <c r="F55" s="9">
        <v>274.4933355373879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0">
        <v>50.0</v>
      </c>
      <c r="B56" s="9">
        <v>276.53286833692084</v>
      </c>
      <c r="C56" s="9">
        <v>342.53889766263796</v>
      </c>
      <c r="E56" s="3">
        <v>0.0</v>
      </c>
      <c r="F56" s="9">
        <v>276.53286833692084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0">
        <v>51.0</v>
      </c>
      <c r="B57" s="9">
        <v>288.2793394988995</v>
      </c>
      <c r="C57" s="9">
        <v>263.1288771647395</v>
      </c>
      <c r="E57" s="3">
        <v>0.0</v>
      </c>
      <c r="F57" s="9">
        <v>288.2793394988995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0">
        <v>52.0</v>
      </c>
      <c r="B58" s="9">
        <v>276.56421744500057</v>
      </c>
      <c r="C58" s="9">
        <v>269.99503574115494</v>
      </c>
      <c r="E58" s="3">
        <v>0.0</v>
      </c>
      <c r="F58" s="9">
        <v>276.56421744500057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0">
        <v>53.0</v>
      </c>
      <c r="B59" s="9">
        <v>264.3210965588501</v>
      </c>
      <c r="C59" s="9">
        <v>326.94918140350615</v>
      </c>
      <c r="E59" s="3">
        <v>0.0</v>
      </c>
      <c r="F59" s="9">
        <v>264.3210965588501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0">
        <v>54.0</v>
      </c>
      <c r="B60" s="9">
        <v>280.3308233959602</v>
      </c>
      <c r="C60" s="9">
        <v>304.5556299197819</v>
      </c>
      <c r="E60" s="3">
        <v>0.0</v>
      </c>
      <c r="F60" s="9">
        <v>280.3308233959602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0">
        <v>55.0</v>
      </c>
      <c r="B61" s="9">
        <v>281.5220076991385</v>
      </c>
      <c r="C61" s="9">
        <v>294.4067952497747</v>
      </c>
      <c r="E61" s="3">
        <v>0.0</v>
      </c>
      <c r="F61" s="9">
        <v>281.5220076991385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0">
        <v>56.0</v>
      </c>
      <c r="B62" s="9">
        <v>286.08122062167365</v>
      </c>
      <c r="C62" s="9">
        <v>288.86557709709774</v>
      </c>
      <c r="E62" s="3">
        <v>0.0</v>
      </c>
      <c r="F62" s="9">
        <v>286.08122062167365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0">
        <v>57.0</v>
      </c>
      <c r="B63" s="9">
        <v>266.72615478750305</v>
      </c>
      <c r="C63" s="9">
        <v>298.81777290344195</v>
      </c>
      <c r="E63" s="3">
        <v>0.0</v>
      </c>
      <c r="F63" s="9">
        <v>266.72615478750305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0">
        <v>58.0</v>
      </c>
      <c r="B64" s="9">
        <v>279.6832687706285</v>
      </c>
      <c r="C64" s="9">
        <v>300.48775113891276</v>
      </c>
      <c r="E64" s="3">
        <v>0.0</v>
      </c>
      <c r="F64" s="9">
        <v>279.6832687706285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0">
        <v>59.0</v>
      </c>
      <c r="B65" s="9">
        <v>288.53904090715855</v>
      </c>
      <c r="C65" s="9">
        <v>311.28364926726493</v>
      </c>
      <c r="E65" s="3">
        <v>0.0</v>
      </c>
      <c r="F65" s="9">
        <v>288.53904090715855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0">
        <v>60.0</v>
      </c>
      <c r="B66" s="9">
        <v>295.0624146263121</v>
      </c>
      <c r="C66" s="9">
        <v>264.9791677500923</v>
      </c>
      <c r="E66" s="3">
        <v>0.0</v>
      </c>
      <c r="F66" s="9">
        <v>295.0624146263121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0">
        <v>61.0</v>
      </c>
      <c r="B67" s="9">
        <v>271.66351845846094</v>
      </c>
      <c r="C67" s="9">
        <v>320.13572806995006</v>
      </c>
      <c r="E67" s="3">
        <v>0.0</v>
      </c>
      <c r="F67" s="9">
        <v>271.66351845846094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40">
        <v>62.0</v>
      </c>
      <c r="B68" s="9">
        <v>280.79427108868083</v>
      </c>
      <c r="C68" s="9">
        <v>311.8190930433971</v>
      </c>
      <c r="E68" s="3">
        <v>0.0</v>
      </c>
      <c r="F68" s="9">
        <v>280.79427108868083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0">
        <v>63.0</v>
      </c>
      <c r="B69" s="9">
        <v>243.50894780595917</v>
      </c>
      <c r="C69" s="9">
        <v>288.1650440223967</v>
      </c>
      <c r="E69" s="3">
        <v>0.0</v>
      </c>
      <c r="F69" s="9">
        <v>243.50894780595917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0">
        <v>64.0</v>
      </c>
      <c r="B70" s="9">
        <v>256.478735358109</v>
      </c>
      <c r="C70" s="9">
        <v>308.6242140887228</v>
      </c>
      <c r="E70" s="3">
        <v>0.0</v>
      </c>
      <c r="F70" s="9">
        <v>256.478735358109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0">
        <v>65.0</v>
      </c>
      <c r="B71" s="9">
        <v>284.7782423962636</v>
      </c>
      <c r="C71" s="9">
        <v>319.2771025157683</v>
      </c>
      <c r="E71" s="3">
        <v>0.0</v>
      </c>
      <c r="F71" s="9">
        <v>284.7782423962636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0">
        <v>66.0</v>
      </c>
      <c r="B72" s="9">
        <v>293.68217603496174</v>
      </c>
      <c r="C72" s="9">
        <v>335.15762236942265</v>
      </c>
      <c r="E72" s="3">
        <v>0.0</v>
      </c>
      <c r="F72" s="9">
        <v>293.68217603496174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0">
        <v>67.0</v>
      </c>
      <c r="B73" s="9">
        <v>275.24235507988914</v>
      </c>
      <c r="C73" s="9">
        <v>327.16177546417043</v>
      </c>
      <c r="E73" s="3">
        <v>0.0</v>
      </c>
      <c r="F73" s="9">
        <v>275.24235507988914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0">
        <v>68.0</v>
      </c>
      <c r="B74" s="9">
        <v>301.2148410812593</v>
      </c>
      <c r="C74" s="9">
        <v>313.45982571227546</v>
      </c>
      <c r="E74" s="3">
        <v>0.0</v>
      </c>
      <c r="F74" s="9">
        <v>301.2148410812593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0">
        <v>69.0</v>
      </c>
      <c r="B75" s="9">
        <v>291.6808589425109</v>
      </c>
      <c r="C75" s="9">
        <v>351.7252888857842</v>
      </c>
      <c r="E75" s="3">
        <v>0.0</v>
      </c>
      <c r="F75" s="9">
        <v>291.6808589425109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0">
        <v>70.0</v>
      </c>
      <c r="B76" s="9">
        <v>263.9777540248727</v>
      </c>
      <c r="C76" s="9">
        <v>287.2666248212877</v>
      </c>
      <c r="E76" s="3">
        <v>0.0</v>
      </c>
      <c r="F76" s="9">
        <v>263.9777540248727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0">
        <v>71.0</v>
      </c>
      <c r="B77" s="9">
        <v>271.4973903818662</v>
      </c>
      <c r="C77" s="9">
        <v>302.41601804480376</v>
      </c>
      <c r="E77" s="3">
        <v>0.0</v>
      </c>
      <c r="F77" s="9">
        <v>271.4973903818662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0">
        <v>72.0</v>
      </c>
      <c r="B78" s="9">
        <v>285.3466063698511</v>
      </c>
      <c r="C78" s="9">
        <v>292.3783235516824</v>
      </c>
      <c r="E78" s="3">
        <v>0.0</v>
      </c>
      <c r="F78" s="9">
        <v>285.3466063698511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0">
        <v>73.0</v>
      </c>
      <c r="B79" s="9">
        <v>294.8777629824875</v>
      </c>
      <c r="C79" s="9">
        <v>365.06125287514834</v>
      </c>
      <c r="E79" s="3">
        <v>0.0</v>
      </c>
      <c r="F79" s="9">
        <v>294.8777629824875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0">
        <v>74.0</v>
      </c>
      <c r="B80" s="9">
        <v>295.71578633177836</v>
      </c>
      <c r="C80" s="9">
        <v>294.0849620508406</v>
      </c>
      <c r="E80" s="3">
        <v>0.0</v>
      </c>
      <c r="F80" s="9">
        <v>295.71578633177836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0">
        <v>75.0</v>
      </c>
      <c r="B81" s="9">
        <v>274.0482849086041</v>
      </c>
      <c r="C81" s="9">
        <v>326.2013050742833</v>
      </c>
      <c r="E81" s="3">
        <v>0.0</v>
      </c>
      <c r="F81" s="9">
        <v>274.0482849086041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0">
        <v>76.0</v>
      </c>
      <c r="B82" s="9">
        <v>284.11649243053716</v>
      </c>
      <c r="C82" s="9">
        <v>304.3700335401704</v>
      </c>
      <c r="E82" s="3">
        <v>0.0</v>
      </c>
      <c r="F82" s="9">
        <v>284.11649243053716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0">
        <v>77.0</v>
      </c>
      <c r="B83" s="9">
        <v>293.0809730395492</v>
      </c>
      <c r="C83" s="9">
        <v>312.3943139751053</v>
      </c>
      <c r="E83" s="3">
        <v>0.0</v>
      </c>
      <c r="F83" s="9">
        <v>293.0809730395492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0">
        <v>78.0</v>
      </c>
      <c r="B84" s="9">
        <v>286.2464605928963</v>
      </c>
      <c r="C84" s="9">
        <v>349.0033314905026</v>
      </c>
      <c r="E84" s="3">
        <v>0.0</v>
      </c>
      <c r="F84" s="9">
        <v>286.2464605928963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0">
        <v>79.0</v>
      </c>
      <c r="B85" s="9">
        <v>265.78209147482823</v>
      </c>
      <c r="C85" s="9">
        <v>319.33321229224293</v>
      </c>
      <c r="E85" s="3">
        <v>0.0</v>
      </c>
      <c r="F85" s="9">
        <v>265.78209147482823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0">
        <v>80.0</v>
      </c>
      <c r="B86" s="9">
        <v>252.9726147163605</v>
      </c>
      <c r="C86" s="9">
        <v>284.1683117517048</v>
      </c>
      <c r="E86" s="3">
        <v>0.0</v>
      </c>
      <c r="F86" s="9">
        <v>252.9726147163605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0">
        <v>81.0</v>
      </c>
      <c r="B87" s="9">
        <v>262.3980788230582</v>
      </c>
      <c r="C87" s="9">
        <v>277.57680523589056</v>
      </c>
      <c r="E87" s="3">
        <v>0.0</v>
      </c>
      <c r="F87" s="9">
        <v>262.3980788230582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0">
        <v>82.0</v>
      </c>
      <c r="B88" s="9">
        <v>279.52076571528977</v>
      </c>
      <c r="C88" s="9">
        <v>254.90161240043523</v>
      </c>
      <c r="E88" s="3">
        <v>0.0</v>
      </c>
      <c r="F88" s="9">
        <v>279.52076571528977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0">
        <v>83.0</v>
      </c>
      <c r="B89" s="9">
        <v>270.50380156694825</v>
      </c>
      <c r="C89" s="9">
        <v>321.7980919213514</v>
      </c>
      <c r="E89" s="3">
        <v>0.0</v>
      </c>
      <c r="F89" s="9">
        <v>270.50380156694825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0">
        <v>84.0</v>
      </c>
      <c r="B90" s="9">
        <v>282.82292680715375</v>
      </c>
      <c r="C90" s="9">
        <v>308.89217469117835</v>
      </c>
      <c r="E90" s="3">
        <v>0.0</v>
      </c>
      <c r="F90" s="9">
        <v>282.82292680715375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0">
        <v>85.0</v>
      </c>
      <c r="B91" s="9">
        <v>279.83523408022586</v>
      </c>
      <c r="C91" s="9">
        <v>369.1878971669501</v>
      </c>
      <c r="E91" s="3">
        <v>0.0</v>
      </c>
      <c r="F91" s="9">
        <v>279.83523408022586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0">
        <v>86.0</v>
      </c>
      <c r="B92" s="9">
        <v>288.14359819179185</v>
      </c>
      <c r="C92" s="9">
        <v>326.6028904509828</v>
      </c>
      <c r="E92" s="3">
        <v>0.0</v>
      </c>
      <c r="F92" s="9">
        <v>288.14359819179185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0">
        <v>87.0</v>
      </c>
      <c r="B93" s="9">
        <v>274.1127045113594</v>
      </c>
      <c r="C93" s="9">
        <v>305.58869188388843</v>
      </c>
      <c r="E93" s="3">
        <v>0.0</v>
      </c>
      <c r="F93" s="9">
        <v>274.1127045113594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0">
        <v>88.0</v>
      </c>
      <c r="B94" s="9">
        <v>278.2490262303598</v>
      </c>
      <c r="C94" s="9">
        <v>287.2202151014506</v>
      </c>
      <c r="E94" s="3">
        <v>0.0</v>
      </c>
      <c r="F94" s="9">
        <v>278.2490262303598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0">
        <v>89.0</v>
      </c>
      <c r="B95" s="9">
        <v>278.08523210806527</v>
      </c>
      <c r="C95" s="9">
        <v>316.1202087989017</v>
      </c>
      <c r="E95" s="3">
        <v>0.0</v>
      </c>
      <c r="F95" s="9">
        <v>278.08523210806527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0">
        <v>90.0</v>
      </c>
      <c r="B96" s="9">
        <v>279.977477965292</v>
      </c>
      <c r="C96" s="9">
        <v>307.6934395165188</v>
      </c>
      <c r="E96" s="3">
        <v>0.0</v>
      </c>
      <c r="F96" s="9">
        <v>279.977477965292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E97" s="3">
        <v>1.0</v>
      </c>
      <c r="F97" s="9">
        <v>286.93133858536135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E98" s="3">
        <v>1.0</v>
      </c>
      <c r="F98" s="9">
        <v>316.473004980878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E99" s="3">
        <v>1.0</v>
      </c>
      <c r="F99" s="9">
        <v>351.77650668529293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E100" s="3">
        <v>1.0</v>
      </c>
      <c r="F100" s="9">
        <v>292.52194059416894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E101" s="3">
        <v>1.0</v>
      </c>
      <c r="F101" s="9">
        <v>315.17992099814614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E102" s="3">
        <v>1.0</v>
      </c>
      <c r="F102" s="9">
        <v>322.6564801802915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E103" s="3">
        <v>1.0</v>
      </c>
      <c r="F103" s="9">
        <v>374.8211460483747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E104" s="3">
        <v>1.0</v>
      </c>
      <c r="F104" s="9">
        <v>325.94674950146646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E105" s="3">
        <v>1.0</v>
      </c>
      <c r="F105" s="9">
        <v>295.6701654393609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E106" s="3">
        <v>1.0</v>
      </c>
      <c r="F106" s="9">
        <v>320.5518110122171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E107" s="3">
        <v>1.0</v>
      </c>
      <c r="F107" s="9">
        <v>294.9937225874879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E108" s="3">
        <v>1.0</v>
      </c>
      <c r="F108" s="9">
        <v>336.08512334788315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E109" s="3">
        <v>1.0</v>
      </c>
      <c r="F109" s="9">
        <v>317.18319037597945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E110" s="3">
        <v>1.0</v>
      </c>
      <c r="F110" s="9">
        <v>347.81433660210223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E111" s="3">
        <v>1.0</v>
      </c>
      <c r="F111" s="9">
        <v>325.9449124455656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E112" s="3">
        <v>1.0</v>
      </c>
      <c r="F112" s="9">
        <v>319.5701451802436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E113" s="3">
        <v>1.0</v>
      </c>
      <c r="F113" s="9">
        <v>333.8945785941736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E114" s="3">
        <v>1.0</v>
      </c>
      <c r="F114" s="9">
        <v>352.6445792932926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E115" s="3">
        <v>1.0</v>
      </c>
      <c r="F115" s="9">
        <v>287.6428905736339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E116" s="3">
        <v>1.0</v>
      </c>
      <c r="F116" s="9">
        <v>306.9381323305583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E117" s="3">
        <v>1.0</v>
      </c>
      <c r="F117" s="9">
        <v>297.2434154291294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E118" s="3">
        <v>1.0</v>
      </c>
      <c r="F118" s="9">
        <v>285.48743225166106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E119" s="3">
        <v>1.0</v>
      </c>
      <c r="F119" s="9">
        <v>295.12785852915664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E120" s="3">
        <v>1.0</v>
      </c>
      <c r="F120" s="9">
        <v>279.9568135748347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E121" s="3">
        <v>1.0</v>
      </c>
      <c r="F121" s="9">
        <v>272.54593680997294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E122" s="3">
        <v>1.0</v>
      </c>
      <c r="F122" s="9">
        <v>290.6504460448979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E123" s="3">
        <v>1.0</v>
      </c>
      <c r="F123" s="9">
        <v>318.05066243301303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E124" s="3">
        <v>1.0</v>
      </c>
      <c r="F124" s="9">
        <v>282.44120931853416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E125" s="3">
        <v>1.0</v>
      </c>
      <c r="F125" s="9">
        <v>340.82902351872724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E126" s="3">
        <v>1.0</v>
      </c>
      <c r="F126" s="9">
        <v>297.63470544281506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E127" s="3">
        <v>1.0</v>
      </c>
      <c r="F127" s="9">
        <v>284.92630632451693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E128" s="3">
        <v>1.0</v>
      </c>
      <c r="F128" s="9">
        <v>267.26755635395466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E129" s="3">
        <v>1.0</v>
      </c>
      <c r="F129" s="9">
        <v>296.7955829639168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E130" s="3">
        <v>1.0</v>
      </c>
      <c r="F130" s="9">
        <v>363.4464462418487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E131" s="3">
        <v>1.0</v>
      </c>
      <c r="F131" s="9">
        <v>309.7999179330104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E132" s="3">
        <v>1.0</v>
      </c>
      <c r="F132" s="9">
        <v>376.59303001282325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E133" s="3">
        <v>1.0</v>
      </c>
      <c r="F133" s="9">
        <v>288.5741722738307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E134" s="3">
        <v>1.0</v>
      </c>
      <c r="F134" s="9">
        <v>317.1716125348855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E135" s="3">
        <v>1.0</v>
      </c>
      <c r="F135" s="9">
        <v>277.7704710872635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E136" s="3">
        <v>1.0</v>
      </c>
      <c r="F136" s="9">
        <v>302.13002692227207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E137" s="3">
        <v>1.0</v>
      </c>
      <c r="F137" s="9">
        <v>313.4821756901869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E138" s="3">
        <v>1.0</v>
      </c>
      <c r="F138" s="9">
        <v>316.5544833561211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E139" s="3">
        <v>1.0</v>
      </c>
      <c r="F139" s="9">
        <v>338.4854959208255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E140" s="3">
        <v>1.0</v>
      </c>
      <c r="F140" s="9">
        <v>260.60026548071806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E141" s="3">
        <v>1.0</v>
      </c>
      <c r="F141" s="9">
        <v>315.4734621581037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E142" s="3">
        <v>1.0</v>
      </c>
      <c r="F142" s="9">
        <v>338.995978217459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E143" s="3">
        <v>1.0</v>
      </c>
      <c r="F143" s="9">
        <v>343.0935421785852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E144" s="3">
        <v>1.0</v>
      </c>
      <c r="F144" s="9">
        <v>322.3578631230592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E145" s="3">
        <v>1.0</v>
      </c>
      <c r="F145" s="9">
        <v>315.27680894214035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E146" s="3">
        <v>1.0</v>
      </c>
      <c r="F146" s="9">
        <v>342.53889766263796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E147" s="3">
        <v>1.0</v>
      </c>
      <c r="F147" s="9">
        <v>263.1288771647395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E148" s="3">
        <v>1.0</v>
      </c>
      <c r="F148" s="9">
        <v>269.99503574115494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E149" s="3">
        <v>1.0</v>
      </c>
      <c r="F149" s="9">
        <v>326.94918140350615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E150" s="3">
        <v>1.0</v>
      </c>
      <c r="F150" s="9">
        <v>304.5556299197819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E151" s="3">
        <v>1.0</v>
      </c>
      <c r="F151" s="9">
        <v>294.4067952497747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E152" s="3">
        <v>1.0</v>
      </c>
      <c r="F152" s="9">
        <v>288.86557709709774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E153" s="3">
        <v>1.0</v>
      </c>
      <c r="F153" s="9">
        <v>298.81777290344195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E154" s="3">
        <v>1.0</v>
      </c>
      <c r="F154" s="9">
        <v>300.48775113891276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E155" s="3">
        <v>1.0</v>
      </c>
      <c r="F155" s="9">
        <v>311.28364926726493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E156" s="3">
        <v>1.0</v>
      </c>
      <c r="F156" s="9">
        <v>264.9791677500923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E157" s="3">
        <v>1.0</v>
      </c>
      <c r="F157" s="9">
        <v>320.13572806995006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E158" s="3">
        <v>1.0</v>
      </c>
      <c r="F158" s="9">
        <v>311.8190930433971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E159" s="3">
        <v>1.0</v>
      </c>
      <c r="F159" s="9">
        <v>288.1650440223967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E160" s="3">
        <v>1.0</v>
      </c>
      <c r="F160" s="9">
        <v>308.6242140887228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E161" s="3">
        <v>1.0</v>
      </c>
      <c r="F161" s="9">
        <v>319.2771025157683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E162" s="3">
        <v>1.0</v>
      </c>
      <c r="F162" s="9">
        <v>335.15762236942265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E163" s="3">
        <v>1.0</v>
      </c>
      <c r="F163" s="9">
        <v>327.16177546417043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E164" s="3">
        <v>1.0</v>
      </c>
      <c r="F164" s="9">
        <v>313.45982571227546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E165" s="3">
        <v>1.0</v>
      </c>
      <c r="F165" s="9">
        <v>351.7252888857842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E166" s="3">
        <v>1.0</v>
      </c>
      <c r="F166" s="9">
        <v>287.2666248212877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E167" s="3">
        <v>1.0</v>
      </c>
      <c r="F167" s="9">
        <v>302.41601804480376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E168" s="3">
        <v>1.0</v>
      </c>
      <c r="F168" s="9">
        <v>292.3783235516824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E169" s="3">
        <v>1.0</v>
      </c>
      <c r="F169" s="9">
        <v>365.06125287514834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E170" s="3">
        <v>1.0</v>
      </c>
      <c r="F170" s="9">
        <v>294.0849620508406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E171" s="3">
        <v>1.0</v>
      </c>
      <c r="F171" s="9">
        <v>326.2013050742833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E172" s="3">
        <v>1.0</v>
      </c>
      <c r="F172" s="9">
        <v>304.3700335401704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E173" s="3">
        <v>1.0</v>
      </c>
      <c r="F173" s="9">
        <v>312.3943139751053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E174" s="3">
        <v>1.0</v>
      </c>
      <c r="F174" s="9">
        <v>349.0033314905026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E175" s="3">
        <v>1.0</v>
      </c>
      <c r="F175" s="9">
        <v>319.33321229224293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E176" s="3">
        <v>1.0</v>
      </c>
      <c r="F176" s="9">
        <v>284.1683117517048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E177" s="3">
        <v>1.0</v>
      </c>
      <c r="F177" s="9">
        <v>277.57680523589056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E178" s="3">
        <v>1.0</v>
      </c>
      <c r="F178" s="9">
        <v>254.90161240043523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E179" s="3">
        <v>1.0</v>
      </c>
      <c r="F179" s="9">
        <v>321.7980919213514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E180" s="3">
        <v>1.0</v>
      </c>
      <c r="F180" s="9">
        <v>308.89217469117835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E181" s="3">
        <v>1.0</v>
      </c>
      <c r="F181" s="9">
        <v>369.1878971669501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E182" s="3">
        <v>1.0</v>
      </c>
      <c r="F182" s="9">
        <v>326.6028904509828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E183" s="3">
        <v>1.0</v>
      </c>
      <c r="F183" s="9">
        <v>305.58869188388843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E184" s="3">
        <v>1.0</v>
      </c>
      <c r="F184" s="9">
        <v>287.2202151014506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E185" s="3">
        <v>1.0</v>
      </c>
      <c r="F185" s="9">
        <v>316.1202087989017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E186" s="3">
        <v>1.0</v>
      </c>
      <c r="F186" s="9">
        <v>307.6934395165188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B5:C5"/>
  </mergeCells>
  <drawing r:id="rId1"/>
</worksheet>
</file>