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\Desktop\Chris - Videos\Excel 2019\Module 5 - Page Setup &amp; Print Options\Module 5 - Files\"/>
    </mc:Choice>
  </mc:AlternateContent>
  <xr:revisionPtr revIDLastSave="0" documentId="8_{D534027C-5E12-4FE8-8C75-356F5C88ABC9}" xr6:coauthVersionLast="41" xr6:coauthVersionMax="41" xr10:uidLastSave="{00000000-0000-0000-0000-000000000000}"/>
  <bookViews>
    <workbookView xWindow="-120" yWindow="-120" windowWidth="29040" windowHeight="16440" activeTab="1" xr2:uid="{00000000-000D-0000-FFFF-FFFF00000000}"/>
  </bookViews>
  <sheets>
    <sheet name="Terms of loan" sheetId="1" r:id="rId1"/>
    <sheet name="Detail sheet for 5-year loan" sheetId="2" r:id="rId2"/>
    <sheet name="Sheet3" sheetId="3" r:id="rId3"/>
  </sheets>
  <definedNames>
    <definedName name="_xlnm.Print_Titles" localSheetId="1">'Detail sheet for 5-year loan'!$4:$7</definedName>
  </definedNames>
  <calcPr calcId="191029"/>
</workbook>
</file>

<file path=xl/calcChain.xml><?xml version="1.0" encoding="utf-8"?>
<calcChain xmlns="http://schemas.openxmlformats.org/spreadsheetml/2006/main">
  <c r="C9" i="2" l="1"/>
  <c r="D9" i="2"/>
  <c r="F4" i="1"/>
  <c r="E9" i="2" l="1"/>
  <c r="F9" i="2" l="1"/>
  <c r="C10" i="2" s="1"/>
  <c r="D10" i="2" l="1"/>
  <c r="E10" i="2" l="1"/>
  <c r="F10" i="2" l="1"/>
  <c r="C11" i="2" s="1"/>
  <c r="D11" i="2" l="1"/>
  <c r="E11" i="2" l="1"/>
  <c r="F11" i="2" l="1"/>
  <c r="C12" i="2" s="1"/>
  <c r="D12" i="2" l="1"/>
  <c r="E12" i="2" l="1"/>
  <c r="F12" i="2" l="1"/>
  <c r="C13" i="2" s="1"/>
  <c r="D13" i="2" l="1"/>
  <c r="E13" i="2" s="1"/>
  <c r="F13" i="2" l="1"/>
  <c r="C14" i="2" s="1"/>
  <c r="D14" i="2" l="1"/>
  <c r="E14" i="2" s="1"/>
  <c r="F14" i="2"/>
  <c r="C15" i="2" s="1"/>
  <c r="D15" i="2" l="1"/>
  <c r="E15" i="2" s="1"/>
  <c r="F15" i="2"/>
  <c r="C16" i="2" s="1"/>
  <c r="D16" i="2" l="1"/>
  <c r="E16" i="2" s="1"/>
  <c r="F16" i="2" s="1"/>
  <c r="C17" i="2" s="1"/>
  <c r="D17" i="2" l="1"/>
  <c r="E17" i="2" s="1"/>
  <c r="F17" i="2" s="1"/>
  <c r="C18" i="2" s="1"/>
  <c r="D18" i="2" l="1"/>
  <c r="E18" i="2" s="1"/>
  <c r="F18" i="2" s="1"/>
  <c r="C19" i="2" s="1"/>
  <c r="D19" i="2" l="1"/>
  <c r="E19" i="2" s="1"/>
  <c r="F19" i="2" s="1"/>
  <c r="C20" i="2" s="1"/>
  <c r="D20" i="2" l="1"/>
  <c r="E20" i="2" s="1"/>
  <c r="F20" i="2"/>
  <c r="C21" i="2" s="1"/>
  <c r="D21" i="2" l="1"/>
  <c r="E21" i="2" s="1"/>
  <c r="F21" i="2" s="1"/>
  <c r="C22" i="2" s="1"/>
  <c r="D22" i="2" l="1"/>
  <c r="E22" i="2" s="1"/>
  <c r="F22" i="2"/>
  <c r="C23" i="2" s="1"/>
  <c r="D23" i="2" l="1"/>
  <c r="E23" i="2" s="1"/>
  <c r="F23" i="2" s="1"/>
  <c r="C24" i="2" s="1"/>
  <c r="D24" i="2" l="1"/>
  <c r="E24" i="2" s="1"/>
  <c r="F24" i="2"/>
  <c r="C25" i="2" s="1"/>
  <c r="D25" i="2" l="1"/>
  <c r="E25" i="2" s="1"/>
  <c r="F25" i="2" s="1"/>
  <c r="C26" i="2" s="1"/>
  <c r="D26" i="2" l="1"/>
  <c r="E26" i="2" s="1"/>
  <c r="F26" i="2"/>
  <c r="C27" i="2" s="1"/>
  <c r="D27" i="2" l="1"/>
  <c r="E27" i="2" s="1"/>
  <c r="F27" i="2" s="1"/>
  <c r="C28" i="2" s="1"/>
  <c r="D28" i="2" l="1"/>
  <c r="E28" i="2" s="1"/>
  <c r="F28" i="2" s="1"/>
  <c r="C29" i="2" s="1"/>
  <c r="D29" i="2" l="1"/>
  <c r="E29" i="2" s="1"/>
  <c r="F29" i="2" s="1"/>
  <c r="C30" i="2" s="1"/>
  <c r="D30" i="2" l="1"/>
  <c r="E30" i="2" s="1"/>
  <c r="F30" i="2" s="1"/>
  <c r="C31" i="2" s="1"/>
  <c r="D31" i="2" l="1"/>
  <c r="E31" i="2" s="1"/>
  <c r="F31" i="2"/>
  <c r="C32" i="2" s="1"/>
  <c r="D32" i="2" l="1"/>
  <c r="E32" i="2" s="1"/>
  <c r="F32" i="2" s="1"/>
  <c r="C33" i="2" s="1"/>
  <c r="D33" i="2" l="1"/>
  <c r="E33" i="2" s="1"/>
  <c r="F33" i="2"/>
  <c r="C34" i="2" s="1"/>
  <c r="D34" i="2" l="1"/>
  <c r="E34" i="2" s="1"/>
  <c r="F34" i="2" s="1"/>
  <c r="C35" i="2" s="1"/>
  <c r="D35" i="2" l="1"/>
  <c r="E35" i="2" s="1"/>
  <c r="F35" i="2"/>
  <c r="C36" i="2" s="1"/>
  <c r="D36" i="2" l="1"/>
  <c r="E36" i="2" s="1"/>
  <c r="F36" i="2" s="1"/>
  <c r="C37" i="2" s="1"/>
  <c r="D37" i="2" l="1"/>
  <c r="E37" i="2" s="1"/>
  <c r="F37" i="2" s="1"/>
  <c r="C38" i="2" s="1"/>
  <c r="D38" i="2" l="1"/>
  <c r="E38" i="2" s="1"/>
  <c r="F38" i="2"/>
  <c r="C39" i="2" s="1"/>
  <c r="D39" i="2" l="1"/>
  <c r="E39" i="2" s="1"/>
  <c r="F39" i="2" s="1"/>
  <c r="C40" i="2" s="1"/>
  <c r="D40" i="2" l="1"/>
  <c r="E40" i="2" s="1"/>
  <c r="F40" i="2" s="1"/>
  <c r="C41" i="2" s="1"/>
  <c r="D41" i="2" l="1"/>
  <c r="E41" i="2" s="1"/>
  <c r="F41" i="2" s="1"/>
  <c r="C42" i="2" s="1"/>
  <c r="D42" i="2" l="1"/>
  <c r="E42" i="2" s="1"/>
  <c r="F42" i="2"/>
  <c r="C43" i="2" s="1"/>
  <c r="D43" i="2" l="1"/>
  <c r="E43" i="2" s="1"/>
  <c r="F43" i="2" s="1"/>
  <c r="C44" i="2" s="1"/>
  <c r="D44" i="2" l="1"/>
  <c r="E44" i="2" s="1"/>
  <c r="F44" i="2"/>
  <c r="C45" i="2" s="1"/>
  <c r="D45" i="2" l="1"/>
  <c r="E45" i="2" s="1"/>
  <c r="F45" i="2" s="1"/>
  <c r="C46" i="2" s="1"/>
  <c r="D46" i="2" l="1"/>
  <c r="E46" i="2" s="1"/>
  <c r="F46" i="2" s="1"/>
  <c r="C47" i="2" s="1"/>
  <c r="D47" i="2" l="1"/>
  <c r="E47" i="2" s="1"/>
  <c r="F47" i="2" s="1"/>
  <c r="C48" i="2" s="1"/>
  <c r="D48" i="2" l="1"/>
  <c r="E48" i="2" s="1"/>
  <c r="F48" i="2" s="1"/>
  <c r="C49" i="2" s="1"/>
  <c r="D49" i="2" l="1"/>
  <c r="E49" i="2" s="1"/>
  <c r="F49" i="2" s="1"/>
  <c r="C50" i="2" s="1"/>
  <c r="D50" i="2" l="1"/>
  <c r="E50" i="2" s="1"/>
  <c r="F50" i="2"/>
  <c r="C51" i="2" s="1"/>
  <c r="D51" i="2" l="1"/>
  <c r="E51" i="2" s="1"/>
  <c r="F51" i="2" s="1"/>
  <c r="C52" i="2" s="1"/>
  <c r="D52" i="2" l="1"/>
  <c r="E52" i="2" s="1"/>
  <c r="F52" i="2" s="1"/>
  <c r="C53" i="2" s="1"/>
  <c r="D53" i="2" l="1"/>
  <c r="E53" i="2" s="1"/>
  <c r="F53" i="2" s="1"/>
  <c r="C54" i="2" s="1"/>
  <c r="D54" i="2" l="1"/>
  <c r="E54" i="2" s="1"/>
  <c r="F54" i="2"/>
  <c r="C55" i="2" s="1"/>
  <c r="D55" i="2" l="1"/>
  <c r="E55" i="2" s="1"/>
  <c r="F55" i="2" s="1"/>
  <c r="C56" i="2" s="1"/>
  <c r="D56" i="2" l="1"/>
  <c r="E56" i="2" s="1"/>
  <c r="F56" i="2" s="1"/>
  <c r="C57" i="2" s="1"/>
  <c r="D57" i="2" l="1"/>
  <c r="E57" i="2" s="1"/>
  <c r="F57" i="2" s="1"/>
  <c r="C58" i="2" s="1"/>
  <c r="D58" i="2" l="1"/>
  <c r="E58" i="2" s="1"/>
  <c r="F58" i="2"/>
  <c r="C59" i="2" s="1"/>
  <c r="D59" i="2" l="1"/>
  <c r="E59" i="2" s="1"/>
  <c r="F59" i="2" s="1"/>
  <c r="C60" i="2" s="1"/>
  <c r="D60" i="2" l="1"/>
  <c r="E60" i="2" s="1"/>
  <c r="F60" i="2" s="1"/>
  <c r="C61" i="2" s="1"/>
  <c r="D61" i="2" l="1"/>
  <c r="E61" i="2" s="1"/>
  <c r="F61" i="2"/>
  <c r="C62" i="2" s="1"/>
  <c r="D62" i="2" l="1"/>
  <c r="E62" i="2" s="1"/>
  <c r="F62" i="2" s="1"/>
  <c r="C63" i="2" s="1"/>
  <c r="D63" i="2" l="1"/>
  <c r="E63" i="2" s="1"/>
  <c r="F63" i="2" s="1"/>
  <c r="C64" i="2" s="1"/>
  <c r="D64" i="2" l="1"/>
  <c r="E64" i="2" s="1"/>
  <c r="F64" i="2" s="1"/>
  <c r="C65" i="2" s="1"/>
  <c r="D65" i="2" l="1"/>
  <c r="E65" i="2" s="1"/>
  <c r="F65" i="2"/>
  <c r="C66" i="2" s="1"/>
  <c r="D66" i="2" l="1"/>
  <c r="E66" i="2" s="1"/>
  <c r="F66" i="2" s="1"/>
  <c r="C67" i="2" s="1"/>
  <c r="D67" i="2" l="1"/>
  <c r="E67" i="2" s="1"/>
  <c r="F67" i="2" s="1"/>
  <c r="C68" i="2" s="1"/>
  <c r="D68" i="2" l="1"/>
  <c r="E68" i="2" l="1"/>
  <c r="D70" i="2"/>
  <c r="E70" i="2" l="1"/>
  <c r="F6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Cindy</author>
  </authors>
  <commentList>
    <comment ref="C9" authorId="0" shapeId="0" xr:uid="{58B55F8C-1397-4792-8C2B-F008D67E61D4}">
      <text>
        <r>
          <rPr>
            <sz val="9"/>
            <color indexed="81"/>
            <rFont val="Tahoma"/>
            <charset val="1"/>
          </rPr>
          <t>This is the beginning balance of this loan.</t>
        </r>
      </text>
    </comment>
  </commentList>
</comments>
</file>

<file path=xl/sharedStrings.xml><?xml version="1.0" encoding="utf-8"?>
<sst xmlns="http://schemas.openxmlformats.org/spreadsheetml/2006/main" count="17" uniqueCount="14">
  <si>
    <t>Loan workbook</t>
  </si>
  <si>
    <t>Principal Amount:</t>
  </si>
  <si>
    <t xml:space="preserve">        Monthly Payment</t>
  </si>
  <si>
    <t>Interest Rate:</t>
  </si>
  <si>
    <t>Term in Months:</t>
  </si>
  <si>
    <t>Beginning</t>
  </si>
  <si>
    <t>Remaining</t>
  </si>
  <si>
    <t>Month</t>
  </si>
  <si>
    <t>Principal</t>
  </si>
  <si>
    <t>Interest</t>
  </si>
  <si>
    <t>Balance</t>
  </si>
  <si>
    <t>Paid</t>
  </si>
  <si>
    <t>Amount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</si>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</sst>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0.0%"/>
  </numFmts>
  <fonts count="4" x14ac:knownFonts="1">
    <font>
      <sz val="10"/>
      <name val="Arial"/>
    </font>
    <font>
      <b/>
      <i/>
      <sz val="14"/>
      <name val="Helv"/>
    </font>
    <font>
      <b/>
      <sz val="10"/>
      <name val="Helv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39" fontId="0" fillId="0" borderId="0" xfId="0" applyNumberFormat="1"/>
    <xf numFmtId="0" fontId="2" fillId="0" borderId="2" xfId="0" applyFont="1" applyBorder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7" fontId="2" fillId="0" borderId="5" xfId="0" applyNumberFormat="1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72"/>
  <sheetViews>
    <sheetView zoomScale="200" zoomScaleNormal="200" workbookViewId="0"/>
  </sheetViews>
  <sheetFormatPr defaultRowHeight="12.75" x14ac:dyDescent="0.2"/>
  <cols>
    <col min="2" max="2" width="9.7109375" customWidth="1"/>
    <col min="3" max="3" width="10.7109375" customWidth="1"/>
    <col min="4" max="4" width="13" customWidth="1"/>
    <col min="5" max="5" width="11.7109375" customWidth="1"/>
    <col min="6" max="6" width="13.42578125" customWidth="1"/>
  </cols>
  <sheetData>
    <row r="1" spans="2:6" ht="19.5" x14ac:dyDescent="0.35">
      <c r="B1" s="1" t="s">
        <v>0</v>
      </c>
    </row>
    <row r="2" spans="2:6" ht="13.5" thickBot="1" x14ac:dyDescent="0.25"/>
    <row r="3" spans="2:6" x14ac:dyDescent="0.2">
      <c r="B3" s="5" t="s">
        <v>1</v>
      </c>
      <c r="C3" s="6"/>
      <c r="D3" s="6">
        <v>18000</v>
      </c>
      <c r="E3" s="6" t="s">
        <v>2</v>
      </c>
      <c r="F3" s="7"/>
    </row>
    <row r="4" spans="2:6" x14ac:dyDescent="0.2">
      <c r="B4" s="8" t="s">
        <v>3</v>
      </c>
      <c r="C4" s="9"/>
      <c r="D4" s="14">
        <v>0.12</v>
      </c>
      <c r="E4" s="9"/>
      <c r="F4" s="10">
        <f>PMT(D4/12,D5,-D3)</f>
        <v>400.40005832823192</v>
      </c>
    </row>
    <row r="5" spans="2:6" ht="13.5" thickBot="1" x14ac:dyDescent="0.25">
      <c r="B5" s="11" t="s">
        <v>4</v>
      </c>
      <c r="C5" s="12"/>
      <c r="D5" s="12">
        <v>60</v>
      </c>
      <c r="E5" s="12"/>
      <c r="F5" s="13"/>
    </row>
    <row r="7" spans="2:6" x14ac:dyDescent="0.2">
      <c r="B7" s="3"/>
      <c r="C7" s="3"/>
      <c r="D7" s="3"/>
      <c r="E7" s="3"/>
      <c r="F7" s="3"/>
    </row>
    <row r="8" spans="2:6" x14ac:dyDescent="0.2">
      <c r="B8" s="3"/>
      <c r="C8" s="3"/>
      <c r="D8" s="3"/>
      <c r="E8" s="3"/>
      <c r="F8" s="3"/>
    </row>
    <row r="9" spans="2:6" x14ac:dyDescent="0.2">
      <c r="B9" s="3"/>
      <c r="C9" s="3"/>
      <c r="D9" s="3"/>
      <c r="E9" s="3"/>
      <c r="F9" s="3"/>
    </row>
    <row r="11" spans="2:6" x14ac:dyDescent="0.2">
      <c r="B11" s="3"/>
      <c r="C11" s="4"/>
      <c r="D11" s="4"/>
      <c r="E11" s="4"/>
      <c r="F11" s="4"/>
    </row>
    <row r="12" spans="2:6" x14ac:dyDescent="0.2">
      <c r="B12" s="3"/>
      <c r="C12" s="4"/>
      <c r="D12" s="4"/>
      <c r="E12" s="4"/>
      <c r="F12" s="4"/>
    </row>
    <row r="13" spans="2:6" x14ac:dyDescent="0.2">
      <c r="B13" s="3"/>
      <c r="C13" s="4"/>
      <c r="D13" s="4"/>
      <c r="E13" s="4"/>
      <c r="F13" s="4"/>
    </row>
    <row r="14" spans="2:6" x14ac:dyDescent="0.2">
      <c r="B14" s="3"/>
      <c r="C14" s="4"/>
      <c r="D14" s="4"/>
      <c r="E14" s="4"/>
      <c r="F14" s="4"/>
    </row>
    <row r="15" spans="2:6" x14ac:dyDescent="0.2">
      <c r="B15" s="3"/>
      <c r="C15" s="4"/>
      <c r="D15" s="4"/>
      <c r="E15" s="4"/>
      <c r="F15" s="4"/>
    </row>
    <row r="16" spans="2:6" x14ac:dyDescent="0.2">
      <c r="B16" s="3"/>
      <c r="C16" s="4"/>
      <c r="D16" s="4"/>
      <c r="E16" s="4"/>
      <c r="F16" s="4"/>
    </row>
    <row r="17" spans="2:6" x14ac:dyDescent="0.2">
      <c r="B17" s="3"/>
      <c r="C17" s="4"/>
      <c r="D17" s="4"/>
      <c r="E17" s="4"/>
      <c r="F17" s="4"/>
    </row>
    <row r="18" spans="2:6" x14ac:dyDescent="0.2">
      <c r="B18" s="3"/>
      <c r="C18" s="4"/>
      <c r="D18" s="4"/>
      <c r="E18" s="4"/>
      <c r="F18" s="4"/>
    </row>
    <row r="19" spans="2:6" x14ac:dyDescent="0.2">
      <c r="B19" s="3"/>
      <c r="C19" s="4"/>
      <c r="D19" s="4"/>
      <c r="E19" s="4"/>
      <c r="F19" s="4"/>
    </row>
    <row r="20" spans="2:6" x14ac:dyDescent="0.2">
      <c r="B20" s="3"/>
      <c r="C20" s="4"/>
      <c r="D20" s="4"/>
      <c r="E20" s="4"/>
      <c r="F20" s="4"/>
    </row>
    <row r="21" spans="2:6" x14ac:dyDescent="0.2">
      <c r="B21" s="3"/>
      <c r="C21" s="4"/>
      <c r="D21" s="4"/>
      <c r="E21" s="4"/>
      <c r="F21" s="4"/>
    </row>
    <row r="22" spans="2:6" x14ac:dyDescent="0.2">
      <c r="B22" s="3"/>
      <c r="C22" s="4"/>
      <c r="D22" s="4"/>
      <c r="E22" s="4"/>
      <c r="F22" s="4"/>
    </row>
    <row r="23" spans="2:6" x14ac:dyDescent="0.2">
      <c r="B23" s="3"/>
      <c r="C23" s="4"/>
      <c r="D23" s="4"/>
      <c r="E23" s="4"/>
      <c r="F23" s="4"/>
    </row>
    <row r="24" spans="2:6" x14ac:dyDescent="0.2">
      <c r="B24" s="3"/>
      <c r="C24" s="4"/>
      <c r="D24" s="4"/>
      <c r="E24" s="4"/>
      <c r="F24" s="4"/>
    </row>
    <row r="25" spans="2:6" x14ac:dyDescent="0.2">
      <c r="B25" s="3"/>
      <c r="C25" s="4"/>
      <c r="D25" s="4"/>
      <c r="E25" s="4"/>
      <c r="F25" s="4"/>
    </row>
    <row r="26" spans="2:6" x14ac:dyDescent="0.2">
      <c r="B26" s="3"/>
      <c r="C26" s="4"/>
      <c r="D26" s="4"/>
      <c r="E26" s="4"/>
      <c r="F26" s="4"/>
    </row>
    <row r="27" spans="2:6" x14ac:dyDescent="0.2">
      <c r="B27" s="3"/>
      <c r="C27" s="4"/>
      <c r="D27" s="4"/>
      <c r="E27" s="4"/>
      <c r="F27" s="4"/>
    </row>
    <row r="28" spans="2:6" x14ac:dyDescent="0.2">
      <c r="B28" s="3"/>
      <c r="C28" s="4"/>
      <c r="D28" s="4"/>
      <c r="E28" s="4"/>
      <c r="F28" s="4"/>
    </row>
    <row r="29" spans="2:6" x14ac:dyDescent="0.2">
      <c r="B29" s="3"/>
      <c r="C29" s="4"/>
      <c r="D29" s="4"/>
      <c r="E29" s="4"/>
      <c r="F29" s="4"/>
    </row>
    <row r="30" spans="2:6" x14ac:dyDescent="0.2">
      <c r="B30" s="3"/>
      <c r="C30" s="4"/>
      <c r="D30" s="4"/>
      <c r="E30" s="4"/>
      <c r="F30" s="4"/>
    </row>
    <row r="31" spans="2:6" x14ac:dyDescent="0.2">
      <c r="B31" s="3"/>
      <c r="C31" s="4"/>
      <c r="D31" s="4"/>
      <c r="E31" s="4"/>
      <c r="F31" s="4"/>
    </row>
    <row r="32" spans="2:6" x14ac:dyDescent="0.2">
      <c r="B32" s="3"/>
      <c r="C32" s="4"/>
      <c r="D32" s="4"/>
      <c r="E32" s="4"/>
      <c r="F32" s="4"/>
    </row>
    <row r="33" spans="2:6" x14ac:dyDescent="0.2">
      <c r="B33" s="3"/>
      <c r="C33" s="4"/>
      <c r="D33" s="4"/>
      <c r="E33" s="4"/>
      <c r="F33" s="4"/>
    </row>
    <row r="34" spans="2:6" x14ac:dyDescent="0.2">
      <c r="B34" s="3"/>
      <c r="C34" s="4"/>
      <c r="D34" s="4"/>
      <c r="E34" s="4"/>
      <c r="F34" s="4"/>
    </row>
    <row r="35" spans="2:6" x14ac:dyDescent="0.2">
      <c r="B35" s="3"/>
      <c r="C35" s="4"/>
      <c r="D35" s="4"/>
      <c r="E35" s="4"/>
      <c r="F35" s="4"/>
    </row>
    <row r="36" spans="2:6" x14ac:dyDescent="0.2">
      <c r="B36" s="3"/>
      <c r="C36" s="4"/>
      <c r="D36" s="4"/>
      <c r="E36" s="4"/>
      <c r="F36" s="4"/>
    </row>
    <row r="37" spans="2:6" x14ac:dyDescent="0.2">
      <c r="B37" s="3"/>
      <c r="C37" s="4"/>
      <c r="D37" s="4"/>
      <c r="E37" s="4"/>
      <c r="F37" s="4"/>
    </row>
    <row r="38" spans="2:6" x14ac:dyDescent="0.2">
      <c r="B38" s="3"/>
      <c r="C38" s="4"/>
      <c r="D38" s="4"/>
      <c r="E38" s="4"/>
      <c r="F38" s="4"/>
    </row>
    <row r="39" spans="2:6" x14ac:dyDescent="0.2">
      <c r="B39" s="3"/>
      <c r="C39" s="4"/>
      <c r="D39" s="4"/>
      <c r="E39" s="4"/>
      <c r="F39" s="4"/>
    </row>
    <row r="40" spans="2:6" x14ac:dyDescent="0.2">
      <c r="B40" s="3"/>
      <c r="C40" s="4"/>
      <c r="D40" s="4"/>
      <c r="E40" s="4"/>
      <c r="F40" s="4"/>
    </row>
    <row r="41" spans="2:6" x14ac:dyDescent="0.2">
      <c r="B41" s="3"/>
      <c r="C41" s="4"/>
      <c r="D41" s="4"/>
      <c r="E41" s="4"/>
      <c r="F41" s="4"/>
    </row>
    <row r="42" spans="2:6" x14ac:dyDescent="0.2">
      <c r="B42" s="3"/>
      <c r="C42" s="4"/>
      <c r="D42" s="4"/>
      <c r="E42" s="4"/>
      <c r="F42" s="4"/>
    </row>
    <row r="43" spans="2:6" x14ac:dyDescent="0.2">
      <c r="B43" s="3"/>
      <c r="C43" s="4"/>
      <c r="D43" s="4"/>
      <c r="E43" s="4"/>
      <c r="F43" s="4"/>
    </row>
    <row r="44" spans="2:6" x14ac:dyDescent="0.2">
      <c r="B44" s="3"/>
      <c r="C44" s="4"/>
      <c r="D44" s="4"/>
      <c r="E44" s="4"/>
      <c r="F44" s="4"/>
    </row>
    <row r="45" spans="2:6" x14ac:dyDescent="0.2">
      <c r="B45" s="3"/>
      <c r="C45" s="4"/>
      <c r="D45" s="4"/>
      <c r="E45" s="4"/>
      <c r="F45" s="4"/>
    </row>
    <row r="46" spans="2:6" x14ac:dyDescent="0.2">
      <c r="B46" s="3"/>
      <c r="C46" s="4"/>
      <c r="D46" s="4"/>
      <c r="E46" s="4"/>
      <c r="F46" s="4"/>
    </row>
    <row r="47" spans="2:6" x14ac:dyDescent="0.2">
      <c r="B47" s="3"/>
      <c r="C47" s="4"/>
      <c r="D47" s="4"/>
      <c r="E47" s="4"/>
      <c r="F47" s="4"/>
    </row>
    <row r="48" spans="2:6" x14ac:dyDescent="0.2">
      <c r="B48" s="3"/>
      <c r="C48" s="4"/>
      <c r="D48" s="4"/>
      <c r="E48" s="4"/>
      <c r="F48" s="4"/>
    </row>
    <row r="49" spans="2:6" x14ac:dyDescent="0.2">
      <c r="B49" s="3"/>
      <c r="C49" s="4"/>
      <c r="D49" s="4"/>
      <c r="E49" s="4"/>
      <c r="F49" s="4"/>
    </row>
    <row r="50" spans="2:6" x14ac:dyDescent="0.2">
      <c r="B50" s="3"/>
      <c r="C50" s="4"/>
      <c r="D50" s="4"/>
      <c r="E50" s="4"/>
      <c r="F50" s="4"/>
    </row>
    <row r="51" spans="2:6" x14ac:dyDescent="0.2">
      <c r="B51" s="3"/>
      <c r="C51" s="4"/>
      <c r="D51" s="4"/>
      <c r="E51" s="4"/>
      <c r="F51" s="4"/>
    </row>
    <row r="52" spans="2:6" x14ac:dyDescent="0.2">
      <c r="B52" s="3"/>
      <c r="C52" s="4"/>
      <c r="D52" s="4"/>
      <c r="E52" s="4"/>
      <c r="F52" s="4"/>
    </row>
    <row r="53" spans="2:6" x14ac:dyDescent="0.2">
      <c r="B53" s="3"/>
      <c r="C53" s="4"/>
      <c r="D53" s="4"/>
      <c r="E53" s="4"/>
      <c r="F53" s="4"/>
    </row>
    <row r="54" spans="2:6" x14ac:dyDescent="0.2">
      <c r="B54" s="3"/>
      <c r="C54" s="4"/>
      <c r="D54" s="4"/>
      <c r="E54" s="4"/>
      <c r="F54" s="4"/>
    </row>
    <row r="55" spans="2:6" x14ac:dyDescent="0.2">
      <c r="B55" s="3"/>
      <c r="C55" s="4"/>
      <c r="D55" s="4"/>
      <c r="E55" s="4"/>
      <c r="F55" s="4"/>
    </row>
    <row r="56" spans="2:6" x14ac:dyDescent="0.2">
      <c r="B56" s="3"/>
      <c r="C56" s="4"/>
      <c r="D56" s="4"/>
      <c r="E56" s="4"/>
      <c r="F56" s="4"/>
    </row>
    <row r="57" spans="2:6" x14ac:dyDescent="0.2">
      <c r="B57" s="3"/>
      <c r="C57" s="4"/>
      <c r="D57" s="4"/>
      <c r="E57" s="4"/>
      <c r="F57" s="4"/>
    </row>
    <row r="58" spans="2:6" x14ac:dyDescent="0.2">
      <c r="B58" s="3"/>
      <c r="C58" s="4"/>
      <c r="D58" s="4"/>
      <c r="E58" s="4"/>
      <c r="F58" s="4"/>
    </row>
    <row r="59" spans="2:6" x14ac:dyDescent="0.2">
      <c r="B59" s="3"/>
      <c r="C59" s="4"/>
      <c r="D59" s="4"/>
      <c r="E59" s="4"/>
      <c r="F59" s="4"/>
    </row>
    <row r="60" spans="2:6" x14ac:dyDescent="0.2">
      <c r="B60" s="3"/>
      <c r="C60" s="4"/>
      <c r="D60" s="4"/>
      <c r="E60" s="4"/>
      <c r="F60" s="4"/>
    </row>
    <row r="61" spans="2:6" x14ac:dyDescent="0.2">
      <c r="B61" s="3"/>
      <c r="C61" s="4"/>
      <c r="D61" s="4"/>
      <c r="E61" s="4"/>
      <c r="F61" s="4"/>
    </row>
    <row r="62" spans="2:6" x14ac:dyDescent="0.2">
      <c r="B62" s="3"/>
      <c r="C62" s="4"/>
      <c r="D62" s="4"/>
      <c r="E62" s="4"/>
      <c r="F62" s="4"/>
    </row>
    <row r="63" spans="2:6" x14ac:dyDescent="0.2">
      <c r="B63" s="3"/>
      <c r="C63" s="4"/>
      <c r="D63" s="4"/>
      <c r="E63" s="4"/>
      <c r="F63" s="4"/>
    </row>
    <row r="64" spans="2:6" x14ac:dyDescent="0.2">
      <c r="B64" s="3"/>
      <c r="C64" s="4"/>
      <c r="D64" s="4"/>
      <c r="E64" s="4"/>
      <c r="F64" s="4"/>
    </row>
    <row r="65" spans="2:6" x14ac:dyDescent="0.2">
      <c r="B65" s="3"/>
      <c r="C65" s="4"/>
      <c r="D65" s="4"/>
      <c r="E65" s="4"/>
      <c r="F65" s="4"/>
    </row>
    <row r="66" spans="2:6" x14ac:dyDescent="0.2">
      <c r="B66" s="3"/>
      <c r="C66" s="4"/>
      <c r="D66" s="4"/>
      <c r="E66" s="4"/>
      <c r="F66" s="4"/>
    </row>
    <row r="67" spans="2:6" x14ac:dyDescent="0.2">
      <c r="B67" s="3"/>
      <c r="C67" s="4"/>
      <c r="D67" s="4"/>
      <c r="E67" s="4"/>
      <c r="F67" s="4"/>
    </row>
    <row r="68" spans="2:6" x14ac:dyDescent="0.2">
      <c r="B68" s="3"/>
      <c r="C68" s="4"/>
      <c r="D68" s="4"/>
      <c r="E68" s="4"/>
      <c r="F68" s="4"/>
    </row>
    <row r="69" spans="2:6" x14ac:dyDescent="0.2">
      <c r="B69" s="3"/>
      <c r="C69" s="4"/>
      <c r="D69" s="4"/>
      <c r="E69" s="4"/>
      <c r="F69" s="4"/>
    </row>
    <row r="70" spans="2:6" ht="13.5" thickBot="1" x14ac:dyDescent="0.25">
      <c r="B70" s="3"/>
      <c r="C70" s="4"/>
      <c r="D70" s="4"/>
      <c r="E70" s="4"/>
      <c r="F70" s="4"/>
    </row>
    <row r="71" spans="2:6" x14ac:dyDescent="0.2">
      <c r="C71" s="2"/>
      <c r="D71" s="2"/>
      <c r="E71" s="2"/>
      <c r="F71" s="2"/>
    </row>
    <row r="72" spans="2:6" x14ac:dyDescent="0.2">
      <c r="D72" s="4"/>
      <c r="E72" s="4"/>
    </row>
  </sheetData>
  <phoneticPr fontId="0" type="halfwidthKatakana" alignment="noControl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70"/>
  <sheetViews>
    <sheetView tabSelected="1" zoomScale="200" zoomScaleNormal="200" workbookViewId="0">
      <selection activeCell="E13" sqref="E13"/>
    </sheetView>
  </sheetViews>
  <sheetFormatPr defaultRowHeight="12.75" x14ac:dyDescent="0.2"/>
  <cols>
    <col min="3" max="4" width="12.85546875" customWidth="1"/>
    <col min="5" max="5" width="13.7109375" customWidth="1"/>
    <col min="6" max="6" width="13" customWidth="1"/>
  </cols>
  <sheetData>
    <row r="3" spans="2:6" ht="13.5" thickBot="1" x14ac:dyDescent="0.25"/>
    <row r="4" spans="2:6" x14ac:dyDescent="0.2">
      <c r="B4" s="2"/>
      <c r="C4" s="2"/>
      <c r="D4" s="2"/>
      <c r="E4" s="2"/>
      <c r="F4" s="2"/>
    </row>
    <row r="5" spans="2:6" x14ac:dyDescent="0.2">
      <c r="B5" s="3"/>
      <c r="C5" s="3" t="s">
        <v>5</v>
      </c>
      <c r="D5" s="3"/>
      <c r="E5" s="3"/>
      <c r="F5" s="3" t="s">
        <v>6</v>
      </c>
    </row>
    <row r="6" spans="2:6" x14ac:dyDescent="0.2">
      <c r="B6" s="3" t="s">
        <v>7</v>
      </c>
      <c r="C6" s="3" t="s">
        <v>8</v>
      </c>
      <c r="D6" s="3" t="s">
        <v>9</v>
      </c>
      <c r="E6" s="3" t="s">
        <v>8</v>
      </c>
      <c r="F6" s="3" t="s">
        <v>8</v>
      </c>
    </row>
    <row r="7" spans="2:6" ht="13.5" thickBot="1" x14ac:dyDescent="0.25">
      <c r="B7" s="3"/>
      <c r="C7" s="3" t="s">
        <v>10</v>
      </c>
      <c r="D7" s="3" t="s">
        <v>11</v>
      </c>
      <c r="E7" s="3" t="s">
        <v>11</v>
      </c>
      <c r="F7" s="3" t="s">
        <v>12</v>
      </c>
    </row>
    <row r="8" spans="2:6" x14ac:dyDescent="0.2">
      <c r="B8" s="2"/>
      <c r="C8" s="2"/>
      <c r="D8" s="2"/>
      <c r="E8" s="2"/>
      <c r="F8" s="2"/>
    </row>
    <row r="9" spans="2:6" x14ac:dyDescent="0.2">
      <c r="B9" s="3">
        <v>1</v>
      </c>
      <c r="C9" s="4">
        <f>'Terms of loan'!D3</f>
        <v>18000</v>
      </c>
      <c r="D9" s="4">
        <f>IF(+B9&lt;='Terms of loan'!$D$5,+C9*('Terms of loan'!$D$4/12),0)</f>
        <v>180</v>
      </c>
      <c r="E9" s="4">
        <f>IF(+B9&lt;='Terms of loan'!$D$5,'Terms of loan'!$F$4-D9,0)</f>
        <v>220.40005832823192</v>
      </c>
      <c r="F9" s="4">
        <f>IF(+B9&lt;='Terms of loan'!$D$5,+C9-E9,0)</f>
        <v>17779.599941671768</v>
      </c>
    </row>
    <row r="10" spans="2:6" x14ac:dyDescent="0.2">
      <c r="B10" s="3">
        <v>2</v>
      </c>
      <c r="C10" s="4">
        <f t="shared" ref="C10:C41" si="0">F9</f>
        <v>17779.599941671768</v>
      </c>
      <c r="D10" s="4">
        <f>IF(+B10&lt;='Terms of loan'!$D$5,+C10*('Terms of loan'!$D$4/12),0)</f>
        <v>177.79599941671768</v>
      </c>
      <c r="E10" s="4">
        <f>IF(+B10&lt;='Terms of loan'!$D$5,'Terms of loan'!$F$4-D10,0)</f>
        <v>222.60405891151424</v>
      </c>
      <c r="F10" s="4">
        <f>IF(+B10&lt;='Terms of loan'!$D$5,+C10-E10,0)</f>
        <v>17556.995882760253</v>
      </c>
    </row>
    <row r="11" spans="2:6" x14ac:dyDescent="0.2">
      <c r="B11" s="3">
        <v>3</v>
      </c>
      <c r="C11" s="4">
        <f t="shared" si="0"/>
        <v>17556.995882760253</v>
      </c>
      <c r="D11" s="4">
        <f>IF(+B11&lt;='Terms of loan'!$D$5,+C11*('Terms of loan'!$D$4/12),0)</f>
        <v>175.56995882760253</v>
      </c>
      <c r="E11" s="4">
        <f>IF(+B11&lt;='Terms of loan'!$D$5,'Terms of loan'!$F$4-D11,0)</f>
        <v>224.83009950062939</v>
      </c>
      <c r="F11" s="4">
        <f>IF(+B11&lt;='Terms of loan'!$D$5,+C11-E11,0)</f>
        <v>17332.165783259625</v>
      </c>
    </row>
    <row r="12" spans="2:6" x14ac:dyDescent="0.2">
      <c r="B12" s="3">
        <v>4</v>
      </c>
      <c r="C12" s="4">
        <f t="shared" si="0"/>
        <v>17332.165783259625</v>
      </c>
      <c r="D12" s="4">
        <f>IF(+B12&lt;='Terms of loan'!$D$5,+C12*('Terms of loan'!$D$4/12),0)</f>
        <v>173.32165783259626</v>
      </c>
      <c r="E12" s="4">
        <f>IF(+B12&lt;='Terms of loan'!$D$5,'Terms of loan'!$F$4-D12,0)</f>
        <v>227.07840049563566</v>
      </c>
      <c r="F12" s="4">
        <f>IF(+B12&lt;='Terms of loan'!$D$5,+C12-E12,0)</f>
        <v>17105.087382763988</v>
      </c>
    </row>
    <row r="13" spans="2:6" x14ac:dyDescent="0.2">
      <c r="B13" s="3">
        <v>5</v>
      </c>
      <c r="C13" s="4">
        <f t="shared" si="0"/>
        <v>17105.087382763988</v>
      </c>
      <c r="D13" s="4">
        <f>IF(+B13&lt;='Terms of loan'!$D$5,+C13*('Terms of loan'!$D$4/12),0)</f>
        <v>171.05087382763989</v>
      </c>
      <c r="E13" s="4">
        <f>IF(+B13&lt;='Terms of loan'!$D$5,'Terms of loan'!$F$4-D13,0)</f>
        <v>229.34918450059203</v>
      </c>
      <c r="F13" s="4">
        <f>IF(+B13&lt;='Terms of loan'!$D$5,+C13-E13,0)</f>
        <v>16875.738198263396</v>
      </c>
    </row>
    <row r="14" spans="2:6" x14ac:dyDescent="0.2">
      <c r="B14" s="3">
        <v>6</v>
      </c>
      <c r="C14" s="4">
        <f t="shared" si="0"/>
        <v>16875.738198263396</v>
      </c>
      <c r="D14" s="4">
        <f>IF(+B14&lt;='Terms of loan'!$D$5,+C14*('Terms of loan'!$D$4/12),0)</f>
        <v>168.75738198263397</v>
      </c>
      <c r="E14" s="4">
        <f>IF(+B14&lt;='Terms of loan'!$D$5,'Terms of loan'!$F$4-D14,0)</f>
        <v>231.64267634559795</v>
      </c>
      <c r="F14" s="4">
        <f>IF(+B14&lt;='Terms of loan'!$D$5,+C14-E14,0)</f>
        <v>16644.095521917799</v>
      </c>
    </row>
    <row r="15" spans="2:6" x14ac:dyDescent="0.2">
      <c r="B15" s="3">
        <v>7</v>
      </c>
      <c r="C15" s="4">
        <f t="shared" si="0"/>
        <v>16644.095521917799</v>
      </c>
      <c r="D15" s="4">
        <f>IF(+B15&lt;='Terms of loan'!$D$5,+C15*('Terms of loan'!$D$4/12),0)</f>
        <v>166.44095521917799</v>
      </c>
      <c r="E15" s="4">
        <f>IF(+B15&lt;='Terms of loan'!$D$5,'Terms of loan'!$F$4-D15,0)</f>
        <v>233.95910310905393</v>
      </c>
      <c r="F15" s="4">
        <f>IF(+B15&lt;='Terms of loan'!$D$5,+C15-E15,0)</f>
        <v>16410.136418808746</v>
      </c>
    </row>
    <row r="16" spans="2:6" x14ac:dyDescent="0.2">
      <c r="B16" s="3">
        <v>8</v>
      </c>
      <c r="C16" s="4">
        <f t="shared" si="0"/>
        <v>16410.136418808746</v>
      </c>
      <c r="D16" s="4">
        <f>IF(+B16&lt;='Terms of loan'!$D$5,+C16*('Terms of loan'!$D$4/12),0)</f>
        <v>164.10136418808747</v>
      </c>
      <c r="E16" s="4">
        <f>IF(+B16&lt;='Terms of loan'!$D$5,'Terms of loan'!$F$4-D16,0)</f>
        <v>236.29869414014445</v>
      </c>
      <c r="F16" s="4">
        <f>IF(+B16&lt;='Terms of loan'!$D$5,+C16-E16,0)</f>
        <v>16173.837724668601</v>
      </c>
    </row>
    <row r="17" spans="2:6" x14ac:dyDescent="0.2">
      <c r="B17" s="3">
        <v>9</v>
      </c>
      <c r="C17" s="4">
        <f t="shared" si="0"/>
        <v>16173.837724668601</v>
      </c>
      <c r="D17" s="4">
        <f>IF(+B17&lt;='Terms of loan'!$D$5,+C17*('Terms of loan'!$D$4/12),0)</f>
        <v>161.73837724668601</v>
      </c>
      <c r="E17" s="4">
        <f>IF(+B17&lt;='Terms of loan'!$D$5,'Terms of loan'!$F$4-D17,0)</f>
        <v>238.66168108154591</v>
      </c>
      <c r="F17" s="4">
        <f>IF(+B17&lt;='Terms of loan'!$D$5,+C17-E17,0)</f>
        <v>15935.176043587055</v>
      </c>
    </row>
    <row r="18" spans="2:6" x14ac:dyDescent="0.2">
      <c r="B18" s="3">
        <v>10</v>
      </c>
      <c r="C18" s="4">
        <f t="shared" si="0"/>
        <v>15935.176043587055</v>
      </c>
      <c r="D18" s="4">
        <f>IF(+B18&lt;='Terms of loan'!$D$5,+C18*('Terms of loan'!$D$4/12),0)</f>
        <v>159.35176043587055</v>
      </c>
      <c r="E18" s="4">
        <f>IF(+B18&lt;='Terms of loan'!$D$5,'Terms of loan'!$F$4-D18,0)</f>
        <v>241.04829789236138</v>
      </c>
      <c r="F18" s="4">
        <f>IF(+B18&lt;='Terms of loan'!$D$5,+C18-E18,0)</f>
        <v>15694.127745694694</v>
      </c>
    </row>
    <row r="19" spans="2:6" x14ac:dyDescent="0.2">
      <c r="B19" s="3">
        <v>11</v>
      </c>
      <c r="C19" s="4">
        <f t="shared" si="0"/>
        <v>15694.127745694694</v>
      </c>
      <c r="D19" s="4">
        <f>IF(+B19&lt;='Terms of loan'!$D$5,+C19*('Terms of loan'!$D$4/12),0)</f>
        <v>156.94127745694695</v>
      </c>
      <c r="E19" s="4">
        <f>IF(+B19&lt;='Terms of loan'!$D$5,'Terms of loan'!$F$4-D19,0)</f>
        <v>243.45878087128497</v>
      </c>
      <c r="F19" s="4">
        <f>IF(+B19&lt;='Terms of loan'!$D$5,+C19-E19,0)</f>
        <v>15450.668964823408</v>
      </c>
    </row>
    <row r="20" spans="2:6" x14ac:dyDescent="0.2">
      <c r="B20" s="3">
        <v>12</v>
      </c>
      <c r="C20" s="4">
        <f t="shared" si="0"/>
        <v>15450.668964823408</v>
      </c>
      <c r="D20" s="4">
        <f>IF(+B20&lt;='Terms of loan'!$D$5,+C20*('Terms of loan'!$D$4/12),0)</f>
        <v>154.50668964823407</v>
      </c>
      <c r="E20" s="4">
        <f>IF(+B20&lt;='Terms of loan'!$D$5,'Terms of loan'!$F$4-D20,0)</f>
        <v>245.89336867999785</v>
      </c>
      <c r="F20" s="4">
        <f>IF(+B20&lt;='Terms of loan'!$D$5,+C20-E20,0)</f>
        <v>15204.77559614341</v>
      </c>
    </row>
    <row r="21" spans="2:6" x14ac:dyDescent="0.2">
      <c r="B21" s="3">
        <v>13</v>
      </c>
      <c r="C21" s="4">
        <f t="shared" si="0"/>
        <v>15204.77559614341</v>
      </c>
      <c r="D21" s="4">
        <f>IF(+B21&lt;='Terms of loan'!$D$5,+C21*('Terms of loan'!$D$4/12),0)</f>
        <v>152.04775596143412</v>
      </c>
      <c r="E21" s="4">
        <f>IF(+B21&lt;='Terms of loan'!$D$5,'Terms of loan'!$F$4-D21,0)</f>
        <v>248.3523023667978</v>
      </c>
      <c r="F21" s="4">
        <f>IF(+B21&lt;='Terms of loan'!$D$5,+C21-E21,0)</f>
        <v>14956.423293776612</v>
      </c>
    </row>
    <row r="22" spans="2:6" x14ac:dyDescent="0.2">
      <c r="B22" s="3">
        <v>14</v>
      </c>
      <c r="C22" s="4">
        <f t="shared" si="0"/>
        <v>14956.423293776612</v>
      </c>
      <c r="D22" s="4">
        <f>IF(+B22&lt;='Terms of loan'!$D$5,+C22*('Terms of loan'!$D$4/12),0)</f>
        <v>149.56423293776612</v>
      </c>
      <c r="E22" s="4">
        <f>IF(+B22&lt;='Terms of loan'!$D$5,'Terms of loan'!$F$4-D22,0)</f>
        <v>250.8358253904658</v>
      </c>
      <c r="F22" s="4">
        <f>IF(+B22&lt;='Terms of loan'!$D$5,+C22-E22,0)</f>
        <v>14705.587468386146</v>
      </c>
    </row>
    <row r="23" spans="2:6" x14ac:dyDescent="0.2">
      <c r="B23" s="3">
        <v>15</v>
      </c>
      <c r="C23" s="4">
        <f t="shared" si="0"/>
        <v>14705.587468386146</v>
      </c>
      <c r="D23" s="4">
        <f>IF(+B23&lt;='Terms of loan'!$D$5,+C23*('Terms of loan'!$D$4/12),0)</f>
        <v>147.05587468386145</v>
      </c>
      <c r="E23" s="4">
        <f>IF(+B23&lt;='Terms of loan'!$D$5,'Terms of loan'!$F$4-D23,0)</f>
        <v>253.34418364437047</v>
      </c>
      <c r="F23" s="4">
        <f>IF(+B23&lt;='Terms of loan'!$D$5,+C23-E23,0)</f>
        <v>14452.243284741775</v>
      </c>
    </row>
    <row r="24" spans="2:6" x14ac:dyDescent="0.2">
      <c r="B24" s="3">
        <v>16</v>
      </c>
      <c r="C24" s="4">
        <f t="shared" si="0"/>
        <v>14452.243284741775</v>
      </c>
      <c r="D24" s="4">
        <f>IF(+B24&lt;='Terms of loan'!$D$5,+C24*('Terms of loan'!$D$4/12),0)</f>
        <v>144.52243284741775</v>
      </c>
      <c r="E24" s="4">
        <f>IF(+B24&lt;='Terms of loan'!$D$5,'Terms of loan'!$F$4-D24,0)</f>
        <v>255.87762548081417</v>
      </c>
      <c r="F24" s="4">
        <f>IF(+B24&lt;='Terms of loan'!$D$5,+C24-E24,0)</f>
        <v>14196.36565926096</v>
      </c>
    </row>
    <row r="25" spans="2:6" x14ac:dyDescent="0.2">
      <c r="B25" s="3">
        <v>17</v>
      </c>
      <c r="C25" s="4">
        <f t="shared" si="0"/>
        <v>14196.36565926096</v>
      </c>
      <c r="D25" s="4">
        <f>IF(+B25&lt;='Terms of loan'!$D$5,+C25*('Terms of loan'!$D$4/12),0)</f>
        <v>141.9636565926096</v>
      </c>
      <c r="E25" s="4">
        <f>IF(+B25&lt;='Terms of loan'!$D$5,'Terms of loan'!$F$4-D25,0)</f>
        <v>258.43640173562233</v>
      </c>
      <c r="F25" s="4">
        <f>IF(+B25&lt;='Terms of loan'!$D$5,+C25-E25,0)</f>
        <v>13937.929257525338</v>
      </c>
    </row>
    <row r="26" spans="2:6" x14ac:dyDescent="0.2">
      <c r="B26" s="3">
        <v>18</v>
      </c>
      <c r="C26" s="4">
        <f t="shared" si="0"/>
        <v>13937.929257525338</v>
      </c>
      <c r="D26" s="4">
        <f>IF(+B26&lt;='Terms of loan'!$D$5,+C26*('Terms of loan'!$D$4/12),0)</f>
        <v>139.3792925752534</v>
      </c>
      <c r="E26" s="4">
        <f>IF(+B26&lt;='Terms of loan'!$D$5,'Terms of loan'!$F$4-D26,0)</f>
        <v>261.02076575297849</v>
      </c>
      <c r="F26" s="4">
        <f>IF(+B26&lt;='Terms of loan'!$D$5,+C26-E26,0)</f>
        <v>13676.908491772359</v>
      </c>
    </row>
    <row r="27" spans="2:6" x14ac:dyDescent="0.2">
      <c r="B27" s="3">
        <v>19</v>
      </c>
      <c r="C27" s="4">
        <f t="shared" si="0"/>
        <v>13676.908491772359</v>
      </c>
      <c r="D27" s="4">
        <f>IF(+B27&lt;='Terms of loan'!$D$5,+C27*('Terms of loan'!$D$4/12),0)</f>
        <v>136.7690849177236</v>
      </c>
      <c r="E27" s="4">
        <f>IF(+B27&lt;='Terms of loan'!$D$5,'Terms of loan'!$F$4-D27,0)</f>
        <v>263.63097341050832</v>
      </c>
      <c r="F27" s="4">
        <f>IF(+B27&lt;='Terms of loan'!$D$5,+C27-E27,0)</f>
        <v>13413.277518361851</v>
      </c>
    </row>
    <row r="28" spans="2:6" x14ac:dyDescent="0.2">
      <c r="B28" s="3">
        <v>20</v>
      </c>
      <c r="C28" s="4">
        <f t="shared" si="0"/>
        <v>13413.277518361851</v>
      </c>
      <c r="D28" s="4">
        <f>IF(+B28&lt;='Terms of loan'!$D$5,+C28*('Terms of loan'!$D$4/12),0)</f>
        <v>134.13277518361852</v>
      </c>
      <c r="E28" s="4">
        <f>IF(+B28&lt;='Terms of loan'!$D$5,'Terms of loan'!$F$4-D28,0)</f>
        <v>266.26728314461343</v>
      </c>
      <c r="F28" s="4">
        <f>IF(+B28&lt;='Terms of loan'!$D$5,+C28-E28,0)</f>
        <v>13147.010235217236</v>
      </c>
    </row>
    <row r="29" spans="2:6" x14ac:dyDescent="0.2">
      <c r="B29" s="3">
        <v>21</v>
      </c>
      <c r="C29" s="4">
        <f t="shared" si="0"/>
        <v>13147.010235217236</v>
      </c>
      <c r="D29" s="4">
        <f>IF(+B29&lt;='Terms of loan'!$D$5,+C29*('Terms of loan'!$D$4/12),0)</f>
        <v>131.47010235217238</v>
      </c>
      <c r="E29" s="4">
        <f>IF(+B29&lt;='Terms of loan'!$D$5,'Terms of loan'!$F$4-D29,0)</f>
        <v>268.92995597605955</v>
      </c>
      <c r="F29" s="4">
        <f>IF(+B29&lt;='Terms of loan'!$D$5,+C29-E29,0)</f>
        <v>12878.080279241176</v>
      </c>
    </row>
    <row r="30" spans="2:6" x14ac:dyDescent="0.2">
      <c r="B30" s="3">
        <v>22</v>
      </c>
      <c r="C30" s="4">
        <f t="shared" si="0"/>
        <v>12878.080279241176</v>
      </c>
      <c r="D30" s="4">
        <f>IF(+B30&lt;='Terms of loan'!$D$5,+C30*('Terms of loan'!$D$4/12),0)</f>
        <v>128.78080279241175</v>
      </c>
      <c r="E30" s="4">
        <f>IF(+B30&lt;='Terms of loan'!$D$5,'Terms of loan'!$F$4-D30,0)</f>
        <v>271.61925553582017</v>
      </c>
      <c r="F30" s="4">
        <f>IF(+B30&lt;='Terms of loan'!$D$5,+C30-E30,0)</f>
        <v>12606.461023705357</v>
      </c>
    </row>
    <row r="31" spans="2:6" x14ac:dyDescent="0.2">
      <c r="B31" s="3">
        <v>23</v>
      </c>
      <c r="C31" s="4">
        <f t="shared" si="0"/>
        <v>12606.461023705357</v>
      </c>
      <c r="D31" s="4">
        <f>IF(+B31&lt;='Terms of loan'!$D$5,+C31*('Terms of loan'!$D$4/12),0)</f>
        <v>126.06461023705357</v>
      </c>
      <c r="E31" s="4">
        <f>IF(+B31&lt;='Terms of loan'!$D$5,'Terms of loan'!$F$4-D31,0)</f>
        <v>274.33544809117836</v>
      </c>
      <c r="F31" s="4">
        <f>IF(+B31&lt;='Terms of loan'!$D$5,+C31-E31,0)</f>
        <v>12332.125575614178</v>
      </c>
    </row>
    <row r="32" spans="2:6" x14ac:dyDescent="0.2">
      <c r="B32" s="3">
        <v>24</v>
      </c>
      <c r="C32" s="4">
        <f t="shared" si="0"/>
        <v>12332.125575614178</v>
      </c>
      <c r="D32" s="4">
        <f>IF(+B32&lt;='Terms of loan'!$D$5,+C32*('Terms of loan'!$D$4/12),0)</f>
        <v>123.32125575614178</v>
      </c>
      <c r="E32" s="4">
        <f>IF(+B32&lt;='Terms of loan'!$D$5,'Terms of loan'!$F$4-D32,0)</f>
        <v>277.07880257209013</v>
      </c>
      <c r="F32" s="4">
        <f>IF(+B32&lt;='Terms of loan'!$D$5,+C32-E32,0)</f>
        <v>12055.046773042088</v>
      </c>
    </row>
    <row r="33" spans="2:6" x14ac:dyDescent="0.2">
      <c r="B33" s="3">
        <v>25</v>
      </c>
      <c r="C33" s="4">
        <f t="shared" si="0"/>
        <v>12055.046773042088</v>
      </c>
      <c r="D33" s="4">
        <f>IF(+B33&lt;='Terms of loan'!$D$5,+C33*('Terms of loan'!$D$4/12),0)</f>
        <v>120.55046773042088</v>
      </c>
      <c r="E33" s="4">
        <f>IF(+B33&lt;='Terms of loan'!$D$5,'Terms of loan'!$F$4-D33,0)</f>
        <v>279.84959059781102</v>
      </c>
      <c r="F33" s="4">
        <f>IF(+B33&lt;='Terms of loan'!$D$5,+C33-E33,0)</f>
        <v>11775.197182444277</v>
      </c>
    </row>
    <row r="34" spans="2:6" x14ac:dyDescent="0.2">
      <c r="B34" s="3">
        <v>26</v>
      </c>
      <c r="C34" s="4">
        <f t="shared" si="0"/>
        <v>11775.197182444277</v>
      </c>
      <c r="D34" s="4">
        <f>IF(+B34&lt;='Terms of loan'!$D$5,+C34*('Terms of loan'!$D$4/12),0)</f>
        <v>117.75197182444278</v>
      </c>
      <c r="E34" s="4">
        <f>IF(+B34&lt;='Terms of loan'!$D$5,'Terms of loan'!$F$4-D34,0)</f>
        <v>282.64808650378916</v>
      </c>
      <c r="F34" s="4">
        <f>IF(+B34&lt;='Terms of loan'!$D$5,+C34-E34,0)</f>
        <v>11492.549095940489</v>
      </c>
    </row>
    <row r="35" spans="2:6" x14ac:dyDescent="0.2">
      <c r="B35" s="3">
        <v>27</v>
      </c>
      <c r="C35" s="4">
        <f t="shared" si="0"/>
        <v>11492.549095940489</v>
      </c>
      <c r="D35" s="4">
        <f>IF(+B35&lt;='Terms of loan'!$D$5,+C35*('Terms of loan'!$D$4/12),0)</f>
        <v>114.9254909594049</v>
      </c>
      <c r="E35" s="4">
        <f>IF(+B35&lt;='Terms of loan'!$D$5,'Terms of loan'!$F$4-D35,0)</f>
        <v>285.47456736882702</v>
      </c>
      <c r="F35" s="4">
        <f>IF(+B35&lt;='Terms of loan'!$D$5,+C35-E35,0)</f>
        <v>11207.074528571662</v>
      </c>
    </row>
    <row r="36" spans="2:6" x14ac:dyDescent="0.2">
      <c r="B36" s="3">
        <v>28</v>
      </c>
      <c r="C36" s="4">
        <f t="shared" si="0"/>
        <v>11207.074528571662</v>
      </c>
      <c r="D36" s="4">
        <f>IF(+B36&lt;='Terms of loan'!$D$5,+C36*('Terms of loan'!$D$4/12),0)</f>
        <v>112.07074528571663</v>
      </c>
      <c r="E36" s="4">
        <f>IF(+B36&lt;='Terms of loan'!$D$5,'Terms of loan'!$F$4-D36,0)</f>
        <v>288.32931304251531</v>
      </c>
      <c r="F36" s="4">
        <f>IF(+B36&lt;='Terms of loan'!$D$5,+C36-E36,0)</f>
        <v>10918.745215529147</v>
      </c>
    </row>
    <row r="37" spans="2:6" x14ac:dyDescent="0.2">
      <c r="B37" s="3">
        <v>29</v>
      </c>
      <c r="C37" s="4">
        <f t="shared" si="0"/>
        <v>10918.745215529147</v>
      </c>
      <c r="D37" s="4">
        <f>IF(+B37&lt;='Terms of loan'!$D$5,+C37*('Terms of loan'!$D$4/12),0)</f>
        <v>109.18745215529147</v>
      </c>
      <c r="E37" s="4">
        <f>IF(+B37&lt;='Terms of loan'!$D$5,'Terms of loan'!$F$4-D37,0)</f>
        <v>291.21260617294047</v>
      </c>
      <c r="F37" s="4">
        <f>IF(+B37&lt;='Terms of loan'!$D$5,+C37-E37,0)</f>
        <v>10627.532609356207</v>
      </c>
    </row>
    <row r="38" spans="2:6" x14ac:dyDescent="0.2">
      <c r="B38" s="3">
        <v>30</v>
      </c>
      <c r="C38" s="4">
        <f t="shared" si="0"/>
        <v>10627.532609356207</v>
      </c>
      <c r="D38" s="4">
        <f>IF(+B38&lt;='Terms of loan'!$D$5,+C38*('Terms of loan'!$D$4/12),0)</f>
        <v>106.27532609356207</v>
      </c>
      <c r="E38" s="4">
        <f>IF(+B38&lt;='Terms of loan'!$D$5,'Terms of loan'!$F$4-D38,0)</f>
        <v>294.12473223466986</v>
      </c>
      <c r="F38" s="4">
        <f>IF(+B38&lt;='Terms of loan'!$D$5,+C38-E38,0)</f>
        <v>10333.407877121537</v>
      </c>
    </row>
    <row r="39" spans="2:6" x14ac:dyDescent="0.2">
      <c r="B39" s="3">
        <v>31</v>
      </c>
      <c r="C39" s="4">
        <f t="shared" si="0"/>
        <v>10333.407877121537</v>
      </c>
      <c r="D39" s="4">
        <f>IF(+B39&lt;='Terms of loan'!$D$5,+C39*('Terms of loan'!$D$4/12),0)</f>
        <v>103.33407877121537</v>
      </c>
      <c r="E39" s="4">
        <f>IF(+B39&lt;='Terms of loan'!$D$5,'Terms of loan'!$F$4-D39,0)</f>
        <v>297.06597955701653</v>
      </c>
      <c r="F39" s="4">
        <f>IF(+B39&lt;='Terms of loan'!$D$5,+C39-E39,0)</f>
        <v>10036.34189756452</v>
      </c>
    </row>
    <row r="40" spans="2:6" x14ac:dyDescent="0.2">
      <c r="B40" s="3">
        <v>32</v>
      </c>
      <c r="C40" s="4">
        <f t="shared" si="0"/>
        <v>10036.34189756452</v>
      </c>
      <c r="D40" s="4">
        <f>IF(+B40&lt;='Terms of loan'!$D$5,+C40*('Terms of loan'!$D$4/12),0)</f>
        <v>100.3634189756452</v>
      </c>
      <c r="E40" s="4">
        <f>IF(+B40&lt;='Terms of loan'!$D$5,'Terms of loan'!$F$4-D40,0)</f>
        <v>300.03663935258669</v>
      </c>
      <c r="F40" s="4">
        <f>IF(+B40&lt;='Terms of loan'!$D$5,+C40-E40,0)</f>
        <v>9736.3052582119326</v>
      </c>
    </row>
    <row r="41" spans="2:6" x14ac:dyDescent="0.2">
      <c r="B41" s="3">
        <v>33</v>
      </c>
      <c r="C41" s="4">
        <f t="shared" si="0"/>
        <v>9736.3052582119326</v>
      </c>
      <c r="D41" s="4">
        <f>IF(+B41&lt;='Terms of loan'!$D$5,+C41*('Terms of loan'!$D$4/12),0)</f>
        <v>97.363052582119323</v>
      </c>
      <c r="E41" s="4">
        <f>IF(+B41&lt;='Terms of loan'!$D$5,'Terms of loan'!$F$4-D41,0)</f>
        <v>303.03700574611258</v>
      </c>
      <c r="F41" s="4">
        <f>IF(+B41&lt;='Terms of loan'!$D$5,+C41-E41,0)</f>
        <v>9433.2682524658194</v>
      </c>
    </row>
    <row r="42" spans="2:6" x14ac:dyDescent="0.2">
      <c r="B42" s="3">
        <v>34</v>
      </c>
      <c r="C42" s="4">
        <f t="shared" ref="C42:C68" si="1">F41</f>
        <v>9433.2682524658194</v>
      </c>
      <c r="D42" s="4">
        <f>IF(+B42&lt;='Terms of loan'!$D$5,+C42*('Terms of loan'!$D$4/12),0)</f>
        <v>94.332682524658196</v>
      </c>
      <c r="E42" s="4">
        <f>IF(+B42&lt;='Terms of loan'!$D$5,'Terms of loan'!$F$4-D42,0)</f>
        <v>306.06737580357373</v>
      </c>
      <c r="F42" s="4">
        <f>IF(+B42&lt;='Terms of loan'!$D$5,+C42-E42,0)</f>
        <v>9127.2008766622457</v>
      </c>
    </row>
    <row r="43" spans="2:6" x14ac:dyDescent="0.2">
      <c r="B43" s="3">
        <v>35</v>
      </c>
      <c r="C43" s="4">
        <f t="shared" si="1"/>
        <v>9127.2008766622457</v>
      </c>
      <c r="D43" s="4">
        <f>IF(+B43&lt;='Terms of loan'!$D$5,+C43*('Terms of loan'!$D$4/12),0)</f>
        <v>91.272008766622463</v>
      </c>
      <c r="E43" s="4">
        <f>IF(+B43&lt;='Terms of loan'!$D$5,'Terms of loan'!$F$4-D43,0)</f>
        <v>309.12804956160949</v>
      </c>
      <c r="F43" s="4">
        <f>IF(+B43&lt;='Terms of loan'!$D$5,+C43-E43,0)</f>
        <v>8818.0728271006355</v>
      </c>
    </row>
    <row r="44" spans="2:6" x14ac:dyDescent="0.2">
      <c r="B44" s="3">
        <v>36</v>
      </c>
      <c r="C44" s="4">
        <f t="shared" si="1"/>
        <v>8818.0728271006355</v>
      </c>
      <c r="D44" s="4">
        <f>IF(+B44&lt;='Terms of loan'!$D$5,+C44*('Terms of loan'!$D$4/12),0)</f>
        <v>88.180728271006359</v>
      </c>
      <c r="E44" s="4">
        <f>IF(+B44&lt;='Terms of loan'!$D$5,'Terms of loan'!$F$4-D44,0)</f>
        <v>312.21933005722553</v>
      </c>
      <c r="F44" s="4">
        <f>IF(+B44&lt;='Terms of loan'!$D$5,+C44-E44,0)</f>
        <v>8505.8534970434102</v>
      </c>
    </row>
    <row r="45" spans="2:6" x14ac:dyDescent="0.2">
      <c r="B45" s="3">
        <v>37</v>
      </c>
      <c r="C45" s="4">
        <f t="shared" si="1"/>
        <v>8505.8534970434102</v>
      </c>
      <c r="D45" s="4">
        <f>IF(+B45&lt;='Terms of loan'!$D$5,+C45*('Terms of loan'!$D$4/12),0)</f>
        <v>85.05853497043411</v>
      </c>
      <c r="E45" s="4">
        <f>IF(+B45&lt;='Terms of loan'!$D$5,'Terms of loan'!$F$4-D45,0)</f>
        <v>315.34152335779783</v>
      </c>
      <c r="F45" s="4">
        <f>IF(+B45&lt;='Terms of loan'!$D$5,+C45-E45,0)</f>
        <v>8190.5119736856122</v>
      </c>
    </row>
    <row r="46" spans="2:6" x14ac:dyDescent="0.2">
      <c r="B46" s="3">
        <v>38</v>
      </c>
      <c r="C46" s="4">
        <f t="shared" si="1"/>
        <v>8190.5119736856122</v>
      </c>
      <c r="D46" s="4">
        <f>IF(+B46&lt;='Terms of loan'!$D$5,+C46*('Terms of loan'!$D$4/12),0)</f>
        <v>81.905119736856122</v>
      </c>
      <c r="E46" s="4">
        <f>IF(+B46&lt;='Terms of loan'!$D$5,'Terms of loan'!$F$4-D46,0)</f>
        <v>318.49493859137579</v>
      </c>
      <c r="F46" s="4">
        <f>IF(+B46&lt;='Terms of loan'!$D$5,+C46-E46,0)</f>
        <v>7872.0170350942362</v>
      </c>
    </row>
    <row r="47" spans="2:6" x14ac:dyDescent="0.2">
      <c r="B47" s="3">
        <v>39</v>
      </c>
      <c r="C47" s="4">
        <f t="shared" si="1"/>
        <v>7872.0170350942362</v>
      </c>
      <c r="D47" s="4">
        <f>IF(+B47&lt;='Terms of loan'!$D$5,+C47*('Terms of loan'!$D$4/12),0)</f>
        <v>78.720170350942368</v>
      </c>
      <c r="E47" s="4">
        <f>IF(+B47&lt;='Terms of loan'!$D$5,'Terms of loan'!$F$4-D47,0)</f>
        <v>321.67988797728958</v>
      </c>
      <c r="F47" s="4">
        <f>IF(+B47&lt;='Terms of loan'!$D$5,+C47-E47,0)</f>
        <v>7550.3371471169467</v>
      </c>
    </row>
    <row r="48" spans="2:6" x14ac:dyDescent="0.2">
      <c r="B48" s="3">
        <v>40</v>
      </c>
      <c r="C48" s="4">
        <f t="shared" si="1"/>
        <v>7550.3371471169467</v>
      </c>
      <c r="D48" s="4">
        <f>IF(+B48&lt;='Terms of loan'!$D$5,+C48*('Terms of loan'!$D$4/12),0)</f>
        <v>75.503371471169473</v>
      </c>
      <c r="E48" s="4">
        <f>IF(+B48&lt;='Terms of loan'!$D$5,'Terms of loan'!$F$4-D48,0)</f>
        <v>324.89668685706243</v>
      </c>
      <c r="F48" s="4">
        <f>IF(+B48&lt;='Terms of loan'!$D$5,+C48-E48,0)</f>
        <v>7225.4404602598843</v>
      </c>
    </row>
    <row r="49" spans="2:6" x14ac:dyDescent="0.2">
      <c r="B49" s="3">
        <v>41</v>
      </c>
      <c r="C49" s="4">
        <f t="shared" si="1"/>
        <v>7225.4404602598843</v>
      </c>
      <c r="D49" s="4">
        <f>IF(+B49&lt;='Terms of loan'!$D$5,+C49*('Terms of loan'!$D$4/12),0)</f>
        <v>72.254404602598839</v>
      </c>
      <c r="E49" s="4">
        <f>IF(+B49&lt;='Terms of loan'!$D$5,'Terms of loan'!$F$4-D49,0)</f>
        <v>328.14565372563311</v>
      </c>
      <c r="F49" s="4">
        <f>IF(+B49&lt;='Terms of loan'!$D$5,+C49-E49,0)</f>
        <v>6897.2948065342516</v>
      </c>
    </row>
    <row r="50" spans="2:6" x14ac:dyDescent="0.2">
      <c r="B50" s="3">
        <v>42</v>
      </c>
      <c r="C50" s="4">
        <f t="shared" si="1"/>
        <v>6897.2948065342516</v>
      </c>
      <c r="D50" s="4">
        <f>IF(+B50&lt;='Terms of loan'!$D$5,+C50*('Terms of loan'!$D$4/12),0)</f>
        <v>68.972948065342521</v>
      </c>
      <c r="E50" s="4">
        <f>IF(+B50&lt;='Terms of loan'!$D$5,'Terms of loan'!$F$4-D50,0)</f>
        <v>331.42711026288941</v>
      </c>
      <c r="F50" s="4">
        <f>IF(+B50&lt;='Terms of loan'!$D$5,+C50-E50,0)</f>
        <v>6565.8676962713625</v>
      </c>
    </row>
    <row r="51" spans="2:6" x14ac:dyDescent="0.2">
      <c r="B51" s="3">
        <v>43</v>
      </c>
      <c r="C51" s="4">
        <f t="shared" si="1"/>
        <v>6565.8676962713625</v>
      </c>
      <c r="D51" s="4">
        <f>IF(+B51&lt;='Terms of loan'!$D$5,+C51*('Terms of loan'!$D$4/12),0)</f>
        <v>65.658676962713628</v>
      </c>
      <c r="E51" s="4">
        <f>IF(+B51&lt;='Terms of loan'!$D$5,'Terms of loan'!$F$4-D51,0)</f>
        <v>334.74138136551829</v>
      </c>
      <c r="F51" s="4">
        <f>IF(+B51&lt;='Terms of loan'!$D$5,+C51-E51,0)</f>
        <v>6231.1263149058441</v>
      </c>
    </row>
    <row r="52" spans="2:6" x14ac:dyDescent="0.2">
      <c r="B52" s="3">
        <v>44</v>
      </c>
      <c r="C52" s="4">
        <f t="shared" si="1"/>
        <v>6231.1263149058441</v>
      </c>
      <c r="D52" s="4">
        <f>IF(+B52&lt;='Terms of loan'!$D$5,+C52*('Terms of loan'!$D$4/12),0)</f>
        <v>62.311263149058441</v>
      </c>
      <c r="E52" s="4">
        <f>IF(+B52&lt;='Terms of loan'!$D$5,'Terms of loan'!$F$4-D52,0)</f>
        <v>338.08879517917347</v>
      </c>
      <c r="F52" s="4">
        <f>IF(+B52&lt;='Terms of loan'!$D$5,+C52-E52,0)</f>
        <v>5893.0375197266703</v>
      </c>
    </row>
    <row r="53" spans="2:6" x14ac:dyDescent="0.2">
      <c r="B53" s="3">
        <v>45</v>
      </c>
      <c r="C53" s="4">
        <f t="shared" si="1"/>
        <v>5893.0375197266703</v>
      </c>
      <c r="D53" s="4">
        <f>IF(+B53&lt;='Terms of loan'!$D$5,+C53*('Terms of loan'!$D$4/12),0)</f>
        <v>58.930375197266706</v>
      </c>
      <c r="E53" s="4">
        <f>IF(+B53&lt;='Terms of loan'!$D$5,'Terms of loan'!$F$4-D53,0)</f>
        <v>341.46968313096522</v>
      </c>
      <c r="F53" s="4">
        <f>IF(+B53&lt;='Terms of loan'!$D$5,+C53-E53,0)</f>
        <v>5551.5678365957046</v>
      </c>
    </row>
    <row r="54" spans="2:6" x14ac:dyDescent="0.2">
      <c r="B54" s="3">
        <v>46</v>
      </c>
      <c r="C54" s="4">
        <f t="shared" si="1"/>
        <v>5551.5678365957046</v>
      </c>
      <c r="D54" s="4">
        <f>IF(+B54&lt;='Terms of loan'!$D$5,+C54*('Terms of loan'!$D$4/12),0)</f>
        <v>55.515678365957051</v>
      </c>
      <c r="E54" s="4">
        <f>IF(+B54&lt;='Terms of loan'!$D$5,'Terms of loan'!$F$4-D54,0)</f>
        <v>344.88437996227486</v>
      </c>
      <c r="F54" s="4">
        <f>IF(+B54&lt;='Terms of loan'!$D$5,+C54-E54,0)</f>
        <v>5206.6834566334301</v>
      </c>
    </row>
    <row r="55" spans="2:6" x14ac:dyDescent="0.2">
      <c r="B55" s="3">
        <v>47</v>
      </c>
      <c r="C55" s="4">
        <f t="shared" si="1"/>
        <v>5206.6834566334301</v>
      </c>
      <c r="D55" s="4">
        <f>IF(+B55&lt;='Terms of loan'!$D$5,+C55*('Terms of loan'!$D$4/12),0)</f>
        <v>52.0668345663343</v>
      </c>
      <c r="E55" s="4">
        <f>IF(+B55&lt;='Terms of loan'!$D$5,'Terms of loan'!$F$4-D55,0)</f>
        <v>348.33322376189761</v>
      </c>
      <c r="F55" s="4">
        <f>IF(+B55&lt;='Terms of loan'!$D$5,+C55-E55,0)</f>
        <v>4858.3502328715322</v>
      </c>
    </row>
    <row r="56" spans="2:6" x14ac:dyDescent="0.2">
      <c r="B56" s="3">
        <v>48</v>
      </c>
      <c r="C56" s="4">
        <f t="shared" si="1"/>
        <v>4858.3502328715322</v>
      </c>
      <c r="D56" s="4">
        <f>IF(+B56&lt;='Terms of loan'!$D$5,+C56*('Terms of loan'!$D$4/12),0)</f>
        <v>48.583502328715326</v>
      </c>
      <c r="E56" s="4">
        <f>IF(+B56&lt;='Terms of loan'!$D$5,'Terms of loan'!$F$4-D56,0)</f>
        <v>351.81655599951659</v>
      </c>
      <c r="F56" s="4">
        <f>IF(+B56&lt;='Terms of loan'!$D$5,+C56-E56,0)</f>
        <v>4506.5336768720153</v>
      </c>
    </row>
    <row r="57" spans="2:6" x14ac:dyDescent="0.2">
      <c r="B57" s="3">
        <v>49</v>
      </c>
      <c r="C57" s="4">
        <f t="shared" si="1"/>
        <v>4506.5336768720153</v>
      </c>
      <c r="D57" s="4">
        <f>IF(+B57&lt;='Terms of loan'!$D$5,+C57*('Terms of loan'!$D$4/12),0)</f>
        <v>45.065336768720151</v>
      </c>
      <c r="E57" s="4">
        <f>IF(+B57&lt;='Terms of loan'!$D$5,'Terms of loan'!$F$4-D57,0)</f>
        <v>355.33472155951176</v>
      </c>
      <c r="F57" s="4">
        <f>IF(+B57&lt;='Terms of loan'!$D$5,+C57-E57,0)</f>
        <v>4151.198955312504</v>
      </c>
    </row>
    <row r="58" spans="2:6" x14ac:dyDescent="0.2">
      <c r="B58" s="3">
        <v>50</v>
      </c>
      <c r="C58" s="4">
        <f t="shared" si="1"/>
        <v>4151.198955312504</v>
      </c>
      <c r="D58" s="4">
        <f>IF(+B58&lt;='Terms of loan'!$D$5,+C58*('Terms of loan'!$D$4/12),0)</f>
        <v>41.511989553125041</v>
      </c>
      <c r="E58" s="4">
        <f>IF(+B58&lt;='Terms of loan'!$D$5,'Terms of loan'!$F$4-D58,0)</f>
        <v>358.88806877510689</v>
      </c>
      <c r="F58" s="4">
        <f>IF(+B58&lt;='Terms of loan'!$D$5,+C58-E58,0)</f>
        <v>3792.310886537397</v>
      </c>
    </row>
    <row r="59" spans="2:6" x14ac:dyDescent="0.2">
      <c r="B59" s="3">
        <v>51</v>
      </c>
      <c r="C59" s="4">
        <f t="shared" si="1"/>
        <v>3792.310886537397</v>
      </c>
      <c r="D59" s="4">
        <f>IF(+B59&lt;='Terms of loan'!$D$5,+C59*('Terms of loan'!$D$4/12),0)</f>
        <v>37.923108865373969</v>
      </c>
      <c r="E59" s="4">
        <f>IF(+B59&lt;='Terms of loan'!$D$5,'Terms of loan'!$F$4-D59,0)</f>
        <v>362.47694946285793</v>
      </c>
      <c r="F59" s="4">
        <f>IF(+B59&lt;='Terms of loan'!$D$5,+C59-E59,0)</f>
        <v>3429.8339370745389</v>
      </c>
    </row>
    <row r="60" spans="2:6" x14ac:dyDescent="0.2">
      <c r="B60" s="3">
        <v>52</v>
      </c>
      <c r="C60" s="4">
        <f t="shared" si="1"/>
        <v>3429.8339370745389</v>
      </c>
      <c r="D60" s="4">
        <f>IF(+B60&lt;='Terms of loan'!$D$5,+C60*('Terms of loan'!$D$4/12),0)</f>
        <v>34.298339370745389</v>
      </c>
      <c r="E60" s="4">
        <f>IF(+B60&lt;='Terms of loan'!$D$5,'Terms of loan'!$F$4-D60,0)</f>
        <v>366.10171895748653</v>
      </c>
      <c r="F60" s="4">
        <f>IF(+B60&lt;='Terms of loan'!$D$5,+C60-E60,0)</f>
        <v>3063.7322181170525</v>
      </c>
    </row>
    <row r="61" spans="2:6" x14ac:dyDescent="0.2">
      <c r="B61" s="3">
        <v>53</v>
      </c>
      <c r="C61" s="4">
        <f t="shared" si="1"/>
        <v>3063.7322181170525</v>
      </c>
      <c r="D61" s="4">
        <f>IF(+B61&lt;='Terms of loan'!$D$5,+C61*('Terms of loan'!$D$4/12),0)</f>
        <v>30.637322181170525</v>
      </c>
      <c r="E61" s="4">
        <f>IF(+B61&lt;='Terms of loan'!$D$5,'Terms of loan'!$F$4-D61,0)</f>
        <v>369.76273614706139</v>
      </c>
      <c r="F61" s="4">
        <f>IF(+B61&lt;='Terms of loan'!$D$5,+C61-E61,0)</f>
        <v>2693.9694819699912</v>
      </c>
    </row>
    <row r="62" spans="2:6" x14ac:dyDescent="0.2">
      <c r="B62" s="3">
        <v>54</v>
      </c>
      <c r="C62" s="4">
        <f t="shared" si="1"/>
        <v>2693.9694819699912</v>
      </c>
      <c r="D62" s="4">
        <f>IF(+B62&lt;='Terms of loan'!$D$5,+C62*('Terms of loan'!$D$4/12),0)</f>
        <v>26.939694819699913</v>
      </c>
      <c r="E62" s="4">
        <f>IF(+B62&lt;='Terms of loan'!$D$5,'Terms of loan'!$F$4-D62,0)</f>
        <v>373.460363508532</v>
      </c>
      <c r="F62" s="4">
        <f>IF(+B62&lt;='Terms of loan'!$D$5,+C62-E62,0)</f>
        <v>2320.5091184614594</v>
      </c>
    </row>
    <row r="63" spans="2:6" x14ac:dyDescent="0.2">
      <c r="B63" s="3">
        <v>55</v>
      </c>
      <c r="C63" s="4">
        <f t="shared" si="1"/>
        <v>2320.5091184614594</v>
      </c>
      <c r="D63" s="4">
        <f>IF(+B63&lt;='Terms of loan'!$D$5,+C63*('Terms of loan'!$D$4/12),0)</f>
        <v>23.205091184614595</v>
      </c>
      <c r="E63" s="4">
        <f>IF(+B63&lt;='Terms of loan'!$D$5,'Terms of loan'!$F$4-D63,0)</f>
        <v>377.1949671436173</v>
      </c>
      <c r="F63" s="4">
        <f>IF(+B63&lt;='Terms of loan'!$D$5,+C63-E63,0)</f>
        <v>1943.3141513178421</v>
      </c>
    </row>
    <row r="64" spans="2:6" x14ac:dyDescent="0.2">
      <c r="B64" s="3">
        <v>56</v>
      </c>
      <c r="C64" s="4">
        <f t="shared" si="1"/>
        <v>1943.3141513178421</v>
      </c>
      <c r="D64" s="4">
        <f>IF(+B64&lt;='Terms of loan'!$D$5,+C64*('Terms of loan'!$D$4/12),0)</f>
        <v>19.43314151317842</v>
      </c>
      <c r="E64" s="4">
        <f>IF(+B64&lt;='Terms of loan'!$D$5,'Terms of loan'!$F$4-D64,0)</f>
        <v>380.96691681505348</v>
      </c>
      <c r="F64" s="4">
        <f>IF(+B64&lt;='Terms of loan'!$D$5,+C64-E64,0)</f>
        <v>1562.3472345027885</v>
      </c>
    </row>
    <row r="65" spans="2:6" x14ac:dyDescent="0.2">
      <c r="B65" s="3">
        <v>57</v>
      </c>
      <c r="C65" s="4">
        <f t="shared" si="1"/>
        <v>1562.3472345027885</v>
      </c>
      <c r="D65" s="4">
        <f>IF(+B65&lt;='Terms of loan'!$D$5,+C65*('Terms of loan'!$D$4/12),0)</f>
        <v>15.623472345027885</v>
      </c>
      <c r="E65" s="4">
        <f>IF(+B65&lt;='Terms of loan'!$D$5,'Terms of loan'!$F$4-D65,0)</f>
        <v>384.77658598320403</v>
      </c>
      <c r="F65" s="4">
        <f>IF(+B65&lt;='Terms of loan'!$D$5,+C65-E65,0)</f>
        <v>1177.5706485195844</v>
      </c>
    </row>
    <row r="66" spans="2:6" x14ac:dyDescent="0.2">
      <c r="B66" s="3">
        <v>58</v>
      </c>
      <c r="C66" s="4">
        <f t="shared" si="1"/>
        <v>1177.5706485195844</v>
      </c>
      <c r="D66" s="4">
        <f>IF(+B66&lt;='Terms of loan'!$D$5,+C66*('Terms of loan'!$D$4/12),0)</f>
        <v>11.775706485195844</v>
      </c>
      <c r="E66" s="4">
        <f>IF(+B66&lt;='Terms of loan'!$D$5,'Terms of loan'!$F$4-D66,0)</f>
        <v>388.6243518430361</v>
      </c>
      <c r="F66" s="4">
        <f>IF(+B66&lt;='Terms of loan'!$D$5,+C66-E66,0)</f>
        <v>788.9462966765484</v>
      </c>
    </row>
    <row r="67" spans="2:6" x14ac:dyDescent="0.2">
      <c r="B67" s="3">
        <v>59</v>
      </c>
      <c r="C67" s="4">
        <f t="shared" si="1"/>
        <v>788.9462966765484</v>
      </c>
      <c r="D67" s="4">
        <f>IF(+B67&lt;='Terms of loan'!$D$5,+C67*('Terms of loan'!$D$4/12),0)</f>
        <v>7.8894629667654845</v>
      </c>
      <c r="E67" s="4">
        <f>IF(+B67&lt;='Terms of loan'!$D$5,'Terms of loan'!$F$4-D67,0)</f>
        <v>392.51059536146641</v>
      </c>
      <c r="F67" s="4">
        <f>IF(+B67&lt;='Terms of loan'!$D$5,+C67-E67,0)</f>
        <v>396.43570131508199</v>
      </c>
    </row>
    <row r="68" spans="2:6" ht="13.5" thickBot="1" x14ac:dyDescent="0.25">
      <c r="B68" s="3">
        <v>60</v>
      </c>
      <c r="C68" s="4">
        <f t="shared" si="1"/>
        <v>396.43570131508199</v>
      </c>
      <c r="D68" s="4">
        <f>IF(+B68&lt;='Terms of loan'!$D$5,+C68*('Terms of loan'!$D$4/12),0)</f>
        <v>3.9643570131508201</v>
      </c>
      <c r="E68" s="4">
        <f>IF(+B68&lt;='Terms of loan'!$D$5,'Terms of loan'!$F$4-D68,0)</f>
        <v>396.43570131508108</v>
      </c>
      <c r="F68" s="4">
        <f>IF(+B68&lt;='Terms of loan'!$D$5,+C68-E68,0)</f>
        <v>9.0949470177292824E-13</v>
      </c>
    </row>
    <row r="69" spans="2:6" x14ac:dyDescent="0.2">
      <c r="C69" s="2"/>
      <c r="D69" s="2"/>
      <c r="E69" s="2"/>
      <c r="F69" s="2"/>
    </row>
    <row r="70" spans="2:6" x14ac:dyDescent="0.2">
      <c r="B70" t="s">
        <v>13</v>
      </c>
      <c r="D70" s="4">
        <f>SUM(D9:D68)</f>
        <v>6024.0034996939212</v>
      </c>
      <c r="E70" s="4">
        <f>SUM(E9:E68)</f>
        <v>17999.999999999989</v>
      </c>
    </row>
  </sheetData>
  <phoneticPr fontId="0" type="halfwidthKatakana" alignment="noControl"/>
  <printOptions verticalCentered="1"/>
  <pageMargins left="1" right="1" top="1" bottom="1" header="0.5" footer="0.5"/>
  <pageSetup orientation="portrait" horizontalDpi="0" verticalDpi="0" r:id="rId1"/>
  <headerFooter alignWithMargins="0">
    <oddHeader>&amp;RMarch 10, 2019</oddHeader>
    <oddFooter>&amp;CCindy McGuckin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Terms of loan</vt:lpstr>
      <vt:lpstr>Detail sheet for 5-year loan</vt:lpstr>
      <vt:lpstr>Sheet3</vt:lpstr>
      <vt:lpstr>'Detail sheet for 5-year loan'!Print_Titles</vt:lpstr>
    </vt:vector>
  </TitlesOfParts>
  <Company>Logical Operations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McKenna</dc:creator>
  <cp:lastModifiedBy>Cindy</cp:lastModifiedBy>
  <dcterms:created xsi:type="dcterms:W3CDTF">1995-08-04T19:29:09Z</dcterms:created>
  <dcterms:modified xsi:type="dcterms:W3CDTF">2019-03-15T17:15:00Z</dcterms:modified>
</cp:coreProperties>
</file>