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chartsheets/sheet5.xml" ContentType="application/vnd.openxmlformats-officedocument.spreadsheetml.chartsheet+xml"/>
  <Override PartName="/xl/worksheets/sheet6.xml" ContentType="application/vnd.openxmlformats-officedocument.spreadsheetml.work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ccrary/Desktop/"/>
    </mc:Choice>
  </mc:AlternateContent>
  <xr:revisionPtr revIDLastSave="316" documentId="8_{3C4A3BAA-E573-0743-9BE9-2435AEB52E2F}" xr6:coauthVersionLast="47" xr6:coauthVersionMax="47" xr10:uidLastSave="{29FD4853-3D26-4095-941A-7768FC784B0E}"/>
  <bookViews>
    <workbookView xWindow="0" yWindow="460" windowWidth="33600" windowHeight="19440" tabRatio="944" firstSheet="2" activeTab="2" xr2:uid="{047EDA12-5405-40A6-80B7-7E930EF3BD47}"/>
  </bookViews>
  <sheets>
    <sheet name="Sprint 1 Burndown" sheetId="1" r:id="rId1"/>
    <sheet name="Sprint 1 BD Chart" sheetId="7" r:id="rId2"/>
    <sheet name="Sprint 2 Burndown" sheetId="2" r:id="rId3"/>
    <sheet name="Sprint 2 BD Chart" sheetId="8" r:id="rId4"/>
    <sheet name="Sprint 3 Burndown" sheetId="3" r:id="rId5"/>
    <sheet name="Sprint 3 BD Chart" sheetId="9" r:id="rId6"/>
    <sheet name="Sprint 4 Burndown" sheetId="4" r:id="rId7"/>
    <sheet name="Sprint 4 BD Chart" sheetId="10" r:id="rId8"/>
    <sheet name="Sprint 5 Burndown" sheetId="5" r:id="rId9"/>
    <sheet name="Sprint 5 BD Chart" sheetId="11" r:id="rId10"/>
    <sheet name="Sprint 6 Burndown" sheetId="6" r:id="rId11"/>
    <sheet name="Sprint 6 BD Chart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2" l="1"/>
  <c r="T5" i="2"/>
  <c r="T3" i="2"/>
  <c r="T2" i="2"/>
  <c r="V5" i="1"/>
  <c r="V2" i="1"/>
  <c r="V4" i="1"/>
  <c r="V3" i="1"/>
  <c r="S5" i="6"/>
  <c r="S4" i="6"/>
  <c r="S3" i="6"/>
  <c r="S2" i="6"/>
  <c r="S5" i="5"/>
  <c r="S4" i="5"/>
  <c r="S3" i="5"/>
  <c r="S2" i="5"/>
  <c r="S5" i="4"/>
  <c r="S4" i="4"/>
  <c r="S3" i="4"/>
  <c r="S2" i="4"/>
  <c r="S5" i="3"/>
  <c r="S4" i="3"/>
  <c r="S3" i="3"/>
  <c r="S2" i="3"/>
  <c r="T6" i="6"/>
  <c r="U14" i="6" s="1"/>
  <c r="T6" i="5"/>
  <c r="U13" i="6" s="1"/>
  <c r="T6" i="4"/>
  <c r="U12" i="6" s="1"/>
  <c r="T6" i="3"/>
  <c r="U11" i="6" s="1"/>
  <c r="T9" i="2"/>
  <c r="U10" i="6" s="1"/>
  <c r="V6" i="1"/>
  <c r="U9" i="6" s="1"/>
  <c r="C27" i="6"/>
  <c r="D27" i="6" s="1"/>
  <c r="E27" i="6" s="1"/>
  <c r="F27" i="6" s="1"/>
  <c r="G27" i="6" s="1"/>
  <c r="H27" i="6" s="1"/>
  <c r="I27" i="6" s="1"/>
  <c r="J27" i="6" s="1"/>
  <c r="K27" i="6" s="1"/>
  <c r="L27" i="6" s="1"/>
  <c r="M27" i="6" s="1"/>
  <c r="N27" i="6" s="1"/>
  <c r="O27" i="6" s="1"/>
  <c r="P27" i="6" s="1"/>
  <c r="Q27" i="6" s="1"/>
  <c r="C27" i="5"/>
  <c r="C28" i="5" s="1"/>
  <c r="D28" i="5" s="1"/>
  <c r="E28" i="5" s="1"/>
  <c r="F28" i="5" s="1"/>
  <c r="G28" i="5" s="1"/>
  <c r="H28" i="5" s="1"/>
  <c r="I28" i="5" s="1"/>
  <c r="J28" i="5" s="1"/>
  <c r="K28" i="5" s="1"/>
  <c r="L28" i="5" s="1"/>
  <c r="M28" i="5" s="1"/>
  <c r="N28" i="5" s="1"/>
  <c r="O28" i="5" s="1"/>
  <c r="P28" i="5" s="1"/>
  <c r="Q28" i="5" s="1"/>
  <c r="C27" i="4"/>
  <c r="C28" i="4" s="1"/>
  <c r="D28" i="4" s="1"/>
  <c r="E28" i="4" s="1"/>
  <c r="F28" i="4" s="1"/>
  <c r="G28" i="4" s="1"/>
  <c r="H28" i="4" s="1"/>
  <c r="I28" i="4" s="1"/>
  <c r="J28" i="4" s="1"/>
  <c r="K28" i="4" s="1"/>
  <c r="L28" i="4" s="1"/>
  <c r="M28" i="4" s="1"/>
  <c r="N28" i="4" s="1"/>
  <c r="O28" i="4" s="1"/>
  <c r="P28" i="4" s="1"/>
  <c r="Q28" i="4" s="1"/>
  <c r="C27" i="3"/>
  <c r="C28" i="3" s="1"/>
  <c r="D28" i="3" s="1"/>
  <c r="E28" i="3" s="1"/>
  <c r="F28" i="3" s="1"/>
  <c r="G28" i="3" s="1"/>
  <c r="H28" i="3" s="1"/>
  <c r="I28" i="3" s="1"/>
  <c r="J28" i="3" s="1"/>
  <c r="K28" i="3" s="1"/>
  <c r="L28" i="3" s="1"/>
  <c r="M28" i="3" s="1"/>
  <c r="N28" i="3" s="1"/>
  <c r="O28" i="3" s="1"/>
  <c r="P28" i="3" s="1"/>
  <c r="Q28" i="3" s="1"/>
  <c r="C30" i="2"/>
  <c r="C31" i="2" s="1"/>
  <c r="D31" i="2" s="1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C27" i="1"/>
  <c r="C28" i="1" s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C28" i="6" l="1"/>
  <c r="D28" i="6" s="1"/>
  <c r="E28" i="6" s="1"/>
  <c r="F28" i="6" s="1"/>
  <c r="G28" i="6" s="1"/>
  <c r="H28" i="6" s="1"/>
  <c r="I28" i="6" s="1"/>
  <c r="J28" i="6" s="1"/>
  <c r="K28" i="6" s="1"/>
  <c r="L28" i="6" s="1"/>
  <c r="M28" i="6" s="1"/>
  <c r="N28" i="6" s="1"/>
  <c r="O28" i="6" s="1"/>
  <c r="P28" i="6" s="1"/>
  <c r="Q28" i="6" s="1"/>
  <c r="U15" i="6"/>
  <c r="D27" i="5"/>
  <c r="E27" i="5" s="1"/>
  <c r="F27" i="5" s="1"/>
  <c r="G27" i="5" s="1"/>
  <c r="H27" i="5" s="1"/>
  <c r="I27" i="5" s="1"/>
  <c r="J27" i="5" s="1"/>
  <c r="K27" i="5" s="1"/>
  <c r="L27" i="5" s="1"/>
  <c r="M27" i="5" s="1"/>
  <c r="N27" i="5" s="1"/>
  <c r="O27" i="5" s="1"/>
  <c r="P27" i="5" s="1"/>
  <c r="Q27" i="5" s="1"/>
  <c r="D27" i="4"/>
  <c r="E27" i="4" s="1"/>
  <c r="F27" i="4" s="1"/>
  <c r="G27" i="4" s="1"/>
  <c r="H27" i="4" s="1"/>
  <c r="I27" i="4" s="1"/>
  <c r="J27" i="4" s="1"/>
  <c r="K27" i="4" s="1"/>
  <c r="L27" i="4" s="1"/>
  <c r="M27" i="4" s="1"/>
  <c r="N27" i="4" s="1"/>
  <c r="O27" i="4" s="1"/>
  <c r="P27" i="4" s="1"/>
  <c r="Q27" i="4" s="1"/>
  <c r="D27" i="3"/>
  <c r="E27" i="3" s="1"/>
  <c r="F27" i="3" s="1"/>
  <c r="G27" i="3" s="1"/>
  <c r="H27" i="3" s="1"/>
  <c r="I27" i="3" s="1"/>
  <c r="J27" i="3" s="1"/>
  <c r="K27" i="3" s="1"/>
  <c r="L27" i="3" s="1"/>
  <c r="M27" i="3" s="1"/>
  <c r="N27" i="3" s="1"/>
  <c r="O27" i="3" s="1"/>
  <c r="P27" i="3" s="1"/>
  <c r="Q27" i="3" s="1"/>
  <c r="D30" i="2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D27" i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</calcChain>
</file>

<file path=xl/sharedStrings.xml><?xml version="1.0" encoding="utf-8"?>
<sst xmlns="http://schemas.openxmlformats.org/spreadsheetml/2006/main" count="169" uniqueCount="52">
  <si>
    <t>Backlog Item ID</t>
  </si>
  <si>
    <t>User Stories / Requirements / Bugs</t>
  </si>
  <si>
    <t>Estimated Time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</si>
  <si>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</si>
  <si>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</si>
  <si>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</si>
  <si>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</si>
  <si>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</si>
  <si>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</si>
  <si>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</si>
  <si>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</si>
  <si>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</si>
  <si>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</si>
  <si>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</si>
  <si>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</si>
  <si>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</si>
  <si>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</si>
  <si>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</si>
  <si>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</si>
  <si>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Team Member</t>
  </si>
  <si>
    <t>Total Time</t>
  </si>
  <si>
    <t>Title Page</t>
  </si>
  <si>
    <t>Alexis Strickland</t>
  </si>
  <si>
    <t>Table of Contents</t>
  </si>
  <si>
    <t>Dominant Elting</t>
  </si>
  <si>
    <t>Section 1 Executive Summary with Narrative and Conclusions</t>
  </si>
  <si>
    <t>Khadeem Dublin</t>
  </si>
  <si>
    <t>Company Background &amp; Current Environment</t>
  </si>
  <si>
    <t>Ryan McCrary</t>
  </si>
  <si>
    <t>Problem Analysis (BPA, BPI, BPR)</t>
  </si>
  <si>
    <t>Total Team Time</t>
  </si>
  <si>
    <t>Proposed System Objectives and Constraints</t>
  </si>
  <si>
    <t>Expected Benefits</t>
  </si>
  <si>
    <t>Context Diagram</t>
  </si>
  <si>
    <t>Use Case Diagram</t>
  </si>
  <si>
    <t>Meetings</t>
  </si>
  <si>
    <t>Remaining Effort</t>
  </si>
  <si>
    <t>Ideal Effort</t>
  </si>
  <si>
    <t>Section 2 Executive Summary with Narrative and Conclusions</t>
  </si>
  <si>
    <t>Supplement Specifications (Non-Functional)</t>
  </si>
  <si>
    <t xml:space="preserve"> ---operational</t>
  </si>
  <si>
    <t xml:space="preserve">  ---performance</t>
  </si>
  <si>
    <t xml:space="preserve">  ---security</t>
  </si>
  <si>
    <t xml:space="preserve">  ---cultural and political</t>
  </si>
  <si>
    <t>Concept Diagram</t>
  </si>
  <si>
    <t>Total Project Time</t>
  </si>
  <si>
    <t>Sprint 1</t>
  </si>
  <si>
    <t>Sprint 2</t>
  </si>
  <si>
    <t>Sprint 3</t>
  </si>
  <si>
    <t>Sprint 4</t>
  </si>
  <si>
    <t>Sprint 5</t>
  </si>
  <si>
    <t>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</si>
</sst>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chartsheet" Target="chartsheets/sheet6.xml"/><Relationship Id="rId1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5.xml"/><Relationship Id="rId19" Type="http://schemas.openxmlformats.org/officeDocument/2006/relationships/customXml" Target="../customXml/item3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'Sprint 1 Burndown'!$A$27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'Sprint 1 Burndown'!$C$27:$Q$27</c:f>
              <c:numCache>
                <c:formatCode>General</c:formatCode>
                <c:ptCount val="15"/>
                <c:pt idx="0">
                  <c:v>52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41.5</c:v>
                </c:pt>
                <c:pt idx="5">
                  <c:v>41.5</c:v>
                </c:pt>
                <c:pt idx="6">
                  <c:v>41.5</c:v>
                </c:pt>
                <c:pt idx="7">
                  <c:v>41.5</c:v>
                </c:pt>
                <c:pt idx="8">
                  <c:v>30.5</c:v>
                </c:pt>
                <c:pt idx="9">
                  <c:v>30.5</c:v>
                </c:pt>
                <c:pt idx="10">
                  <c:v>30.5</c:v>
                </c:pt>
                <c:pt idx="11">
                  <c:v>11</c:v>
                </c:pt>
                <c:pt idx="12">
                  <c:v>11</c:v>
                </c:pt>
                <c:pt idx="13">
                  <c:v>-1</c:v>
                </c:pt>
                <c:pt idx="14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02-4C50-8F3F-0C5C5A77F0B8}"/>
            </c:ext>
          </c:extLst>
        </c:ser>
        <c:ser>
          <c:idx val="1"/>
          <c:order val="1"/>
          <c:tx>
            <c:strRef>
              <c:f>'Sprint 1 Burndown'!$A$28</c:f>
              <c:strCache>
                <c:ptCount val="1"/>
                <c:pt idx="0">
                  <c:v>Ideal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1 Burndown'!$C$28:$Q$28</c:f>
              <c:numCache>
                <c:formatCode>0</c:formatCode>
                <c:ptCount val="15"/>
                <c:pt idx="0" formatCode="General">
                  <c:v>52</c:v>
                </c:pt>
                <c:pt idx="1">
                  <c:v>48.285714285714285</c:v>
                </c:pt>
                <c:pt idx="2">
                  <c:v>44.571428571428569</c:v>
                </c:pt>
                <c:pt idx="3">
                  <c:v>40.857142857142854</c:v>
                </c:pt>
                <c:pt idx="4">
                  <c:v>37.142857142857139</c:v>
                </c:pt>
                <c:pt idx="5">
                  <c:v>33.428571428571423</c:v>
                </c:pt>
                <c:pt idx="6">
                  <c:v>29.714285714285708</c:v>
                </c:pt>
                <c:pt idx="7">
                  <c:v>25.999999999999993</c:v>
                </c:pt>
                <c:pt idx="8">
                  <c:v>22.285714285714278</c:v>
                </c:pt>
                <c:pt idx="9">
                  <c:v>18.571428571428562</c:v>
                </c:pt>
                <c:pt idx="10">
                  <c:v>14.857142857142847</c:v>
                </c:pt>
                <c:pt idx="11">
                  <c:v>11.142857142857132</c:v>
                </c:pt>
                <c:pt idx="12">
                  <c:v>7.4285714285714173</c:v>
                </c:pt>
                <c:pt idx="13">
                  <c:v>3.7142857142857029</c:v>
                </c:pt>
                <c:pt idx="14">
                  <c:v>-1.1546319456101628E-14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02-4C50-8F3F-0C5C5A77F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055584"/>
        <c:axId val="516019664"/>
      </c:lineChart>
      <c:catAx>
        <c:axId val="505055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19664"/>
        <c:crosses val="autoZero"/>
        <c:auto val="1"/>
        <c:lblAlgn val="ctr"/>
        <c:lblOffset val="100"/>
        <c:noMultiLvlLbl val="0"/>
      </c:catAx>
      <c:valAx>
        <c:axId val="51601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05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'Sprint 2 Burndown'!$A$30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'Sprint 2 Burndown'!$C$30:$Q$30</c:f>
              <c:numCache>
                <c:formatCode>General</c:formatCode>
                <c:ptCount val="15"/>
                <c:pt idx="0">
                  <c:v>40.5</c:v>
                </c:pt>
                <c:pt idx="1">
                  <c:v>40.5</c:v>
                </c:pt>
                <c:pt idx="2">
                  <c:v>40.5</c:v>
                </c:pt>
                <c:pt idx="3">
                  <c:v>40.5</c:v>
                </c:pt>
                <c:pt idx="4">
                  <c:v>40.5</c:v>
                </c:pt>
                <c:pt idx="5">
                  <c:v>32.5</c:v>
                </c:pt>
                <c:pt idx="6">
                  <c:v>24.5</c:v>
                </c:pt>
                <c:pt idx="7">
                  <c:v>24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2</c:v>
                </c:pt>
                <c:pt idx="13">
                  <c:v>-2</c:v>
                </c:pt>
                <c:pt idx="14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5-42E7-84D9-6C1D12319C91}"/>
            </c:ext>
          </c:extLst>
        </c:ser>
        <c:ser>
          <c:idx val="1"/>
          <c:order val="1"/>
          <c:tx>
            <c:strRef>
              <c:f>'Sprint 2 Burndown'!$A$31</c:f>
              <c:strCache>
                <c:ptCount val="1"/>
                <c:pt idx="0">
                  <c:v>Ideal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2 Burndown'!$C$31:$Q$31</c:f>
              <c:numCache>
                <c:formatCode>0</c:formatCode>
                <c:ptCount val="15"/>
                <c:pt idx="0" formatCode="General">
                  <c:v>40.5</c:v>
                </c:pt>
                <c:pt idx="1">
                  <c:v>37.607142857142854</c:v>
                </c:pt>
                <c:pt idx="2">
                  <c:v>34.714285714285708</c:v>
                </c:pt>
                <c:pt idx="3">
                  <c:v>31.821428571428566</c:v>
                </c:pt>
                <c:pt idx="4">
                  <c:v>28.928571428571423</c:v>
                </c:pt>
                <c:pt idx="5">
                  <c:v>26.035714285714281</c:v>
                </c:pt>
                <c:pt idx="6">
                  <c:v>23.142857142857139</c:v>
                </c:pt>
                <c:pt idx="7">
                  <c:v>20.249999999999996</c:v>
                </c:pt>
                <c:pt idx="8">
                  <c:v>17.357142857142854</c:v>
                </c:pt>
                <c:pt idx="9">
                  <c:v>14.464285714285712</c:v>
                </c:pt>
                <c:pt idx="10">
                  <c:v>11.571428571428569</c:v>
                </c:pt>
                <c:pt idx="11">
                  <c:v>8.678571428571427</c:v>
                </c:pt>
                <c:pt idx="12">
                  <c:v>5.7857142857142847</c:v>
                </c:pt>
                <c:pt idx="13">
                  <c:v>2.8928571428571419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05-42E7-84D9-6C1D12319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944976"/>
        <c:axId val="647228592"/>
      </c:lineChart>
      <c:catAx>
        <c:axId val="36194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28592"/>
        <c:crosses val="autoZero"/>
        <c:auto val="1"/>
        <c:lblAlgn val="ctr"/>
        <c:lblOffset val="100"/>
        <c:noMultiLvlLbl val="0"/>
      </c:catAx>
      <c:valAx>
        <c:axId val="64722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4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'Sprint 3 Burndown'!$A$27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'Sprint 3 Burndown'!$C$27:$Q$27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12-4BE1-A51C-0E96500DEF08}"/>
            </c:ext>
          </c:extLst>
        </c:ser>
        <c:ser>
          <c:idx val="1"/>
          <c:order val="1"/>
          <c:tx>
            <c:strRef>
              <c:f>'Sprint 3 Burndown'!$A$28</c:f>
              <c:strCache>
                <c:ptCount val="1"/>
                <c:pt idx="0">
                  <c:v>Ideal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3 Burndown'!$C$28:$Q$28</c:f>
              <c:numCache>
                <c:formatCode>0</c:formatCode>
                <c:ptCount val="15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12-4BE1-A51C-0E96500DE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030192"/>
        <c:axId val="1600942576"/>
      </c:lineChart>
      <c:catAx>
        <c:axId val="485030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942576"/>
        <c:crosses val="autoZero"/>
        <c:auto val="1"/>
        <c:lblAlgn val="ctr"/>
        <c:lblOffset val="100"/>
        <c:noMultiLvlLbl val="0"/>
      </c:catAx>
      <c:valAx>
        <c:axId val="16009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3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'Sprint 4 Burndown'!$A$27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'Sprint 4 Burndown'!$C$27:$Q$27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53-44C5-9457-EA96D26765EA}"/>
            </c:ext>
          </c:extLst>
        </c:ser>
        <c:ser>
          <c:idx val="1"/>
          <c:order val="1"/>
          <c:tx>
            <c:strRef>
              <c:f>'Sprint 4 Burndown'!$A$28</c:f>
              <c:strCache>
                <c:ptCount val="1"/>
                <c:pt idx="0">
                  <c:v>Ideal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4 Burndown'!$C$28:$Q$28</c:f>
              <c:numCache>
                <c:formatCode>0</c:formatCode>
                <c:ptCount val="15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53-44C5-9457-EA96D2676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833008"/>
        <c:axId val="334114688"/>
      </c:lineChart>
      <c:catAx>
        <c:axId val="331833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14688"/>
        <c:crosses val="autoZero"/>
        <c:auto val="1"/>
        <c:lblAlgn val="ctr"/>
        <c:lblOffset val="100"/>
        <c:noMultiLvlLbl val="0"/>
      </c:catAx>
      <c:valAx>
        <c:axId val="3341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3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'Sprint 5 Burndown'!$A$27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'Sprint 5 Burndown'!$C$27:$Q$27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2-4C4D-950C-60EF00428576}"/>
            </c:ext>
          </c:extLst>
        </c:ser>
        <c:ser>
          <c:idx val="1"/>
          <c:order val="1"/>
          <c:tx>
            <c:strRef>
              <c:f>'Sprint 5 Burndown'!$A$28</c:f>
              <c:strCache>
                <c:ptCount val="1"/>
                <c:pt idx="0">
                  <c:v>Ideal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5 Burndown'!$C$28:$Q$28</c:f>
              <c:numCache>
                <c:formatCode>0</c:formatCode>
                <c:ptCount val="15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2-4C4D-950C-60EF00428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024592"/>
        <c:axId val="645635680"/>
      </c:lineChart>
      <c:catAx>
        <c:axId val="48502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35680"/>
        <c:crosses val="autoZero"/>
        <c:auto val="1"/>
        <c:lblAlgn val="ctr"/>
        <c:lblOffset val="100"/>
        <c:noMultiLvlLbl val="0"/>
      </c:catAx>
      <c:valAx>
        <c:axId val="64563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02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'Sprint 6 Burndown'!$A$27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'Sprint 6 Burndown'!$C$27:$Q$27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6C-4F66-83FD-A18C02821A6B}"/>
            </c:ext>
          </c:extLst>
        </c:ser>
        <c:ser>
          <c:idx val="1"/>
          <c:order val="1"/>
          <c:tx>
            <c:strRef>
              <c:f>'Sprint 6 Burndown'!$A$28</c:f>
              <c:strCache>
                <c:ptCount val="1"/>
                <c:pt idx="0">
                  <c:v>Ideal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6 Burndown'!$C$28:$Q$28</c:f>
              <c:numCache>
                <c:formatCode>0</c:formatCode>
                <c:ptCount val="15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6C-4F66-83FD-A18C02821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200528"/>
        <c:axId val="652871888"/>
      </c:lineChart>
      <c:catAx>
        <c:axId val="480200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871888"/>
        <c:crosses val="autoZero"/>
        <c:auto val="1"/>
        <c:lblAlgn val="ctr"/>
        <c:lblOffset val="100"/>
        <c:noMultiLvlLbl val="0"/>
      </c:catAx>
      <c:valAx>
        <c:axId val="65287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0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E1E9CB-5F58-488B-AAE1-5F6BA4FBED6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BCC576-450C-4E39-A07A-563A388777B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42795D-EE08-473F-B4C4-051A7E38672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12E4C7-DDC2-412F-AECF-D838A7E0B2B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68E9DD-6FC2-4D31-94A1-D927E6AA53D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131C60-C36B-4ACA-B3CA-997C984F9CAC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58F4DC-478D-4037-B4B3-3E6AD96B10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88FDFE-A514-4CAB-9EEA-47F892F57B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4A56-3F3E-4E03-984B-58060E0E18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882C0-8B9E-46EB-BF9C-5F42D57565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EB797E-C264-457A-A2FD-3DD1EC2CCD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3D4198-423B-4E4D-A055-3AAEB3CD4A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51A7-8BEF-490D-8DA1-3398C39255BB}">
  <dimension ref="A1:X28"/>
  <sheetViews>
    <sheetView topLeftCell="C1" workbookViewId="0">
      <selection activeCell="U12" sqref="U12"/>
    </sheetView>
  </sheetViews>
  <sheetFormatPr defaultColWidth="8.85546875" defaultRowHeight="15"/>
  <cols>
    <col min="1" max="1" width="7.7109375" bestFit="1" customWidth="1"/>
    <col min="2" max="2" width="55.85546875" bestFit="1" customWidth="1"/>
    <col min="3" max="3" width="9.85546875" bestFit="1" customWidth="1"/>
    <col min="21" max="21" width="15.7109375" bestFit="1" customWidth="1"/>
  </cols>
  <sheetData>
    <row r="1" spans="1:2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19</v>
      </c>
      <c r="V1" s="1" t="s">
        <v>20</v>
      </c>
    </row>
    <row r="2" spans="1:24">
      <c r="A2">
        <v>1</v>
      </c>
      <c r="B2" t="s">
        <v>21</v>
      </c>
      <c r="C2" s="2">
        <v>0.5</v>
      </c>
      <c r="D2" s="12">
        <v>0.5</v>
      </c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9" t="s">
        <v>22</v>
      </c>
      <c r="V2" s="2">
        <f>SUM(D2,G3,N7,Q7,R3,K10)</f>
        <v>6.5</v>
      </c>
    </row>
    <row r="3" spans="1:24">
      <c r="A3">
        <v>2</v>
      </c>
      <c r="B3" t="s">
        <v>23</v>
      </c>
      <c r="C3" s="2">
        <v>1</v>
      </c>
      <c r="D3" s="2"/>
      <c r="E3" s="2"/>
      <c r="F3" s="2"/>
      <c r="G3" s="12">
        <v>0.5</v>
      </c>
      <c r="H3" s="12"/>
      <c r="I3" s="2"/>
      <c r="J3" s="2"/>
      <c r="K3" s="2"/>
      <c r="L3" s="2"/>
      <c r="M3" s="2"/>
      <c r="N3" s="2"/>
      <c r="O3" s="2"/>
      <c r="P3" s="2"/>
      <c r="Q3" s="2"/>
      <c r="R3" s="12">
        <v>0.5</v>
      </c>
      <c r="S3" s="12"/>
      <c r="U3" s="8" t="s">
        <v>24</v>
      </c>
      <c r="V3" s="2">
        <f>SUM(P6)</f>
        <v>2</v>
      </c>
    </row>
    <row r="4" spans="1:24">
      <c r="A4">
        <v>3</v>
      </c>
      <c r="B4" t="s">
        <v>25</v>
      </c>
      <c r="C4" s="2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1">
        <v>2</v>
      </c>
      <c r="S4" s="11"/>
      <c r="U4" s="10" t="s">
        <v>26</v>
      </c>
      <c r="V4" s="2">
        <f>SUM(N5,P5,R4)</f>
        <v>4.5</v>
      </c>
    </row>
    <row r="5" spans="1:24">
      <c r="A5">
        <v>4</v>
      </c>
      <c r="B5" t="s">
        <v>27</v>
      </c>
      <c r="C5" s="2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11">
        <v>0.5</v>
      </c>
      <c r="O5" s="11"/>
      <c r="P5" s="11">
        <v>2</v>
      </c>
      <c r="Q5" s="11"/>
      <c r="R5" s="2"/>
      <c r="S5" s="2"/>
      <c r="U5" s="14" t="s">
        <v>28</v>
      </c>
      <c r="V5" s="2">
        <f>SUM(K9,N8)</f>
        <v>5</v>
      </c>
    </row>
    <row r="6" spans="1:24">
      <c r="A6">
        <v>5</v>
      </c>
      <c r="B6" t="s">
        <v>29</v>
      </c>
      <c r="C6" s="2">
        <v>1.5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3">
        <v>2</v>
      </c>
      <c r="Q6" s="13"/>
      <c r="R6" s="2"/>
      <c r="S6" s="2"/>
      <c r="V6" s="6">
        <f>SUM(V2:V5)</f>
        <v>18</v>
      </c>
      <c r="W6" s="17" t="s">
        <v>30</v>
      </c>
      <c r="X6" s="17"/>
    </row>
    <row r="7" spans="1:24">
      <c r="A7">
        <v>6</v>
      </c>
      <c r="B7" t="s">
        <v>31</v>
      </c>
      <c r="C7" s="2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12">
        <v>1</v>
      </c>
      <c r="O7" s="12"/>
      <c r="P7" s="12"/>
      <c r="Q7" s="12">
        <v>2</v>
      </c>
      <c r="R7" s="12"/>
      <c r="S7" s="2"/>
    </row>
    <row r="8" spans="1:24">
      <c r="A8">
        <v>7</v>
      </c>
      <c r="B8" t="s">
        <v>32</v>
      </c>
      <c r="C8" s="2">
        <v>1</v>
      </c>
      <c r="D8" s="2"/>
      <c r="E8" s="2"/>
      <c r="F8" s="2"/>
      <c r="G8" s="2"/>
      <c r="H8" s="2"/>
      <c r="J8" s="2"/>
      <c r="K8" s="2"/>
      <c r="L8" s="2"/>
      <c r="M8" s="2"/>
      <c r="N8" s="15">
        <v>2</v>
      </c>
      <c r="O8" s="2"/>
      <c r="P8" s="2"/>
      <c r="Q8" s="2"/>
      <c r="R8" s="2"/>
      <c r="S8" s="2"/>
    </row>
    <row r="9" spans="1:24">
      <c r="A9">
        <v>8</v>
      </c>
      <c r="B9" t="s">
        <v>33</v>
      </c>
      <c r="C9" s="2">
        <v>2</v>
      </c>
      <c r="D9" s="2"/>
      <c r="E9" s="2"/>
      <c r="F9" s="2"/>
      <c r="G9" s="2"/>
      <c r="H9" s="2"/>
      <c r="I9" s="2"/>
      <c r="J9" s="2"/>
      <c r="K9" s="15">
        <v>3</v>
      </c>
      <c r="L9" s="2"/>
      <c r="M9" s="2"/>
      <c r="N9" s="2"/>
      <c r="O9" s="2"/>
      <c r="P9" s="2"/>
      <c r="Q9" s="2"/>
      <c r="R9" s="2"/>
      <c r="S9" s="2"/>
    </row>
    <row r="10" spans="1:24">
      <c r="A10">
        <v>9</v>
      </c>
      <c r="B10" t="s">
        <v>34</v>
      </c>
      <c r="C10" s="2">
        <v>2</v>
      </c>
      <c r="D10" s="2"/>
      <c r="E10" s="2"/>
      <c r="F10" s="2"/>
      <c r="G10" s="2"/>
      <c r="H10" s="2"/>
      <c r="I10" s="2"/>
      <c r="J10" s="2"/>
      <c r="K10" s="12">
        <v>2</v>
      </c>
      <c r="L10" s="2"/>
      <c r="M10" s="2"/>
      <c r="N10" s="2"/>
      <c r="O10" s="2"/>
      <c r="P10" s="2"/>
      <c r="Q10" s="2"/>
      <c r="R10" s="2"/>
      <c r="S10" s="2"/>
    </row>
    <row r="11" spans="1:24">
      <c r="C11" s="2"/>
      <c r="D11" s="2"/>
      <c r="E11" s="2"/>
      <c r="F11" s="2"/>
      <c r="G11" s="2"/>
      <c r="H11" s="2"/>
      <c r="I11" s="2"/>
      <c r="J11" s="2"/>
      <c r="K11" s="12"/>
      <c r="L11" s="2"/>
      <c r="M11" s="2"/>
      <c r="N11" s="2"/>
      <c r="O11" s="2"/>
      <c r="P11" s="2"/>
      <c r="Q11" s="2"/>
      <c r="R11" s="2"/>
      <c r="S11" s="2"/>
    </row>
    <row r="12" spans="1:24">
      <c r="B12" t="s">
        <v>35</v>
      </c>
      <c r="C12" s="2">
        <v>40</v>
      </c>
      <c r="D12" s="2">
        <v>1.5</v>
      </c>
      <c r="E12" s="2"/>
      <c r="F12" s="2"/>
      <c r="G12" s="2">
        <v>8</v>
      </c>
      <c r="H12" s="2"/>
      <c r="I12" s="2"/>
      <c r="J12" s="2"/>
      <c r="K12" s="2">
        <v>6</v>
      </c>
      <c r="L12" s="2"/>
      <c r="M12" s="2"/>
      <c r="N12" s="2">
        <v>16</v>
      </c>
      <c r="O12" s="2"/>
      <c r="P12" s="2">
        <v>8</v>
      </c>
      <c r="Q12" s="2">
        <v>6</v>
      </c>
      <c r="R12" s="2">
        <v>8</v>
      </c>
      <c r="S12" s="2">
        <v>6</v>
      </c>
    </row>
    <row r="13" spans="1:24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4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4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16" t="s">
        <v>36</v>
      </c>
      <c r="B27" s="16"/>
      <c r="C27" s="3">
        <f>SUM(C2:C26)</f>
        <v>52</v>
      </c>
      <c r="D27" s="3">
        <f>C27-SUM(D2:D26)</f>
        <v>50</v>
      </c>
      <c r="E27" s="3">
        <f t="shared" ref="E27:Q27" si="0">D27-SUM(E2:E26)</f>
        <v>50</v>
      </c>
      <c r="F27" s="3">
        <f t="shared" si="0"/>
        <v>50</v>
      </c>
      <c r="G27" s="3">
        <f t="shared" si="0"/>
        <v>41.5</v>
      </c>
      <c r="H27" s="3">
        <f t="shared" si="0"/>
        <v>41.5</v>
      </c>
      <c r="I27" s="3">
        <f t="shared" si="0"/>
        <v>41.5</v>
      </c>
      <c r="J27" s="3">
        <f t="shared" si="0"/>
        <v>41.5</v>
      </c>
      <c r="K27" s="3">
        <f t="shared" si="0"/>
        <v>30.5</v>
      </c>
      <c r="L27" s="3">
        <f t="shared" si="0"/>
        <v>30.5</v>
      </c>
      <c r="M27" s="3">
        <f t="shared" si="0"/>
        <v>30.5</v>
      </c>
      <c r="N27" s="3">
        <f t="shared" si="0"/>
        <v>11</v>
      </c>
      <c r="O27" s="3">
        <f t="shared" si="0"/>
        <v>11</v>
      </c>
      <c r="P27" s="3">
        <f t="shared" si="0"/>
        <v>-1</v>
      </c>
      <c r="Q27" s="3">
        <f t="shared" si="0"/>
        <v>-9</v>
      </c>
      <c r="R27" s="3"/>
      <c r="S27" s="3"/>
    </row>
    <row r="28" spans="1:19">
      <c r="A28" s="16" t="s">
        <v>37</v>
      </c>
      <c r="B28" s="16"/>
      <c r="C28" s="4">
        <f>C27</f>
        <v>52</v>
      </c>
      <c r="D28" s="5">
        <f>C28-($C$27/14)</f>
        <v>48.285714285714285</v>
      </c>
      <c r="E28" s="5">
        <f t="shared" ref="E28:Q28" si="1">D28-($C$27/14)</f>
        <v>44.571428571428569</v>
      </c>
      <c r="F28" s="5">
        <f t="shared" si="1"/>
        <v>40.857142857142854</v>
      </c>
      <c r="G28" s="5">
        <f t="shared" si="1"/>
        <v>37.142857142857139</v>
      </c>
      <c r="H28" s="5">
        <f t="shared" si="1"/>
        <v>33.428571428571423</v>
      </c>
      <c r="I28" s="5">
        <f t="shared" si="1"/>
        <v>29.714285714285708</v>
      </c>
      <c r="J28" s="5">
        <f t="shared" si="1"/>
        <v>25.999999999999993</v>
      </c>
      <c r="K28" s="5">
        <f t="shared" si="1"/>
        <v>22.285714285714278</v>
      </c>
      <c r="L28" s="5">
        <f t="shared" si="1"/>
        <v>18.571428571428562</v>
      </c>
      <c r="M28" s="5">
        <f t="shared" si="1"/>
        <v>14.857142857142847</v>
      </c>
      <c r="N28" s="5">
        <f t="shared" si="1"/>
        <v>11.142857142857132</v>
      </c>
      <c r="O28" s="5">
        <f t="shared" si="1"/>
        <v>7.4285714285714173</v>
      </c>
      <c r="P28" s="5">
        <f t="shared" si="1"/>
        <v>3.7142857142857029</v>
      </c>
      <c r="Q28" s="5">
        <f t="shared" si="1"/>
        <v>-1.1546319456101628E-14</v>
      </c>
      <c r="R28" s="5"/>
      <c r="S28" s="5"/>
    </row>
  </sheetData>
  <mergeCells count="3">
    <mergeCell ref="A27:B27"/>
    <mergeCell ref="A28:B28"/>
    <mergeCell ref="W6:X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97B9-D4AC-4342-8638-734C7B940A6A}">
  <dimension ref="A1:V31"/>
  <sheetViews>
    <sheetView tabSelected="1" topLeftCell="D1" workbookViewId="0">
      <selection activeCell="U5" sqref="U5"/>
    </sheetView>
  </sheetViews>
  <sheetFormatPr defaultColWidth="8.85546875" defaultRowHeight="15"/>
  <cols>
    <col min="1" max="1" width="7.7109375" bestFit="1" customWidth="1"/>
    <col min="2" max="2" width="55.85546875" bestFit="1" customWidth="1"/>
    <col min="3" max="3" width="9.85546875" bestFit="1" customWidth="1"/>
    <col min="19" max="19" width="16.140625" customWidth="1"/>
  </cols>
  <sheetData>
    <row r="1" spans="1:22" ht="3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19</v>
      </c>
      <c r="T1" s="1" t="s">
        <v>20</v>
      </c>
    </row>
    <row r="2" spans="1:22">
      <c r="A2">
        <v>9</v>
      </c>
      <c r="B2" t="s">
        <v>38</v>
      </c>
      <c r="C2" s="2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8">
        <v>1</v>
      </c>
      <c r="P2" s="2"/>
      <c r="Q2" s="2"/>
      <c r="S2" s="9" t="s">
        <v>22</v>
      </c>
      <c r="T2" s="2">
        <f>J3+O3+K6+O6+9</f>
        <v>12</v>
      </c>
    </row>
    <row r="3" spans="1:22">
      <c r="A3">
        <v>10</v>
      </c>
      <c r="B3" t="s">
        <v>34</v>
      </c>
      <c r="C3" s="2">
        <v>2</v>
      </c>
      <c r="D3" s="2"/>
      <c r="E3" s="2"/>
      <c r="F3" s="2"/>
      <c r="G3" s="2"/>
      <c r="H3" s="2"/>
      <c r="I3" s="2"/>
      <c r="J3" s="12">
        <v>0.5</v>
      </c>
      <c r="K3" s="2"/>
      <c r="L3" s="2"/>
      <c r="M3" s="2"/>
      <c r="N3" s="2"/>
      <c r="O3" s="12">
        <v>0.5</v>
      </c>
      <c r="P3" s="2"/>
      <c r="Q3" s="2"/>
      <c r="S3" s="8" t="s">
        <v>24</v>
      </c>
      <c r="T3" s="2">
        <f>O8+8</f>
        <v>9</v>
      </c>
    </row>
    <row r="4" spans="1:22">
      <c r="A4">
        <v>11</v>
      </c>
      <c r="B4" t="s">
        <v>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S4" s="10" t="s">
        <v>26</v>
      </c>
      <c r="T4" s="2">
        <f>O2+L8+9</f>
        <v>10.5</v>
      </c>
    </row>
    <row r="5" spans="1:22">
      <c r="B5" t="s">
        <v>40</v>
      </c>
      <c r="C5" s="2">
        <v>2</v>
      </c>
      <c r="D5" s="2"/>
      <c r="E5" s="2"/>
      <c r="F5" s="2"/>
      <c r="G5" s="2"/>
      <c r="H5" s="2"/>
      <c r="I5" s="2"/>
      <c r="J5" s="2"/>
      <c r="K5" s="15">
        <v>1.5</v>
      </c>
      <c r="L5" s="2"/>
      <c r="M5" s="2"/>
      <c r="N5" s="2"/>
      <c r="O5" s="2"/>
      <c r="P5" s="2"/>
      <c r="Q5" s="2"/>
      <c r="S5" s="14" t="s">
        <v>28</v>
      </c>
      <c r="T5" s="2">
        <f>K5+L9+9</f>
        <v>11</v>
      </c>
    </row>
    <row r="6" spans="1:22">
      <c r="B6" t="s">
        <v>41</v>
      </c>
      <c r="C6" s="2">
        <v>2</v>
      </c>
      <c r="D6" s="2"/>
      <c r="E6" s="2"/>
      <c r="F6" s="2"/>
      <c r="G6" s="2"/>
      <c r="H6" s="2"/>
      <c r="I6" s="2"/>
      <c r="J6" s="2"/>
      <c r="K6" s="12">
        <v>0.5</v>
      </c>
      <c r="L6" s="2"/>
      <c r="M6" s="2"/>
      <c r="N6" s="2"/>
      <c r="O6" s="12">
        <v>1.5</v>
      </c>
      <c r="P6" s="2"/>
      <c r="Q6" s="2"/>
      <c r="S6" s="10"/>
      <c r="T6" s="2"/>
    </row>
    <row r="7" spans="1:22">
      <c r="B7" t="s">
        <v>42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S7" s="10"/>
      <c r="T7" s="2"/>
    </row>
    <row r="8" spans="1:22">
      <c r="B8" t="s">
        <v>43</v>
      </c>
      <c r="C8" s="2">
        <v>1</v>
      </c>
      <c r="D8" s="2"/>
      <c r="E8" s="2"/>
      <c r="F8" s="2"/>
      <c r="G8" s="2"/>
      <c r="H8" s="2"/>
      <c r="I8" s="2"/>
      <c r="J8" s="2"/>
      <c r="K8" s="2"/>
      <c r="L8" s="11">
        <v>0.5</v>
      </c>
      <c r="M8" s="2"/>
      <c r="N8" s="2"/>
      <c r="O8" s="13">
        <v>1</v>
      </c>
      <c r="P8" s="2"/>
      <c r="Q8" s="2"/>
      <c r="T8" s="2"/>
    </row>
    <row r="9" spans="1:22">
      <c r="B9" t="s">
        <v>44</v>
      </c>
      <c r="C9" s="2">
        <v>0.5</v>
      </c>
      <c r="D9" s="2"/>
      <c r="E9" s="2"/>
      <c r="F9" s="2"/>
      <c r="G9" s="2"/>
      <c r="H9" s="2"/>
      <c r="I9" s="2"/>
      <c r="J9" s="2"/>
      <c r="K9" s="2"/>
      <c r="L9" s="15">
        <v>0.5</v>
      </c>
      <c r="M9" s="2"/>
      <c r="N9" s="2"/>
      <c r="O9" s="2"/>
      <c r="P9" s="2"/>
      <c r="Q9" s="2"/>
      <c r="T9" s="6">
        <f>SUM(T2:T8)</f>
        <v>42.5</v>
      </c>
      <c r="U9" s="17" t="s">
        <v>30</v>
      </c>
      <c r="V9" s="17"/>
    </row>
    <row r="10" spans="1:22">
      <c r="C10" s="2"/>
      <c r="D10" s="2"/>
      <c r="E10" s="2"/>
      <c r="F10" s="2"/>
      <c r="G10" s="2"/>
      <c r="H10" s="2"/>
      <c r="I10" s="2"/>
      <c r="J10" s="2"/>
      <c r="K10" s="15"/>
      <c r="L10" s="2"/>
      <c r="M10" s="2"/>
      <c r="N10" s="2"/>
      <c r="O10" s="2"/>
      <c r="P10" s="2"/>
      <c r="Q10" s="2"/>
    </row>
    <row r="11" spans="1:2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2">
      <c r="B13" t="s">
        <v>35</v>
      </c>
      <c r="C13" s="2">
        <v>30</v>
      </c>
      <c r="D13" s="2"/>
      <c r="E13" s="2"/>
      <c r="F13" s="2"/>
      <c r="G13" s="2"/>
      <c r="H13" s="2">
        <v>8</v>
      </c>
      <c r="I13" s="2">
        <v>8</v>
      </c>
      <c r="J13" s="2"/>
      <c r="K13" s="2">
        <v>8</v>
      </c>
      <c r="L13" s="2"/>
      <c r="M13" s="2"/>
      <c r="N13" s="2"/>
      <c r="O13" s="2">
        <v>7</v>
      </c>
      <c r="P13" s="2">
        <v>4</v>
      </c>
      <c r="Q13" s="2"/>
    </row>
    <row r="14" spans="1:2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16" t="s">
        <v>36</v>
      </c>
      <c r="B30" s="16"/>
      <c r="C30" s="3">
        <f>SUM(C2:C29)</f>
        <v>40.5</v>
      </c>
      <c r="D30" s="3">
        <f>C30-SUM(D2:D29)</f>
        <v>40.5</v>
      </c>
      <c r="E30" s="3">
        <f>D30-SUM(E2:E29)</f>
        <v>40.5</v>
      </c>
      <c r="F30" s="3">
        <f>E30-SUM(F2:F29)</f>
        <v>40.5</v>
      </c>
      <c r="G30" s="3">
        <f>F30-SUM(G2:G29)</f>
        <v>40.5</v>
      </c>
      <c r="H30" s="3">
        <f>G30-SUM(H2:H29)</f>
        <v>32.5</v>
      </c>
      <c r="I30" s="3">
        <f>H30-SUM(I2:I29)</f>
        <v>24.5</v>
      </c>
      <c r="J30" s="3">
        <f>I30-SUM(J2:J29)</f>
        <v>24</v>
      </c>
      <c r="K30" s="3">
        <f>J30-SUM(K2:K29)</f>
        <v>14</v>
      </c>
      <c r="L30" s="3">
        <f>K30-SUM(L2:L29)</f>
        <v>13</v>
      </c>
      <c r="M30" s="3">
        <f>L30-SUM(M2:M29)</f>
        <v>13</v>
      </c>
      <c r="N30" s="3">
        <f>M30-SUM(N2:N29)</f>
        <v>13</v>
      </c>
      <c r="O30" s="3">
        <f>N30-SUM(O2:O29)</f>
        <v>2</v>
      </c>
      <c r="P30" s="3">
        <f>O30-SUM(P2:P29)</f>
        <v>-2</v>
      </c>
      <c r="Q30" s="3">
        <f>P30-SUM(Q2:Q29)</f>
        <v>-2</v>
      </c>
    </row>
    <row r="31" spans="1:17">
      <c r="A31" s="16" t="s">
        <v>37</v>
      </c>
      <c r="B31" s="16"/>
      <c r="C31" s="4">
        <f>C30</f>
        <v>40.5</v>
      </c>
      <c r="D31" s="5">
        <f>C31-($C$30/14)</f>
        <v>37.607142857142854</v>
      </c>
      <c r="E31" s="5">
        <f t="shared" ref="E31:Q31" si="0">D31-($C$30/14)</f>
        <v>34.714285714285708</v>
      </c>
      <c r="F31" s="5">
        <f t="shared" si="0"/>
        <v>31.821428571428566</v>
      </c>
      <c r="G31" s="5">
        <f t="shared" si="0"/>
        <v>28.928571428571423</v>
      </c>
      <c r="H31" s="5">
        <f t="shared" si="0"/>
        <v>26.035714285714281</v>
      </c>
      <c r="I31" s="5">
        <f t="shared" si="0"/>
        <v>23.142857142857139</v>
      </c>
      <c r="J31" s="5">
        <f t="shared" si="0"/>
        <v>20.249999999999996</v>
      </c>
      <c r="K31" s="5">
        <f t="shared" si="0"/>
        <v>17.357142857142854</v>
      </c>
      <c r="L31" s="5">
        <f t="shared" si="0"/>
        <v>14.464285714285712</v>
      </c>
      <c r="M31" s="5">
        <f t="shared" si="0"/>
        <v>11.571428571428569</v>
      </c>
      <c r="N31" s="5">
        <f t="shared" si="0"/>
        <v>8.678571428571427</v>
      </c>
      <c r="O31" s="5">
        <f t="shared" si="0"/>
        <v>5.7857142857142847</v>
      </c>
      <c r="P31" s="5">
        <f t="shared" si="0"/>
        <v>2.8928571428571419</v>
      </c>
      <c r="Q31" s="5">
        <f t="shared" si="0"/>
        <v>0</v>
      </c>
    </row>
  </sheetData>
  <mergeCells count="3">
    <mergeCell ref="A30:B30"/>
    <mergeCell ref="A31:B31"/>
    <mergeCell ref="U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7FC1-0557-4FA8-BF8C-C646D0C77084}">
  <dimension ref="A1:V28"/>
  <sheetViews>
    <sheetView workbookViewId="0">
      <selection activeCell="A2" sqref="A2"/>
    </sheetView>
  </sheetViews>
  <sheetFormatPr defaultColWidth="8.85546875" defaultRowHeight="15"/>
  <cols>
    <col min="1" max="1" width="7.7109375" bestFit="1" customWidth="1"/>
    <col min="2" max="2" width="42.28515625" customWidth="1"/>
    <col min="3" max="3" width="9.85546875" bestFit="1" customWidth="1"/>
    <col min="19" max="19" width="14.28515625" customWidth="1"/>
  </cols>
  <sheetData>
    <row r="1" spans="1:22" ht="3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19</v>
      </c>
      <c r="T1" s="1" t="s">
        <v>20</v>
      </c>
    </row>
    <row r="2" spans="1:2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t="str">
        <f>'Sprint 1 Burndown'!U2</f>
        <v>Alexis Strickland</v>
      </c>
      <c r="T2" s="2"/>
    </row>
    <row r="3" spans="1:2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S3" t="str">
        <f>'Sprint 1 Burndown'!U3</f>
        <v>Dominant Elting</v>
      </c>
      <c r="T3" s="2"/>
    </row>
    <row r="4" spans="1:22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S4" t="str">
        <f>'Sprint 1 Burndown'!U4</f>
        <v>Khadeem Dublin</v>
      </c>
      <c r="T4" s="2"/>
    </row>
    <row r="5" spans="1:22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S5" t="str">
        <f>'Sprint 1 Burndown'!U5</f>
        <v>Ryan McCrary</v>
      </c>
      <c r="T5" s="2"/>
    </row>
    <row r="6" spans="1:2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T6" s="6">
        <f>SUM(T2:T5)</f>
        <v>0</v>
      </c>
      <c r="U6" s="17" t="s">
        <v>30</v>
      </c>
      <c r="V6" s="17"/>
    </row>
    <row r="7" spans="1:2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2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16" t="s">
        <v>36</v>
      </c>
      <c r="B27" s="16"/>
      <c r="C27" s="3">
        <f>SUM(C2:C26)</f>
        <v>0</v>
      </c>
      <c r="D27" s="3">
        <f t="shared" ref="D27:Q27" si="0">C27-SUM(D2:D26)</f>
        <v>0</v>
      </c>
      <c r="E27" s="3">
        <f t="shared" si="0"/>
        <v>0</v>
      </c>
      <c r="F27" s="3">
        <f t="shared" si="0"/>
        <v>0</v>
      </c>
      <c r="G27" s="3">
        <f t="shared" si="0"/>
        <v>0</v>
      </c>
      <c r="H27" s="3">
        <f t="shared" si="0"/>
        <v>0</v>
      </c>
      <c r="I27" s="3">
        <f t="shared" si="0"/>
        <v>0</v>
      </c>
      <c r="J27" s="3">
        <f t="shared" si="0"/>
        <v>0</v>
      </c>
      <c r="K27" s="3">
        <f t="shared" si="0"/>
        <v>0</v>
      </c>
      <c r="L27" s="3">
        <f t="shared" si="0"/>
        <v>0</v>
      </c>
      <c r="M27" s="3">
        <f t="shared" si="0"/>
        <v>0</v>
      </c>
      <c r="N27" s="3">
        <f t="shared" si="0"/>
        <v>0</v>
      </c>
      <c r="O27" s="3">
        <f t="shared" si="0"/>
        <v>0</v>
      </c>
      <c r="P27" s="3">
        <f t="shared" si="0"/>
        <v>0</v>
      </c>
      <c r="Q27" s="3">
        <f t="shared" si="0"/>
        <v>0</v>
      </c>
    </row>
    <row r="28" spans="1:17">
      <c r="A28" s="16" t="s">
        <v>37</v>
      </c>
      <c r="B28" s="16"/>
      <c r="C28" s="4">
        <f>C27</f>
        <v>0</v>
      </c>
      <c r="D28" s="5">
        <f>C28-($C$27/14)</f>
        <v>0</v>
      </c>
      <c r="E28" s="5">
        <f t="shared" ref="E28:Q28" si="1">D28-($C$27/14)</f>
        <v>0</v>
      </c>
      <c r="F28" s="5">
        <f t="shared" si="1"/>
        <v>0</v>
      </c>
      <c r="G28" s="5">
        <f t="shared" si="1"/>
        <v>0</v>
      </c>
      <c r="H28" s="5">
        <f t="shared" si="1"/>
        <v>0</v>
      </c>
      <c r="I28" s="5">
        <f t="shared" si="1"/>
        <v>0</v>
      </c>
      <c r="J28" s="5">
        <f t="shared" si="1"/>
        <v>0</v>
      </c>
      <c r="K28" s="5">
        <f t="shared" si="1"/>
        <v>0</v>
      </c>
      <c r="L28" s="5">
        <f t="shared" si="1"/>
        <v>0</v>
      </c>
      <c r="M28" s="5">
        <f t="shared" si="1"/>
        <v>0</v>
      </c>
      <c r="N28" s="5">
        <f t="shared" si="1"/>
        <v>0</v>
      </c>
      <c r="O28" s="5">
        <f t="shared" si="1"/>
        <v>0</v>
      </c>
      <c r="P28" s="5">
        <f t="shared" si="1"/>
        <v>0</v>
      </c>
      <c r="Q28" s="5">
        <f t="shared" si="1"/>
        <v>0</v>
      </c>
    </row>
  </sheetData>
  <mergeCells count="3">
    <mergeCell ref="A27:B27"/>
    <mergeCell ref="A28:B28"/>
    <mergeCell ref="U6:V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D4B2-A9C4-4C0C-BD3C-F1B7870AA06A}">
  <dimension ref="A1:V28"/>
  <sheetViews>
    <sheetView workbookViewId="0">
      <selection activeCell="A2" sqref="A2"/>
    </sheetView>
  </sheetViews>
  <sheetFormatPr defaultColWidth="8.85546875" defaultRowHeight="15"/>
  <cols>
    <col min="1" max="1" width="7.7109375" bestFit="1" customWidth="1"/>
    <col min="2" max="2" width="42.28515625" customWidth="1"/>
    <col min="3" max="3" width="9.85546875" bestFit="1" customWidth="1"/>
    <col min="19" max="19" width="14.28515625" customWidth="1"/>
  </cols>
  <sheetData>
    <row r="1" spans="1:22" ht="3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19</v>
      </c>
      <c r="T1" s="1" t="s">
        <v>20</v>
      </c>
    </row>
    <row r="2" spans="1:2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t="str">
        <f>'Sprint 1 Burndown'!U2</f>
        <v>Alexis Strickland</v>
      </c>
      <c r="T2" s="2"/>
    </row>
    <row r="3" spans="1:2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S3" t="str">
        <f>'Sprint 1 Burndown'!U3</f>
        <v>Dominant Elting</v>
      </c>
      <c r="T3" s="2"/>
    </row>
    <row r="4" spans="1:22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S4" t="str">
        <f>'Sprint 1 Burndown'!U4</f>
        <v>Khadeem Dublin</v>
      </c>
      <c r="T4" s="2"/>
    </row>
    <row r="5" spans="1:22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S5" t="str">
        <f>'Sprint 1 Burndown'!U5</f>
        <v>Ryan McCrary</v>
      </c>
      <c r="T5" s="2"/>
    </row>
    <row r="6" spans="1:2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T6" s="6">
        <f>SUM(T2:T5)</f>
        <v>0</v>
      </c>
      <c r="U6" s="17" t="s">
        <v>30</v>
      </c>
      <c r="V6" s="17"/>
    </row>
    <row r="7" spans="1:2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2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16" t="s">
        <v>36</v>
      </c>
      <c r="B27" s="16"/>
      <c r="C27" s="3">
        <f>SUM(C2:C26)</f>
        <v>0</v>
      </c>
      <c r="D27" s="3">
        <f>C27-SUM(D2:D26)</f>
        <v>0</v>
      </c>
      <c r="E27" s="3">
        <f t="shared" ref="E27:Q27" si="0">D27-SUM(E2:E26)</f>
        <v>0</v>
      </c>
      <c r="F27" s="3">
        <f t="shared" si="0"/>
        <v>0</v>
      </c>
      <c r="G27" s="3">
        <f t="shared" si="0"/>
        <v>0</v>
      </c>
      <c r="H27" s="3">
        <f t="shared" si="0"/>
        <v>0</v>
      </c>
      <c r="I27" s="3">
        <f t="shared" si="0"/>
        <v>0</v>
      </c>
      <c r="J27" s="3">
        <f t="shared" si="0"/>
        <v>0</v>
      </c>
      <c r="K27" s="3">
        <f t="shared" si="0"/>
        <v>0</v>
      </c>
      <c r="L27" s="3">
        <f t="shared" si="0"/>
        <v>0</v>
      </c>
      <c r="M27" s="3">
        <f t="shared" si="0"/>
        <v>0</v>
      </c>
      <c r="N27" s="3">
        <f t="shared" si="0"/>
        <v>0</v>
      </c>
      <c r="O27" s="3">
        <f t="shared" si="0"/>
        <v>0</v>
      </c>
      <c r="P27" s="3">
        <f t="shared" si="0"/>
        <v>0</v>
      </c>
      <c r="Q27" s="3">
        <f t="shared" si="0"/>
        <v>0</v>
      </c>
    </row>
    <row r="28" spans="1:17">
      <c r="A28" s="16" t="s">
        <v>37</v>
      </c>
      <c r="B28" s="16"/>
      <c r="C28" s="4">
        <f>C27</f>
        <v>0</v>
      </c>
      <c r="D28" s="5">
        <f>C28-($C$27/14)</f>
        <v>0</v>
      </c>
      <c r="E28" s="5">
        <f t="shared" ref="E28:Q28" si="1">D28-($C$27/14)</f>
        <v>0</v>
      </c>
      <c r="F28" s="5">
        <f t="shared" si="1"/>
        <v>0</v>
      </c>
      <c r="G28" s="5">
        <f t="shared" si="1"/>
        <v>0</v>
      </c>
      <c r="H28" s="5">
        <f t="shared" si="1"/>
        <v>0</v>
      </c>
      <c r="I28" s="5">
        <f t="shared" si="1"/>
        <v>0</v>
      </c>
      <c r="J28" s="5">
        <f t="shared" si="1"/>
        <v>0</v>
      </c>
      <c r="K28" s="5">
        <f t="shared" si="1"/>
        <v>0</v>
      </c>
      <c r="L28" s="5">
        <f t="shared" si="1"/>
        <v>0</v>
      </c>
      <c r="M28" s="5">
        <f t="shared" si="1"/>
        <v>0</v>
      </c>
      <c r="N28" s="5">
        <f t="shared" si="1"/>
        <v>0</v>
      </c>
      <c r="O28" s="5">
        <f t="shared" si="1"/>
        <v>0</v>
      </c>
      <c r="P28" s="5">
        <f t="shared" si="1"/>
        <v>0</v>
      </c>
      <c r="Q28" s="5">
        <f t="shared" si="1"/>
        <v>0</v>
      </c>
    </row>
  </sheetData>
  <mergeCells count="3">
    <mergeCell ref="A27:B27"/>
    <mergeCell ref="A28:B28"/>
    <mergeCell ref="U6: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B429-800A-4C0E-AA9B-F9201A232933}">
  <dimension ref="A1:V28"/>
  <sheetViews>
    <sheetView workbookViewId="0">
      <selection activeCell="A2" sqref="A2"/>
    </sheetView>
  </sheetViews>
  <sheetFormatPr defaultColWidth="8.85546875" defaultRowHeight="15"/>
  <cols>
    <col min="1" max="1" width="7.7109375" bestFit="1" customWidth="1"/>
    <col min="2" max="2" width="42.28515625" customWidth="1"/>
    <col min="3" max="3" width="9.85546875" bestFit="1" customWidth="1"/>
    <col min="19" max="19" width="14.28515625" customWidth="1"/>
  </cols>
  <sheetData>
    <row r="1" spans="1:22" ht="3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19</v>
      </c>
      <c r="T1" s="1" t="s">
        <v>20</v>
      </c>
    </row>
    <row r="2" spans="1:2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t="str">
        <f>'Sprint 1 Burndown'!U2</f>
        <v>Alexis Strickland</v>
      </c>
      <c r="T2" s="2"/>
    </row>
    <row r="3" spans="1:2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S3" t="str">
        <f>'Sprint 1 Burndown'!U3</f>
        <v>Dominant Elting</v>
      </c>
      <c r="T3" s="2"/>
    </row>
    <row r="4" spans="1:22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S4" t="str">
        <f>'Sprint 1 Burndown'!U4</f>
        <v>Khadeem Dublin</v>
      </c>
      <c r="T4" s="2"/>
    </row>
    <row r="5" spans="1:22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S5" t="str">
        <f>'Sprint 1 Burndown'!U5</f>
        <v>Ryan McCrary</v>
      </c>
      <c r="T5" s="2"/>
    </row>
    <row r="6" spans="1:2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T6" s="6">
        <f>SUM(T2:T5)</f>
        <v>0</v>
      </c>
      <c r="U6" s="17" t="s">
        <v>30</v>
      </c>
      <c r="V6" s="17"/>
    </row>
    <row r="7" spans="1:22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2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2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16" t="s">
        <v>36</v>
      </c>
      <c r="B27" s="16"/>
      <c r="C27" s="3">
        <f>SUM(C2:C26)</f>
        <v>0</v>
      </c>
      <c r="D27" s="3">
        <f>C27-SUM(D2:D26)</f>
        <v>0</v>
      </c>
      <c r="E27" s="3">
        <f t="shared" ref="E27:Q27" si="0">D27-SUM(E2:E26)</f>
        <v>0</v>
      </c>
      <c r="F27" s="3">
        <f t="shared" si="0"/>
        <v>0</v>
      </c>
      <c r="G27" s="3">
        <f t="shared" si="0"/>
        <v>0</v>
      </c>
      <c r="H27" s="3">
        <f t="shared" si="0"/>
        <v>0</v>
      </c>
      <c r="I27" s="3">
        <f t="shared" si="0"/>
        <v>0</v>
      </c>
      <c r="J27" s="3">
        <f t="shared" si="0"/>
        <v>0</v>
      </c>
      <c r="K27" s="3">
        <f t="shared" si="0"/>
        <v>0</v>
      </c>
      <c r="L27" s="3">
        <f t="shared" si="0"/>
        <v>0</v>
      </c>
      <c r="M27" s="3">
        <f t="shared" si="0"/>
        <v>0</v>
      </c>
      <c r="N27" s="3">
        <f t="shared" si="0"/>
        <v>0</v>
      </c>
      <c r="O27" s="3">
        <f t="shared" si="0"/>
        <v>0</v>
      </c>
      <c r="P27" s="3">
        <f t="shared" si="0"/>
        <v>0</v>
      </c>
      <c r="Q27" s="3">
        <f t="shared" si="0"/>
        <v>0</v>
      </c>
    </row>
    <row r="28" spans="1:17">
      <c r="A28" s="16" t="s">
        <v>37</v>
      </c>
      <c r="B28" s="16"/>
      <c r="C28" s="4">
        <f>C27</f>
        <v>0</v>
      </c>
      <c r="D28" s="5">
        <f>C28-($C$27/14)</f>
        <v>0</v>
      </c>
      <c r="E28" s="5">
        <f t="shared" ref="E28:Q28" si="1">D28-($C$27/14)</f>
        <v>0</v>
      </c>
      <c r="F28" s="5">
        <f t="shared" si="1"/>
        <v>0</v>
      </c>
      <c r="G28" s="5">
        <f t="shared" si="1"/>
        <v>0</v>
      </c>
      <c r="H28" s="5">
        <f t="shared" si="1"/>
        <v>0</v>
      </c>
      <c r="I28" s="5">
        <f t="shared" si="1"/>
        <v>0</v>
      </c>
      <c r="J28" s="5">
        <f t="shared" si="1"/>
        <v>0</v>
      </c>
      <c r="K28" s="5">
        <f t="shared" si="1"/>
        <v>0</v>
      </c>
      <c r="L28" s="5">
        <f t="shared" si="1"/>
        <v>0</v>
      </c>
      <c r="M28" s="5">
        <f t="shared" si="1"/>
        <v>0</v>
      </c>
      <c r="N28" s="5">
        <f t="shared" si="1"/>
        <v>0</v>
      </c>
      <c r="O28" s="5">
        <f t="shared" si="1"/>
        <v>0</v>
      </c>
      <c r="P28" s="5">
        <f t="shared" si="1"/>
        <v>0</v>
      </c>
      <c r="Q28" s="5">
        <f t="shared" si="1"/>
        <v>0</v>
      </c>
    </row>
  </sheetData>
  <mergeCells count="3">
    <mergeCell ref="A27:B27"/>
    <mergeCell ref="A28:B28"/>
    <mergeCell ref="U6:V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250-9318-46A0-B6EA-00F76BA8BB60}">
  <dimension ref="A1:W28"/>
  <sheetViews>
    <sheetView workbookViewId="0">
      <selection activeCell="A2" sqref="A2"/>
    </sheetView>
  </sheetViews>
  <sheetFormatPr defaultColWidth="8.85546875" defaultRowHeight="15"/>
  <cols>
    <col min="1" max="1" width="7.7109375" bestFit="1" customWidth="1"/>
    <col min="2" max="2" width="42.28515625" customWidth="1"/>
    <col min="3" max="3" width="9.85546875" bestFit="1" customWidth="1"/>
    <col min="19" max="19" width="14.28515625" customWidth="1"/>
  </cols>
  <sheetData>
    <row r="1" spans="1:23" ht="3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19</v>
      </c>
      <c r="T1" s="1" t="s">
        <v>20</v>
      </c>
    </row>
    <row r="2" spans="1:2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t="str">
        <f>'Sprint 1 Burndown'!U2</f>
        <v>Alexis Strickland</v>
      </c>
      <c r="T2" s="2"/>
    </row>
    <row r="3" spans="1:2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S3" t="str">
        <f>'Sprint 1 Burndown'!U3</f>
        <v>Dominant Elting</v>
      </c>
      <c r="T3" s="2"/>
    </row>
    <row r="4" spans="1:2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S4" t="str">
        <f>'Sprint 1 Burndown'!U4</f>
        <v>Khadeem Dublin</v>
      </c>
      <c r="T4" s="2"/>
    </row>
    <row r="5" spans="1:23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S5" t="str">
        <f>'Sprint 1 Burndown'!U5</f>
        <v>Ryan McCrary</v>
      </c>
      <c r="T5" s="2"/>
    </row>
    <row r="6" spans="1:23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T6" s="6">
        <f>SUM(T2:T5)</f>
        <v>0</v>
      </c>
      <c r="U6" s="17" t="s">
        <v>30</v>
      </c>
      <c r="V6" s="17"/>
    </row>
    <row r="7" spans="1:23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2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T8" t="s">
        <v>45</v>
      </c>
    </row>
    <row r="9" spans="1:2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T9" s="2" t="s">
        <v>46</v>
      </c>
      <c r="U9" s="2">
        <f>'Sprint 1 Burndown'!V6</f>
        <v>18</v>
      </c>
    </row>
    <row r="10" spans="1:2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T10" s="2" t="s">
        <v>47</v>
      </c>
      <c r="U10" s="2">
        <f>'Sprint 2 Burndown'!T9</f>
        <v>42.5</v>
      </c>
    </row>
    <row r="11" spans="1:2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T11" s="2" t="s">
        <v>48</v>
      </c>
      <c r="U11" s="2">
        <f>'Sprint 3 Burndown'!T6</f>
        <v>0</v>
      </c>
    </row>
    <row r="12" spans="1:2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T12" s="2" t="s">
        <v>49</v>
      </c>
      <c r="U12" s="2">
        <f>'Sprint 4 Burndown'!T6</f>
        <v>0</v>
      </c>
    </row>
    <row r="13" spans="1:2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T13" s="2" t="s">
        <v>50</v>
      </c>
      <c r="U13" s="2">
        <f>'Sprint 5 Burndown'!T6</f>
        <v>0</v>
      </c>
    </row>
    <row r="14" spans="1:23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T14" s="2" t="s">
        <v>51</v>
      </c>
      <c r="U14" s="2">
        <f>T6</f>
        <v>0</v>
      </c>
    </row>
    <row r="15" spans="1:2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U15" s="7">
        <f>SUM(U9:U14)</f>
        <v>60.5</v>
      </c>
      <c r="V15" s="17" t="s">
        <v>45</v>
      </c>
      <c r="W15" s="17"/>
    </row>
    <row r="16" spans="1:2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16" t="s">
        <v>36</v>
      </c>
      <c r="B27" s="16"/>
      <c r="C27" s="3">
        <f>SUM(C2:C26)</f>
        <v>0</v>
      </c>
      <c r="D27" s="3">
        <f>C27-SUM(D2:D26)</f>
        <v>0</v>
      </c>
      <c r="E27" s="3">
        <f t="shared" ref="E27:Q27" si="0">D27-SUM(E2:E26)</f>
        <v>0</v>
      </c>
      <c r="F27" s="3">
        <f t="shared" si="0"/>
        <v>0</v>
      </c>
      <c r="G27" s="3">
        <f t="shared" si="0"/>
        <v>0</v>
      </c>
      <c r="H27" s="3">
        <f t="shared" si="0"/>
        <v>0</v>
      </c>
      <c r="I27" s="3">
        <f t="shared" si="0"/>
        <v>0</v>
      </c>
      <c r="J27" s="3">
        <f t="shared" si="0"/>
        <v>0</v>
      </c>
      <c r="K27" s="3">
        <f t="shared" si="0"/>
        <v>0</v>
      </c>
      <c r="L27" s="3">
        <f t="shared" si="0"/>
        <v>0</v>
      </c>
      <c r="M27" s="3">
        <f t="shared" si="0"/>
        <v>0</v>
      </c>
      <c r="N27" s="3">
        <f t="shared" si="0"/>
        <v>0</v>
      </c>
      <c r="O27" s="3">
        <f t="shared" si="0"/>
        <v>0</v>
      </c>
      <c r="P27" s="3">
        <f t="shared" si="0"/>
        <v>0</v>
      </c>
      <c r="Q27" s="3">
        <f t="shared" si="0"/>
        <v>0</v>
      </c>
    </row>
    <row r="28" spans="1:17">
      <c r="A28" s="16" t="s">
        <v>37</v>
      </c>
      <c r="B28" s="16"/>
      <c r="C28" s="4">
        <f>C27</f>
        <v>0</v>
      </c>
      <c r="D28" s="5">
        <f>C28-($C$27/14)</f>
        <v>0</v>
      </c>
      <c r="E28" s="5">
        <f t="shared" ref="E28:Q28" si="1">D28-($C$27/14)</f>
        <v>0</v>
      </c>
      <c r="F28" s="5">
        <f t="shared" si="1"/>
        <v>0</v>
      </c>
      <c r="G28" s="5">
        <f t="shared" si="1"/>
        <v>0</v>
      </c>
      <c r="H28" s="5">
        <f t="shared" si="1"/>
        <v>0</v>
      </c>
      <c r="I28" s="5">
        <f t="shared" si="1"/>
        <v>0</v>
      </c>
      <c r="J28" s="5">
        <f t="shared" si="1"/>
        <v>0</v>
      </c>
      <c r="K28" s="5">
        <f t="shared" si="1"/>
        <v>0</v>
      </c>
      <c r="L28" s="5">
        <f t="shared" si="1"/>
        <v>0</v>
      </c>
      <c r="M28" s="5">
        <f t="shared" si="1"/>
        <v>0</v>
      </c>
      <c r="N28" s="5">
        <f t="shared" si="1"/>
        <v>0</v>
      </c>
      <c r="O28" s="5">
        <f t="shared" si="1"/>
        <v>0</v>
      </c>
      <c r="P28" s="5">
        <f t="shared" si="1"/>
        <v>0</v>
      </c>
      <c r="Q28" s="5">
        <f t="shared" si="1"/>
        <v>0</v>
      </c>
    </row>
  </sheetData>
  <mergeCells count="4">
    <mergeCell ref="A27:B27"/>
    <mergeCell ref="A28:B28"/>
    <mergeCell ref="U6:V6"/>
    <mergeCell ref="V15:W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ED0666CF48904B9A95295B29D66542" ma:contentTypeVersion="4" ma:contentTypeDescription="Create a new document." ma:contentTypeScope="" ma:versionID="f9946fff73f09e4bc1127b13f87b81d6">
  <xsd:schema xmlns:xsd="http://www.w3.org/2001/XMLSchema" xmlns:xs="http://www.w3.org/2001/XMLSchema" xmlns:p="http://schemas.microsoft.com/office/2006/metadata/properties" xmlns:ns2="80b50987-44b9-42ca-b3f4-54f8783abafd" targetNamespace="http://schemas.microsoft.com/office/2006/metadata/properties" ma:root="true" ma:fieldsID="61285c53a68d8dfbc042ccd6c949e1ac" ns2:_="">
    <xsd:import namespace="80b50987-44b9-42ca-b3f4-54f8783aba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50987-44b9-42ca-b3f4-54f8783aba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F96FDF-81A3-4F15-97C5-0180D3BAC130}"/>
</file>

<file path=customXml/itemProps2.xml><?xml version="1.0" encoding="utf-8"?>
<ds:datastoreItem xmlns:ds="http://schemas.openxmlformats.org/officeDocument/2006/customXml" ds:itemID="{75D32E8D-B9C7-416C-843A-3D874468B00D}"/>
</file>

<file path=customXml/itemProps3.xml><?xml version="1.0" encoding="utf-8"?>
<ds:datastoreItem xmlns:ds="http://schemas.openxmlformats.org/officeDocument/2006/customXml" ds:itemID="{ED623EF6-907D-47E8-9E6B-54DE3B4603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Kisling</dc:creator>
  <cp:keywords/>
  <dc:description/>
  <cp:lastModifiedBy>Dublin, Khadeem</cp:lastModifiedBy>
  <cp:revision/>
  <dcterms:created xsi:type="dcterms:W3CDTF">2020-08-04T20:06:25Z</dcterms:created>
  <dcterms:modified xsi:type="dcterms:W3CDTF">2022-02-24T00:47:19Z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0x010100C6ED0666CF48904B9A95295B29D66542</vt:lpwstr>
  </property>
</Properties>
</file>