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13"/>
  <workbookPr filterPrivacy="1"/>
  <xr:revisionPtr revIDLastSave="59" documentId="8_{A118A18E-9961-8E4C-941D-6376CDC4A3F0}" xr6:coauthVersionLast="47" xr6:coauthVersionMax="47" xr10:uidLastSave="{A1B06AEC-A469-49AA-8509-D76192797A12}"/>
  <bookViews>
    <workbookView xWindow="12560" yWindow="500" windowWidth="35780" windowHeight="18180" firstSheet="1" xr2:uid="{83E43DC8-C7A0-4A4D-AAF4-DA46DABAE971}"/>
  </bookViews>
  <sheets>
    <sheet name="Project Tracker" sheetId="4" r:id="rId1"/>
    <sheet name="Project Chart" sheetId="5" r:id="rId2"/>
    <sheet name="About" sheetId="3" r:id="rId3"/>
    <sheet name="Dynamic Chart Data Hidden" sheetId="2" state="hidden" r:id="rId4"/>
    <sheet name="Sheet1" sheetId="6" r:id="rId5"/>
  </sheets>
  <definedNames>
    <definedName name="Duration">Milestones[Task Duration]</definedName>
    <definedName name="End_Date">'Project Tracker'!$D$3</definedName>
    <definedName name="Milestone">Milestones[Milestone/Activity]</definedName>
    <definedName name="_xlnm.Print_Titles" localSheetId="0">'Project Tracker'!$4:$5</definedName>
    <definedName name="ScrollingIncrement">Milestones[Position]</definedName>
    <definedName name="Start_Date">'Project Tracker'!$D$2</definedName>
    <definedName name="StartDateTable">Milestones[Start Date]</definedName>
    <definedName name="StartOnDay">Milestones[Start on 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30" i="4" l="1"/>
  <c r="C31" i="4"/>
  <c r="C29" i="4"/>
  <c r="C28" i="4"/>
  <c r="C27" i="4"/>
  <c r="C23" i="4"/>
  <c r="C24" i="4"/>
  <c r="C25" i="4"/>
  <c r="C26" i="4"/>
  <c r="C22" i="4"/>
  <c r="C18" i="4"/>
  <c r="C19" i="4"/>
  <c r="C20" i="4"/>
  <c r="C21" i="4"/>
  <c r="C17" i="4"/>
  <c r="C14" i="4"/>
  <c r="C15" i="4"/>
  <c r="C16" i="4"/>
  <c r="C13" i="4"/>
  <c r="C7" i="4"/>
  <c r="D7" i="4" s="1"/>
  <c r="C8" i="4"/>
  <c r="D8" i="4" s="1"/>
  <c r="C6" i="4"/>
  <c r="C10" i="4"/>
  <c r="D10" i="4" s="1"/>
  <c r="C11" i="4"/>
  <c r="D11" i="4" s="1"/>
  <c r="C12" i="4"/>
  <c r="D12" i="4" s="1"/>
  <c r="C9" i="4"/>
  <c r="D9" i="4" s="1"/>
  <c r="D31" i="4"/>
  <c r="E31" i="4"/>
  <c r="E30" i="4"/>
  <c r="E29" i="4"/>
  <c r="E28" i="4"/>
  <c r="E27" i="4"/>
  <c r="E26" i="4"/>
  <c r="E25" i="4"/>
  <c r="D26" i="4"/>
  <c r="D28" i="4"/>
  <c r="D25" i="4"/>
  <c r="E24" i="4"/>
  <c r="E23" i="4"/>
  <c r="E22" i="4"/>
  <c r="D23" i="4"/>
  <c r="D24" i="4"/>
  <c r="D22" i="4"/>
  <c r="E20" i="4"/>
  <c r="E21" i="4"/>
  <c r="E19" i="4"/>
  <c r="E18" i="4"/>
  <c r="E17" i="4"/>
  <c r="E16" i="4"/>
  <c r="E14" i="4"/>
  <c r="B6" i="2" s="1"/>
  <c r="E15" i="4"/>
  <c r="E13" i="4"/>
  <c r="D16" i="4"/>
  <c r="D15" i="4"/>
  <c r="D14" i="4"/>
  <c r="D13" i="4"/>
  <c r="E12" i="4"/>
  <c r="E11" i="4"/>
  <c r="E10" i="4"/>
  <c r="E7" i="4"/>
  <c r="E9" i="4"/>
  <c r="E8" i="4"/>
  <c r="D17" i="4" l="1"/>
  <c r="D21" i="4"/>
  <c r="D20" i="4"/>
  <c r="D19" i="4"/>
  <c r="D18" i="4"/>
  <c r="F31" i="4"/>
  <c r="G31" i="4" s="1"/>
  <c r="F26" i="4"/>
  <c r="G26" i="4" s="1"/>
  <c r="F28" i="4"/>
  <c r="G28" i="4" s="1"/>
  <c r="D30" i="4"/>
  <c r="F30" i="4" s="1"/>
  <c r="G30" i="4" s="1"/>
  <c r="D29" i="4"/>
  <c r="F29" i="4" s="1"/>
  <c r="G29" i="4" s="1"/>
  <c r="D27" i="4"/>
  <c r="F27" i="4" s="1"/>
  <c r="G27" i="4" s="1"/>
  <c r="F25" i="4"/>
  <c r="G25" i="4" s="1"/>
  <c r="F24" i="4"/>
  <c r="G24" i="4" s="1"/>
  <c r="F23" i="4"/>
  <c r="G23" i="4" s="1"/>
  <c r="F22" i="4"/>
  <c r="G22" i="4" s="1"/>
  <c r="D2" i="4"/>
  <c r="D6" i="4"/>
  <c r="F21" i="4"/>
  <c r="G21" i="4" s="1"/>
  <c r="B10" i="2" l="1"/>
  <c r="B9" i="2"/>
  <c r="B8" i="2"/>
  <c r="F8" i="4" l="1"/>
  <c r="G8" i="4" l="1"/>
  <c r="F6" i="4"/>
  <c r="F15" i="4"/>
  <c r="G15" i="4" s="1"/>
  <c r="F9" i="4"/>
  <c r="B7" i="2"/>
  <c r="G9" i="4" l="1"/>
  <c r="F16" i="4"/>
  <c r="G16" i="4" s="1"/>
  <c r="F10" i="4"/>
  <c r="G10" i="4" l="1"/>
  <c r="F11" i="4"/>
  <c r="G11" i="4" s="1"/>
  <c r="F14" i="4"/>
  <c r="G14" i="4" s="1"/>
  <c r="G6" i="4"/>
  <c r="F7" i="4" l="1"/>
  <c r="F12" i="4" l="1"/>
  <c r="G12" i="4" s="1"/>
  <c r="G7" i="4"/>
  <c r="F13" i="4"/>
  <c r="G13" i="4" s="1"/>
  <c r="F17" i="4" l="1"/>
  <c r="G17" i="4" l="1"/>
  <c r="F20" i="4" l="1"/>
  <c r="G20" i="4" s="1"/>
  <c r="F18" i="4"/>
  <c r="G18" i="4" l="1"/>
  <c r="D3" i="4" l="1"/>
  <c r="C6" i="2" s="1"/>
  <c r="C10" i="2"/>
  <c r="C7" i="2"/>
  <c r="C9" i="2"/>
  <c r="C8" i="2"/>
  <c r="F19" i="4"/>
  <c r="D10" i="2" s="1"/>
  <c r="D6" i="2" l="1"/>
  <c r="D9" i="2"/>
  <c r="D8" i="2"/>
  <c r="D7" i="2"/>
  <c r="G19" i="4"/>
  <c r="E10" i="2" s="1"/>
  <c r="E6" i="2" l="1"/>
  <c r="E9" i="2"/>
  <c r="E8" i="2"/>
  <c r="E7" i="2"/>
</calcChain>
</file>

<file path=xl/sharedStrings.xml><?xml version="1.0" encoding="utf-8"?>
<sst xmlns="http://schemas.openxmlformats.org/spreadsheetml/2006/main" count="39" uniqueCount="38">
  <si>
    <t>Create a Project Tracker in this worksheet.
The title of this worksheet is in cell B1. 
Information about how to use this worksheet, including instructions for screen readers is in the About worksheet.</t>
  </si>
  <si>
    <t>Project Plan Group 13</t>
  </si>
  <si>
    <t>The Start date can be manually input in cell D2, or use the template's sample formula to find the smallest date in the milestone column from the milestone table below.</t>
  </si>
  <si>
    <t>Start date:</t>
  </si>
  <si>
    <t>The End date can be manually input in cell D3, or use the template's sample formula to find the largest date in the milestone column from the milestone table below.</t>
  </si>
  <si>
    <t>End date:</t>
  </si>
  <si>
    <t>Information about the milestone table columns is in cells B4 through G4.</t>
  </si>
  <si>
    <t>Auto calculated. The data below, under this column, is used for charting the milestones and activities.</t>
  </si>
  <si>
    <t xml:space="preserve">Auto calculated. Duration of each task </t>
  </si>
  <si>
    <t>Table headings are in cells B5 through G5. 
There are two hidden columns: The Start on day and Task Duration columns  in cells F5 and G5 are auto calculated and used for creating the Gantt Chart in the Gantt Chart worksheet. 
Sample data is in cells B6 through E21. 
The next instruction is in cell A22.</t>
  </si>
  <si>
    <t>Position</t>
  </si>
  <si>
    <t>Start Date</t>
  </si>
  <si>
    <t>End Date</t>
  </si>
  <si>
    <t>Milestone/Activity</t>
  </si>
  <si>
    <t>Start on Day</t>
  </si>
  <si>
    <t>Task Duration</t>
  </si>
  <si>
    <t>Choose Company</t>
  </si>
  <si>
    <t>To add more milestones/activities, insert new rows above this line.
This is the last instruction in this worksheet.</t>
  </si>
  <si>
    <t>To add more  Milestones/Activities, insert new rows above this line</t>
  </si>
  <si>
    <t>Gantt chart with a scrollbar is in this worksheet. 
Scrollbar starts in cell B29.
This is the last instruction in this worksheet.</t>
  </si>
  <si>
    <t>About this workbook</t>
  </si>
  <si>
    <t xml:space="preserve">
Enter your data in the Project Tracker worksheet, then scroll through a visual representation of your timeline in the Project Chart worksheet. 
</t>
  </si>
  <si>
    <t xml:space="preserve">The position column in the Project Tracker worksheet, allows you to chart milestones and activities on separate lines. You could, for instance have two milestones/activities that start on the same day and run in parallel. They would overlap in the chart if they had the same position value. Provide two unique values to chart on separate lines. Try it!
As the chart concludes, you may notice markers with no text and no duration set at a specific timeline. As the last milestone scrolls off the chart these markers indicate the end of the milestones in the Project Tracker to chart. Simple scroll back or to the beginning to see the chartable milestones.
</t>
  </si>
  <si>
    <t>Guide for screen readers</t>
  </si>
  <si>
    <t xml:space="preserve">There are 4 worksheets in this workbook. 
Project Tracker
Project Chart
About
Dynamic Chart Data (Hidden)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Hidden text will not print.
To remove these instructions from any worksheet, simply delete column A.
</t>
  </si>
  <si>
    <t>This is the last instruction in this worksheet.</t>
  </si>
  <si>
    <t>Title of this worksheet is in cell B1.</t>
  </si>
  <si>
    <t>Dynamic Chart Data</t>
  </si>
  <si>
    <t>Horizontal scrolling increment heading is in cell B2.
To manually increment the data, enter a new value in cell B3.
The scrolling page auto updates when the scrollbar is paged forward or backwards in the Gantt Chart worksheet.</t>
  </si>
  <si>
    <t>horizontal scrolling increment</t>
  </si>
  <si>
    <t>Auto updated Gantt Chart scrolling value is in cell B3.</t>
  </si>
  <si>
    <t>Table title is in cell B4.</t>
  </si>
  <si>
    <t>Dynamic Data Table</t>
  </si>
  <si>
    <t>Table headings are in cells B5 through E5. 
A note is in cell F5.
This table will chart up to 5 milestones at one time. 
Do not modify or delete this worksheet or its contents.</t>
  </si>
  <si>
    <t>milestone</t>
  </si>
  <si>
    <t>date</t>
  </si>
  <si>
    <t>duration</t>
  </si>
  <si>
    <t>&lt;--chart up to 5 milestones at a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</si>
</sst>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16"/>
      <color theme="4" tint="-0.24994659260841701"/>
      <name val="Calibri"/>
      <family val="2"/>
      <scheme val="minor"/>
    </font>
    <font>
      <b/>
      <sz val="12"/>
      <color theme="4" tint="-0.24994659260841701"/>
      <name val="Calibri"/>
      <family val="2"/>
      <scheme val="minor"/>
    </font>
    <font>
      <b/>
      <sz val="11"/>
      <color theme="4" tint="-0.499984740745262"/>
      <name val="Calibri"/>
      <family val="2"/>
      <scheme val="minor"/>
    </font>
    <font>
      <i/>
      <sz val="11"/>
      <color theme="4" tint="-0.24994659260841701"/>
      <name val="Calibri"/>
      <family val="2"/>
      <scheme val="minor"/>
    </font>
  </fonts>
  <fills count="8">
    <fill>
      <patternFill patternType="none"/>
    </fill>
    <fill>
      <patternFill patternType="gray125"/>
    </fill>
    <fill>
      <patternFill patternType="solid">
        <fgColor theme="8" tint="0.79998168889431442"/>
        <bgColor indexed="65"/>
      </patternFill>
    </fill>
    <fill>
      <patternFill patternType="solid">
        <fgColor theme="0" tint="-0.249977111117893"/>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theme="0"/>
        <bgColor indexed="64"/>
      </patternFill>
    </fill>
    <fill>
      <patternFill patternType="solid">
        <fgColor theme="4" tint="0.79998168889431442"/>
        <bgColor theme="4" tint="0.79995117038483843"/>
      </patternFill>
    </fill>
  </fills>
  <borders count="13">
    <border>
      <left/>
      <right/>
      <top/>
      <bottom/>
      <diagonal/>
    </border>
    <border>
      <left/>
      <right/>
      <top/>
      <bottom style="thick">
        <color theme="5" tint="-0.24994659260841701"/>
      </bottom>
      <diagonal/>
    </border>
    <border>
      <left style="double">
        <color theme="0"/>
      </left>
      <right/>
      <top/>
      <bottom/>
      <diagonal/>
    </border>
    <border>
      <left style="medium">
        <color theme="5" tint="-0.249977111117893"/>
      </left>
      <right/>
      <top style="medium">
        <color theme="5" tint="-0.249977111117893"/>
      </top>
      <bottom/>
      <diagonal/>
    </border>
    <border>
      <left/>
      <right/>
      <top style="medium">
        <color theme="5" tint="-0.249977111117893"/>
      </top>
      <bottom/>
      <diagonal/>
    </border>
    <border>
      <left/>
      <right style="medium">
        <color theme="5" tint="-0.249977111117893"/>
      </right>
      <top style="medium">
        <color theme="5" tint="-0.249977111117893"/>
      </top>
      <bottom/>
      <diagonal/>
    </border>
    <border>
      <left style="medium">
        <color theme="5" tint="-0.249977111117893"/>
      </left>
      <right/>
      <top/>
      <bottom/>
      <diagonal/>
    </border>
    <border>
      <left/>
      <right style="medium">
        <color theme="5" tint="-0.249977111117893"/>
      </right>
      <top/>
      <bottom/>
      <diagonal/>
    </border>
    <border>
      <left/>
      <right/>
      <top/>
      <bottom style="medium">
        <color theme="0"/>
      </bottom>
      <diagonal/>
    </border>
    <border>
      <left style="thin">
        <color theme="4" tint="0.39994506668294322"/>
      </left>
      <right/>
      <top/>
      <bottom/>
      <diagonal/>
    </border>
    <border>
      <left/>
      <right style="thin">
        <color theme="4" tint="0.39994506668294322"/>
      </right>
      <top/>
      <bottom/>
      <diagonal/>
    </border>
    <border>
      <left style="thin">
        <color theme="4" tint="0.39994506668294322"/>
      </left>
      <right/>
      <top/>
      <bottom style="thin">
        <color theme="4" tint="0.39994506668294322"/>
      </bottom>
      <diagonal/>
    </border>
    <border>
      <left/>
      <right/>
      <top/>
      <bottom style="thin">
        <color theme="4" tint="0.39994506668294322"/>
      </bottom>
      <diagonal/>
    </border>
  </borders>
  <cellStyleXfs count="9">
    <xf numFmtId="0" fontId="0" fillId="0" borderId="0"/>
    <xf numFmtId="0" fontId="4" fillId="0" borderId="0" applyNumberFormat="0" applyFill="0" applyProtection="0">
      <alignment vertical="center"/>
    </xf>
    <xf numFmtId="0" fontId="5" fillId="0" borderId="0" applyNumberFormat="0" applyFill="0" applyProtection="0">
      <alignment horizontal="right" vertical="center" indent="1"/>
    </xf>
    <xf numFmtId="0" fontId="2" fillId="4" borderId="0" applyNumberFormat="0" applyProtection="0">
      <alignment horizontal="center" vertical="center"/>
    </xf>
    <xf numFmtId="14" fontId="1" fillId="0" borderId="0">
      <alignment horizontal="center" vertical="center"/>
    </xf>
    <xf numFmtId="0" fontId="6" fillId="0" borderId="0" applyNumberFormat="0" applyFill="0" applyProtection="0">
      <alignment horizontal="left" vertical="center"/>
    </xf>
    <xf numFmtId="37" fontId="1" fillId="0" borderId="0" applyFont="0" applyFill="0" applyBorder="0" applyProtection="0">
      <alignment horizontal="center"/>
    </xf>
    <xf numFmtId="0" fontId="1" fillId="2" borderId="1" applyNumberFormat="0" applyAlignment="0" applyProtection="0"/>
    <xf numFmtId="0" fontId="7" fillId="0" borderId="0" applyNumberFormat="0" applyFill="0" applyProtection="0">
      <alignment wrapText="1"/>
    </xf>
  </cellStyleXfs>
  <cellXfs count="34">
    <xf numFmtId="0" fontId="0" fillId="0" borderId="0" xfId="0"/>
    <xf numFmtId="0" fontId="4" fillId="0" borderId="0" xfId="1">
      <alignment vertical="center"/>
    </xf>
    <xf numFmtId="0" fontId="5" fillId="0" borderId="0" xfId="2">
      <alignment horizontal="right" vertical="center" indent="1"/>
    </xf>
    <xf numFmtId="0" fontId="2" fillId="4" borderId="0" xfId="3">
      <alignment horizontal="center" vertical="center"/>
    </xf>
    <xf numFmtId="0" fontId="0" fillId="0" borderId="0" xfId="0" applyAlignment="1">
      <alignment wrapText="1"/>
    </xf>
    <xf numFmtId="14" fontId="0" fillId="0" borderId="0" xfId="0" applyNumberFormat="1"/>
    <xf numFmtId="0" fontId="6" fillId="0" borderId="0" xfId="5">
      <alignment horizontal="left" vertical="center"/>
    </xf>
    <xf numFmtId="14" fontId="0" fillId="0" borderId="0" xfId="4" applyFont="1">
      <alignment horizontal="center" vertical="center"/>
    </xf>
    <xf numFmtId="0" fontId="0" fillId="0" borderId="3" xfId="0" applyBorder="1"/>
    <xf numFmtId="14" fontId="0" fillId="0" borderId="4" xfId="0" applyNumberFormat="1" applyBorder="1"/>
    <xf numFmtId="0" fontId="0" fillId="0" borderId="4" xfId="0" applyBorder="1"/>
    <xf numFmtId="0" fontId="0" fillId="0" borderId="5" xfId="0" applyBorder="1"/>
    <xf numFmtId="0" fontId="0" fillId="0" borderId="6" xfId="0" applyBorder="1"/>
    <xf numFmtId="0" fontId="0" fillId="0" borderId="7" xfId="0" applyBorder="1"/>
    <xf numFmtId="14" fontId="1" fillId="2" borderId="8" xfId="7" applyNumberFormat="1" applyBorder="1" applyAlignment="1">
      <alignment horizontal="center" vertical="center"/>
    </xf>
    <xf numFmtId="0" fontId="5" fillId="0" borderId="8" xfId="2" applyBorder="1">
      <alignment horizontal="right" vertical="center" indent="1"/>
    </xf>
    <xf numFmtId="0" fontId="0" fillId="0" borderId="8" xfId="0" applyBorder="1"/>
    <xf numFmtId="0" fontId="0" fillId="3" borderId="0" xfId="0" applyFill="1"/>
    <xf numFmtId="0" fontId="3" fillId="0" borderId="0" xfId="0" applyFont="1"/>
    <xf numFmtId="0" fontId="3" fillId="0" borderId="0" xfId="0" applyFont="1" applyAlignment="1">
      <alignment wrapText="1"/>
    </xf>
    <xf numFmtId="0" fontId="7" fillId="0" borderId="0" xfId="8">
      <alignment wrapText="1"/>
    </xf>
    <xf numFmtId="0" fontId="3" fillId="0" borderId="2" xfId="0" applyFont="1" applyBorder="1" applyAlignment="1">
      <alignment wrapText="1"/>
    </xf>
    <xf numFmtId="0" fontId="0" fillId="0" borderId="0" xfId="0" applyAlignment="1">
      <alignment horizontal="center"/>
    </xf>
    <xf numFmtId="37" fontId="0" fillId="5" borderId="0" xfId="6" applyFont="1" applyFill="1" applyBorder="1">
      <alignment horizontal="center"/>
    </xf>
    <xf numFmtId="0" fontId="7" fillId="6" borderId="0" xfId="8" applyFill="1">
      <alignment wrapText="1"/>
    </xf>
    <xf numFmtId="0" fontId="0" fillId="7" borderId="9" xfId="0" applyFill="1" applyBorder="1" applyAlignment="1">
      <alignment horizontal="center"/>
    </xf>
    <xf numFmtId="14" fontId="0" fillId="7" borderId="0" xfId="4" applyFont="1" applyFill="1">
      <alignment horizontal="center" vertical="center"/>
    </xf>
    <xf numFmtId="0" fontId="0" fillId="7" borderId="10" xfId="0" applyFill="1" applyBorder="1"/>
    <xf numFmtId="0" fontId="0" fillId="0" borderId="9" xfId="0" applyBorder="1" applyAlignment="1">
      <alignment horizontal="center"/>
    </xf>
    <xf numFmtId="0" fontId="0" fillId="0" borderId="10" xfId="0" applyBorder="1"/>
    <xf numFmtId="0" fontId="0" fillId="7" borderId="0" xfId="0" applyFill="1"/>
    <xf numFmtId="0" fontId="0" fillId="0" borderId="11" xfId="0" applyBorder="1" applyAlignment="1">
      <alignment horizontal="center"/>
    </xf>
    <xf numFmtId="14" fontId="0" fillId="0" borderId="12" xfId="4" applyFont="1" applyBorder="1">
      <alignment horizontal="center" vertical="center"/>
    </xf>
    <xf numFmtId="0" fontId="0" fillId="0" borderId="12" xfId="0" applyBorder="1"/>
  </cellXfs>
  <cellStyles count="9">
    <cellStyle name="20% - Accent5" xfId="7" builtinId="46" customBuiltin="1"/>
    <cellStyle name="Comma" xfId="6" builtinId="3" customBuiltin="1"/>
    <cellStyle name="Date" xfId="4" xr:uid="{A5654282-6065-4D12-BA7A-82AAEC707206}"/>
    <cellStyle name="Explanatory Text" xfId="8" builtinId="53" customBuiltin="1"/>
    <cellStyle name="Heading 1" xfId="1" builtinId="16" customBuiltin="1"/>
    <cellStyle name="Heading 2" xfId="2" builtinId="17" customBuiltin="1"/>
    <cellStyle name="Heading 3" xfId="3" builtinId="18" customBuiltin="1"/>
    <cellStyle name="Heading 4" xfId="5" builtinId="19" customBuiltin="1"/>
    <cellStyle name="Normal" xfId="0" builtinId="0"/>
  </cellStyles>
  <dxfs count="11">
    <dxf>
      <numFmt numFmtId="0" formatCode="General"/>
      <border diagonalUp="0" diagonalDown="0">
        <left/>
        <right style="medium">
          <color theme="5" tint="-0.249977111117893"/>
        </right>
        <top/>
        <bottom/>
      </border>
    </dxf>
    <dxf>
      <numFmt numFmtId="0" formatCode="General"/>
    </dxf>
    <dxf>
      <numFmt numFmtId="19" formatCode="m/d/yyyy"/>
    </dxf>
    <dxf>
      <numFmt numFmtId="0" formatCode="General"/>
      <border diagonalUp="0" diagonalDown="0">
        <left style="medium">
          <color theme="5" tint="-0.249977111117893"/>
        </left>
        <right/>
        <top/>
        <bottom/>
        <vertical/>
        <horizontal/>
      </border>
    </dxf>
    <dxf>
      <border outline="0">
        <bottom style="medium">
          <color theme="5" tint="-0.249977111117893"/>
        </bottom>
      </border>
    </dxf>
    <dxf>
      <numFmt numFmtId="5" formatCode="#,##0_);\(#,##0\)"/>
      <fill>
        <patternFill patternType="solid">
          <fgColor indexed="64"/>
          <bgColor theme="4" tint="0.79998168889431442"/>
        </patternFill>
      </fill>
    </dxf>
    <dxf>
      <numFmt numFmtId="5" formatCode="#,##0_);\(#,##0\)"/>
      <fill>
        <patternFill patternType="solid">
          <fgColor indexed="64"/>
          <bgColor theme="4" tint="0.79998168889431442"/>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fill>
        <patternFill patternType="solid">
          <fgColor theme="4" tint="0.79995117038483843"/>
          <bgColor theme="4" tint="0.79998168889431442"/>
        </patternFill>
      </fill>
    </dxf>
    <dxf>
      <font>
        <b/>
        <color theme="0"/>
      </font>
      <fill>
        <patternFill patternType="solid">
          <fgColor theme="4"/>
          <bgColor theme="4" tint="-0.499984740745262"/>
        </patternFill>
      </fill>
    </dxf>
    <dxf>
      <font>
        <color theme="1"/>
      </font>
      <border>
        <left style="thin">
          <color theme="4" tint="0.39994506668294322"/>
        </left>
        <right style="thin">
          <color theme="4" tint="0.39994506668294322"/>
        </right>
        <bottom style="thin">
          <color theme="4" tint="0.39994506668294322"/>
        </bottom>
        <horizontal/>
      </border>
    </dxf>
  </dxfs>
  <tableStyles count="1" defaultTableStyle="Gantt Chart table style" defaultPivotStyle="PivotStyleLight16">
    <tableStyle name="Gantt Chart table style" pivot="0" count="3" xr9:uid="{D7A9D309-76D4-47FD-AAFA-79E72526BC00}">
      <tableStyleElement type="wholeTable" dxfId="10"/>
      <tableStyleElement type="headerRow" dxfId="9"/>
      <tableStyleElement type="first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'Dynamic Chart Data Hidden'!$C$5</c:f>
              <c:strCache>
                <c:ptCount val="1"/>
                <c:pt idx="0">
                  <c:v>date</c:v>
                </c:pt>
              </c:strCache>
            </c:strRef>
          </c:tx>
          <c:spPr>
            <a:noFill/>
            <a:ln>
              <a:noFill/>
            </a:ln>
            <a:effectLst/>
            <a:sp3d/>
          </c:spPr>
          <c:invertIfNegative val="0"/>
          <c:cat>
            <c:strRef>
              <c:f>'Dynamic Chart Data Hidden'!$B$6:$B$10</c:f>
              <c:strCache>
                <c:ptCount val="5"/>
                <c:pt idx="0">
                  <c:v>Choose Company</c:v>
                </c:pt>
                <c:pt idx="1">
                  <c:v>Team Contract 2</c:v>
                </c:pt>
                <c:pt idx="2">
                  <c:v>Background Information and Executive Summary 3</c:v>
                </c:pt>
                <c:pt idx="3">
                  <c:v>Develop Sprint 1 Documentation 4</c:v>
                </c:pt>
                <c:pt idx="4">
                  <c:v>Create Diagrams 5</c:v>
                </c:pt>
              </c:strCache>
            </c:strRef>
          </c:cat>
          <c:val>
            <c:numRef>
              <c:f>'Dynamic Chart Data Hidden'!$C$6:$C$10</c:f>
              <c:numCache>
                <c:formatCode>m/d/yyyy</c:formatCode>
                <c:ptCount val="5"/>
                <c:pt idx="0">
                  <c:v>44592</c:v>
                </c:pt>
                <c:pt idx="1">
                  <c:v>44592</c:v>
                </c:pt>
                <c:pt idx="2">
                  <c:v>44592</c:v>
                </c:pt>
                <c:pt idx="3">
                  <c:v>44592</c:v>
                </c:pt>
                <c:pt idx="4">
                  <c:v>44592</c:v>
                </c:pt>
              </c:numCache>
            </c:numRef>
          </c:val>
          <c:extLst>
            <c:ext xmlns:c16="http://schemas.microsoft.com/office/drawing/2014/chart" uri="{C3380CC4-5D6E-409C-BE32-E72D297353CC}">
              <c16:uniqueId val="{00000000-5066-4237-8C26-8D976BA022B1}"/>
            </c:ext>
          </c:extLst>
        </c:ser>
        <c:ser>
          <c:idx val="1"/>
          <c:order val="1"/>
          <c:tx>
            <c:strRef>
              <c:f>'Dynamic Chart Data Hidden'!$E$5</c:f>
              <c:strCache>
                <c:ptCount val="1"/>
                <c:pt idx="0">
                  <c:v>duration</c:v>
                </c:pt>
              </c:strCache>
            </c:strRef>
          </c:tx>
          <c:spPr>
            <a:solidFill>
              <a:schemeClr val="accent1">
                <a:lumMod val="75000"/>
              </a:schemeClr>
            </a:solidFill>
            <a:ln>
              <a:noFill/>
            </a:ln>
            <a:effectLst/>
            <a:sp3d/>
          </c:spPr>
          <c:invertIfNegative val="0"/>
          <c:dLbls>
            <c:dLbl>
              <c:idx val="0"/>
              <c:tx>
                <c:rich>
                  <a:bodyPr/>
                  <a:lstStyle/>
                  <a:p>
                    <a:fld id="{970BA8D8-6902-4273-BBC2-E29A0E544750}" type="CELLRANGE">
                      <a:rPr lang="en-US"/>
                      <a:pPr/>
                      <a:t>[]</a:t>
                    </a:fld>
                    <a:endParaRP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5066-4237-8C26-8D976BA022B1}"/>
                </c:ext>
              </c:extLst>
            </c:dLbl>
            <c:dLbl>
              <c:idx val="1"/>
              <c:tx>
                <c:rich>
                  <a:bodyPr/>
                  <a:lstStyle/>
                  <a:p>
                    <a:fld id="{EFAA9D66-6B67-4F5C-AC63-F3A9BADF790F}" type="CELLRANGE">
                      <a:rPr lang="en-US"/>
                      <a:pPr/>
                      <a:t>[]</a:t>
                    </a:fld>
                    <a:endParaRP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5066-4237-8C26-8D976BA022B1}"/>
                </c:ext>
              </c:extLst>
            </c:dLbl>
            <c:dLbl>
              <c:idx val="2"/>
              <c:tx>
                <c:rich>
                  <a:bodyPr/>
                  <a:lstStyle/>
                  <a:p>
                    <a:fld id="{62C74D85-7ED4-4E51-97CC-911A9F6AB56F}" type="CELLRANGE">
                      <a:rPr lang="en-US"/>
                      <a:pPr/>
                      <a:t>[]</a:t>
                    </a:fld>
                    <a:endParaRP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5066-4237-8C26-8D976BA022B1}"/>
                </c:ext>
              </c:extLst>
            </c:dLbl>
            <c:dLbl>
              <c:idx val="3"/>
              <c:tx>
                <c:rich>
                  <a:bodyPr/>
                  <a:lstStyle/>
                  <a:p>
                    <a:fld id="{5ADA0E66-3369-45E5-A0B7-8573E013715B}" type="CELLRANGE">
                      <a:rPr lang="en-US"/>
                      <a:pPr/>
                      <a:t>[]</a:t>
                    </a:fld>
                    <a:endParaRP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5066-4237-8C26-8D976BA022B1}"/>
                </c:ext>
              </c:extLst>
            </c:dLbl>
            <c:dLbl>
              <c:idx val="4"/>
              <c:tx>
                <c:rich>
                  <a:bodyPr/>
                  <a:lstStyle/>
                  <a:p>
                    <a:fld id="{06334ECE-419C-4A57-90B0-1205375FA868}" type="CELLRANGE">
                      <a:rPr lang="en-US"/>
                      <a:pPr/>
                      <a:t>[]</a:t>
                    </a:fld>
                    <a:endParaRP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5066-4237-8C26-8D976BA022B1}"/>
                </c:ext>
              </c:extLst>
            </c:dLbl>
            <c:spPr>
              <a:solidFill>
                <a:schemeClr val="accent1">
                  <a:lumMod val="75000"/>
                </a:schemeClr>
              </a:solidFill>
              <a:ln>
                <a:noFill/>
              </a:ln>
              <a:effectLst>
                <a:outerShdw blurRad="50800" dist="38100" algn="l" rotWithShape="0">
                  <a:prstClr val="black">
                    <a:alpha val="40000"/>
                  </a:prstClr>
                </a:outerShdw>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'Dynamic Chart Data Hidden'!$B$6:$B$10</c:f>
              <c:strCache>
                <c:ptCount val="5"/>
                <c:pt idx="0">
                  <c:v>Choose Company</c:v>
                </c:pt>
                <c:pt idx="1">
                  <c:v>Team Contract 2</c:v>
                </c:pt>
                <c:pt idx="2">
                  <c:v>Background Information and Executive Summary 3</c:v>
                </c:pt>
                <c:pt idx="3">
                  <c:v>Develop Sprint 1 Documentation 4</c:v>
                </c:pt>
                <c:pt idx="4">
                  <c:v>Create Diagrams 5</c:v>
                </c:pt>
              </c:strCache>
            </c:strRef>
          </c:cat>
          <c:val>
            <c:numRef>
              <c:f>'Dynamic Chart Data Hidden'!$E$6:$E$10</c:f>
              <c:numCache>
                <c:formatCode>General</c:formatCode>
                <c:ptCount val="5"/>
                <c:pt idx="0">
                  <c:v>8</c:v>
                </c:pt>
                <c:pt idx="1">
                  <c:v>8</c:v>
                </c:pt>
                <c:pt idx="2">
                  <c:v>15</c:v>
                </c:pt>
                <c:pt idx="3">
                  <c:v>15</c:v>
                </c:pt>
                <c:pt idx="4">
                  <c:v>15</c:v>
                </c:pt>
              </c:numCache>
            </c:numRef>
          </c:val>
          <c:extLst>
            <c:ext xmlns:c15="http://schemas.microsoft.com/office/drawing/2012/chart" uri="{02D57815-91ED-43cb-92C2-25804820EDAC}">
              <c15:datalabelsRange>
                <c15:f>'Dynamic Chart Data Hidden'!$B$6:$B$10</c15:f>
                <c15:dlblRangeCache>
                  <c:ptCount val="5"/>
                  <c:pt idx="0">
                    <c:v>Choose Company</c:v>
                  </c:pt>
                  <c:pt idx="1">
                    <c:v>Team Contract 2</c:v>
                  </c:pt>
                  <c:pt idx="2">
                    <c:v>Background Information and Executive Summary 3</c:v>
                  </c:pt>
                  <c:pt idx="3">
                    <c:v>Develop Sprint 1 Documentation 4</c:v>
                  </c:pt>
                  <c:pt idx="4">
                    <c:v>Create Diagrams 5</c:v>
                  </c:pt>
                </c15:dlblRangeCache>
              </c15:datalabelsRange>
            </c:ext>
            <c:ext xmlns:c16="http://schemas.microsoft.com/office/drawing/2014/chart" uri="{C3380CC4-5D6E-409C-BE32-E72D297353CC}">
              <c16:uniqueId val="{00000006-5066-4237-8C26-8D976BA022B1}"/>
            </c:ext>
          </c:extLst>
        </c:ser>
        <c:dLbls>
          <c:showLegendKey val="0"/>
          <c:showVal val="0"/>
          <c:showCatName val="0"/>
          <c:showSerName val="0"/>
          <c:showPercent val="0"/>
          <c:showBubbleSize val="0"/>
        </c:dLbls>
        <c:gapWidth val="150"/>
        <c:shape val="box"/>
        <c:axId val="746877856"/>
        <c:axId val="746878512"/>
        <c:axId val="0"/>
      </c:bar3DChart>
      <c:catAx>
        <c:axId val="746877856"/>
        <c:scaling>
          <c:orientation val="maxMin"/>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accent1">
                    <a:lumMod val="75000"/>
                  </a:schemeClr>
                </a:solidFill>
                <a:latin typeface="+mn-lt"/>
                <a:ea typeface="+mn-ea"/>
                <a:cs typeface="+mn-cs"/>
              </a:defRPr>
            </a:pPr>
            <a:endParaRPr lang="en-US"/>
          </a:p>
        </c:txPr>
        <c:crossAx val="746878512"/>
        <c:crosses val="autoZero"/>
        <c:auto val="1"/>
        <c:lblAlgn val="ctr"/>
        <c:lblOffset val="100"/>
        <c:noMultiLvlLbl val="0"/>
      </c:catAx>
      <c:valAx>
        <c:axId val="746878512"/>
        <c:scaling>
          <c:orientation val="minMax"/>
        </c:scaling>
        <c:delete val="0"/>
        <c:axPos val="t"/>
        <c:majorGridlines>
          <c:spPr>
            <a:ln w="9525" cap="flat" cmpd="sng" algn="ctr">
              <a:solidFill>
                <a:schemeClr val="tx1">
                  <a:lumMod val="15000"/>
                  <a:lumOff val="85000"/>
                </a:schemeClr>
              </a:solidFill>
              <a:round/>
            </a:ln>
            <a:effectLst/>
          </c:spPr>
        </c:majorGridlines>
        <c:numFmt formatCode="[$-409]mmm\-yy;@" sourceLinked="0"/>
        <c:majorTickMark val="none"/>
        <c:minorTickMark val="none"/>
        <c:tickLblPos val="low"/>
        <c:spPr>
          <a:noFill/>
          <a:ln>
            <a:noFill/>
          </a:ln>
          <a:effectLst/>
        </c:spPr>
        <c:txPr>
          <a:bodyPr rot="-60000000" spcFirstLastPara="1" vertOverflow="ellipsis" vert="horz" wrap="square" anchor="ctr" anchorCtr="1"/>
          <a:lstStyle/>
          <a:p>
            <a:pPr>
              <a:defRPr sz="1100" b="0" i="0" u="none" strike="noStrike" kern="1200" baseline="0">
                <a:solidFill>
                  <a:schemeClr val="accent1">
                    <a:lumMod val="75000"/>
                  </a:schemeClr>
                </a:solidFill>
                <a:latin typeface="+mn-lt"/>
                <a:ea typeface="+mn-ea"/>
                <a:cs typeface="+mn-cs"/>
              </a:defRPr>
            </a:pPr>
            <a:endParaRPr lang="en-US"/>
          </a:p>
        </c:txPr>
        <c:crossAx val="746877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2" fmlaLink="'Dynamic Chart Data Hidden'!$B$3" horiz="1" max="100" page="2" val="0"/>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57150</xdr:colOff>
      <xdr:row>25</xdr:row>
      <xdr:rowOff>123825</xdr:rowOff>
    </xdr:to>
    <xdr:graphicFrame macro="">
      <xdr:nvGraphicFramePr>
        <xdr:cNvPr id="2" name="Gantt Chart" descr="Gantt Chart with a date timeline">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absolute">
        <xdr:from>
          <xdr:col>0</xdr:col>
          <xdr:colOff>158750</xdr:colOff>
          <xdr:row>28</xdr:row>
          <xdr:rowOff>25400</xdr:rowOff>
        </xdr:from>
        <xdr:to>
          <xdr:col>13</xdr:col>
          <xdr:colOff>444500</xdr:colOff>
          <xdr:row>29</xdr:row>
          <xdr:rowOff>76200</xdr:rowOff>
        </xdr:to>
        <xdr:sp macro="" textlink="">
          <xdr:nvSpPr>
            <xdr:cNvPr id="4098" name="Scroll Bar 2" descr="Scrollbar to increment Gantt Chart and scroll through the timeline" hidden="1">
              <a:extLst>
                <a:ext uri="{63B3BB69-23CF-44E3-9099-C40C66FF867C}">
                  <a14:compatExt spid="_x0000_s4098"/>
                </a:ext>
                <a:ext uri="{FF2B5EF4-FFF2-40B4-BE49-F238E27FC236}">
                  <a16:creationId xmlns:a16="http://schemas.microsoft.com/office/drawing/2014/main" id="{00000000-0008-0000-0100-000002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91F6C39-7593-48A4-A1D2-A0D26E951BF8}" name="Milestones" displayName="Milestones" ref="B5:G31" totalsRowShown="0">
  <autoFilter ref="B5:G31" xr:uid="{951635E4-FCFF-47B1-A6C6-5C24ECDE9A5A}"/>
  <sortState xmlns:xlrd2="http://schemas.microsoft.com/office/spreadsheetml/2017/richdata2" ref="B6:G21">
    <sortCondition ref="C6:C21"/>
    <sortCondition ref="D6:D21"/>
  </sortState>
  <tableColumns count="6">
    <tableColumn id="12" xr3:uid="{417148D6-7A28-40C6-80F2-B6C648F24A03}" name="Position" dataDxfId="7"/>
    <tableColumn id="2" xr3:uid="{0B09DBBE-2FBF-46E2-8C69-E2CFCC08C5F9}" name="Start Date"/>
    <tableColumn id="3" xr3:uid="{5169FF04-1487-4814-B98C-C577FE120139}" name="End Date"/>
    <tableColumn id="10" xr3:uid="{DBA6C66F-3413-4788-966C-44D320586126}" name="Milestone/Activity">
      <calculatedColumnFormula>"Activity"&amp;" "&amp;ROW($A1)</calculatedColumnFormula>
    </tableColumn>
    <tableColumn id="11" xr3:uid="{31798575-BD57-466D-AC99-9EF7707B63C7}" name="Start on Day" dataDxfId="6" dataCellStyle="Comma">
      <calculatedColumnFormula>IFERROR(IF(OR(LEN(Milestones[[#This Row],[Start Date]])=0,LEN(Milestones[[#This Row],[End Date]])=0),"",INT(C6)-INT($C$6)),"")</calculatedColumnFormula>
    </tableColumn>
    <tableColumn id="8" xr3:uid="{A36515AD-389B-4321-BB8D-89BAC7740995}" name="Task Duration" dataDxfId="5" dataCellStyle="Comma">
      <calculatedColumnFormula>IFERROR(IF(Milestones[[#This Row],[Start on Day]]=0,DATEDIF(Milestones[[#This Row],[Start Date]],Milestones[[#This Row],[End Date]],"d")+1,IF(LEN(Milestones[[#This Row],[Start on Day]])=0,"",DATEDIF(Milestones[[#This Row],[Start Date]],Milestones[[#This Row],[End Date]],"d")+1)),0)</calculatedColumnFormula>
    </tableColumn>
  </tableColumns>
  <tableStyleInfo name="Gantt Chart table style" showFirstColumn="1" showLastColumn="0" showRowStripes="1" showColumnStripes="0"/>
  <extLst>
    <ext xmlns:x14="http://schemas.microsoft.com/office/spreadsheetml/2009/9/main" uri="{504A1905-F514-4f6f-8877-14C23A59335A}">
      <x14:table altTextSummary="Enter milestone task and activities in this table. Enter the start date, end date and milestone/activity. Position , Start on Day and Task Duration are used for charting. Do not delete or modify these columns or the charting will no longer work. "/>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9238B8-7B36-4150-AB60-309683693954}" name="DynamicData" displayName="DynamicData" ref="B5:E10" totalsRowShown="0" tableBorderDxfId="4" headerRowCellStyle="Heading 3">
  <autoFilter ref="B5:E10" xr:uid="{1E53AE3B-B95A-4BA4-940B-6E408D35B4AD}">
    <filterColumn colId="0" hiddenButton="1"/>
    <filterColumn colId="1" hiddenButton="1"/>
    <filterColumn colId="2" hiddenButton="1"/>
    <filterColumn colId="3" hiddenButton="1"/>
  </autoFilter>
  <tableColumns count="4">
    <tableColumn id="1" xr3:uid="{D75F8E51-B33E-49A6-911D-57AEC59F5557}" name="milestone" dataDxfId="3">
      <calculatedColumnFormula>IFERROR(IF(LEN(OFFSET('Project Tracker'!$E6,$B$3,0,1,1))=0,"",INDEX(Milestones[],'Project Tracker'!$B6+$B$3,4)),"")</calculatedColumnFormula>
    </tableColumn>
    <tableColumn id="2" xr3:uid="{24BD43CB-1C65-4F2C-BE9D-D5C601681B07}" name="date" dataDxfId="2">
      <calculatedColumnFormula>IFERROR(IF(LEN(OFFSET('Project Tracker'!$C6,$B$3,0,1,1))=0,End_Date,INDEX(Milestones[],'Project Tracker'!$B6+$B$3,2)),"")</calculatedColumnFormula>
    </tableColumn>
    <tableColumn id="3" xr3:uid="{1391FB0D-B504-4322-B211-D2B787F64A2D}" name="Start on Day" dataDxfId="1">
      <calculatedColumnFormula>IFERROR(IF(LEN(OFFSET('Project Tracker'!$F6,$B$3,0,1,1))=0,"",INDEX(Milestones[],'Project Tracker'!$B6+$B$3,5)),"")</calculatedColumnFormula>
    </tableColumn>
    <tableColumn id="4" xr3:uid="{21D31F93-1DE3-4841-8614-466E50A648E8}" name="duration" dataDxfId="0">
      <calculatedColumnFormula>IFERROR(IF(LEN(OFFSET('Project Tracker'!$G6,$B$3,0,1,1))=0,"",INDEX(Milestones[],'Project Tracker'!$B6+$B$3,6)),"")</calculatedColumnFormula>
    </tableColumn>
  </tableColumns>
  <tableStyleInfo name="TableStyleLight1" showFirstColumn="1" showLastColumn="0" showRowStripes="1" showColumnStripes="0"/>
  <extLst>
    <ext xmlns:x14="http://schemas.microsoft.com/office/spreadsheetml/2009/9/main" uri="{504A1905-F514-4f6f-8877-14C23A59335A}">
      <x14:table altTextSummary="Chart up to 5 milestones at a time from this table._x000d__x000a_Do NOT delete or modify cells in this table or the charting mechanism will break. "/>
    </ext>
  </extLst>
</table>
</file>

<file path=xl/theme/theme1.xml><?xml version="1.0" encoding="utf-8"?>
<a:theme xmlns:a="http://schemas.openxmlformats.org/drawingml/2006/main" name="Attitude">
  <a:themeElements>
    <a:clrScheme name="Custom 1">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469802"/>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7183C-14AC-4614-B363-EEC9DB69300C}">
  <sheetPr>
    <pageSetUpPr fitToPage="1"/>
  </sheetPr>
  <dimension ref="A1:G32"/>
  <sheetViews>
    <sheetView showGridLines="0" tabSelected="1" topLeftCell="A4" zoomScaleNormal="100" workbookViewId="0">
      <selection activeCell="C29" sqref="C29:C31"/>
    </sheetView>
  </sheetViews>
  <sheetFormatPr defaultColWidth="8.85546875" defaultRowHeight="15"/>
  <cols>
    <col min="1" max="1" width="2.7109375" style="18" customWidth="1"/>
    <col min="2" max="2" width="11.42578125" customWidth="1"/>
    <col min="3" max="3" width="20.140625" customWidth="1"/>
    <col min="4" max="4" width="15.7109375" customWidth="1"/>
    <col min="5" max="5" width="42.7109375" customWidth="1"/>
    <col min="6" max="6" width="15.7109375" hidden="1" customWidth="1"/>
    <col min="7" max="7" width="18.42578125" hidden="1" customWidth="1"/>
    <col min="8" max="8" width="2.42578125" customWidth="1"/>
  </cols>
  <sheetData>
    <row r="1" spans="1:7" ht="50.1" customHeight="1">
      <c r="A1" s="21" t="s">
        <v>0</v>
      </c>
      <c r="B1" s="1" t="s">
        <v>1</v>
      </c>
    </row>
    <row r="2" spans="1:7" ht="30" customHeight="1" thickBot="1">
      <c r="A2" s="18" t="s">
        <v>2</v>
      </c>
      <c r="C2" s="2" t="s">
        <v>3</v>
      </c>
      <c r="D2" s="14">
        <f ca="1">IFERROR(IF(MIN(Milestones[Start Date])=0,TODAY(),MIN(Milestones[Start Date])),TODAY())</f>
        <v>44592</v>
      </c>
    </row>
    <row r="3" spans="1:7" ht="30" customHeight="1" thickBot="1">
      <c r="A3" s="18" t="s">
        <v>4</v>
      </c>
      <c r="C3" s="15" t="s">
        <v>5</v>
      </c>
      <c r="D3" s="14">
        <f ca="1">IFERROR(IF(MAX(Milestones[End Date])=0,TODAY(),MAX(Milestones[End Date])),TODAY())</f>
        <v>44683</v>
      </c>
      <c r="E3" s="16"/>
    </row>
    <row r="4" spans="1:7" ht="111.95">
      <c r="A4" s="18" t="s">
        <v>6</v>
      </c>
      <c r="B4" s="20"/>
      <c r="C4" s="20"/>
      <c r="D4" s="20"/>
      <c r="E4" s="20"/>
      <c r="F4" s="24" t="s">
        <v>7</v>
      </c>
      <c r="G4" s="24" t="s">
        <v>8</v>
      </c>
    </row>
    <row r="5" spans="1:7">
      <c r="A5" s="18" t="s">
        <v>9</v>
      </c>
      <c r="B5" t="s">
        <v>10</v>
      </c>
      <c r="C5" t="s">
        <v>11</v>
      </c>
      <c r="D5" t="s">
        <v>12</v>
      </c>
      <c r="E5" t="s">
        <v>13</v>
      </c>
      <c r="F5" t="s">
        <v>14</v>
      </c>
      <c r="G5" t="s">
        <v>15</v>
      </c>
    </row>
    <row r="6" spans="1:7">
      <c r="B6" s="22">
        <v>1</v>
      </c>
      <c r="C6" s="7">
        <f ca="1">TODAY()-49</f>
        <v>44592</v>
      </c>
      <c r="D6" s="7">
        <f ca="1">Milestones[[#This Row],[Start Date]]+7</f>
        <v>44599</v>
      </c>
      <c r="E6" t="s">
        <v>16</v>
      </c>
      <c r="F6" s="23">
        <f ca="1">IFERROR(IF(OR(LEN(Milestones[[#This Row],[Start Date]])=0,LEN(Milestones[[#This Row],[End Date]])=0),"",INT(C6)-INT($C$6)),"")</f>
        <v>0</v>
      </c>
      <c r="G6" s="23">
        <f ca="1">IFERROR(IF(Milestones[[#This Row],[Start on Day]]=0,DATEDIF(Milestones[[#This Row],[Start Date]],Milestones[[#This Row],[End Date]],"d")+1,IF(LEN(Milestones[[#This Row],[Start on Day]])=0,"",DATEDIF(Milestones[[#This Row],[Start Date]],Milestones[[#This Row],[End Date]],"d")+1)),0)</f>
        <v>8</v>
      </c>
    </row>
    <row r="7" spans="1:7">
      <c r="B7" s="22">
        <v>2</v>
      </c>
      <c r="C7" s="7">
        <f t="shared" ref="C7:C8" ca="1" si="0">TODAY()-49</f>
        <v>44592</v>
      </c>
      <c r="D7" s="7">
        <f ca="1">Milestones[[#This Row],[Start Date]]+7</f>
        <v>44599</v>
      </c>
      <c r="E7" t="str">
        <f>"Team Contract "&amp;ROW($A2)</f>
        <v>Team Contract 2</v>
      </c>
      <c r="F7" s="23">
        <f ca="1">IFERROR(IF(OR(LEN(Milestones[[#This Row],[Start Date]])=0,LEN(Milestones[[#This Row],[End Date]])=0),"",INT(C7)-INT($C$6)),"")</f>
        <v>0</v>
      </c>
      <c r="G7" s="23">
        <f ca="1">IFERROR(IF(Milestones[[#This Row],[Start on Day]]=0,DATEDIF(Milestones[[#This Row],[Start Date]],Milestones[[#This Row],[End Date]],"d")+1,IF(LEN(Milestones[[#This Row],[Start on Day]])=0,"",DATEDIF(Milestones[[#This Row],[Start Date]],Milestones[[#This Row],[End Date]],"d")+1)),0)</f>
        <v>8</v>
      </c>
    </row>
    <row r="8" spans="1:7">
      <c r="B8" s="22">
        <v>3</v>
      </c>
      <c r="C8" s="7">
        <f t="shared" ca="1" si="0"/>
        <v>44592</v>
      </c>
      <c r="D8" s="7">
        <f ca="1">Milestones[[#This Row],[Start Date]]+14</f>
        <v>44606</v>
      </c>
      <c r="E8" t="str">
        <f>"Background Information and Executive Summary"&amp;" "&amp;ROW($A3)</f>
        <v>Background Information and Executive Summary 3</v>
      </c>
      <c r="F8" s="23">
        <f ca="1">IFERROR(IF(OR(LEN(Milestones[[#This Row],[Start Date]])=0,LEN(Milestones[[#This Row],[End Date]])=0),"",INT(C8)-INT($C$6)),"")</f>
        <v>0</v>
      </c>
      <c r="G8" s="23">
        <f ca="1">IFERROR(IF(Milestones[[#This Row],[Start on Day]]=0,DATEDIF(Milestones[[#This Row],[Start Date]],Milestones[[#This Row],[End Date]],"d")+1,IF(LEN(Milestones[[#This Row],[Start on Day]])=0,"",DATEDIF(Milestones[[#This Row],[Start Date]],Milestones[[#This Row],[End Date]],"d")+1)),0)</f>
        <v>15</v>
      </c>
    </row>
    <row r="9" spans="1:7">
      <c r="B9" s="22">
        <v>4</v>
      </c>
      <c r="C9" s="7">
        <f ca="1">TODAY()-49</f>
        <v>44592</v>
      </c>
      <c r="D9" s="7">
        <f ca="1">Milestones[[#This Row],[Start Date]]+14</f>
        <v>44606</v>
      </c>
      <c r="E9" t="str">
        <f>"Develop Sprint 1 Documentation"&amp;" "&amp;ROW($A4)</f>
        <v>Develop Sprint 1 Documentation 4</v>
      </c>
      <c r="F9" s="23">
        <f ca="1">IFERROR(IF(OR(LEN(Milestones[[#This Row],[Start Date]])=0,LEN(Milestones[[#This Row],[End Date]])=0),"",INT(C9)-INT($C$6)),"")</f>
        <v>0</v>
      </c>
      <c r="G9" s="23">
        <f ca="1">IFERROR(IF(Milestones[[#This Row],[Start on Day]]=0,DATEDIF(Milestones[[#This Row],[Start Date]],Milestones[[#This Row],[End Date]],"d")+1,IF(LEN(Milestones[[#This Row],[Start on Day]])=0,"",DATEDIF(Milestones[[#This Row],[Start Date]],Milestones[[#This Row],[End Date]],"d")+1)),0)</f>
        <v>15</v>
      </c>
    </row>
    <row r="10" spans="1:7">
      <c r="B10" s="22">
        <v>5</v>
      </c>
      <c r="C10" s="7">
        <f t="shared" ref="C10:C12" ca="1" si="1">TODAY()-49</f>
        <v>44592</v>
      </c>
      <c r="D10" s="7">
        <f ca="1">Milestones[[#This Row],[Start Date]]+14</f>
        <v>44606</v>
      </c>
      <c r="E10" t="str">
        <f>"Create Diagrams"&amp;" "&amp;ROW($A5)</f>
        <v>Create Diagrams 5</v>
      </c>
      <c r="F10" s="23">
        <f ca="1">IFERROR(IF(OR(LEN(Milestones[[#This Row],[Start Date]])=0,LEN(Milestones[[#This Row],[End Date]])=0),"",INT(C10)-INT($C$6)),"")</f>
        <v>0</v>
      </c>
      <c r="G10" s="23">
        <f ca="1">IFERROR(IF(Milestones[[#This Row],[Start on Day]]=0,DATEDIF(Milestones[[#This Row],[Start Date]],Milestones[[#This Row],[End Date]],"d")+1,IF(LEN(Milestones[[#This Row],[Start on Day]])=0,"",DATEDIF(Milestones[[#This Row],[Start Date]],Milestones[[#This Row],[End Date]],"d")+1)),0)</f>
        <v>15</v>
      </c>
    </row>
    <row r="11" spans="1:7">
      <c r="B11" s="22">
        <v>6</v>
      </c>
      <c r="C11" s="7">
        <f t="shared" ca="1" si="1"/>
        <v>44592</v>
      </c>
      <c r="D11" s="7">
        <f ca="1">Milestones[[#This Row],[Start Date]]+14</f>
        <v>44606</v>
      </c>
      <c r="E11" t="str">
        <f>"Develop Presentation"&amp;" "&amp;ROW($A6)</f>
        <v>Develop Presentation 6</v>
      </c>
      <c r="F11" s="23">
        <f ca="1">IFERROR(IF(OR(LEN(Milestones[[#This Row],[Start Date]])=0,LEN(Milestones[[#This Row],[End Date]])=0),"",INT(C11)-INT($C$6)),"")</f>
        <v>0</v>
      </c>
      <c r="G11" s="23">
        <f ca="1">IFERROR(IF(Milestones[[#This Row],[Start on Day]]=0,DATEDIF(Milestones[[#This Row],[Start Date]],Milestones[[#This Row],[End Date]],"d")+1,IF(LEN(Milestones[[#This Row],[Start on Day]])=0,"",DATEDIF(Milestones[[#This Row],[Start Date]],Milestones[[#This Row],[End Date]],"d")+1)),0)</f>
        <v>15</v>
      </c>
    </row>
    <row r="12" spans="1:7">
      <c r="B12" s="22">
        <v>7</v>
      </c>
      <c r="C12" s="7">
        <f t="shared" ca="1" si="1"/>
        <v>44592</v>
      </c>
      <c r="D12" s="7">
        <f ca="1">Milestones[[#This Row],[Start Date]]+14</f>
        <v>44606</v>
      </c>
      <c r="E12" t="str">
        <f>"Create Website"&amp;" "&amp;ROW($A7)</f>
        <v>Create Website 7</v>
      </c>
      <c r="F12" s="23">
        <f ca="1">IFERROR(IF(OR(LEN(Milestones[[#This Row],[Start Date]])=0,LEN(Milestones[[#This Row],[End Date]])=0),"",INT(C12)-INT($C$6)),"")</f>
        <v>0</v>
      </c>
      <c r="G12" s="23">
        <f ca="1">IFERROR(IF(Milestones[[#This Row],[Start on Day]]=0,DATEDIF(Milestones[[#This Row],[Start Date]],Milestones[[#This Row],[End Date]],"d")+1,IF(LEN(Milestones[[#This Row],[Start on Day]])=0,"",DATEDIF(Milestones[[#This Row],[Start Date]],Milestones[[#This Row],[End Date]],"d")+1)),0)</f>
        <v>15</v>
      </c>
    </row>
    <row r="13" spans="1:7">
      <c r="B13" s="22">
        <v>8</v>
      </c>
      <c r="C13" s="7">
        <f ca="1">TODAY()-35</f>
        <v>44606</v>
      </c>
      <c r="D13" s="7">
        <f ca="1">Milestones[[#This Row],[Start Date]]+14</f>
        <v>44620</v>
      </c>
      <c r="E13" t="str">
        <f>"Sprint 2 New Documentation"&amp;" "&amp;ROW($A8)</f>
        <v>Sprint 2 New Documentation 8</v>
      </c>
      <c r="F13" s="23">
        <f ca="1">IFERROR(IF(OR(LEN(Milestones[[#This Row],[Start Date]])=0,LEN(Milestones[[#This Row],[End Date]])=0),"",INT(C13)-INT($C$6)),"")</f>
        <v>14</v>
      </c>
      <c r="G13" s="23">
        <f ca="1">IFERROR(IF(Milestones[[#This Row],[Start on Day]]=0,DATEDIF(Milestones[[#This Row],[Start Date]],Milestones[[#This Row],[End Date]],"d")+1,IF(LEN(Milestones[[#This Row],[Start on Day]])=0,"",DATEDIF(Milestones[[#This Row],[Start Date]],Milestones[[#This Row],[End Date]],"d")+1)),0)</f>
        <v>15</v>
      </c>
    </row>
    <row r="14" spans="1:7">
      <c r="B14" s="22">
        <v>9</v>
      </c>
      <c r="C14" s="7">
        <f t="shared" ref="C14:C16" ca="1" si="2">TODAY()-35</f>
        <v>44606</v>
      </c>
      <c r="D14" s="7">
        <f ca="1">Milestones[[#This Row],[Start Date]]+14</f>
        <v>44620</v>
      </c>
      <c r="E14" t="str">
        <f>"Website Updates"&amp;" "&amp;ROW($A9)</f>
        <v>Website Updates 9</v>
      </c>
      <c r="F14" s="23">
        <f ca="1">IFERROR(IF(OR(LEN(Milestones[[#This Row],[Start Date]])=0,LEN(Milestones[[#This Row],[End Date]])=0),"",INT(C14)-INT($C$6)),"")</f>
        <v>14</v>
      </c>
      <c r="G14" s="23">
        <f ca="1">IFERROR(IF(Milestones[[#This Row],[Start on Day]]=0,DATEDIF(Milestones[[#This Row],[Start Date]],Milestones[[#This Row],[End Date]],"d")+1,IF(LEN(Milestones[[#This Row],[Start on Day]])=0,"",DATEDIF(Milestones[[#This Row],[Start Date]],Milestones[[#This Row],[End Date]],"d")+1)),0)</f>
        <v>15</v>
      </c>
    </row>
    <row r="15" spans="1:7">
      <c r="B15" s="22">
        <v>10</v>
      </c>
      <c r="C15" s="7">
        <f t="shared" ca="1" si="2"/>
        <v>44606</v>
      </c>
      <c r="D15" s="7">
        <f ca="1">Milestones[[#This Row],[Start Date]]+14</f>
        <v>44620</v>
      </c>
      <c r="E15" t="str">
        <f>"Preliminary Specifications"&amp;" "&amp;ROW($A10)</f>
        <v>Preliminary Specifications 10</v>
      </c>
      <c r="F15" s="23">
        <f ca="1">IFERROR(IF(OR(LEN(Milestones[[#This Row],[Start Date]])=0,LEN(Milestones[[#This Row],[End Date]])=0),"",INT(C15)-INT($C$6)),"")</f>
        <v>14</v>
      </c>
      <c r="G15" s="23">
        <f ca="1">IFERROR(IF(Milestones[[#This Row],[Start on Day]]=0,DATEDIF(Milestones[[#This Row],[Start Date]],Milestones[[#This Row],[End Date]],"d")+1,IF(LEN(Milestones[[#This Row],[Start on Day]])=0,"",DATEDIF(Milestones[[#This Row],[Start Date]],Milestones[[#This Row],[End Date]],"d")+1)),0)</f>
        <v>15</v>
      </c>
    </row>
    <row r="16" spans="1:7">
      <c r="B16" s="22">
        <v>11</v>
      </c>
      <c r="C16" s="7">
        <f t="shared" ca="1" si="2"/>
        <v>44606</v>
      </c>
      <c r="D16" s="7">
        <f ca="1">Milestones[[#This Row],[Start Date]]+14</f>
        <v>44620</v>
      </c>
      <c r="E16" t="str">
        <f>"Develop Presentation Sprint 2"&amp;" "&amp;ROW($A11)</f>
        <v>Develop Presentation Sprint 2 11</v>
      </c>
      <c r="F16" s="23">
        <f ca="1">IFERROR(IF(OR(LEN(Milestones[[#This Row],[Start Date]])=0,LEN(Milestones[[#This Row],[End Date]])=0),"",INT(C16)-INT($C$6)),"")</f>
        <v>14</v>
      </c>
      <c r="G16" s="23">
        <f ca="1">IFERROR(IF(Milestones[[#This Row],[Start on Day]]=0,DATEDIF(Milestones[[#This Row],[Start Date]],Milestones[[#This Row],[End Date]],"d")+1,IF(LEN(Milestones[[#This Row],[Start on Day]])=0,"",DATEDIF(Milestones[[#This Row],[Start Date]],Milestones[[#This Row],[End Date]],"d")+1)),0)</f>
        <v>15</v>
      </c>
    </row>
    <row r="17" spans="1:7">
      <c r="B17" s="22">
        <v>12</v>
      </c>
      <c r="C17" s="7">
        <f ca="1">TODAY()-20</f>
        <v>44621</v>
      </c>
      <c r="D17" s="7">
        <f ca="1">Milestones[[#This Row],[Start Date]]+20</f>
        <v>44641</v>
      </c>
      <c r="E17" t="str">
        <f>"Sprint 3 Documentation"&amp;" "&amp;ROW($A12)</f>
        <v>Sprint 3 Documentation 12</v>
      </c>
      <c r="F17" s="23">
        <f ca="1">IFERROR(IF(OR(LEN(Milestones[[#This Row],[Start Date]])=0,LEN(Milestones[[#This Row],[End Date]])=0),"",INT(C17)-INT($C$6)),"")</f>
        <v>29</v>
      </c>
      <c r="G17" s="23">
        <f ca="1">IFERROR(IF(Milestones[[#This Row],[Start on Day]]=0,DATEDIF(Milestones[[#This Row],[Start Date]],Milestones[[#This Row],[End Date]],"d")+1,IF(LEN(Milestones[[#This Row],[Start on Day]])=0,"",DATEDIF(Milestones[[#This Row],[Start Date]],Milestones[[#This Row],[End Date]],"d")+1)),0)</f>
        <v>21</v>
      </c>
    </row>
    <row r="18" spans="1:7">
      <c r="B18" s="22">
        <v>13</v>
      </c>
      <c r="C18" s="7">
        <f t="shared" ref="C18:C21" ca="1" si="3">TODAY()-20</f>
        <v>44621</v>
      </c>
      <c r="D18" s="7">
        <f ca="1">Milestones[[#This Row],[Start Date]]+20</f>
        <v>44641</v>
      </c>
      <c r="E18" t="str">
        <f>"DFD Diagrams"&amp;" "&amp;ROW($A13)</f>
        <v>DFD Diagrams 13</v>
      </c>
      <c r="F18" s="23">
        <f ca="1">IFERROR(IF(OR(LEN(Milestones[[#This Row],[Start Date]])=0,LEN(Milestones[[#This Row],[End Date]])=0),"",INT(C18)-INT($C$6)),"")</f>
        <v>29</v>
      </c>
      <c r="G18" s="23">
        <f ca="1">IFERROR(IF(Milestones[[#This Row],[Start on Day]]=0,DATEDIF(Milestones[[#This Row],[Start Date]],Milestones[[#This Row],[End Date]],"d")+1,IF(LEN(Milestones[[#This Row],[Start on Day]])=0,"",DATEDIF(Milestones[[#This Row],[Start Date]],Milestones[[#This Row],[End Date]],"d")+1)),0)</f>
        <v>21</v>
      </c>
    </row>
    <row r="19" spans="1:7">
      <c r="B19" s="22">
        <v>14</v>
      </c>
      <c r="C19" s="7">
        <f t="shared" ca="1" si="3"/>
        <v>44621</v>
      </c>
      <c r="D19" s="7">
        <f ca="1">Milestones[[#This Row],[Start Date]]+20</f>
        <v>44641</v>
      </c>
      <c r="E19" t="str">
        <f>"IPO Chart"&amp;" "&amp;ROW($A14)</f>
        <v>IPO Chart 14</v>
      </c>
      <c r="F19" s="23">
        <f ca="1">IFERROR(IF(OR(LEN(Milestones[[#This Row],[Start Date]])=0,LEN(Milestones[[#This Row],[End Date]])=0),"",INT(C19)-INT($C$6)),"")</f>
        <v>29</v>
      </c>
      <c r="G19" s="23">
        <f ca="1">IFERROR(IF(Milestones[[#This Row],[Start on Day]]=0,DATEDIF(Milestones[[#This Row],[Start Date]],Milestones[[#This Row],[End Date]],"d")+1,IF(LEN(Milestones[[#This Row],[Start on Day]])=0,"",DATEDIF(Milestones[[#This Row],[Start Date]],Milestones[[#This Row],[End Date]],"d")+1)),0)</f>
        <v>21</v>
      </c>
    </row>
    <row r="20" spans="1:7">
      <c r="B20" s="22">
        <v>15</v>
      </c>
      <c r="C20" s="7">
        <f t="shared" ca="1" si="3"/>
        <v>44621</v>
      </c>
      <c r="D20" s="7">
        <f ca="1">Milestones[[#This Row],[Start Date]]+20</f>
        <v>44641</v>
      </c>
      <c r="E20" t="str">
        <f>"Website Updates"&amp;" "&amp;ROW($A15)</f>
        <v>Website Updates 15</v>
      </c>
      <c r="F20" s="23">
        <f ca="1">IFERROR(IF(OR(LEN(Milestones[[#This Row],[Start Date]])=0,LEN(Milestones[[#This Row],[End Date]])=0),"",INT(C20)-INT($C$6)),"")</f>
        <v>29</v>
      </c>
      <c r="G20" s="23">
        <f ca="1">IFERROR(IF(Milestones[[#This Row],[Start on Day]]=0,DATEDIF(Milestones[[#This Row],[Start Date]],Milestones[[#This Row],[End Date]],"d")+1,IF(LEN(Milestones[[#This Row],[Start on Day]])=0,"",DATEDIF(Milestones[[#This Row],[Start Date]],Milestones[[#This Row],[End Date]],"d")+1)),0)</f>
        <v>21</v>
      </c>
    </row>
    <row r="21" spans="1:7">
      <c r="B21" s="22">
        <v>16</v>
      </c>
      <c r="C21" s="7">
        <f t="shared" ca="1" si="3"/>
        <v>44621</v>
      </c>
      <c r="D21" s="7">
        <f ca="1">Milestones[[#This Row],[Start Date]]+20</f>
        <v>44641</v>
      </c>
      <c r="E21" t="str">
        <f>"Physical Entity Relationship Diagram"&amp;" "&amp;ROW($A16)</f>
        <v>Physical Entity Relationship Diagram 16</v>
      </c>
      <c r="F21" s="23">
        <f ca="1">IFERROR(IF(OR(LEN(Milestones[[#This Row],[Start Date]])=0,LEN(Milestones[[#This Row],[End Date]])=0),"",INT(C21)-INT($C$6)),"")</f>
        <v>29</v>
      </c>
      <c r="G21" s="23">
        <f ca="1">IFERROR(IF(Milestones[[#This Row],[Start on Day]]=0,DATEDIF(Milestones[[#This Row],[Start Date]],Milestones[[#This Row],[End Date]],"d")+1,IF(LEN(Milestones[[#This Row],[Start on Day]])=0,"",DATEDIF(Milestones[[#This Row],[Start Date]],Milestones[[#This Row],[End Date]],"d")+1)),0)</f>
        <v>21</v>
      </c>
    </row>
    <row r="22" spans="1:7">
      <c r="A22" s="18" t="s">
        <v>17</v>
      </c>
      <c r="B22" s="22">
        <v>17</v>
      </c>
      <c r="C22" s="7">
        <f ca="1">TODAY()</f>
        <v>44641</v>
      </c>
      <c r="D22" s="7">
        <f ca="1">Milestones[[#This Row],[Start Date]]+14</f>
        <v>44655</v>
      </c>
      <c r="E22" t="str">
        <f>"Develop Training Materials"&amp;" "&amp;ROW($A18)</f>
        <v>Develop Training Materials 18</v>
      </c>
      <c r="F22" s="23">
        <f ca="1">IFERROR(IF(OR(LEN(Milestones[[#This Row],[Start Date]])=0,LEN(Milestones[[#This Row],[End Date]])=0),"",INT(C22)-INT($C$6)),"")</f>
        <v>49</v>
      </c>
      <c r="G22" s="23">
        <f ca="1">IFERROR(IF(Milestones[[#This Row],[Start on Day]]=0,DATEDIF(Milestones[[#This Row],[Start Date]],Milestones[[#This Row],[End Date]],"d")+1,IF(LEN(Milestones[[#This Row],[Start on Day]])=0,"",DATEDIF(Milestones[[#This Row],[Start Date]],Milestones[[#This Row],[End Date]],"d")+1)),0)</f>
        <v>15</v>
      </c>
    </row>
    <row r="23" spans="1:7">
      <c r="B23" s="22">
        <v>18</v>
      </c>
      <c r="C23" s="7">
        <f t="shared" ref="C23:C26" ca="1" si="4">TODAY()</f>
        <v>44641</v>
      </c>
      <c r="D23" s="7">
        <f ca="1">Milestones[[#This Row],[Start Date]]+14</f>
        <v>44655</v>
      </c>
      <c r="E23" t="str">
        <f>"Develop Technical Manual"&amp;" "&amp;ROW($A19)</f>
        <v>Develop Technical Manual 19</v>
      </c>
      <c r="F23" s="23">
        <f ca="1">IFERROR(IF(OR(LEN(Milestones[[#This Row],[Start Date]])=0,LEN(Milestones[[#This Row],[End Date]])=0),"",INT(C23)-INT($C$6)),"")</f>
        <v>49</v>
      </c>
      <c r="G23" s="23">
        <f ca="1">IFERROR(IF(Milestones[[#This Row],[Start on Day]]=0,DATEDIF(Milestones[[#This Row],[Start Date]],Milestones[[#This Row],[End Date]],"d")+1,IF(LEN(Milestones[[#This Row],[Start on Day]])=0,"",DATEDIF(Milestones[[#This Row],[Start Date]],Milestones[[#This Row],[End Date]],"d")+1)),0)</f>
        <v>15</v>
      </c>
    </row>
    <row r="24" spans="1:7">
      <c r="B24" s="22">
        <v>19</v>
      </c>
      <c r="C24" s="7">
        <f t="shared" ca="1" si="4"/>
        <v>44641</v>
      </c>
      <c r="D24" s="7">
        <f ca="1">Milestones[[#This Row],[Start Date]]+14</f>
        <v>44655</v>
      </c>
      <c r="E24" t="str">
        <f>"Sprint 4 Documentation"&amp;" "&amp;ROW($A20)</f>
        <v>Sprint 4 Documentation 20</v>
      </c>
      <c r="F24" s="23">
        <f ca="1">IFERROR(IF(OR(LEN(Milestones[[#This Row],[Start Date]])=0,LEN(Milestones[[#This Row],[End Date]])=0),"",INT(C24)-INT($C$6)),"")</f>
        <v>49</v>
      </c>
      <c r="G24" s="23">
        <f ca="1">IFERROR(IF(Milestones[[#This Row],[Start on Day]]=0,DATEDIF(Milestones[[#This Row],[Start Date]],Milestones[[#This Row],[End Date]],"d")+1,IF(LEN(Milestones[[#This Row],[Start on Day]])=0,"",DATEDIF(Milestones[[#This Row],[Start Date]],Milestones[[#This Row],[End Date]],"d")+1)),0)</f>
        <v>15</v>
      </c>
    </row>
    <row r="25" spans="1:7">
      <c r="B25" s="22">
        <v>20</v>
      </c>
      <c r="C25" s="7">
        <f t="shared" ca="1" si="4"/>
        <v>44641</v>
      </c>
      <c r="D25" s="7">
        <f ca="1">Milestones[[#This Row],[Start Date]]+14</f>
        <v>44655</v>
      </c>
      <c r="E25" t="str">
        <f>"Website Updates"&amp;" "&amp;ROW($A21)</f>
        <v>Website Updates 21</v>
      </c>
      <c r="F25" s="23">
        <f ca="1">IFERROR(IF(OR(LEN(Milestones[[#This Row],[Start Date]])=0,LEN(Milestones[[#This Row],[End Date]])=0),"",INT(C25)-INT($C$6)),"")</f>
        <v>49</v>
      </c>
      <c r="G25" s="23">
        <f ca="1">IFERROR(IF(Milestones[[#This Row],[Start on Day]]=0,DATEDIF(Milestones[[#This Row],[Start Date]],Milestones[[#This Row],[End Date]],"d")+1,IF(LEN(Milestones[[#This Row],[Start on Day]])=0,"",DATEDIF(Milestones[[#This Row],[Start Date]],Milestones[[#This Row],[End Date]],"d")+1)),0)</f>
        <v>15</v>
      </c>
    </row>
    <row r="26" spans="1:7">
      <c r="B26" s="22">
        <v>21</v>
      </c>
      <c r="C26" s="7">
        <f t="shared" ca="1" si="4"/>
        <v>44641</v>
      </c>
      <c r="D26" s="7">
        <f ca="1">Milestones[[#This Row],[Start Date]]+14</f>
        <v>44655</v>
      </c>
      <c r="E26" t="str">
        <f>"Project Updates"&amp;" "&amp;ROW($A21)</f>
        <v>Project Updates 21</v>
      </c>
      <c r="F26" s="23">
        <f ca="1">IFERROR(IF(OR(LEN(Milestones[[#This Row],[Start Date]])=0,LEN(Milestones[[#This Row],[End Date]])=0),"",INT(C26)-INT($C$6)),"")</f>
        <v>49</v>
      </c>
      <c r="G26" s="23">
        <f ca="1">IFERROR(IF(Milestones[[#This Row],[Start on Day]]=0,DATEDIF(Milestones[[#This Row],[Start Date]],Milestones[[#This Row],[End Date]],"d")+1,IF(LEN(Milestones[[#This Row],[Start on Day]])=0,"",DATEDIF(Milestones[[#This Row],[Start Date]],Milestones[[#This Row],[End Date]],"d")+1)),0)</f>
        <v>15</v>
      </c>
    </row>
    <row r="27" spans="1:7">
      <c r="B27" s="22">
        <v>22</v>
      </c>
      <c r="C27" s="7">
        <f ca="1">TODAY()+14</f>
        <v>44655</v>
      </c>
      <c r="D27" s="7">
        <f ca="1">Milestones[[#This Row],[Start Date]]+14</f>
        <v>44669</v>
      </c>
      <c r="E27" t="str">
        <f>"Migration Plan"&amp;" "&amp;ROW($A22)</f>
        <v>Migration Plan 22</v>
      </c>
      <c r="F27" s="23">
        <f ca="1">IFERROR(IF(OR(LEN(Milestones[[#This Row],[Start Date]])=0,LEN(Milestones[[#This Row],[End Date]])=0),"",INT(C27)-INT($C$6)),"")</f>
        <v>63</v>
      </c>
      <c r="G27" s="23">
        <f ca="1">IFERROR(IF(Milestones[[#This Row],[Start on Day]]=0,DATEDIF(Milestones[[#This Row],[Start Date]],Milestones[[#This Row],[End Date]],"d")+1,IF(LEN(Milestones[[#This Row],[Start on Day]])=0,"",DATEDIF(Milestones[[#This Row],[Start Date]],Milestones[[#This Row],[End Date]],"d")+1)),0)</f>
        <v>15</v>
      </c>
    </row>
    <row r="28" spans="1:7">
      <c r="B28" s="22">
        <v>23</v>
      </c>
      <c r="C28" s="7">
        <f ca="1">TODAY()+14</f>
        <v>44655</v>
      </c>
      <c r="D28" s="7">
        <f ca="1">Milestones[[#This Row],[Start Date]]+14</f>
        <v>44669</v>
      </c>
      <c r="E28" t="str">
        <f>"Sprint 5 Documentation"&amp;" "&amp;ROW($A22)</f>
        <v>Sprint 5 Documentation 22</v>
      </c>
      <c r="F28" s="23">
        <f ca="1">IFERROR(IF(OR(LEN(Milestones[[#This Row],[Start Date]])=0,LEN(Milestones[[#This Row],[End Date]])=0),"",INT(C28)-INT($C$6)),"")</f>
        <v>63</v>
      </c>
      <c r="G28" s="23">
        <f ca="1">IFERROR(IF(Milestones[[#This Row],[Start on Day]]=0,DATEDIF(Milestones[[#This Row],[Start Date]],Milestones[[#This Row],[End Date]],"d")+1,IF(LEN(Milestones[[#This Row],[Start on Day]])=0,"",DATEDIF(Milestones[[#This Row],[Start Date]],Milestones[[#This Row],[End Date]],"d")+1)),0)</f>
        <v>15</v>
      </c>
    </row>
    <row r="29" spans="1:7">
      <c r="B29" s="22">
        <v>24</v>
      </c>
      <c r="C29" s="7">
        <f ca="1">TODAY()+28</f>
        <v>44669</v>
      </c>
      <c r="D29" s="7">
        <f ca="1">Milestones[[#This Row],[Start Date]]+14</f>
        <v>44683</v>
      </c>
      <c r="E29" t="str">
        <f>"Sprint 6 Documentation"&amp;" "&amp;ROW($A21)</f>
        <v>Sprint 6 Documentation 21</v>
      </c>
      <c r="F29" s="23">
        <f ca="1">IFERROR(IF(OR(LEN(Milestones[[#This Row],[Start Date]])=0,LEN(Milestones[[#This Row],[End Date]])=0),"",INT(C29)-INT($C$6)),"")</f>
        <v>77</v>
      </c>
      <c r="G29" s="23">
        <f ca="1">IFERROR(IF(Milestones[[#This Row],[Start on Day]]=0,DATEDIF(Milestones[[#This Row],[Start Date]],Milestones[[#This Row],[End Date]],"d")+1,IF(LEN(Milestones[[#This Row],[Start on Day]])=0,"",DATEDIF(Milestones[[#This Row],[Start Date]],Milestones[[#This Row],[End Date]],"d")+1)),0)</f>
        <v>15</v>
      </c>
    </row>
    <row r="30" spans="1:7">
      <c r="B30" s="22">
        <v>25</v>
      </c>
      <c r="C30" s="7">
        <f t="shared" ref="C30:C31" ca="1" si="5">TODAY()+28</f>
        <v>44669</v>
      </c>
      <c r="D30" s="7">
        <f ca="1">Milestones[[#This Row],[Start Date]]+14</f>
        <v>44683</v>
      </c>
      <c r="E30" t="str">
        <f>"Final Presentation"&amp;" "&amp;ROW($A22)</f>
        <v>Final Presentation 22</v>
      </c>
      <c r="F30" s="23">
        <f ca="1">IFERROR(IF(OR(LEN(Milestones[[#This Row],[Start Date]])=0,LEN(Milestones[[#This Row],[End Date]])=0),"",INT(C30)-INT($C$6)),"")</f>
        <v>77</v>
      </c>
      <c r="G30" s="23">
        <f ca="1">IFERROR(IF(Milestones[[#This Row],[Start on Day]]=0,DATEDIF(Milestones[[#This Row],[Start Date]],Milestones[[#This Row],[End Date]],"d")+1,IF(LEN(Milestones[[#This Row],[Start on Day]])=0,"",DATEDIF(Milestones[[#This Row],[Start Date]],Milestones[[#This Row],[End Date]],"d")+1)),0)</f>
        <v>15</v>
      </c>
    </row>
    <row r="31" spans="1:7">
      <c r="B31" s="22">
        <v>26</v>
      </c>
      <c r="C31" s="7">
        <f t="shared" ca="1" si="5"/>
        <v>44669</v>
      </c>
      <c r="D31" s="7">
        <f ca="1">Milestones[[#This Row],[Start Date]]+14</f>
        <v>44683</v>
      </c>
      <c r="E31" t="str">
        <f>"Launch Website"&amp;" "&amp;ROW($A26)</f>
        <v>Launch Website 26</v>
      </c>
      <c r="F31" s="23">
        <f ca="1">IFERROR(IF(OR(LEN(Milestones[[#This Row],[Start Date]])=0,LEN(Milestones[[#This Row],[End Date]])=0),"",INT(C31)-INT($C$6)),"")</f>
        <v>77</v>
      </c>
      <c r="G31" s="23">
        <f ca="1">IFERROR(IF(Milestones[[#This Row],[Start on Day]]=0,DATEDIF(Milestones[[#This Row],[Start Date]],Milestones[[#This Row],[End Date]],"d")+1,IF(LEN(Milestones[[#This Row],[Start on Day]])=0,"",DATEDIF(Milestones[[#This Row],[Start Date]],Milestones[[#This Row],[End Date]],"d")+1)),0)</f>
        <v>15</v>
      </c>
    </row>
    <row r="32" spans="1:7">
      <c r="B32" s="17" t="s">
        <v>18</v>
      </c>
      <c r="C32" s="17"/>
      <c r="D32" s="17"/>
      <c r="E32" s="17"/>
      <c r="F32" s="17"/>
      <c r="G32" s="17"/>
    </row>
  </sheetData>
  <printOptions horizontalCentered="1"/>
  <pageMargins left="0.7" right="0.7" top="0.75" bottom="0.75" header="0.3" footer="0.3"/>
  <pageSetup scale="83" fitToHeight="0" orientation="portrait" horizontalDpi="1200" verticalDpi="1200"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FB18C-4FEB-4EDB-9966-5EEBD744C25D}">
  <sheetPr>
    <pageSetUpPr fitToPage="1"/>
  </sheetPr>
  <dimension ref="A1:A3"/>
  <sheetViews>
    <sheetView showGridLines="0" workbookViewId="0">
      <selection activeCell="K1" sqref="K1:K1048576"/>
    </sheetView>
  </sheetViews>
  <sheetFormatPr defaultColWidth="8.85546875" defaultRowHeight="15"/>
  <cols>
    <col min="1" max="1" width="2.42578125" customWidth="1"/>
  </cols>
  <sheetData>
    <row r="1" spans="1:1" ht="14.45" customHeight="1">
      <c r="A1" s="19" t="s">
        <v>19</v>
      </c>
    </row>
    <row r="2" spans="1:1" ht="14.45" customHeight="1"/>
    <row r="3" spans="1:1" ht="14.45" customHeight="1"/>
  </sheetData>
  <printOptions horizontalCentered="1"/>
  <pageMargins left="0.25" right="0.25" top="0.75" bottom="0.75" header="0.3" footer="0.3"/>
  <pageSetup orientation="landscape" horizontalDpi="1200" verticalDpi="1200" r:id="rId1"/>
  <headerFooter differentFirst="1">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4098" r:id="rId4" name="Scroll Bar 2">
              <controlPr defaultSize="0" autoPict="0" altText="Scrollbar to increment Gantt Chart and scroll through the timeline">
                <anchor>
                  <from>
                    <xdr:col>0</xdr:col>
                    <xdr:colOff>158750</xdr:colOff>
                    <xdr:row>28</xdr:row>
                    <xdr:rowOff>25400</xdr:rowOff>
                  </from>
                  <to>
                    <xdr:col>13</xdr:col>
                    <xdr:colOff>444500</xdr:colOff>
                    <xdr:row>29</xdr:row>
                    <xdr:rowOff>76200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12526-1639-484A-88EF-B2738E2C7DD5}">
  <sheetPr>
    <pageSetUpPr fitToPage="1"/>
  </sheetPr>
  <dimension ref="A1:A6"/>
  <sheetViews>
    <sheetView showGridLines="0" workbookViewId="0">
      <selection activeCell="A10" sqref="A10"/>
    </sheetView>
  </sheetViews>
  <sheetFormatPr defaultColWidth="8.85546875" defaultRowHeight="15"/>
  <cols>
    <col min="1" max="1" width="78.7109375" customWidth="1"/>
  </cols>
  <sheetData>
    <row r="1" spans="1:1" ht="50.1" customHeight="1">
      <c r="A1" s="1" t="s">
        <v>20</v>
      </c>
    </row>
    <row r="2" spans="1:1" ht="50.1" customHeight="1">
      <c r="A2" s="4" t="s">
        <v>21</v>
      </c>
    </row>
    <row r="3" spans="1:1" ht="144">
      <c r="A3" s="4" t="s">
        <v>22</v>
      </c>
    </row>
    <row r="4" spans="1:1">
      <c r="A4" s="6" t="s">
        <v>23</v>
      </c>
    </row>
    <row r="5" spans="1:1" ht="255.95">
      <c r="A5" s="4" t="s">
        <v>24</v>
      </c>
    </row>
    <row r="6" spans="1:1">
      <c r="A6" t="s">
        <v>25</v>
      </c>
    </row>
  </sheetData>
  <printOptions horizontalCentered="1"/>
  <pageMargins left="0.7" right="0.7" top="0.75" bottom="0.75" header="0.3" footer="0.3"/>
  <pageSetup fitToHeight="0" orientation="portrait" horizontalDpi="1200" verticalDpi="1200" r:id="rId1"/>
  <headerFooter differentFirst="1">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285FE-4B35-4282-8D21-8466FF120F07}">
  <sheetPr>
    <pageSetUpPr fitToPage="1"/>
  </sheetPr>
  <dimension ref="A1:F10"/>
  <sheetViews>
    <sheetView showGridLines="0" workbookViewId="0"/>
  </sheetViews>
  <sheetFormatPr defaultColWidth="8.85546875" defaultRowHeight="15"/>
  <cols>
    <col min="1" max="1" width="2.42578125" style="18" customWidth="1"/>
    <col min="2" max="2" width="20.42578125" customWidth="1"/>
    <col min="3" max="3" width="15.7109375" customWidth="1"/>
    <col min="4" max="4" width="23.140625" customWidth="1"/>
    <col min="5" max="5" width="15.7109375" customWidth="1"/>
  </cols>
  <sheetData>
    <row r="1" spans="1:6" ht="50.1" customHeight="1">
      <c r="A1" s="18" t="s">
        <v>26</v>
      </c>
      <c r="B1" s="1" t="s">
        <v>27</v>
      </c>
    </row>
    <row r="2" spans="1:6">
      <c r="A2" s="18" t="s">
        <v>28</v>
      </c>
      <c r="B2" t="s">
        <v>29</v>
      </c>
    </row>
    <row r="3" spans="1:6">
      <c r="A3" s="18" t="s">
        <v>30</v>
      </c>
      <c r="B3">
        <v>0</v>
      </c>
    </row>
    <row r="4" spans="1:6">
      <c r="A4" s="18" t="s">
        <v>31</v>
      </c>
      <c r="B4" t="s">
        <v>32</v>
      </c>
    </row>
    <row r="5" spans="1:6" ht="15.95" thickBot="1">
      <c r="A5" s="18" t="s">
        <v>33</v>
      </c>
      <c r="B5" s="3" t="s">
        <v>34</v>
      </c>
      <c r="C5" s="3" t="s">
        <v>35</v>
      </c>
      <c r="D5" s="3" t="s">
        <v>14</v>
      </c>
      <c r="E5" s="3" t="s">
        <v>36</v>
      </c>
      <c r="F5" t="s">
        <v>37</v>
      </c>
    </row>
    <row r="6" spans="1:6">
      <c r="B6" s="8" t="str">
        <f ca="1">IFERROR(IF(LEN(OFFSET('Project Tracker'!$E6,$B$3,0,1,1))=0,"",INDEX(Milestones[],'Project Tracker'!$B6+$B$3,4)),"")</f>
        <v>Choose Company</v>
      </c>
      <c r="C6" s="9">
        <f ca="1">IFERROR(IF(LEN(OFFSET('Project Tracker'!$C6,$B$3,0,1,1))=0,End_Date,INDEX(Milestones[],'Project Tracker'!$B6+$B$3,2)),"")</f>
        <v>44592</v>
      </c>
      <c r="D6" s="10">
        <f ca="1">IFERROR(IF(LEN(OFFSET('Project Tracker'!$F6,$B$3,0,1,1))=0,"",INDEX(Milestones[],'Project Tracker'!$B6+$B$3,5)),"")</f>
        <v>0</v>
      </c>
      <c r="E6" s="11">
        <f ca="1">IFERROR(IF(LEN(OFFSET('Project Tracker'!$G6,$B$3,0,1,1))=0,"",INDEX(Milestones[],'Project Tracker'!$B6+$B$3,6)),"")</f>
        <v>8</v>
      </c>
    </row>
    <row r="7" spans="1:6">
      <c r="B7" s="12" t="str">
        <f ca="1">IFERROR(IF(LEN(OFFSET('Project Tracker'!$E7,$B$3,0,1,1))=0,"",INDEX(Milestones[],'Project Tracker'!$B7+$B$3,4)),"")</f>
        <v>Team Contract 2</v>
      </c>
      <c r="C7" s="5">
        <f ca="1">IFERROR(IF(LEN(OFFSET('Project Tracker'!$C7,$B$3,0,1,1))=0,End_Date,INDEX(Milestones[],'Project Tracker'!$B7+$B$3,2)),"")</f>
        <v>44592</v>
      </c>
      <c r="D7">
        <f ca="1">IFERROR(IF(LEN(OFFSET('Project Tracker'!$F7,$B$3,0,1,1))=0,"",INDEX(Milestones[],'Project Tracker'!$B7+$B$3,5)),"")</f>
        <v>0</v>
      </c>
      <c r="E7" s="13">
        <f ca="1">IFERROR(IF(LEN(OFFSET('Project Tracker'!$G7,$B$3,0,1,1))=0,"",INDEX(Milestones[],'Project Tracker'!$B7+$B$3,6)),"")</f>
        <v>8</v>
      </c>
    </row>
    <row r="8" spans="1:6">
      <c r="B8" s="12" t="str">
        <f ca="1">IFERROR(IF(LEN(OFFSET('Project Tracker'!$E8,$B$3,0,1,1))=0,"",INDEX(Milestones[],'Project Tracker'!$B8+$B$3,4)),"")</f>
        <v>Background Information and Executive Summary 3</v>
      </c>
      <c r="C8" s="5">
        <f ca="1">IFERROR(IF(LEN(OFFSET('Project Tracker'!$C8,$B$3,0,1,1))=0,End_Date,INDEX(Milestones[],'Project Tracker'!$B8+$B$3,2)),"")</f>
        <v>44592</v>
      </c>
      <c r="D8">
        <f ca="1">IFERROR(IF(LEN(OFFSET('Project Tracker'!$F8,$B$3,0,1,1))=0,"",INDEX(Milestones[],'Project Tracker'!$B8+$B$3,5)),"")</f>
        <v>0</v>
      </c>
      <c r="E8" s="13">
        <f ca="1">IFERROR(IF(LEN(OFFSET('Project Tracker'!$G8,$B$3,0,1,1))=0,"",INDEX(Milestones[],'Project Tracker'!$B8+$B$3,6)),"")</f>
        <v>15</v>
      </c>
    </row>
    <row r="9" spans="1:6">
      <c r="B9" s="12" t="str">
        <f ca="1">IFERROR(IF(LEN(OFFSET('Project Tracker'!$E9,$B$3,0,1,1))=0,"",INDEX(Milestones[],'Project Tracker'!$B9+$B$3,4)),"")</f>
        <v>Develop Sprint 1 Documentation 4</v>
      </c>
      <c r="C9" s="5">
        <f ca="1">IFERROR(IF(LEN(OFFSET('Project Tracker'!$C9,$B$3,0,1,1))=0,End_Date,INDEX(Milestones[],'Project Tracker'!$B9+$B$3,2)),"")</f>
        <v>44592</v>
      </c>
      <c r="D9">
        <f ca="1">IFERROR(IF(LEN(OFFSET('Project Tracker'!$F9,$B$3,0,1,1))=0,"",INDEX(Milestones[],'Project Tracker'!$B9+$B$3,5)),"")</f>
        <v>0</v>
      </c>
      <c r="E9" s="13">
        <f ca="1">IFERROR(IF(LEN(OFFSET('Project Tracker'!$G9,$B$3,0,1,1))=0,"",INDEX(Milestones[],'Project Tracker'!$B9+$B$3,6)),"")</f>
        <v>15</v>
      </c>
    </row>
    <row r="10" spans="1:6">
      <c r="B10" s="12" t="str">
        <f ca="1">IFERROR(IF(LEN(OFFSET('Project Tracker'!$E10,$B$3,0,1,1))=0,"",INDEX(Milestones[],'Project Tracker'!$B10+$B$3,4)),"")</f>
        <v>Create Diagrams 5</v>
      </c>
      <c r="C10" s="5">
        <f ca="1">IFERROR(IF(LEN(OFFSET('Project Tracker'!$C10,$B$3,0,1,1))=0,End_Date,INDEX(Milestones[],'Project Tracker'!$B10+$B$3,2)),"")</f>
        <v>44592</v>
      </c>
      <c r="D10">
        <f ca="1">IFERROR(IF(LEN(OFFSET('Project Tracker'!$F10,$B$3,0,1,1))=0,"",INDEX(Milestones[],'Project Tracker'!$B10+$B$3,5)),"")</f>
        <v>0</v>
      </c>
      <c r="E10" s="13">
        <f ca="1">IFERROR(IF(LEN(OFFSET('Project Tracker'!$G10,$B$3,0,1,1))=0,"",INDEX(Milestones[],'Project Tracker'!$B10+$B$3,6)),"")</f>
        <v>15</v>
      </c>
    </row>
  </sheetData>
  <printOptions horizontalCentered="1"/>
  <pageMargins left="0.7" right="0.7" top="0.75" bottom="0.75" header="0.3" footer="0.3"/>
  <pageSetup scale="87" fitToHeight="0" orientation="portrait" horizontalDpi="1200" verticalDpi="1200" r:id="rId1"/>
  <headerFooter differentFirst="1">
    <oddFooter>Page &amp;P of &amp;N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868C3-9851-4588-A803-095155D8D75D}">
  <dimension ref="A1:D26"/>
  <sheetViews>
    <sheetView workbookViewId="0">
      <selection sqref="A1:D26"/>
    </sheetView>
  </sheetViews>
  <sheetFormatPr defaultRowHeight="15"/>
  <cols>
    <col min="2" max="2" width="22.5703125" customWidth="1"/>
    <col min="3" max="3" width="19.140625" customWidth="1"/>
    <col min="4" max="4" width="24.7109375" customWidth="1"/>
  </cols>
  <sheetData>
    <row r="1" spans="1:4">
      <c r="A1" s="25"/>
      <c r="B1" s="26"/>
      <c r="C1" s="26"/>
      <c r="D1" s="27"/>
    </row>
    <row r="2" spans="1:4">
      <c r="A2" s="28"/>
      <c r="B2" s="7"/>
      <c r="C2" s="7"/>
      <c r="D2" s="29"/>
    </row>
    <row r="3" spans="1:4">
      <c r="A3" s="25"/>
      <c r="B3" s="26"/>
      <c r="C3" s="26"/>
      <c r="D3" s="30"/>
    </row>
    <row r="4" spans="1:4">
      <c r="A4" s="28"/>
      <c r="B4" s="7"/>
      <c r="C4" s="7"/>
    </row>
    <row r="5" spans="1:4">
      <c r="A5" s="25"/>
      <c r="B5" s="26"/>
      <c r="C5" s="26"/>
      <c r="D5" s="30"/>
    </row>
    <row r="6" spans="1:4">
      <c r="A6" s="28"/>
      <c r="B6" s="7"/>
      <c r="C6" s="7"/>
    </row>
    <row r="7" spans="1:4">
      <c r="A7" s="25"/>
      <c r="B7" s="26"/>
      <c r="C7" s="26"/>
      <c r="D7" s="30"/>
    </row>
    <row r="8" spans="1:4">
      <c r="A8" s="28"/>
      <c r="B8" s="7"/>
      <c r="C8" s="7"/>
    </row>
    <row r="9" spans="1:4">
      <c r="A9" s="25"/>
      <c r="B9" s="26"/>
      <c r="C9" s="26"/>
      <c r="D9" s="30"/>
    </row>
    <row r="10" spans="1:4">
      <c r="A10" s="28"/>
      <c r="B10" s="7"/>
      <c r="C10" s="7"/>
    </row>
    <row r="11" spans="1:4">
      <c r="A11" s="25"/>
      <c r="B11" s="26"/>
      <c r="C11" s="26"/>
      <c r="D11" s="30"/>
    </row>
    <row r="12" spans="1:4">
      <c r="A12" s="28"/>
      <c r="B12" s="7"/>
      <c r="C12" s="7"/>
    </row>
    <row r="13" spans="1:4">
      <c r="A13" s="25"/>
      <c r="B13" s="26"/>
      <c r="C13" s="26"/>
      <c r="D13" s="30"/>
    </row>
    <row r="14" spans="1:4">
      <c r="A14" s="28"/>
      <c r="B14" s="7"/>
      <c r="C14" s="7"/>
    </row>
    <row r="15" spans="1:4">
      <c r="A15" s="25"/>
      <c r="B15" s="26"/>
      <c r="C15" s="26"/>
      <c r="D15" s="30"/>
    </row>
    <row r="16" spans="1:4">
      <c r="A16" s="28"/>
      <c r="B16" s="7"/>
      <c r="C16" s="7"/>
    </row>
    <row r="17" spans="1:4">
      <c r="A17" s="25"/>
      <c r="B17" s="26"/>
      <c r="C17" s="26"/>
      <c r="D17" s="30"/>
    </row>
    <row r="18" spans="1:4">
      <c r="A18" s="28"/>
      <c r="B18" s="7"/>
      <c r="C18" s="7"/>
    </row>
    <row r="19" spans="1:4">
      <c r="A19" s="25"/>
      <c r="B19" s="26"/>
      <c r="C19" s="26"/>
      <c r="D19" s="30"/>
    </row>
    <row r="20" spans="1:4">
      <c r="A20" s="28"/>
      <c r="B20" s="7"/>
      <c r="C20" s="7"/>
    </row>
    <row r="21" spans="1:4">
      <c r="A21" s="25"/>
      <c r="B21" s="26"/>
      <c r="C21" s="26"/>
      <c r="D21" s="30"/>
    </row>
    <row r="22" spans="1:4">
      <c r="A22" s="28"/>
      <c r="B22" s="7"/>
      <c r="C22" s="7"/>
    </row>
    <row r="23" spans="1:4">
      <c r="A23" s="25"/>
      <c r="B23" s="26"/>
      <c r="C23" s="26"/>
      <c r="D23" s="30"/>
    </row>
    <row r="24" spans="1:4">
      <c r="A24" s="28"/>
      <c r="B24" s="7"/>
      <c r="C24" s="7"/>
    </row>
    <row r="25" spans="1:4">
      <c r="A25" s="25"/>
      <c r="B25" s="26"/>
      <c r="C25" s="26"/>
      <c r="D25" s="30"/>
    </row>
    <row r="26" spans="1:4">
      <c r="A26" s="31"/>
      <c r="B26" s="32"/>
      <c r="C26" s="32"/>
      <c r="D26" s="33"/>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70AEB78E679BE40A7B9D713AA6BD16C" ma:contentTypeVersion="4" ma:contentTypeDescription="Create a new document." ma:contentTypeScope="" ma:versionID="2d1913767c3c104dbc104a485d3758ac">
  <xsd:schema xmlns:xsd="http://www.w3.org/2001/XMLSchema" xmlns:xs="http://www.w3.org/2001/XMLSchema" xmlns:p="http://schemas.microsoft.com/office/2006/metadata/properties" xmlns:ns2="012fdf37-ca2f-489f-891a-94a6a8528e5f" targetNamespace="http://schemas.microsoft.com/office/2006/metadata/properties" ma:root="true" ma:fieldsID="6d460ce534156bc511a2d02029413127" ns2:_="">
    <xsd:import namespace="012fdf37-ca2f-489f-891a-94a6a8528e5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2fdf37-ca2f-489f-891a-94a6a8528e5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MediaServiceKeyPoints xmlns="012fdf37-ca2f-489f-891a-94a6a8528e5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E8D4571-949E-4D39-8ACA-69E5BF21D4F6}"/>
</file>

<file path=customXml/itemProps2.xml><?xml version="1.0" encoding="utf-8"?>
<ds:datastoreItem xmlns:ds="http://schemas.openxmlformats.org/officeDocument/2006/customXml" ds:itemID="{7E831BF2-0015-415C-9D2C-7A347CF05F14}"/>
</file>

<file path=customXml/itemProps3.xml><?xml version="1.0" encoding="utf-8"?>
<ds:datastoreItem xmlns:ds="http://schemas.openxmlformats.org/officeDocument/2006/customXml" ds:itemID="{F876E90C-8EDE-4D57-B08F-186FE12CD4D8}"/>
</file>

<file path=docProps/app.xml><?xml version="1.0" encoding="utf-8"?>
<Properties xmlns="http://schemas.openxmlformats.org/officeDocument/2006/extended-properties" xmlns:vt="http://schemas.openxmlformats.org/officeDocument/2006/docPropsVTypes">
  <Template>TM00064978</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James, Collin</cp:lastModifiedBy>
  <cp:revision/>
  <dcterms:created xsi:type="dcterms:W3CDTF">2021-12-13T06:12:03Z</dcterms:created>
  <dcterms:modified xsi:type="dcterms:W3CDTF">2022-03-22T02:13:18Z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0x010100270AEB78E679BE40A7B9D713AA6BD16C</vt:lpwstr>
  </property>
</Properties>
</file>