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5200" windowHeight="11880"/>
  </bookViews>
  <sheets>
    <sheet name="Таблица заполнения" sheetId="1" r:id="rId1"/>
    <sheet name="Разделы" sheetId="2" r:id="rId2"/>
  </sheets>
  <definedNames>
    <definedName name="Разделы">Разделы!$A$1:$P$1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14" i="1" l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B474" i="1" l="1"/>
  <c r="C474" i="1"/>
  <c r="K474" i="1" l="1"/>
  <c r="L474" i="1" s="1"/>
  <c r="B464" i="1"/>
  <c r="K464" i="1" s="1"/>
  <c r="B373" i="1"/>
  <c r="K373" i="1" s="1"/>
  <c r="B342" i="1"/>
  <c r="C464" i="1"/>
  <c r="C373" i="1"/>
  <c r="C342" i="1"/>
  <c r="B432" i="1"/>
  <c r="B472" i="1"/>
  <c r="B372" i="1"/>
  <c r="B341" i="1"/>
  <c r="K341" i="1" s="1"/>
  <c r="B460" i="1"/>
  <c r="B409" i="1"/>
  <c r="B572" i="1"/>
  <c r="B337" i="1"/>
  <c r="K337" i="1" s="1"/>
  <c r="B777" i="1"/>
  <c r="B922" i="1"/>
  <c r="B301" i="1"/>
  <c r="B745" i="1"/>
  <c r="K745" i="1" s="1"/>
  <c r="B383" i="1"/>
  <c r="C432" i="1"/>
  <c r="C472" i="1"/>
  <c r="C372" i="1"/>
  <c r="C341" i="1"/>
  <c r="C460" i="1"/>
  <c r="C409" i="1"/>
  <c r="C572" i="1"/>
  <c r="C337" i="1"/>
  <c r="C777" i="1"/>
  <c r="C922" i="1"/>
  <c r="C301" i="1"/>
  <c r="C745" i="1"/>
  <c r="C383" i="1"/>
  <c r="C299" i="1"/>
  <c r="B387" i="1"/>
  <c r="K387" i="1" s="1"/>
  <c r="B366" i="1"/>
  <c r="B300" i="1"/>
  <c r="B444" i="1"/>
  <c r="B1036" i="1"/>
  <c r="K1036" i="1" s="1"/>
  <c r="B707" i="1"/>
  <c r="B530" i="1"/>
  <c r="B911" i="1"/>
  <c r="B439" i="1"/>
  <c r="K439" i="1" s="1"/>
  <c r="C387" i="1"/>
  <c r="C366" i="1"/>
  <c r="C300" i="1"/>
  <c r="C444" i="1"/>
  <c r="C1036" i="1"/>
  <c r="C707" i="1"/>
  <c r="C530" i="1"/>
  <c r="C911" i="1"/>
  <c r="C439" i="1"/>
  <c r="B440" i="1"/>
  <c r="B441" i="1"/>
  <c r="B386" i="1"/>
  <c r="K386" i="1" s="1"/>
  <c r="B365" i="1"/>
  <c r="B299" i="1"/>
  <c r="K299" i="1" s="1"/>
  <c r="C440" i="1"/>
  <c r="C441" i="1"/>
  <c r="C386" i="1"/>
  <c r="C365" i="1"/>
  <c r="B1241" i="1"/>
  <c r="K1241" i="1" s="1"/>
  <c r="B1281" i="1"/>
  <c r="K1281" i="1" s="1"/>
  <c r="B1137" i="1"/>
  <c r="B200" i="1"/>
  <c r="B262" i="1"/>
  <c r="K262" i="1" s="1"/>
  <c r="B443" i="1"/>
  <c r="K443" i="1" s="1"/>
  <c r="B1309" i="1"/>
  <c r="B480" i="1"/>
  <c r="B767" i="1"/>
  <c r="K767" i="1" s="1"/>
  <c r="B442" i="1"/>
  <c r="K442" i="1" s="1"/>
  <c r="C1241" i="1"/>
  <c r="C1281" i="1"/>
  <c r="C1137" i="1"/>
  <c r="C200" i="1"/>
  <c r="C262" i="1"/>
  <c r="C443" i="1"/>
  <c r="C1309" i="1"/>
  <c r="C480" i="1"/>
  <c r="C767" i="1"/>
  <c r="C442" i="1"/>
  <c r="B1055" i="1"/>
  <c r="C1055" i="1"/>
  <c r="K1055" i="1" l="1"/>
  <c r="K441" i="1"/>
  <c r="K911" i="1"/>
  <c r="K444" i="1"/>
  <c r="K301" i="1"/>
  <c r="K572" i="1"/>
  <c r="K372" i="1"/>
  <c r="K200" i="1"/>
  <c r="L200" i="1" s="1"/>
  <c r="K440" i="1"/>
  <c r="K530" i="1"/>
  <c r="K300" i="1"/>
  <c r="K922" i="1"/>
  <c r="L922" i="1" s="1"/>
  <c r="K409" i="1"/>
  <c r="K472" i="1"/>
  <c r="K480" i="1"/>
  <c r="K1309" i="1"/>
  <c r="L1309" i="1" s="1"/>
  <c r="K1137" i="1"/>
  <c r="K365" i="1"/>
  <c r="K707" i="1"/>
  <c r="K366" i="1"/>
  <c r="L366" i="1" s="1"/>
  <c r="K383" i="1"/>
  <c r="L383" i="1" s="1"/>
  <c r="K777" i="1"/>
  <c r="K460" i="1"/>
  <c r="K432" i="1"/>
  <c r="L432" i="1" s="1"/>
  <c r="K342" i="1"/>
  <c r="L342" i="1" s="1"/>
  <c r="L745" i="1"/>
  <c r="L460" i="1"/>
  <c r="L442" i="1"/>
  <c r="L443" i="1"/>
  <c r="L1281" i="1"/>
  <c r="L439" i="1"/>
  <c r="L1036" i="1"/>
  <c r="L387" i="1"/>
  <c r="L301" i="1"/>
  <c r="L572" i="1"/>
  <c r="L372" i="1"/>
  <c r="L373" i="1"/>
  <c r="L777" i="1"/>
  <c r="L767" i="1"/>
  <c r="L911" i="1"/>
  <c r="L409" i="1"/>
  <c r="L472" i="1"/>
  <c r="L464" i="1"/>
  <c r="L337" i="1"/>
  <c r="L299" i="1"/>
  <c r="L441" i="1"/>
  <c r="L386" i="1"/>
  <c r="L707" i="1"/>
  <c r="L365" i="1"/>
  <c r="L444" i="1"/>
  <c r="A342" i="1"/>
  <c r="A373" i="1"/>
  <c r="L530" i="1"/>
  <c r="A444" i="1"/>
  <c r="L480" i="1"/>
  <c r="A301" i="1"/>
  <c r="L341" i="1"/>
  <c r="L440" i="1"/>
  <c r="L262" i="1"/>
  <c r="L1137" i="1"/>
  <c r="L1055" i="1"/>
  <c r="L1241" i="1"/>
  <c r="L300" i="1"/>
  <c r="A300" i="1"/>
  <c r="A387" i="1"/>
  <c r="A366" i="1"/>
  <c r="A441" i="1"/>
  <c r="A440" i="1"/>
  <c r="A442" i="1"/>
  <c r="A443" i="1"/>
  <c r="B1292" i="1"/>
  <c r="B1231" i="1"/>
  <c r="B1202" i="1"/>
  <c r="K1202" i="1" s="1"/>
  <c r="B1127" i="1"/>
  <c r="B313" i="1"/>
  <c r="B348" i="1"/>
  <c r="B347" i="1"/>
  <c r="K347" i="1" s="1"/>
  <c r="B1308" i="1"/>
  <c r="B354" i="1"/>
  <c r="B1120" i="1"/>
  <c r="B315" i="1"/>
  <c r="K315" i="1" s="1"/>
  <c r="B316" i="1"/>
  <c r="B282" i="1"/>
  <c r="C1292" i="1"/>
  <c r="C1231" i="1"/>
  <c r="C1202" i="1"/>
  <c r="C1127" i="1"/>
  <c r="C313" i="1"/>
  <c r="C348" i="1"/>
  <c r="C347" i="1"/>
  <c r="C1308" i="1"/>
  <c r="C354" i="1"/>
  <c r="C1120" i="1"/>
  <c r="C315" i="1"/>
  <c r="C316" i="1"/>
  <c r="C282" i="1"/>
  <c r="K1120" i="1" l="1"/>
  <c r="K348" i="1"/>
  <c r="K1231" i="1"/>
  <c r="K282" i="1"/>
  <c r="L282" i="1" s="1"/>
  <c r="K354" i="1"/>
  <c r="K313" i="1"/>
  <c r="K1292" i="1"/>
  <c r="K316" i="1"/>
  <c r="L316" i="1" s="1"/>
  <c r="K1308" i="1"/>
  <c r="K1127" i="1"/>
  <c r="L1127" i="1" s="1"/>
  <c r="L315" i="1"/>
  <c r="L1120" i="1"/>
  <c r="L348" i="1"/>
  <c r="L1231" i="1"/>
  <c r="L313" i="1"/>
  <c r="L1292" i="1"/>
  <c r="A1309" i="1"/>
  <c r="L1202" i="1"/>
  <c r="L354" i="1"/>
  <c r="L1308" i="1"/>
  <c r="L347" i="1"/>
  <c r="A316" i="1"/>
  <c r="A348" i="1"/>
  <c r="B16" i="2" l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A16" i="2"/>
  <c r="C356" i="1"/>
  <c r="B1311" i="1"/>
  <c r="B356" i="1"/>
  <c r="K356" i="1" s="1"/>
  <c r="C1311" i="1"/>
  <c r="B1119" i="1"/>
  <c r="B1310" i="1"/>
  <c r="B869" i="1"/>
  <c r="K869" i="1" s="1"/>
  <c r="B894" i="1"/>
  <c r="K894" i="1" s="1"/>
  <c r="B317" i="1"/>
  <c r="B1306" i="1"/>
  <c r="C1119" i="1"/>
  <c r="C1310" i="1"/>
  <c r="C869" i="1"/>
  <c r="C894" i="1"/>
  <c r="C317" i="1"/>
  <c r="C1306" i="1"/>
  <c r="B318" i="1"/>
  <c r="B456" i="1"/>
  <c r="B390" i="1"/>
  <c r="B773" i="1"/>
  <c r="K773" i="1" s="1"/>
  <c r="C318" i="1"/>
  <c r="C456" i="1"/>
  <c r="C390" i="1"/>
  <c r="C773" i="1"/>
  <c r="B350" i="1"/>
  <c r="B355" i="1"/>
  <c r="B314" i="1"/>
  <c r="K314" i="1" s="1"/>
  <c r="B436" i="1"/>
  <c r="K436" i="1" s="1"/>
  <c r="B389" i="1"/>
  <c r="B357" i="1"/>
  <c r="C350" i="1"/>
  <c r="C355" i="1"/>
  <c r="C314" i="1"/>
  <c r="C436" i="1"/>
  <c r="C389" i="1"/>
  <c r="C357" i="1"/>
  <c r="K390" i="1" l="1"/>
  <c r="K355" i="1"/>
  <c r="L355" i="1" s="1"/>
  <c r="K456" i="1"/>
  <c r="K1306" i="1"/>
  <c r="L1306" i="1" s="1"/>
  <c r="K1310" i="1"/>
  <c r="K1311" i="1"/>
  <c r="K357" i="1"/>
  <c r="K389" i="1"/>
  <c r="L389" i="1" s="1"/>
  <c r="K350" i="1"/>
  <c r="K318" i="1"/>
  <c r="K317" i="1"/>
  <c r="K1119" i="1"/>
  <c r="L1119" i="1" s="1"/>
  <c r="L390" i="1"/>
  <c r="L357" i="1"/>
  <c r="L1310" i="1"/>
  <c r="L1311" i="1"/>
  <c r="L350" i="1"/>
  <c r="L318" i="1"/>
  <c r="L317" i="1"/>
  <c r="L436" i="1"/>
  <c r="L773" i="1"/>
  <c r="L894" i="1"/>
  <c r="L314" i="1"/>
  <c r="L869" i="1"/>
  <c r="L456" i="1"/>
  <c r="A315" i="1"/>
  <c r="L356" i="1"/>
  <c r="A1120" i="1"/>
  <c r="A1311" i="1"/>
  <c r="A356" i="1"/>
  <c r="A317" i="1"/>
  <c r="A390" i="1"/>
  <c r="A318" i="1"/>
  <c r="A357" i="1"/>
  <c r="B438" i="1"/>
  <c r="K438" i="1" s="1"/>
  <c r="B466" i="1"/>
  <c r="K466" i="1" s="1"/>
  <c r="B1307" i="1"/>
  <c r="B327" i="1"/>
  <c r="K327" i="1" s="1"/>
  <c r="C438" i="1"/>
  <c r="C466" i="1"/>
  <c r="C1307" i="1"/>
  <c r="C327" i="1"/>
  <c r="K1307" i="1" l="1"/>
  <c r="L1307" i="1" s="1"/>
  <c r="L466" i="1"/>
  <c r="L438" i="1"/>
  <c r="A439" i="1"/>
  <c r="L327" i="1"/>
  <c r="A1308" i="1"/>
  <c r="A1310" i="1"/>
  <c r="A438" i="1"/>
  <c r="B1112" i="1"/>
  <c r="C1112" i="1"/>
  <c r="K1112" i="1" l="1"/>
  <c r="L1112" i="1" s="1"/>
  <c r="L1314" i="1" l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B1066" i="1"/>
  <c r="K1066" i="1" s="1"/>
  <c r="C1066" i="1"/>
  <c r="B1067" i="1"/>
  <c r="C1067" i="1"/>
  <c r="B1068" i="1"/>
  <c r="K1068" i="1" s="1"/>
  <c r="C1068" i="1"/>
  <c r="B1069" i="1"/>
  <c r="C1069" i="1"/>
  <c r="B1070" i="1"/>
  <c r="K1070" i="1" s="1"/>
  <c r="C1070" i="1"/>
  <c r="B1071" i="1"/>
  <c r="C1071" i="1"/>
  <c r="K1071" i="1" l="1"/>
  <c r="K1069" i="1"/>
  <c r="K1067" i="1"/>
  <c r="L1067" i="1" s="1"/>
  <c r="L1069" i="1"/>
  <c r="L1066" i="1"/>
  <c r="L1071" i="1"/>
  <c r="L1070" i="1"/>
  <c r="L1068" i="1"/>
  <c r="B333" i="1"/>
  <c r="C333" i="1"/>
  <c r="B1145" i="1"/>
  <c r="K1145" i="1" s="1"/>
  <c r="C1145" i="1"/>
  <c r="B239" i="1"/>
  <c r="C239" i="1"/>
  <c r="B836" i="1"/>
  <c r="K836" i="1" s="1"/>
  <c r="C836" i="1"/>
  <c r="B1344" i="1"/>
  <c r="C1344" i="1"/>
  <c r="B1056" i="1"/>
  <c r="K1056" i="1" s="1"/>
  <c r="C1056" i="1"/>
  <c r="B122" i="1"/>
  <c r="C122" i="1"/>
  <c r="B878" i="1"/>
  <c r="K878" i="1" s="1"/>
  <c r="C878" i="1"/>
  <c r="B877" i="1"/>
  <c r="C877" i="1"/>
  <c r="B1058" i="1"/>
  <c r="K1058" i="1" s="1"/>
  <c r="C1058" i="1"/>
  <c r="B419" i="1"/>
  <c r="C419" i="1"/>
  <c r="B1305" i="1"/>
  <c r="K1305" i="1" s="1"/>
  <c r="C1305" i="1"/>
  <c r="B1334" i="1"/>
  <c r="C1334" i="1"/>
  <c r="B804" i="1"/>
  <c r="K804" i="1" s="1"/>
  <c r="C804" i="1"/>
  <c r="B534" i="1"/>
  <c r="C534" i="1"/>
  <c r="B1187" i="1"/>
  <c r="K1187" i="1" s="1"/>
  <c r="C1187" i="1"/>
  <c r="B331" i="1"/>
  <c r="C331" i="1"/>
  <c r="B323" i="1"/>
  <c r="K323" i="1" s="1"/>
  <c r="C323" i="1"/>
  <c r="B124" i="1"/>
  <c r="C124" i="1"/>
  <c r="B399" i="1"/>
  <c r="K399" i="1" s="1"/>
  <c r="C399" i="1"/>
  <c r="B126" i="1"/>
  <c r="C126" i="1"/>
  <c r="B380" i="1"/>
  <c r="K380" i="1" s="1"/>
  <c r="C380" i="1"/>
  <c r="B704" i="1"/>
  <c r="C704" i="1"/>
  <c r="B410" i="1"/>
  <c r="K410" i="1" s="1"/>
  <c r="C410" i="1"/>
  <c r="B799" i="1"/>
  <c r="C799" i="1"/>
  <c r="B61" i="1"/>
  <c r="K61" i="1" s="1"/>
  <c r="C61" i="1"/>
  <c r="B62" i="1"/>
  <c r="C62" i="1"/>
  <c r="B59" i="1"/>
  <c r="K59" i="1" s="1"/>
  <c r="C59" i="1"/>
  <c r="B94" i="1"/>
  <c r="C94" i="1"/>
  <c r="B97" i="1"/>
  <c r="K97" i="1" s="1"/>
  <c r="C97" i="1"/>
  <c r="B98" i="1"/>
  <c r="C98" i="1"/>
  <c r="B99" i="1"/>
  <c r="K99" i="1" s="1"/>
  <c r="C99" i="1"/>
  <c r="B102" i="1"/>
  <c r="C102" i="1"/>
  <c r="B1316" i="1"/>
  <c r="C1316" i="1"/>
  <c r="B800" i="1"/>
  <c r="C800" i="1"/>
  <c r="B502" i="1"/>
  <c r="K502" i="1" s="1"/>
  <c r="C502" i="1"/>
  <c r="B525" i="1"/>
  <c r="C525" i="1"/>
  <c r="B1194" i="1"/>
  <c r="K1194" i="1" s="1"/>
  <c r="C1194" i="1"/>
  <c r="B581" i="1"/>
  <c r="C581" i="1"/>
  <c r="B1191" i="1"/>
  <c r="K1191" i="1" s="1"/>
  <c r="C1191" i="1"/>
  <c r="B881" i="1"/>
  <c r="C881" i="1"/>
  <c r="B845" i="1"/>
  <c r="K845" i="1" s="1"/>
  <c r="C845" i="1"/>
  <c r="B791" i="1"/>
  <c r="C791" i="1"/>
  <c r="B42" i="1"/>
  <c r="K42" i="1" s="1"/>
  <c r="C42" i="1"/>
  <c r="B476" i="1"/>
  <c r="K476" i="1" s="1"/>
  <c r="C476" i="1"/>
  <c r="B478" i="1"/>
  <c r="K478" i="1" s="1"/>
  <c r="C478" i="1"/>
  <c r="B305" i="1"/>
  <c r="K305" i="1" s="1"/>
  <c r="C305" i="1"/>
  <c r="B871" i="1"/>
  <c r="K871" i="1" s="1"/>
  <c r="C871" i="1"/>
  <c r="B413" i="1"/>
  <c r="K413" i="1" s="1"/>
  <c r="C413" i="1"/>
  <c r="B897" i="1"/>
  <c r="K897" i="1" s="1"/>
  <c r="C897" i="1"/>
  <c r="B1091" i="1"/>
  <c r="K1091" i="1" s="1"/>
  <c r="C1091" i="1"/>
  <c r="B1123" i="1"/>
  <c r="K1123" i="1" s="1"/>
  <c r="C1123" i="1"/>
  <c r="B345" i="1"/>
  <c r="K345" i="1" s="1"/>
  <c r="C345" i="1"/>
  <c r="B1289" i="1"/>
  <c r="K1289" i="1" s="1"/>
  <c r="C1289" i="1"/>
  <c r="B1300" i="1"/>
  <c r="K1300" i="1" s="1"/>
  <c r="C1300" i="1"/>
  <c r="B1301" i="1"/>
  <c r="K1301" i="1" s="1"/>
  <c r="C1301" i="1"/>
  <c r="B574" i="1"/>
  <c r="K574" i="1" s="1"/>
  <c r="C574" i="1"/>
  <c r="B671" i="1"/>
  <c r="K671" i="1" s="1"/>
  <c r="C671" i="1"/>
  <c r="B558" i="1"/>
  <c r="K558" i="1" s="1"/>
  <c r="C558" i="1"/>
  <c r="B1302" i="1"/>
  <c r="K1302" i="1" s="1"/>
  <c r="C1302" i="1"/>
  <c r="B762" i="1"/>
  <c r="K762" i="1" s="1"/>
  <c r="C762" i="1"/>
  <c r="B873" i="1"/>
  <c r="K873" i="1" s="1"/>
  <c r="C873" i="1"/>
  <c r="B903" i="1"/>
  <c r="K903" i="1" s="1"/>
  <c r="C903" i="1"/>
  <c r="B121" i="1"/>
  <c r="K121" i="1" s="1"/>
  <c r="C121" i="1"/>
  <c r="B56" i="1"/>
  <c r="K56" i="1" s="1"/>
  <c r="C56" i="1"/>
  <c r="B1318" i="1"/>
  <c r="C1318" i="1"/>
  <c r="B1324" i="1"/>
  <c r="C1324" i="1"/>
  <c r="B393" i="1"/>
  <c r="K393" i="1" s="1"/>
  <c r="C393" i="1"/>
  <c r="B1325" i="1"/>
  <c r="C1325" i="1"/>
  <c r="B1081" i="1"/>
  <c r="K1081" i="1" s="1"/>
  <c r="C1081" i="1"/>
  <c r="K881" i="1" l="1"/>
  <c r="K525" i="1"/>
  <c r="K102" i="1"/>
  <c r="L102" i="1" s="1"/>
  <c r="K94" i="1"/>
  <c r="L94" i="1" s="1"/>
  <c r="K62" i="1"/>
  <c r="K704" i="1"/>
  <c r="K126" i="1"/>
  <c r="L126" i="1" s="1"/>
  <c r="K124" i="1"/>
  <c r="L124" i="1" s="1"/>
  <c r="K331" i="1"/>
  <c r="K534" i="1"/>
  <c r="K419" i="1"/>
  <c r="L419" i="1" s="1"/>
  <c r="K877" i="1"/>
  <c r="K122" i="1"/>
  <c r="K239" i="1"/>
  <c r="L239" i="1" s="1"/>
  <c r="K333" i="1"/>
  <c r="L333" i="1" s="1"/>
  <c r="K791" i="1"/>
  <c r="L791" i="1" s="1"/>
  <c r="K581" i="1"/>
  <c r="K800" i="1"/>
  <c r="K98" i="1"/>
  <c r="L98" i="1" s="1"/>
  <c r="K799" i="1"/>
  <c r="L799" i="1" s="1"/>
  <c r="L1289" i="1"/>
  <c r="L393" i="1"/>
  <c r="L1123" i="1"/>
  <c r="L1300" i="1"/>
  <c r="L1091" i="1"/>
  <c r="L581" i="1"/>
  <c r="L800" i="1"/>
  <c r="L62" i="1"/>
  <c r="L704" i="1"/>
  <c r="L877" i="1"/>
  <c r="L56" i="1"/>
  <c r="L574" i="1"/>
  <c r="L345" i="1"/>
  <c r="L413" i="1"/>
  <c r="L881" i="1"/>
  <c r="L525" i="1"/>
  <c r="L331" i="1"/>
  <c r="L122" i="1"/>
  <c r="L1081" i="1"/>
  <c r="L671" i="1"/>
  <c r="L897" i="1"/>
  <c r="L1191" i="1"/>
  <c r="L502" i="1"/>
  <c r="L99" i="1"/>
  <c r="L380" i="1"/>
  <c r="L399" i="1"/>
  <c r="L1187" i="1"/>
  <c r="L804" i="1"/>
  <c r="L1305" i="1"/>
  <c r="L878" i="1"/>
  <c r="L1056" i="1"/>
  <c r="L836" i="1"/>
  <c r="L121" i="1"/>
  <c r="L1302" i="1"/>
  <c r="L1301" i="1"/>
  <c r="L871" i="1"/>
  <c r="L478" i="1"/>
  <c r="L845" i="1"/>
  <c r="L1194" i="1"/>
  <c r="L97" i="1"/>
  <c r="L61" i="1"/>
  <c r="L534" i="1"/>
  <c r="L476" i="1"/>
  <c r="L410" i="1"/>
  <c r="L323" i="1"/>
  <c r="L1058" i="1"/>
  <c r="L1145" i="1"/>
  <c r="L762" i="1"/>
  <c r="L59" i="1"/>
  <c r="L42" i="1"/>
  <c r="A1306" i="1"/>
  <c r="L903" i="1"/>
  <c r="L558" i="1"/>
  <c r="L305" i="1"/>
  <c r="L873" i="1"/>
  <c r="A1307" i="1"/>
  <c r="B1357" i="1"/>
  <c r="B1340" i="1"/>
  <c r="B1337" i="1"/>
  <c r="B1349" i="1"/>
  <c r="B1353" i="1"/>
  <c r="B1351" i="1"/>
  <c r="B1129" i="1"/>
  <c r="B25" i="1"/>
  <c r="B784" i="1"/>
  <c r="B259" i="1"/>
  <c r="B1135" i="1"/>
  <c r="B1179" i="1"/>
  <c r="B863" i="1"/>
  <c r="B1139" i="1"/>
  <c r="B887" i="1"/>
  <c r="B285" i="1"/>
  <c r="B596" i="1"/>
  <c r="B469" i="1"/>
  <c r="B937" i="1"/>
  <c r="B293" i="1"/>
  <c r="B1331" i="1"/>
  <c r="B1346" i="1"/>
  <c r="B1321" i="1"/>
  <c r="B1314" i="1"/>
  <c r="B1332" i="1"/>
  <c r="B1317" i="1"/>
  <c r="B1347" i="1"/>
  <c r="B1339" i="1"/>
  <c r="B1333" i="1"/>
  <c r="B1350" i="1"/>
  <c r="B1336" i="1"/>
  <c r="B1330" i="1"/>
  <c r="B1356" i="1"/>
  <c r="B1355" i="1"/>
  <c r="B1341" i="1"/>
  <c r="B1352" i="1"/>
  <c r="B1354" i="1"/>
  <c r="B1146" i="1"/>
  <c r="B759" i="1"/>
  <c r="B1198" i="1"/>
  <c r="B1089" i="1"/>
  <c r="B1216" i="1"/>
  <c r="B812" i="1"/>
  <c r="B1242" i="1"/>
  <c r="B295" i="1"/>
  <c r="B50" i="1"/>
  <c r="B822" i="1"/>
  <c r="B888" i="1"/>
  <c r="B729" i="1"/>
  <c r="B22" i="1"/>
  <c r="B782" i="1"/>
  <c r="B1190" i="1"/>
  <c r="B938" i="1"/>
  <c r="B14" i="1"/>
  <c r="B687" i="1"/>
  <c r="B711" i="1"/>
  <c r="B713" i="1"/>
  <c r="B692" i="1"/>
  <c r="B495" i="1"/>
  <c r="B691" i="1"/>
  <c r="B905" i="1"/>
  <c r="B397" i="1"/>
  <c r="B1116" i="1"/>
  <c r="B1114" i="1"/>
  <c r="B1156" i="1"/>
  <c r="B1277" i="1"/>
  <c r="B1279" i="1"/>
  <c r="B1183" i="1"/>
  <c r="B1214" i="1"/>
  <c r="B935" i="1"/>
  <c r="B1186" i="1"/>
  <c r="B1219" i="1"/>
  <c r="B298" i="1"/>
  <c r="B1149" i="1"/>
  <c r="B55" i="1"/>
  <c r="B1273" i="1"/>
  <c r="B526" i="1"/>
  <c r="B1118" i="1"/>
  <c r="B1108" i="1"/>
  <c r="B1176" i="1"/>
  <c r="B496" i="1"/>
  <c r="B493" i="1"/>
  <c r="B529" i="1"/>
  <c r="B712" i="1"/>
  <c r="B1270" i="1"/>
  <c r="B589" i="1"/>
  <c r="B1288" i="1"/>
  <c r="B1233" i="1"/>
  <c r="B1313" i="1"/>
  <c r="B1169" i="1"/>
  <c r="B51" i="1"/>
  <c r="B1051" i="1"/>
  <c r="B890" i="1"/>
  <c r="B1328" i="1"/>
  <c r="B885" i="1"/>
  <c r="B895" i="1"/>
  <c r="B896" i="1"/>
  <c r="B1209" i="1"/>
  <c r="B268" i="1"/>
  <c r="B1267" i="1"/>
  <c r="B1177" i="1"/>
  <c r="B1160" i="1"/>
  <c r="B1090" i="1"/>
  <c r="B1200" i="1"/>
  <c r="B492" i="1"/>
  <c r="B891" i="1"/>
  <c r="B803" i="1"/>
  <c r="B1283" i="1"/>
  <c r="B1052" i="1"/>
  <c r="B860" i="1"/>
  <c r="B731" i="1"/>
  <c r="B840" i="1"/>
  <c r="B1147" i="1"/>
  <c r="B920" i="1"/>
  <c r="B966" i="1"/>
  <c r="B24" i="1"/>
  <c r="B296" i="1"/>
  <c r="B41" i="1"/>
  <c r="B746" i="1"/>
  <c r="B52" i="1"/>
  <c r="B821" i="1"/>
  <c r="B566" i="1"/>
  <c r="B760" i="1"/>
  <c r="B119" i="1"/>
  <c r="B1151" i="1"/>
  <c r="B562" i="1"/>
  <c r="B1246" i="1"/>
  <c r="B263" i="1"/>
  <c r="B1285" i="1"/>
  <c r="B290" i="1"/>
  <c r="B291" i="1"/>
  <c r="B1234" i="1"/>
  <c r="B1192" i="1"/>
  <c r="B706" i="1"/>
  <c r="B851" i="1"/>
  <c r="B1084" i="1"/>
  <c r="B1272" i="1"/>
  <c r="B1188" i="1"/>
  <c r="B1148" i="1"/>
  <c r="B889" i="1"/>
  <c r="B23" i="1"/>
  <c r="B882" i="1"/>
  <c r="B1199" i="1"/>
  <c r="B1218" i="1"/>
  <c r="B53" i="1"/>
  <c r="B1243" i="1"/>
  <c r="B297" i="1"/>
  <c r="B1136" i="1"/>
  <c r="B1237" i="1"/>
  <c r="B146" i="1"/>
  <c r="B1204" i="1"/>
  <c r="B1189" i="1"/>
  <c r="B1217" i="1"/>
  <c r="B1158" i="1"/>
  <c r="B786" i="1"/>
  <c r="B813" i="1"/>
  <c r="B1124" i="1"/>
  <c r="B880" i="1"/>
  <c r="B96" i="1"/>
  <c r="B1215" i="1"/>
  <c r="B1269" i="1"/>
  <c r="B1275" i="1"/>
  <c r="B1197" i="1"/>
  <c r="B1211" i="1"/>
  <c r="B1201" i="1"/>
  <c r="B1227" i="1"/>
  <c r="B1232" i="1"/>
  <c r="B788" i="1"/>
  <c r="B805" i="1"/>
  <c r="B256" i="1"/>
  <c r="B1165" i="1"/>
  <c r="B798" i="1"/>
  <c r="B801" i="1"/>
  <c r="B831" i="1"/>
  <c r="B818" i="1"/>
  <c r="B808" i="1"/>
  <c r="B780" i="1"/>
  <c r="B1238" i="1"/>
  <c r="B1161" i="1"/>
  <c r="B37" i="1"/>
  <c r="B1303" i="1"/>
  <c r="B755" i="1"/>
  <c r="B1221" i="1"/>
  <c r="B754" i="1"/>
  <c r="B1078" i="1"/>
  <c r="B343" i="1"/>
  <c r="B850" i="1"/>
  <c r="B725" i="1"/>
  <c r="B1230" i="1"/>
  <c r="B1195" i="1"/>
  <c r="B46" i="1"/>
  <c r="B705" i="1"/>
  <c r="B95" i="1"/>
  <c r="B60" i="1"/>
  <c r="B1106" i="1"/>
  <c r="B1225" i="1"/>
  <c r="B1180" i="1"/>
  <c r="B133" i="1"/>
  <c r="B136" i="1"/>
  <c r="B1235" i="1"/>
  <c r="B48" i="1"/>
  <c r="B573" i="1"/>
  <c r="B772" i="1"/>
  <c r="B747" i="1"/>
  <c r="B685" i="1"/>
  <c r="B832" i="1"/>
  <c r="B494" i="1"/>
  <c r="B54" i="1"/>
  <c r="B823" i="1"/>
  <c r="B753" i="1"/>
  <c r="B774" i="1"/>
  <c r="B535" i="1"/>
  <c r="B758" i="1"/>
  <c r="B1274" i="1"/>
  <c r="B898" i="1"/>
  <c r="B254" i="1"/>
  <c r="B255" i="1"/>
  <c r="B1141" i="1"/>
  <c r="B363" i="1"/>
  <c r="B1049" i="1"/>
  <c r="B926" i="1"/>
  <c r="B1287" i="1"/>
  <c r="B870" i="1"/>
  <c r="B848" i="1"/>
  <c r="B875" i="1"/>
  <c r="B879" i="1"/>
  <c r="B226" i="1"/>
  <c r="B459" i="1"/>
  <c r="B921" i="1"/>
  <c r="B775" i="1"/>
  <c r="B776" i="1"/>
  <c r="B835" i="1"/>
  <c r="B1062" i="1"/>
  <c r="B1082" i="1"/>
  <c r="B1063" i="1"/>
  <c r="B1138" i="1"/>
  <c r="B269" i="1"/>
  <c r="B1131" i="1"/>
  <c r="B1142" i="1"/>
  <c r="B477" i="1"/>
  <c r="B1291" i="1"/>
  <c r="B811" i="1"/>
  <c r="B748" i="1"/>
  <c r="B761" i="1"/>
  <c r="B810" i="1"/>
  <c r="B815" i="1"/>
  <c r="B824" i="1"/>
  <c r="B1087" i="1"/>
  <c r="B1088" i="1"/>
  <c r="B1121" i="1"/>
  <c r="B816" i="1"/>
  <c r="B1110" i="1"/>
  <c r="B64" i="1"/>
  <c r="B785" i="1"/>
  <c r="B814" i="1"/>
  <c r="B817" i="1"/>
  <c r="B374" i="1"/>
  <c r="B163" i="1"/>
  <c r="B694" i="1"/>
  <c r="B1061" i="1"/>
  <c r="B172" i="1"/>
  <c r="B1265" i="1"/>
  <c r="B796" i="1"/>
  <c r="B188" i="1"/>
  <c r="B693" i="1"/>
  <c r="B578" i="1"/>
  <c r="B1086" i="1"/>
  <c r="B1196" i="1"/>
  <c r="B446" i="1"/>
  <c r="B973" i="1"/>
  <c r="B143" i="1"/>
  <c r="B198" i="1"/>
  <c r="B1045" i="1"/>
  <c r="B1290" i="1"/>
  <c r="B972" i="1"/>
  <c r="B243" i="1"/>
  <c r="B650" i="1"/>
  <c r="B561" i="1"/>
  <c r="B787" i="1"/>
  <c r="B1240" i="1"/>
  <c r="B21" i="1"/>
  <c r="B129" i="1"/>
  <c r="B130" i="1"/>
  <c r="B131" i="1"/>
  <c r="B132" i="1"/>
  <c r="B145" i="1"/>
  <c r="B164" i="1"/>
  <c r="B165" i="1"/>
  <c r="B166" i="1"/>
  <c r="B167" i="1"/>
  <c r="B168" i="1"/>
  <c r="B169" i="1"/>
  <c r="B170" i="1"/>
  <c r="B171" i="1"/>
  <c r="B199" i="1"/>
  <c r="B205" i="1"/>
  <c r="B213" i="1"/>
  <c r="B214" i="1"/>
  <c r="B215" i="1"/>
  <c r="B219" i="1"/>
  <c r="B250" i="1"/>
  <c r="B274" i="1"/>
  <c r="B294" i="1"/>
  <c r="B324" i="1"/>
  <c r="B330" i="1"/>
  <c r="B309" i="1"/>
  <c r="B344" i="1"/>
  <c r="B371" i="1"/>
  <c r="B475" i="1"/>
  <c r="B479" i="1"/>
  <c r="B506" i="1"/>
  <c r="B507" i="1"/>
  <c r="B508" i="1"/>
  <c r="B504" i="1"/>
  <c r="B505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2" i="1"/>
  <c r="B521" i="1"/>
  <c r="B523" i="1"/>
  <c r="B524" i="1"/>
  <c r="B542" i="1"/>
  <c r="B543" i="1"/>
  <c r="B544" i="1"/>
  <c r="B545" i="1"/>
  <c r="B548" i="1"/>
  <c r="B555" i="1"/>
  <c r="B556" i="1"/>
  <c r="B570" i="1"/>
  <c r="B571" i="1"/>
  <c r="B576" i="1"/>
  <c r="B577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55" i="1"/>
  <c r="B699" i="1"/>
  <c r="B700" i="1"/>
  <c r="B701" i="1"/>
  <c r="B708" i="1"/>
  <c r="B735" i="1"/>
  <c r="B741" i="1"/>
  <c r="B742" i="1"/>
  <c r="B743" i="1"/>
  <c r="B764" i="1"/>
  <c r="B766" i="1"/>
  <c r="B846" i="1"/>
  <c r="B847" i="1"/>
  <c r="B913" i="1"/>
  <c r="B924" i="1"/>
  <c r="B946" i="1"/>
  <c r="B969" i="1"/>
  <c r="B970" i="1"/>
  <c r="B971" i="1"/>
  <c r="B997" i="1"/>
  <c r="B1025" i="1"/>
  <c r="B1040" i="1"/>
  <c r="B1072" i="1"/>
  <c r="B1073" i="1"/>
  <c r="B657" i="1"/>
  <c r="B656" i="1"/>
  <c r="B1278" i="1"/>
  <c r="B1105" i="1"/>
  <c r="B749" i="1"/>
  <c r="B757" i="1"/>
  <c r="B686" i="1"/>
  <c r="B756" i="1"/>
  <c r="B1212" i="1"/>
  <c r="B1104" i="1"/>
  <c r="B1203" i="1"/>
  <c r="B1155" i="1"/>
  <c r="B1164" i="1"/>
  <c r="B127" i="1"/>
  <c r="B1064" i="1"/>
  <c r="B1261" i="1"/>
  <c r="B503" i="1"/>
  <c r="B728" i="1"/>
  <c r="B585" i="1"/>
  <c r="B400" i="1"/>
  <c r="B1059" i="1"/>
  <c r="B1060" i="1"/>
  <c r="B39" i="1"/>
  <c r="B40" i="1"/>
  <c r="B43" i="1"/>
  <c r="B923" i="1"/>
  <c r="B939" i="1"/>
  <c r="B982" i="1"/>
  <c r="B983" i="1"/>
  <c r="B1224" i="1"/>
  <c r="B1178" i="1"/>
  <c r="B359" i="1"/>
  <c r="B1077" i="1"/>
  <c r="B1168" i="1"/>
  <c r="B1171" i="1"/>
  <c r="B1153" i="1"/>
  <c r="B884" i="1"/>
  <c r="B1163" i="1"/>
  <c r="B1162" i="1"/>
  <c r="B1080" i="1"/>
  <c r="B1207" i="1"/>
  <c r="B1208" i="1"/>
  <c r="B428" i="1"/>
  <c r="B429" i="1"/>
  <c r="B430" i="1"/>
  <c r="B431" i="1"/>
  <c r="B20" i="1"/>
  <c r="B722" i="1"/>
  <c r="B221" i="1"/>
  <c r="B249" i="1"/>
  <c r="B288" i="1"/>
  <c r="B1054" i="1"/>
  <c r="B222" i="1"/>
  <c r="B272" i="1"/>
  <c r="B825" i="1"/>
  <c r="B1065" i="1"/>
  <c r="B819" i="1"/>
  <c r="B595" i="1"/>
  <c r="B844" i="1"/>
  <c r="B1327" i="1"/>
  <c r="B547" i="1"/>
  <c r="B550" i="1"/>
  <c r="B552" i="1"/>
  <c r="B554" i="1"/>
  <c r="B1130" i="1"/>
  <c r="B546" i="1"/>
  <c r="B549" i="1"/>
  <c r="B551" i="1"/>
  <c r="B553" i="1"/>
  <c r="B907" i="1"/>
  <c r="B528" i="1"/>
  <c r="B1172" i="1"/>
  <c r="B1236" i="1"/>
  <c r="B1326" i="1"/>
  <c r="B1342" i="1"/>
  <c r="B1343" i="1"/>
  <c r="B670" i="1"/>
  <c r="B1239" i="1"/>
  <c r="B1223" i="1"/>
  <c r="B276" i="1"/>
  <c r="B463" i="1"/>
  <c r="B893" i="1"/>
  <c r="B1264" i="1"/>
  <c r="B1295" i="1"/>
  <c r="B557" i="1"/>
  <c r="B370" i="1"/>
  <c r="B473" i="1"/>
  <c r="B437" i="1"/>
  <c r="B781" i="1"/>
  <c r="B427" i="1"/>
  <c r="B527" i="1"/>
  <c r="B414" i="1"/>
  <c r="B382" i="1"/>
  <c r="B452" i="1"/>
  <c r="B453" i="1"/>
  <c r="B415" i="1"/>
  <c r="B416" i="1"/>
  <c r="B1185" i="1"/>
  <c r="B695" i="1"/>
  <c r="B322" i="1"/>
  <c r="B312" i="1"/>
  <c r="B1166" i="1"/>
  <c r="B351" i="1"/>
  <c r="B346" i="1"/>
  <c r="B349" i="1"/>
  <c r="B904" i="1"/>
  <c r="B989" i="1"/>
  <c r="B598" i="1"/>
  <c r="B599" i="1"/>
  <c r="B600" i="1"/>
  <c r="B603" i="1"/>
  <c r="B609" i="1"/>
  <c r="B597" i="1"/>
  <c r="B601" i="1"/>
  <c r="B605" i="1"/>
  <c r="B588" i="1"/>
  <c r="B587" i="1"/>
  <c r="B586" i="1"/>
  <c r="B602" i="1"/>
  <c r="B604" i="1"/>
  <c r="B607" i="1"/>
  <c r="B608" i="1"/>
  <c r="B606" i="1"/>
  <c r="B1262" i="1"/>
  <c r="B335" i="1"/>
  <c r="B336" i="1"/>
  <c r="B1024" i="1"/>
  <c r="B944" i="1"/>
  <c r="B945" i="1"/>
  <c r="B963" i="1"/>
  <c r="B965" i="1"/>
  <c r="B1046" i="1"/>
  <c r="B975" i="1"/>
  <c r="B981" i="1"/>
  <c r="B991" i="1"/>
  <c r="B992" i="1"/>
  <c r="B993" i="1"/>
  <c r="B995" i="1"/>
  <c r="B996" i="1"/>
  <c r="B1002" i="1"/>
  <c r="B1006" i="1"/>
  <c r="B1039" i="1"/>
  <c r="B1041" i="1"/>
  <c r="B962" i="1"/>
  <c r="B332" i="1"/>
  <c r="B1323" i="1"/>
  <c r="B1322" i="1"/>
  <c r="B417" i="1"/>
  <c r="B418" i="1"/>
  <c r="B569" i="1"/>
  <c r="B310" i="1"/>
  <c r="B468" i="1"/>
  <c r="B120" i="1"/>
  <c r="B580" i="1"/>
  <c r="B49" i="1"/>
  <c r="B325" i="1"/>
  <c r="B733" i="1"/>
  <c r="B16" i="1"/>
  <c r="B17" i="1"/>
  <c r="B340" i="1"/>
  <c r="B396" i="1"/>
  <c r="B1250" i="1"/>
  <c r="B783" i="1"/>
  <c r="B806" i="1"/>
  <c r="B807" i="1"/>
  <c r="B1338" i="1"/>
  <c r="B1133" i="1"/>
  <c r="B1074" i="1"/>
  <c r="B100" i="1"/>
  <c r="B101" i="1"/>
  <c r="B139" i="1"/>
  <c r="B141" i="1"/>
  <c r="B908" i="1"/>
  <c r="B909" i="1"/>
  <c r="B910" i="1"/>
  <c r="B253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8" i="1"/>
  <c r="B38" i="1"/>
  <c r="B27" i="1"/>
  <c r="B35" i="1"/>
  <c r="B217" i="1"/>
  <c r="B232" i="1"/>
  <c r="B233" i="1"/>
  <c r="B234" i="1"/>
  <c r="B235" i="1"/>
  <c r="B236" i="1"/>
  <c r="B237" i="1"/>
  <c r="B240" i="1"/>
  <c r="B244" i="1"/>
  <c r="B245" i="1"/>
  <c r="B246" i="1"/>
  <c r="B247" i="1"/>
  <c r="B248" i="1"/>
  <c r="B854" i="1"/>
  <c r="B228" i="1"/>
  <c r="B229" i="1"/>
  <c r="B230" i="1"/>
  <c r="B375" i="1"/>
  <c r="B376" i="1"/>
  <c r="B377" i="1"/>
  <c r="B977" i="1"/>
  <c r="B978" i="1"/>
  <c r="B979" i="1"/>
  <c r="B1057" i="1"/>
  <c r="B135" i="1"/>
  <c r="B137" i="1"/>
  <c r="B14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92" i="1"/>
  <c r="B194" i="1"/>
  <c r="B195" i="1"/>
  <c r="B242" i="1"/>
  <c r="B292" i="1"/>
  <c r="B483" i="1"/>
  <c r="B484" i="1"/>
  <c r="B485" i="1"/>
  <c r="B486" i="1"/>
  <c r="B487" i="1"/>
  <c r="B734" i="1"/>
  <c r="B1001" i="1"/>
  <c r="B1003" i="1"/>
  <c r="B1004" i="1"/>
  <c r="B1005" i="1"/>
  <c r="B1174" i="1"/>
  <c r="B34" i="1"/>
  <c r="B539" i="1"/>
  <c r="B540" i="1"/>
  <c r="B856" i="1"/>
  <c r="B857" i="1"/>
  <c r="B858" i="1"/>
  <c r="B1032" i="1"/>
  <c r="B855" i="1"/>
  <c r="B676" i="1"/>
  <c r="B677" i="1"/>
  <c r="B678" i="1"/>
  <c r="B679" i="1"/>
  <c r="B1213" i="1"/>
  <c r="B718" i="1"/>
  <c r="B719" i="1"/>
  <c r="B238" i="1"/>
  <c r="B674" i="1"/>
  <c r="B675" i="1"/>
  <c r="B1226" i="1"/>
  <c r="B1126" i="1"/>
  <c r="B1282" i="1"/>
  <c r="B1247" i="1"/>
  <c r="B311" i="1"/>
  <c r="B925" i="1"/>
  <c r="B943" i="1"/>
  <c r="B947" i="1"/>
  <c r="B949" i="1"/>
  <c r="B951" i="1"/>
  <c r="B953" i="1"/>
  <c r="B955" i="1"/>
  <c r="B957" i="1"/>
  <c r="B958" i="1"/>
  <c r="B959" i="1"/>
  <c r="B960" i="1"/>
  <c r="B961" i="1"/>
  <c r="B967" i="1"/>
  <c r="B968" i="1"/>
  <c r="B974" i="1"/>
  <c r="B976" i="1"/>
  <c r="B990" i="1"/>
  <c r="B994" i="1"/>
  <c r="B998" i="1"/>
  <c r="B999" i="1"/>
  <c r="B1000" i="1"/>
  <c r="B1007" i="1"/>
  <c r="B1009" i="1"/>
  <c r="B1011" i="1"/>
  <c r="B1013" i="1"/>
  <c r="B1014" i="1"/>
  <c r="B1015" i="1"/>
  <c r="B1019" i="1"/>
  <c r="B1020" i="1"/>
  <c r="B1021" i="1"/>
  <c r="B1022" i="1"/>
  <c r="B1026" i="1"/>
  <c r="B1027" i="1"/>
  <c r="B1028" i="1"/>
  <c r="B1029" i="1"/>
  <c r="B1030" i="1"/>
  <c r="B1031" i="1"/>
  <c r="B1033" i="1"/>
  <c r="B1034" i="1"/>
  <c r="B1251" i="1"/>
  <c r="B1252" i="1"/>
  <c r="B1253" i="1"/>
  <c r="B1254" i="1"/>
  <c r="B1255" i="1"/>
  <c r="B1256" i="1"/>
  <c r="B1257" i="1"/>
  <c r="B1258" i="1"/>
  <c r="B1259" i="1"/>
  <c r="B1260" i="1"/>
  <c r="B1037" i="1"/>
  <c r="B1042" i="1"/>
  <c r="B1043" i="1"/>
  <c r="B1044" i="1"/>
  <c r="B750" i="1"/>
  <c r="B751" i="1"/>
  <c r="B752" i="1"/>
  <c r="B411" i="1"/>
  <c r="B412" i="1"/>
  <c r="B1023" i="1"/>
  <c r="B537" i="1"/>
  <c r="B465" i="1"/>
  <c r="B467" i="1"/>
  <c r="B988" i="1"/>
  <c r="B128" i="1"/>
  <c r="B261" i="1"/>
  <c r="B267" i="1"/>
  <c r="B251" i="1"/>
  <c r="B252" i="1"/>
  <c r="B271" i="1"/>
  <c r="B273" i="1"/>
  <c r="B307" i="1"/>
  <c r="B590" i="1"/>
  <c r="B591" i="1"/>
  <c r="B592" i="1"/>
  <c r="B593" i="1"/>
  <c r="B594" i="1"/>
  <c r="B645" i="1"/>
  <c r="B646" i="1"/>
  <c r="B647" i="1"/>
  <c r="B648" i="1"/>
  <c r="B649" i="1"/>
  <c r="B651" i="1"/>
  <c r="B652" i="1"/>
  <c r="B653" i="1"/>
  <c r="B654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899" i="1"/>
  <c r="B915" i="1"/>
  <c r="B916" i="1"/>
  <c r="B917" i="1"/>
  <c r="B918" i="1"/>
  <c r="B936" i="1"/>
  <c r="B940" i="1"/>
  <c r="B941" i="1"/>
  <c r="B942" i="1"/>
  <c r="B948" i="1"/>
  <c r="B950" i="1"/>
  <c r="B952" i="1"/>
  <c r="B954" i="1"/>
  <c r="B956" i="1"/>
  <c r="B45" i="1"/>
  <c r="B980" i="1"/>
  <c r="B984" i="1"/>
  <c r="B985" i="1"/>
  <c r="B986" i="1"/>
  <c r="B987" i="1"/>
  <c r="B1008" i="1"/>
  <c r="B1010" i="1"/>
  <c r="B1012" i="1"/>
  <c r="B1016" i="1"/>
  <c r="B1038" i="1"/>
  <c r="B1263" i="1"/>
  <c r="B270" i="1"/>
  <c r="B1268" i="1"/>
  <c r="B703" i="1"/>
  <c r="B702" i="1"/>
  <c r="B1222" i="1"/>
  <c r="B470" i="1"/>
  <c r="B471" i="1"/>
  <c r="B1229" i="1"/>
  <c r="B1182" i="1"/>
  <c r="B488" i="1"/>
  <c r="B489" i="1"/>
  <c r="B490" i="1"/>
  <c r="B491" i="1"/>
  <c r="B564" i="1"/>
  <c r="B709" i="1"/>
  <c r="B710" i="1"/>
  <c r="B264" i="1"/>
  <c r="B265" i="1"/>
  <c r="B266" i="1"/>
  <c r="B289" i="1"/>
  <c r="B201" i="1"/>
  <c r="B207" i="1"/>
  <c r="B209" i="1"/>
  <c r="B211" i="1"/>
  <c r="B216" i="1"/>
  <c r="B218" i="1"/>
  <c r="B225" i="1"/>
  <c r="B227" i="1"/>
  <c r="B278" i="1"/>
  <c r="B279" i="1"/>
  <c r="B280" i="1"/>
  <c r="B87" i="1"/>
  <c r="B88" i="1"/>
  <c r="B91" i="1"/>
  <c r="B115" i="1"/>
  <c r="B66" i="1"/>
  <c r="B92" i="1"/>
  <c r="B93" i="1"/>
  <c r="B144" i="1"/>
  <c r="B388" i="1"/>
  <c r="B1244" i="1"/>
  <c r="B1280" i="1"/>
  <c r="B1173" i="1"/>
  <c r="B320" i="1"/>
  <c r="B220" i="1"/>
  <c r="B277" i="1"/>
  <c r="B281" i="1"/>
  <c r="B738" i="1"/>
  <c r="B212" i="1"/>
  <c r="B260" i="1"/>
  <c r="B1053" i="1"/>
  <c r="B65" i="1"/>
  <c r="B90" i="1"/>
  <c r="B208" i="1"/>
  <c r="B210" i="1"/>
  <c r="B202" i="1"/>
  <c r="B203" i="1"/>
  <c r="B204" i="1"/>
  <c r="B147" i="1"/>
  <c r="B148" i="1"/>
  <c r="B149" i="1"/>
  <c r="B150" i="1"/>
  <c r="B151" i="1"/>
  <c r="B152" i="1"/>
  <c r="B153" i="1"/>
  <c r="B162" i="1"/>
  <c r="B187" i="1"/>
  <c r="B154" i="1"/>
  <c r="B155" i="1"/>
  <c r="B156" i="1"/>
  <c r="B157" i="1"/>
  <c r="B158" i="1"/>
  <c r="B159" i="1"/>
  <c r="B160" i="1"/>
  <c r="B161" i="1"/>
  <c r="B541" i="1"/>
  <c r="B193" i="1"/>
  <c r="B196" i="1"/>
  <c r="B197" i="1"/>
  <c r="B334" i="1"/>
  <c r="B112" i="1"/>
  <c r="B113" i="1"/>
  <c r="B114" i="1"/>
  <c r="B1184" i="1"/>
  <c r="B1320" i="1"/>
  <c r="B1248" i="1"/>
  <c r="B538" i="1"/>
  <c r="B876" i="1"/>
  <c r="B89" i="1"/>
  <c r="B116" i="1"/>
  <c r="B117" i="1"/>
  <c r="B1117" i="1"/>
  <c r="B1102" i="1"/>
  <c r="B1103" i="1"/>
  <c r="B302" i="1"/>
  <c r="B303" i="1"/>
  <c r="B927" i="1"/>
  <c r="B928" i="1"/>
  <c r="B929" i="1"/>
  <c r="B930" i="1"/>
  <c r="B931" i="1"/>
  <c r="B932" i="1"/>
  <c r="B933" i="1"/>
  <c r="B30" i="1"/>
  <c r="B31" i="1"/>
  <c r="B32" i="1"/>
  <c r="B533" i="1"/>
  <c r="B1085" i="1"/>
  <c r="B1286" i="1"/>
  <c r="B673" i="1"/>
  <c r="B680" i="1"/>
  <c r="B681" i="1"/>
  <c r="B683" i="1"/>
  <c r="B684" i="1"/>
  <c r="B1115" i="1"/>
  <c r="B454" i="1"/>
  <c r="B498" i="1"/>
  <c r="B499" i="1"/>
  <c r="B500" i="1"/>
  <c r="B1095" i="1"/>
  <c r="B1140" i="1"/>
  <c r="B1157" i="1"/>
  <c r="B1096" i="1"/>
  <c r="B1097" i="1"/>
  <c r="B1098" i="1"/>
  <c r="B1099" i="1"/>
  <c r="B1100" i="1"/>
  <c r="B1101" i="1"/>
  <c r="B1092" i="1"/>
  <c r="B1093" i="1"/>
  <c r="B1094" i="1"/>
  <c r="B1205" i="1"/>
  <c r="B792" i="1"/>
  <c r="B797" i="1"/>
  <c r="B360" i="1"/>
  <c r="B1050" i="1"/>
  <c r="B1111" i="1"/>
  <c r="B1304" i="1"/>
  <c r="B579" i="1"/>
  <c r="B1271" i="1"/>
  <c r="B826" i="1"/>
  <c r="B827" i="1"/>
  <c r="B1329" i="1"/>
  <c r="B912" i="1"/>
  <c r="B1079" i="1"/>
  <c r="B559" i="1"/>
  <c r="B560" i="1"/>
  <c r="B321" i="1"/>
  <c r="B1018" i="1"/>
  <c r="B369" i="1"/>
  <c r="B765" i="1"/>
  <c r="B352" i="1"/>
  <c r="B1335" i="1"/>
  <c r="B501" i="1"/>
  <c r="B672" i="1"/>
  <c r="B720" i="1"/>
  <c r="B736" i="1"/>
  <c r="B1249" i="1"/>
  <c r="B1181" i="1"/>
  <c r="B861" i="1"/>
  <c r="B862" i="1"/>
  <c r="B697" i="1"/>
  <c r="B1132" i="1"/>
  <c r="B1113" i="1"/>
  <c r="B287" i="1"/>
  <c r="B63" i="1"/>
  <c r="B696" i="1"/>
  <c r="B723" i="1"/>
  <c r="B57" i="1"/>
  <c r="B140" i="1"/>
  <c r="B1348" i="1"/>
  <c r="B1276" i="1"/>
  <c r="B403" i="1"/>
  <c r="B744" i="1"/>
  <c r="B455" i="1"/>
  <c r="B892" i="1"/>
  <c r="B583" i="1"/>
  <c r="B584" i="1"/>
  <c r="B457" i="1"/>
  <c r="B424" i="1"/>
  <c r="B425" i="1"/>
  <c r="B1266" i="1"/>
  <c r="B385" i="1"/>
  <c r="B420" i="1"/>
  <c r="B1299" i="1"/>
  <c r="B828" i="1"/>
  <c r="B829" i="1"/>
  <c r="B830" i="1"/>
  <c r="B123" i="1"/>
  <c r="B883" i="1"/>
  <c r="B934" i="1"/>
  <c r="B461" i="1"/>
  <c r="B864" i="1"/>
  <c r="B286" i="1"/>
  <c r="B426" i="1"/>
  <c r="B833" i="1"/>
  <c r="B717" i="1"/>
  <c r="B1210" i="1"/>
  <c r="B1167" i="1"/>
  <c r="B1170" i="1"/>
  <c r="B1175" i="1"/>
  <c r="B852" i="1"/>
  <c r="B421" i="1"/>
  <c r="B423" i="1"/>
  <c r="B422" i="1"/>
  <c r="B275" i="1"/>
  <c r="B724" i="1"/>
  <c r="B1083" i="1"/>
  <c r="B1122" i="1"/>
  <c r="B1134" i="1"/>
  <c r="B721" i="1"/>
  <c r="B304" i="1"/>
  <c r="B367" i="1"/>
  <c r="B1345" i="1"/>
  <c r="B865" i="1"/>
  <c r="B364" i="1"/>
  <c r="B1144" i="1"/>
  <c r="B381" i="1"/>
  <c r="B567" i="1"/>
  <c r="B536" i="1"/>
  <c r="B874" i="1"/>
  <c r="B768" i="1"/>
  <c r="B445" i="1"/>
  <c r="B308" i="1"/>
  <c r="B532" i="1"/>
  <c r="B378" i="1"/>
  <c r="B763" i="1"/>
  <c r="B820" i="1"/>
  <c r="B906" i="1"/>
  <c r="B1047" i="1"/>
  <c r="B223" i="1"/>
  <c r="B358" i="1"/>
  <c r="B379" i="1"/>
  <c r="B794" i="1"/>
  <c r="B795" i="1"/>
  <c r="B328" i="1"/>
  <c r="B575" i="1"/>
  <c r="B458" i="1"/>
  <c r="B769" i="1"/>
  <c r="B730" i="1"/>
  <c r="B1107" i="1"/>
  <c r="B582" i="1"/>
  <c r="B241" i="1"/>
  <c r="B394" i="1"/>
  <c r="B395" i="1"/>
  <c r="B1152" i="1"/>
  <c r="B1125" i="1"/>
  <c r="B531" i="1"/>
  <c r="B914" i="1"/>
  <c r="B872" i="1"/>
  <c r="B58" i="1"/>
  <c r="B1315" i="1"/>
  <c r="B834" i="1"/>
  <c r="B1128" i="1"/>
  <c r="B1109" i="1"/>
  <c r="B1312" i="1"/>
  <c r="B15" i="1"/>
  <c r="B36" i="1"/>
  <c r="B134" i="1"/>
  <c r="B779" i="1"/>
  <c r="B44" i="1"/>
  <c r="B47" i="1"/>
  <c r="B19" i="1"/>
  <c r="B33" i="1"/>
  <c r="B902" i="1"/>
  <c r="B29" i="1"/>
  <c r="B789" i="1"/>
  <c r="B18" i="1"/>
  <c r="B737" i="1"/>
  <c r="B190" i="1"/>
  <c r="B257" i="1"/>
  <c r="B107" i="1"/>
  <c r="B715" i="1"/>
  <c r="B714" i="1"/>
  <c r="B1035" i="1"/>
  <c r="B189" i="1"/>
  <c r="B497" i="1"/>
  <c r="B353" i="1"/>
  <c r="B837" i="1"/>
  <c r="B106" i="1"/>
  <c r="B108" i="1"/>
  <c r="B138" i="1"/>
  <c r="B191" i="1"/>
  <c r="B1228" i="1"/>
  <c r="B398" i="1"/>
  <c r="B449" i="1"/>
  <c r="B404" i="1"/>
  <c r="B450" i="1"/>
  <c r="B405" i="1"/>
  <c r="B451" i="1"/>
  <c r="B849" i="1"/>
  <c r="B1319" i="1"/>
  <c r="B401" i="1"/>
  <c r="B447" i="1"/>
  <c r="B402" i="1"/>
  <c r="B448" i="1"/>
  <c r="B771" i="1"/>
  <c r="B688" i="1"/>
  <c r="B726" i="1"/>
  <c r="B853" i="1"/>
  <c r="B110" i="1"/>
  <c r="B368" i="1"/>
  <c r="B1294" i="1"/>
  <c r="B125" i="1"/>
  <c r="B103" i="1"/>
  <c r="B111" i="1"/>
  <c r="B338" i="1"/>
  <c r="B361" i="1"/>
  <c r="B118" i="1"/>
  <c r="B964" i="1"/>
  <c r="B1150" i="1"/>
  <c r="B104" i="1"/>
  <c r="B392" i="1"/>
  <c r="B434" i="1"/>
  <c r="B1220" i="1"/>
  <c r="B1206" i="1"/>
  <c r="B802" i="1"/>
  <c r="B109" i="1"/>
  <c r="B809" i="1"/>
  <c r="B1159" i="1"/>
  <c r="B339" i="1"/>
  <c r="B362" i="1"/>
  <c r="B1293" i="1"/>
  <c r="B258" i="1"/>
  <c r="B568" i="1"/>
  <c r="B206" i="1"/>
  <c r="B231" i="1"/>
  <c r="B790" i="1"/>
  <c r="B1154" i="1"/>
  <c r="B793" i="1"/>
  <c r="B1245" i="1"/>
  <c r="B867" i="1"/>
  <c r="B868" i="1"/>
  <c r="B1143" i="1"/>
  <c r="B224" i="1"/>
  <c r="B1193" i="1"/>
  <c r="B843" i="1"/>
  <c r="B859" i="1"/>
  <c r="B1296" i="1"/>
  <c r="B1298" i="1"/>
  <c r="B1017" i="1"/>
  <c r="B435" i="1"/>
  <c r="B1284" i="1"/>
  <c r="B1075" i="1"/>
  <c r="B1076" i="1"/>
  <c r="B1297" i="1"/>
  <c r="B384" i="1"/>
  <c r="B716" i="1"/>
  <c r="B770" i="1"/>
  <c r="B26" i="1"/>
  <c r="B886" i="1"/>
  <c r="B690" i="1"/>
  <c r="B689" i="1"/>
  <c r="B739" i="1"/>
  <c r="B740" i="1"/>
  <c r="B698" i="1"/>
  <c r="B866" i="1"/>
  <c r="B433" i="1"/>
  <c r="B283" i="1"/>
  <c r="B284" i="1"/>
  <c r="B462" i="1"/>
  <c r="B682" i="1"/>
  <c r="B732" i="1"/>
  <c r="B1048" i="1"/>
  <c r="B900" i="1"/>
  <c r="B901" i="1"/>
  <c r="B778" i="1"/>
  <c r="B391" i="1"/>
  <c r="B319" i="1"/>
  <c r="B326" i="1"/>
  <c r="B482" i="1"/>
  <c r="B563" i="1"/>
  <c r="B565" i="1"/>
  <c r="B727" i="1"/>
  <c r="B481" i="1"/>
  <c r="B919" i="1"/>
  <c r="B105" i="1"/>
  <c r="B838" i="1"/>
  <c r="B839" i="1"/>
  <c r="B841" i="1"/>
  <c r="B842" i="1"/>
  <c r="B408" i="1"/>
  <c r="B407" i="1"/>
  <c r="B406" i="1"/>
  <c r="B306" i="1"/>
  <c r="B329" i="1"/>
  <c r="C1357" i="1"/>
  <c r="C1340" i="1"/>
  <c r="C1337" i="1"/>
  <c r="C1349" i="1"/>
  <c r="C1353" i="1"/>
  <c r="C1351" i="1"/>
  <c r="C1129" i="1"/>
  <c r="C25" i="1"/>
  <c r="C784" i="1"/>
  <c r="C259" i="1"/>
  <c r="C1135" i="1"/>
  <c r="C1179" i="1"/>
  <c r="C863" i="1"/>
  <c r="C1139" i="1"/>
  <c r="C887" i="1"/>
  <c r="C285" i="1"/>
  <c r="C596" i="1"/>
  <c r="C469" i="1"/>
  <c r="C937" i="1"/>
  <c r="C293" i="1"/>
  <c r="C1331" i="1"/>
  <c r="C1346" i="1"/>
  <c r="C1321" i="1"/>
  <c r="C1314" i="1"/>
  <c r="C1332" i="1"/>
  <c r="C1317" i="1"/>
  <c r="C1347" i="1"/>
  <c r="C1339" i="1"/>
  <c r="C1333" i="1"/>
  <c r="C1350" i="1"/>
  <c r="C1336" i="1"/>
  <c r="C1330" i="1"/>
  <c r="C1356" i="1"/>
  <c r="C1355" i="1"/>
  <c r="C1341" i="1"/>
  <c r="C1352" i="1"/>
  <c r="C1354" i="1"/>
  <c r="C1146" i="1"/>
  <c r="C759" i="1"/>
  <c r="C1198" i="1"/>
  <c r="C1089" i="1"/>
  <c r="C1216" i="1"/>
  <c r="C812" i="1"/>
  <c r="C1242" i="1"/>
  <c r="C295" i="1"/>
  <c r="C50" i="1"/>
  <c r="C822" i="1"/>
  <c r="C888" i="1"/>
  <c r="C729" i="1"/>
  <c r="C22" i="1"/>
  <c r="C782" i="1"/>
  <c r="C1190" i="1"/>
  <c r="C938" i="1"/>
  <c r="C14" i="1"/>
  <c r="C687" i="1"/>
  <c r="C711" i="1"/>
  <c r="C713" i="1"/>
  <c r="C692" i="1"/>
  <c r="C495" i="1"/>
  <c r="C691" i="1"/>
  <c r="C905" i="1"/>
  <c r="C397" i="1"/>
  <c r="C1116" i="1"/>
  <c r="C1114" i="1"/>
  <c r="C1156" i="1"/>
  <c r="C1277" i="1"/>
  <c r="C1279" i="1"/>
  <c r="C1183" i="1"/>
  <c r="C1214" i="1"/>
  <c r="C935" i="1"/>
  <c r="C1186" i="1"/>
  <c r="C1219" i="1"/>
  <c r="C298" i="1"/>
  <c r="C1149" i="1"/>
  <c r="C55" i="1"/>
  <c r="C1273" i="1"/>
  <c r="C526" i="1"/>
  <c r="C1118" i="1"/>
  <c r="C1108" i="1"/>
  <c r="C1176" i="1"/>
  <c r="C496" i="1"/>
  <c r="C493" i="1"/>
  <c r="C529" i="1"/>
  <c r="C712" i="1"/>
  <c r="C1270" i="1"/>
  <c r="C589" i="1"/>
  <c r="C1288" i="1"/>
  <c r="C1233" i="1"/>
  <c r="C1313" i="1"/>
  <c r="C1169" i="1"/>
  <c r="C51" i="1"/>
  <c r="C1051" i="1"/>
  <c r="C890" i="1"/>
  <c r="C1328" i="1"/>
  <c r="C885" i="1"/>
  <c r="C895" i="1"/>
  <c r="C896" i="1"/>
  <c r="C1209" i="1"/>
  <c r="C268" i="1"/>
  <c r="C1267" i="1"/>
  <c r="C1177" i="1"/>
  <c r="C1160" i="1"/>
  <c r="C1090" i="1"/>
  <c r="C1200" i="1"/>
  <c r="C492" i="1"/>
  <c r="C891" i="1"/>
  <c r="C803" i="1"/>
  <c r="C1283" i="1"/>
  <c r="C1052" i="1"/>
  <c r="C860" i="1"/>
  <c r="C731" i="1"/>
  <c r="C840" i="1"/>
  <c r="C1147" i="1"/>
  <c r="C920" i="1"/>
  <c r="C966" i="1"/>
  <c r="C24" i="1"/>
  <c r="C296" i="1"/>
  <c r="C41" i="1"/>
  <c r="C746" i="1"/>
  <c r="C52" i="1"/>
  <c r="C821" i="1"/>
  <c r="C566" i="1"/>
  <c r="C760" i="1"/>
  <c r="C119" i="1"/>
  <c r="C1151" i="1"/>
  <c r="C562" i="1"/>
  <c r="C1246" i="1"/>
  <c r="C263" i="1"/>
  <c r="C1285" i="1"/>
  <c r="C290" i="1"/>
  <c r="C291" i="1"/>
  <c r="C1234" i="1"/>
  <c r="C1192" i="1"/>
  <c r="C706" i="1"/>
  <c r="C851" i="1"/>
  <c r="C1084" i="1"/>
  <c r="C1272" i="1"/>
  <c r="C1188" i="1"/>
  <c r="C1148" i="1"/>
  <c r="C889" i="1"/>
  <c r="C23" i="1"/>
  <c r="C882" i="1"/>
  <c r="C1199" i="1"/>
  <c r="C1218" i="1"/>
  <c r="C53" i="1"/>
  <c r="C1243" i="1"/>
  <c r="C297" i="1"/>
  <c r="C1136" i="1"/>
  <c r="C1237" i="1"/>
  <c r="C146" i="1"/>
  <c r="C1204" i="1"/>
  <c r="C1189" i="1"/>
  <c r="C1217" i="1"/>
  <c r="C1158" i="1"/>
  <c r="C786" i="1"/>
  <c r="C813" i="1"/>
  <c r="C1124" i="1"/>
  <c r="C880" i="1"/>
  <c r="C96" i="1"/>
  <c r="C1215" i="1"/>
  <c r="C1269" i="1"/>
  <c r="C1275" i="1"/>
  <c r="C1197" i="1"/>
  <c r="C1211" i="1"/>
  <c r="C1201" i="1"/>
  <c r="C1227" i="1"/>
  <c r="C1232" i="1"/>
  <c r="C788" i="1"/>
  <c r="C805" i="1"/>
  <c r="C256" i="1"/>
  <c r="C1165" i="1"/>
  <c r="C798" i="1"/>
  <c r="C801" i="1"/>
  <c r="C831" i="1"/>
  <c r="C818" i="1"/>
  <c r="C808" i="1"/>
  <c r="C780" i="1"/>
  <c r="C1238" i="1"/>
  <c r="C1161" i="1"/>
  <c r="C37" i="1"/>
  <c r="C1303" i="1"/>
  <c r="C755" i="1"/>
  <c r="C1221" i="1"/>
  <c r="C754" i="1"/>
  <c r="C1078" i="1"/>
  <c r="C343" i="1"/>
  <c r="C850" i="1"/>
  <c r="C725" i="1"/>
  <c r="C1230" i="1"/>
  <c r="C1195" i="1"/>
  <c r="C46" i="1"/>
  <c r="C705" i="1"/>
  <c r="C95" i="1"/>
  <c r="C60" i="1"/>
  <c r="C1106" i="1"/>
  <c r="C1225" i="1"/>
  <c r="C1180" i="1"/>
  <c r="C133" i="1"/>
  <c r="C136" i="1"/>
  <c r="C1235" i="1"/>
  <c r="C48" i="1"/>
  <c r="C573" i="1"/>
  <c r="C772" i="1"/>
  <c r="C747" i="1"/>
  <c r="C685" i="1"/>
  <c r="C832" i="1"/>
  <c r="C494" i="1"/>
  <c r="C54" i="1"/>
  <c r="C823" i="1"/>
  <c r="C753" i="1"/>
  <c r="C774" i="1"/>
  <c r="C535" i="1"/>
  <c r="C758" i="1"/>
  <c r="C1274" i="1"/>
  <c r="C898" i="1"/>
  <c r="C254" i="1"/>
  <c r="C255" i="1"/>
  <c r="C1141" i="1"/>
  <c r="C363" i="1"/>
  <c r="C1049" i="1"/>
  <c r="C926" i="1"/>
  <c r="C1287" i="1"/>
  <c r="C870" i="1"/>
  <c r="C848" i="1"/>
  <c r="C875" i="1"/>
  <c r="C879" i="1"/>
  <c r="C226" i="1"/>
  <c r="C459" i="1"/>
  <c r="C921" i="1"/>
  <c r="C775" i="1"/>
  <c r="C776" i="1"/>
  <c r="C835" i="1"/>
  <c r="C1062" i="1"/>
  <c r="C1082" i="1"/>
  <c r="C1063" i="1"/>
  <c r="C1138" i="1"/>
  <c r="C269" i="1"/>
  <c r="C1131" i="1"/>
  <c r="C1142" i="1"/>
  <c r="C477" i="1"/>
  <c r="C1291" i="1"/>
  <c r="C811" i="1"/>
  <c r="C748" i="1"/>
  <c r="C761" i="1"/>
  <c r="C810" i="1"/>
  <c r="C815" i="1"/>
  <c r="C824" i="1"/>
  <c r="C1087" i="1"/>
  <c r="C1088" i="1"/>
  <c r="C1121" i="1"/>
  <c r="C816" i="1"/>
  <c r="C1110" i="1"/>
  <c r="C64" i="1"/>
  <c r="C785" i="1"/>
  <c r="C814" i="1"/>
  <c r="C817" i="1"/>
  <c r="C374" i="1"/>
  <c r="C163" i="1"/>
  <c r="C694" i="1"/>
  <c r="C1061" i="1"/>
  <c r="C172" i="1"/>
  <c r="C1265" i="1"/>
  <c r="C796" i="1"/>
  <c r="C188" i="1"/>
  <c r="C693" i="1"/>
  <c r="C578" i="1"/>
  <c r="C1086" i="1"/>
  <c r="C1196" i="1"/>
  <c r="C446" i="1"/>
  <c r="C973" i="1"/>
  <c r="C143" i="1"/>
  <c r="C198" i="1"/>
  <c r="C1045" i="1"/>
  <c r="C1290" i="1"/>
  <c r="C972" i="1"/>
  <c r="C243" i="1"/>
  <c r="C650" i="1"/>
  <c r="C561" i="1"/>
  <c r="C787" i="1"/>
  <c r="C1240" i="1"/>
  <c r="C21" i="1"/>
  <c r="C129" i="1"/>
  <c r="C130" i="1"/>
  <c r="C131" i="1"/>
  <c r="C132" i="1"/>
  <c r="C145" i="1"/>
  <c r="C164" i="1"/>
  <c r="C165" i="1"/>
  <c r="C166" i="1"/>
  <c r="C167" i="1"/>
  <c r="C168" i="1"/>
  <c r="C169" i="1"/>
  <c r="C170" i="1"/>
  <c r="C171" i="1"/>
  <c r="C199" i="1"/>
  <c r="C205" i="1"/>
  <c r="C213" i="1"/>
  <c r="C214" i="1"/>
  <c r="C215" i="1"/>
  <c r="C219" i="1"/>
  <c r="C250" i="1"/>
  <c r="C274" i="1"/>
  <c r="C294" i="1"/>
  <c r="C324" i="1"/>
  <c r="C330" i="1"/>
  <c r="C309" i="1"/>
  <c r="C344" i="1"/>
  <c r="C371" i="1"/>
  <c r="C475" i="1"/>
  <c r="C479" i="1"/>
  <c r="C506" i="1"/>
  <c r="C507" i="1"/>
  <c r="C508" i="1"/>
  <c r="C504" i="1"/>
  <c r="C505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2" i="1"/>
  <c r="C521" i="1"/>
  <c r="C523" i="1"/>
  <c r="C524" i="1"/>
  <c r="C542" i="1"/>
  <c r="C543" i="1"/>
  <c r="C544" i="1"/>
  <c r="C545" i="1"/>
  <c r="C548" i="1"/>
  <c r="C555" i="1"/>
  <c r="C556" i="1"/>
  <c r="C570" i="1"/>
  <c r="C571" i="1"/>
  <c r="C576" i="1"/>
  <c r="C577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55" i="1"/>
  <c r="C699" i="1"/>
  <c r="C700" i="1"/>
  <c r="C701" i="1"/>
  <c r="C708" i="1"/>
  <c r="C735" i="1"/>
  <c r="C741" i="1"/>
  <c r="C742" i="1"/>
  <c r="C743" i="1"/>
  <c r="C764" i="1"/>
  <c r="C766" i="1"/>
  <c r="C846" i="1"/>
  <c r="C847" i="1"/>
  <c r="C913" i="1"/>
  <c r="C924" i="1"/>
  <c r="C946" i="1"/>
  <c r="C969" i="1"/>
  <c r="C970" i="1"/>
  <c r="C971" i="1"/>
  <c r="C997" i="1"/>
  <c r="C1025" i="1"/>
  <c r="C1040" i="1"/>
  <c r="C1072" i="1"/>
  <c r="C1073" i="1"/>
  <c r="C657" i="1"/>
  <c r="C656" i="1"/>
  <c r="C1278" i="1"/>
  <c r="C1105" i="1"/>
  <c r="C749" i="1"/>
  <c r="C757" i="1"/>
  <c r="C686" i="1"/>
  <c r="C756" i="1"/>
  <c r="C1212" i="1"/>
  <c r="C1104" i="1"/>
  <c r="C1203" i="1"/>
  <c r="C1155" i="1"/>
  <c r="C1164" i="1"/>
  <c r="C127" i="1"/>
  <c r="C1064" i="1"/>
  <c r="C1261" i="1"/>
  <c r="C503" i="1"/>
  <c r="C728" i="1"/>
  <c r="C585" i="1"/>
  <c r="C400" i="1"/>
  <c r="C1059" i="1"/>
  <c r="C1060" i="1"/>
  <c r="C39" i="1"/>
  <c r="C40" i="1"/>
  <c r="C43" i="1"/>
  <c r="C923" i="1"/>
  <c r="C939" i="1"/>
  <c r="C982" i="1"/>
  <c r="C983" i="1"/>
  <c r="C1224" i="1"/>
  <c r="C1178" i="1"/>
  <c r="C359" i="1"/>
  <c r="C1077" i="1"/>
  <c r="C1168" i="1"/>
  <c r="C1171" i="1"/>
  <c r="C1153" i="1"/>
  <c r="C884" i="1"/>
  <c r="C1163" i="1"/>
  <c r="C1162" i="1"/>
  <c r="C1080" i="1"/>
  <c r="C1207" i="1"/>
  <c r="C1208" i="1"/>
  <c r="C428" i="1"/>
  <c r="C429" i="1"/>
  <c r="C430" i="1"/>
  <c r="C431" i="1"/>
  <c r="C20" i="1"/>
  <c r="C722" i="1"/>
  <c r="C221" i="1"/>
  <c r="C249" i="1"/>
  <c r="C288" i="1"/>
  <c r="C1054" i="1"/>
  <c r="C222" i="1"/>
  <c r="C272" i="1"/>
  <c r="C825" i="1"/>
  <c r="C1065" i="1"/>
  <c r="C819" i="1"/>
  <c r="C595" i="1"/>
  <c r="C844" i="1"/>
  <c r="C1327" i="1"/>
  <c r="C547" i="1"/>
  <c r="C550" i="1"/>
  <c r="C552" i="1"/>
  <c r="C554" i="1"/>
  <c r="C1130" i="1"/>
  <c r="C546" i="1"/>
  <c r="C549" i="1"/>
  <c r="C551" i="1"/>
  <c r="C553" i="1"/>
  <c r="C907" i="1"/>
  <c r="C528" i="1"/>
  <c r="C1172" i="1"/>
  <c r="C1236" i="1"/>
  <c r="C1326" i="1"/>
  <c r="C1342" i="1"/>
  <c r="C1343" i="1"/>
  <c r="C670" i="1"/>
  <c r="C1239" i="1"/>
  <c r="C1223" i="1"/>
  <c r="C276" i="1"/>
  <c r="C463" i="1"/>
  <c r="C893" i="1"/>
  <c r="C1264" i="1"/>
  <c r="C1295" i="1"/>
  <c r="C557" i="1"/>
  <c r="C370" i="1"/>
  <c r="C473" i="1"/>
  <c r="C437" i="1"/>
  <c r="C781" i="1"/>
  <c r="C427" i="1"/>
  <c r="C527" i="1"/>
  <c r="C414" i="1"/>
  <c r="C382" i="1"/>
  <c r="C452" i="1"/>
  <c r="C453" i="1"/>
  <c r="C415" i="1"/>
  <c r="C416" i="1"/>
  <c r="C1185" i="1"/>
  <c r="C695" i="1"/>
  <c r="C322" i="1"/>
  <c r="C312" i="1"/>
  <c r="C1166" i="1"/>
  <c r="C351" i="1"/>
  <c r="C346" i="1"/>
  <c r="C349" i="1"/>
  <c r="C904" i="1"/>
  <c r="C989" i="1"/>
  <c r="C598" i="1"/>
  <c r="C599" i="1"/>
  <c r="C600" i="1"/>
  <c r="C603" i="1"/>
  <c r="C609" i="1"/>
  <c r="C597" i="1"/>
  <c r="C601" i="1"/>
  <c r="C605" i="1"/>
  <c r="C588" i="1"/>
  <c r="C587" i="1"/>
  <c r="C586" i="1"/>
  <c r="C602" i="1"/>
  <c r="C604" i="1"/>
  <c r="C607" i="1"/>
  <c r="C608" i="1"/>
  <c r="C606" i="1"/>
  <c r="C1262" i="1"/>
  <c r="C335" i="1"/>
  <c r="C336" i="1"/>
  <c r="C1024" i="1"/>
  <c r="C944" i="1"/>
  <c r="C945" i="1"/>
  <c r="C963" i="1"/>
  <c r="C965" i="1"/>
  <c r="C1046" i="1"/>
  <c r="C975" i="1"/>
  <c r="C981" i="1"/>
  <c r="C991" i="1"/>
  <c r="C992" i="1"/>
  <c r="C993" i="1"/>
  <c r="C995" i="1"/>
  <c r="C996" i="1"/>
  <c r="C1002" i="1"/>
  <c r="C1006" i="1"/>
  <c r="C1039" i="1"/>
  <c r="C1041" i="1"/>
  <c r="C962" i="1"/>
  <c r="C332" i="1"/>
  <c r="C1323" i="1"/>
  <c r="C1322" i="1"/>
  <c r="C417" i="1"/>
  <c r="C418" i="1"/>
  <c r="C569" i="1"/>
  <c r="C310" i="1"/>
  <c r="C468" i="1"/>
  <c r="C120" i="1"/>
  <c r="C580" i="1"/>
  <c r="C49" i="1"/>
  <c r="C325" i="1"/>
  <c r="C733" i="1"/>
  <c r="C16" i="1"/>
  <c r="C17" i="1"/>
  <c r="C340" i="1"/>
  <c r="C396" i="1"/>
  <c r="C1250" i="1"/>
  <c r="C783" i="1"/>
  <c r="C806" i="1"/>
  <c r="C807" i="1"/>
  <c r="C1338" i="1"/>
  <c r="C1133" i="1"/>
  <c r="C1074" i="1"/>
  <c r="C100" i="1"/>
  <c r="C101" i="1"/>
  <c r="C139" i="1"/>
  <c r="C141" i="1"/>
  <c r="C908" i="1"/>
  <c r="C909" i="1"/>
  <c r="C910" i="1"/>
  <c r="C253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8" i="1"/>
  <c r="C38" i="1"/>
  <c r="C27" i="1"/>
  <c r="C35" i="1"/>
  <c r="C217" i="1"/>
  <c r="C232" i="1"/>
  <c r="C233" i="1"/>
  <c r="C234" i="1"/>
  <c r="C235" i="1"/>
  <c r="C236" i="1"/>
  <c r="C237" i="1"/>
  <c r="C240" i="1"/>
  <c r="C244" i="1"/>
  <c r="C245" i="1"/>
  <c r="C246" i="1"/>
  <c r="C247" i="1"/>
  <c r="C248" i="1"/>
  <c r="C854" i="1"/>
  <c r="C228" i="1"/>
  <c r="C229" i="1"/>
  <c r="C230" i="1"/>
  <c r="C375" i="1"/>
  <c r="C376" i="1"/>
  <c r="C377" i="1"/>
  <c r="C977" i="1"/>
  <c r="C978" i="1"/>
  <c r="C979" i="1"/>
  <c r="C1057" i="1"/>
  <c r="C135" i="1"/>
  <c r="C137" i="1"/>
  <c r="C14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92" i="1"/>
  <c r="C194" i="1"/>
  <c r="C195" i="1"/>
  <c r="C242" i="1"/>
  <c r="C292" i="1"/>
  <c r="C483" i="1"/>
  <c r="C484" i="1"/>
  <c r="C485" i="1"/>
  <c r="C486" i="1"/>
  <c r="C487" i="1"/>
  <c r="C734" i="1"/>
  <c r="C1001" i="1"/>
  <c r="C1003" i="1"/>
  <c r="C1004" i="1"/>
  <c r="C1005" i="1"/>
  <c r="C1174" i="1"/>
  <c r="C34" i="1"/>
  <c r="C539" i="1"/>
  <c r="C540" i="1"/>
  <c r="C856" i="1"/>
  <c r="C857" i="1"/>
  <c r="C858" i="1"/>
  <c r="C1032" i="1"/>
  <c r="C855" i="1"/>
  <c r="C676" i="1"/>
  <c r="C677" i="1"/>
  <c r="C678" i="1"/>
  <c r="C679" i="1"/>
  <c r="C1213" i="1"/>
  <c r="C718" i="1"/>
  <c r="C719" i="1"/>
  <c r="C238" i="1"/>
  <c r="C674" i="1"/>
  <c r="C675" i="1"/>
  <c r="C1226" i="1"/>
  <c r="C1126" i="1"/>
  <c r="C1282" i="1"/>
  <c r="C1247" i="1"/>
  <c r="C311" i="1"/>
  <c r="C925" i="1"/>
  <c r="C943" i="1"/>
  <c r="C947" i="1"/>
  <c r="C949" i="1"/>
  <c r="C951" i="1"/>
  <c r="C953" i="1"/>
  <c r="C955" i="1"/>
  <c r="C957" i="1"/>
  <c r="C958" i="1"/>
  <c r="C959" i="1"/>
  <c r="C960" i="1"/>
  <c r="C961" i="1"/>
  <c r="C967" i="1"/>
  <c r="C968" i="1"/>
  <c r="C974" i="1"/>
  <c r="C976" i="1"/>
  <c r="C990" i="1"/>
  <c r="C994" i="1"/>
  <c r="C998" i="1"/>
  <c r="C999" i="1"/>
  <c r="C1000" i="1"/>
  <c r="C1007" i="1"/>
  <c r="C1009" i="1"/>
  <c r="C1011" i="1"/>
  <c r="C1013" i="1"/>
  <c r="C1014" i="1"/>
  <c r="C1015" i="1"/>
  <c r="C1019" i="1"/>
  <c r="C1020" i="1"/>
  <c r="C1021" i="1"/>
  <c r="C1022" i="1"/>
  <c r="C1026" i="1"/>
  <c r="C1027" i="1"/>
  <c r="C1028" i="1"/>
  <c r="C1029" i="1"/>
  <c r="C1030" i="1"/>
  <c r="C1031" i="1"/>
  <c r="C1033" i="1"/>
  <c r="C1034" i="1"/>
  <c r="C1251" i="1"/>
  <c r="C1252" i="1"/>
  <c r="C1253" i="1"/>
  <c r="C1254" i="1"/>
  <c r="C1255" i="1"/>
  <c r="C1256" i="1"/>
  <c r="C1257" i="1"/>
  <c r="C1258" i="1"/>
  <c r="C1259" i="1"/>
  <c r="C1260" i="1"/>
  <c r="C1037" i="1"/>
  <c r="C1042" i="1"/>
  <c r="C1043" i="1"/>
  <c r="C1044" i="1"/>
  <c r="C750" i="1"/>
  <c r="C751" i="1"/>
  <c r="C752" i="1"/>
  <c r="C411" i="1"/>
  <c r="C412" i="1"/>
  <c r="C1023" i="1"/>
  <c r="C537" i="1"/>
  <c r="C465" i="1"/>
  <c r="C467" i="1"/>
  <c r="C988" i="1"/>
  <c r="C128" i="1"/>
  <c r="C261" i="1"/>
  <c r="C267" i="1"/>
  <c r="C251" i="1"/>
  <c r="C252" i="1"/>
  <c r="C271" i="1"/>
  <c r="C273" i="1"/>
  <c r="C307" i="1"/>
  <c r="C590" i="1"/>
  <c r="C591" i="1"/>
  <c r="C592" i="1"/>
  <c r="C593" i="1"/>
  <c r="C594" i="1"/>
  <c r="C645" i="1"/>
  <c r="C646" i="1"/>
  <c r="C647" i="1"/>
  <c r="C648" i="1"/>
  <c r="C649" i="1"/>
  <c r="C651" i="1"/>
  <c r="C652" i="1"/>
  <c r="C653" i="1"/>
  <c r="C654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899" i="1"/>
  <c r="C915" i="1"/>
  <c r="C916" i="1"/>
  <c r="C917" i="1"/>
  <c r="C918" i="1"/>
  <c r="C936" i="1"/>
  <c r="C940" i="1"/>
  <c r="C941" i="1"/>
  <c r="C942" i="1"/>
  <c r="C948" i="1"/>
  <c r="C950" i="1"/>
  <c r="C952" i="1"/>
  <c r="C954" i="1"/>
  <c r="C956" i="1"/>
  <c r="C45" i="1"/>
  <c r="C980" i="1"/>
  <c r="C984" i="1"/>
  <c r="C985" i="1"/>
  <c r="C986" i="1"/>
  <c r="C987" i="1"/>
  <c r="C1008" i="1"/>
  <c r="C1010" i="1"/>
  <c r="C1012" i="1"/>
  <c r="C1016" i="1"/>
  <c r="C1038" i="1"/>
  <c r="C1263" i="1"/>
  <c r="C270" i="1"/>
  <c r="C1268" i="1"/>
  <c r="C703" i="1"/>
  <c r="C702" i="1"/>
  <c r="C1222" i="1"/>
  <c r="C470" i="1"/>
  <c r="C471" i="1"/>
  <c r="C1229" i="1"/>
  <c r="C1182" i="1"/>
  <c r="C488" i="1"/>
  <c r="C489" i="1"/>
  <c r="C490" i="1"/>
  <c r="C491" i="1"/>
  <c r="C564" i="1"/>
  <c r="C709" i="1"/>
  <c r="C710" i="1"/>
  <c r="C264" i="1"/>
  <c r="C265" i="1"/>
  <c r="C266" i="1"/>
  <c r="C289" i="1"/>
  <c r="C201" i="1"/>
  <c r="C207" i="1"/>
  <c r="C209" i="1"/>
  <c r="C211" i="1"/>
  <c r="C216" i="1"/>
  <c r="C218" i="1"/>
  <c r="C225" i="1"/>
  <c r="C227" i="1"/>
  <c r="C278" i="1"/>
  <c r="C279" i="1"/>
  <c r="C280" i="1"/>
  <c r="C87" i="1"/>
  <c r="C88" i="1"/>
  <c r="C91" i="1"/>
  <c r="C115" i="1"/>
  <c r="C66" i="1"/>
  <c r="C92" i="1"/>
  <c r="C93" i="1"/>
  <c r="C144" i="1"/>
  <c r="C388" i="1"/>
  <c r="C1244" i="1"/>
  <c r="C1280" i="1"/>
  <c r="C1173" i="1"/>
  <c r="C320" i="1"/>
  <c r="C220" i="1"/>
  <c r="C277" i="1"/>
  <c r="C281" i="1"/>
  <c r="C738" i="1"/>
  <c r="C212" i="1"/>
  <c r="C260" i="1"/>
  <c r="C1053" i="1"/>
  <c r="C65" i="1"/>
  <c r="C90" i="1"/>
  <c r="C208" i="1"/>
  <c r="C210" i="1"/>
  <c r="C202" i="1"/>
  <c r="C203" i="1"/>
  <c r="C204" i="1"/>
  <c r="C147" i="1"/>
  <c r="C148" i="1"/>
  <c r="C149" i="1"/>
  <c r="C150" i="1"/>
  <c r="C151" i="1"/>
  <c r="C152" i="1"/>
  <c r="C153" i="1"/>
  <c r="C162" i="1"/>
  <c r="C187" i="1"/>
  <c r="C154" i="1"/>
  <c r="C155" i="1"/>
  <c r="C156" i="1"/>
  <c r="C157" i="1"/>
  <c r="C158" i="1"/>
  <c r="C159" i="1"/>
  <c r="C160" i="1"/>
  <c r="C161" i="1"/>
  <c r="C541" i="1"/>
  <c r="C193" i="1"/>
  <c r="C196" i="1"/>
  <c r="C197" i="1"/>
  <c r="C334" i="1"/>
  <c r="C112" i="1"/>
  <c r="C113" i="1"/>
  <c r="C114" i="1"/>
  <c r="C1184" i="1"/>
  <c r="C1320" i="1"/>
  <c r="C1248" i="1"/>
  <c r="C538" i="1"/>
  <c r="C876" i="1"/>
  <c r="C89" i="1"/>
  <c r="C116" i="1"/>
  <c r="C117" i="1"/>
  <c r="C1117" i="1"/>
  <c r="C1102" i="1"/>
  <c r="C1103" i="1"/>
  <c r="C302" i="1"/>
  <c r="C303" i="1"/>
  <c r="C927" i="1"/>
  <c r="C928" i="1"/>
  <c r="C929" i="1"/>
  <c r="C930" i="1"/>
  <c r="C931" i="1"/>
  <c r="C932" i="1"/>
  <c r="C933" i="1"/>
  <c r="C30" i="1"/>
  <c r="C31" i="1"/>
  <c r="C32" i="1"/>
  <c r="C533" i="1"/>
  <c r="C1085" i="1"/>
  <c r="C1286" i="1"/>
  <c r="C673" i="1"/>
  <c r="C680" i="1"/>
  <c r="C681" i="1"/>
  <c r="C683" i="1"/>
  <c r="C684" i="1"/>
  <c r="C1115" i="1"/>
  <c r="C454" i="1"/>
  <c r="C498" i="1"/>
  <c r="C499" i="1"/>
  <c r="C500" i="1"/>
  <c r="C1095" i="1"/>
  <c r="C1140" i="1"/>
  <c r="C1157" i="1"/>
  <c r="C1096" i="1"/>
  <c r="C1097" i="1"/>
  <c r="C1098" i="1"/>
  <c r="C1099" i="1"/>
  <c r="C1100" i="1"/>
  <c r="C1101" i="1"/>
  <c r="C1092" i="1"/>
  <c r="C1093" i="1"/>
  <c r="C1094" i="1"/>
  <c r="C1205" i="1"/>
  <c r="C792" i="1"/>
  <c r="C797" i="1"/>
  <c r="C360" i="1"/>
  <c r="C1050" i="1"/>
  <c r="C1111" i="1"/>
  <c r="C1304" i="1"/>
  <c r="C579" i="1"/>
  <c r="C1271" i="1"/>
  <c r="C826" i="1"/>
  <c r="C827" i="1"/>
  <c r="C1329" i="1"/>
  <c r="C912" i="1"/>
  <c r="C1079" i="1"/>
  <c r="C559" i="1"/>
  <c r="C560" i="1"/>
  <c r="C321" i="1"/>
  <c r="C1018" i="1"/>
  <c r="C369" i="1"/>
  <c r="C765" i="1"/>
  <c r="C352" i="1"/>
  <c r="C1335" i="1"/>
  <c r="C501" i="1"/>
  <c r="C672" i="1"/>
  <c r="C720" i="1"/>
  <c r="C736" i="1"/>
  <c r="C1249" i="1"/>
  <c r="C1181" i="1"/>
  <c r="C861" i="1"/>
  <c r="C862" i="1"/>
  <c r="C697" i="1"/>
  <c r="C1132" i="1"/>
  <c r="C1113" i="1"/>
  <c r="C287" i="1"/>
  <c r="C63" i="1"/>
  <c r="C696" i="1"/>
  <c r="C723" i="1"/>
  <c r="C57" i="1"/>
  <c r="C140" i="1"/>
  <c r="C1348" i="1"/>
  <c r="C1276" i="1"/>
  <c r="C403" i="1"/>
  <c r="C744" i="1"/>
  <c r="C455" i="1"/>
  <c r="C892" i="1"/>
  <c r="C583" i="1"/>
  <c r="C584" i="1"/>
  <c r="C457" i="1"/>
  <c r="C424" i="1"/>
  <c r="C425" i="1"/>
  <c r="C1266" i="1"/>
  <c r="C385" i="1"/>
  <c r="C420" i="1"/>
  <c r="C1299" i="1"/>
  <c r="C828" i="1"/>
  <c r="C829" i="1"/>
  <c r="C830" i="1"/>
  <c r="C123" i="1"/>
  <c r="C883" i="1"/>
  <c r="C934" i="1"/>
  <c r="C461" i="1"/>
  <c r="C864" i="1"/>
  <c r="C286" i="1"/>
  <c r="C426" i="1"/>
  <c r="C833" i="1"/>
  <c r="C717" i="1"/>
  <c r="C1210" i="1"/>
  <c r="C1167" i="1"/>
  <c r="C1170" i="1"/>
  <c r="C1175" i="1"/>
  <c r="C852" i="1"/>
  <c r="C421" i="1"/>
  <c r="C423" i="1"/>
  <c r="C422" i="1"/>
  <c r="C275" i="1"/>
  <c r="C724" i="1"/>
  <c r="C1083" i="1"/>
  <c r="C1122" i="1"/>
  <c r="C1134" i="1"/>
  <c r="C721" i="1"/>
  <c r="C304" i="1"/>
  <c r="C367" i="1"/>
  <c r="C1345" i="1"/>
  <c r="C865" i="1"/>
  <c r="C364" i="1"/>
  <c r="C1144" i="1"/>
  <c r="C381" i="1"/>
  <c r="C567" i="1"/>
  <c r="C536" i="1"/>
  <c r="C874" i="1"/>
  <c r="C768" i="1"/>
  <c r="C445" i="1"/>
  <c r="C308" i="1"/>
  <c r="C532" i="1"/>
  <c r="C378" i="1"/>
  <c r="C763" i="1"/>
  <c r="C820" i="1"/>
  <c r="C906" i="1"/>
  <c r="C1047" i="1"/>
  <c r="C223" i="1"/>
  <c r="C358" i="1"/>
  <c r="C379" i="1"/>
  <c r="C794" i="1"/>
  <c r="C795" i="1"/>
  <c r="C328" i="1"/>
  <c r="C575" i="1"/>
  <c r="C458" i="1"/>
  <c r="C769" i="1"/>
  <c r="C730" i="1"/>
  <c r="C1107" i="1"/>
  <c r="C582" i="1"/>
  <c r="C241" i="1"/>
  <c r="C394" i="1"/>
  <c r="C395" i="1"/>
  <c r="C1152" i="1"/>
  <c r="C1125" i="1"/>
  <c r="C531" i="1"/>
  <c r="C914" i="1"/>
  <c r="C872" i="1"/>
  <c r="C58" i="1"/>
  <c r="C1315" i="1"/>
  <c r="C834" i="1"/>
  <c r="C1128" i="1"/>
  <c r="C1109" i="1"/>
  <c r="C1312" i="1"/>
  <c r="C15" i="1"/>
  <c r="C36" i="1"/>
  <c r="C134" i="1"/>
  <c r="C779" i="1"/>
  <c r="C44" i="1"/>
  <c r="C47" i="1"/>
  <c r="C19" i="1"/>
  <c r="C33" i="1"/>
  <c r="C902" i="1"/>
  <c r="C29" i="1"/>
  <c r="C789" i="1"/>
  <c r="C18" i="1"/>
  <c r="C737" i="1"/>
  <c r="C190" i="1"/>
  <c r="C257" i="1"/>
  <c r="C107" i="1"/>
  <c r="C715" i="1"/>
  <c r="C714" i="1"/>
  <c r="C1035" i="1"/>
  <c r="C189" i="1"/>
  <c r="C497" i="1"/>
  <c r="C353" i="1"/>
  <c r="C837" i="1"/>
  <c r="C106" i="1"/>
  <c r="C108" i="1"/>
  <c r="C138" i="1"/>
  <c r="C191" i="1"/>
  <c r="C1228" i="1"/>
  <c r="C398" i="1"/>
  <c r="C449" i="1"/>
  <c r="C404" i="1"/>
  <c r="C450" i="1"/>
  <c r="C405" i="1"/>
  <c r="C451" i="1"/>
  <c r="C849" i="1"/>
  <c r="C1319" i="1"/>
  <c r="C401" i="1"/>
  <c r="C447" i="1"/>
  <c r="C402" i="1"/>
  <c r="C448" i="1"/>
  <c r="C771" i="1"/>
  <c r="C688" i="1"/>
  <c r="C726" i="1"/>
  <c r="C853" i="1"/>
  <c r="C110" i="1"/>
  <c r="C368" i="1"/>
  <c r="C1294" i="1"/>
  <c r="C125" i="1"/>
  <c r="C103" i="1"/>
  <c r="C111" i="1"/>
  <c r="C338" i="1"/>
  <c r="C361" i="1"/>
  <c r="C118" i="1"/>
  <c r="C964" i="1"/>
  <c r="C1150" i="1"/>
  <c r="C104" i="1"/>
  <c r="C392" i="1"/>
  <c r="C434" i="1"/>
  <c r="C1220" i="1"/>
  <c r="C1206" i="1"/>
  <c r="C802" i="1"/>
  <c r="C109" i="1"/>
  <c r="C809" i="1"/>
  <c r="C1159" i="1"/>
  <c r="C339" i="1"/>
  <c r="C362" i="1"/>
  <c r="C1293" i="1"/>
  <c r="C258" i="1"/>
  <c r="C568" i="1"/>
  <c r="C206" i="1"/>
  <c r="C231" i="1"/>
  <c r="C790" i="1"/>
  <c r="C1154" i="1"/>
  <c r="C793" i="1"/>
  <c r="C1245" i="1"/>
  <c r="C867" i="1"/>
  <c r="C868" i="1"/>
  <c r="C1143" i="1"/>
  <c r="C224" i="1"/>
  <c r="C1193" i="1"/>
  <c r="C843" i="1"/>
  <c r="C859" i="1"/>
  <c r="C1296" i="1"/>
  <c r="C1298" i="1"/>
  <c r="C1017" i="1"/>
  <c r="C435" i="1"/>
  <c r="C1284" i="1"/>
  <c r="C1075" i="1"/>
  <c r="C1076" i="1"/>
  <c r="C1297" i="1"/>
  <c r="C384" i="1"/>
  <c r="C716" i="1"/>
  <c r="C770" i="1"/>
  <c r="C26" i="1"/>
  <c r="C886" i="1"/>
  <c r="C690" i="1"/>
  <c r="C689" i="1"/>
  <c r="C739" i="1"/>
  <c r="C740" i="1"/>
  <c r="C698" i="1"/>
  <c r="C866" i="1"/>
  <c r="C433" i="1"/>
  <c r="C283" i="1"/>
  <c r="C284" i="1"/>
  <c r="C462" i="1"/>
  <c r="C682" i="1"/>
  <c r="C732" i="1"/>
  <c r="C1048" i="1"/>
  <c r="C900" i="1"/>
  <c r="C901" i="1"/>
  <c r="C778" i="1"/>
  <c r="C391" i="1"/>
  <c r="C319" i="1"/>
  <c r="C326" i="1"/>
  <c r="C482" i="1"/>
  <c r="C563" i="1"/>
  <c r="C565" i="1"/>
  <c r="C727" i="1"/>
  <c r="C481" i="1"/>
  <c r="C919" i="1"/>
  <c r="C105" i="1"/>
  <c r="C838" i="1"/>
  <c r="C839" i="1"/>
  <c r="C841" i="1"/>
  <c r="C842" i="1"/>
  <c r="C408" i="1"/>
  <c r="C407" i="1"/>
  <c r="C406" i="1"/>
  <c r="C306" i="1"/>
  <c r="C329" i="1"/>
  <c r="K407" i="1" l="1"/>
  <c r="K839" i="1"/>
  <c r="K481" i="1"/>
  <c r="K482" i="1"/>
  <c r="L482" i="1" s="1"/>
  <c r="K778" i="1"/>
  <c r="K732" i="1"/>
  <c r="K283" i="1"/>
  <c r="K740" i="1"/>
  <c r="K886" i="1"/>
  <c r="K384" i="1"/>
  <c r="K1284" i="1"/>
  <c r="K1296" i="1"/>
  <c r="L1296" i="1" s="1"/>
  <c r="K224" i="1"/>
  <c r="K1245" i="1"/>
  <c r="K231" i="1"/>
  <c r="K1293" i="1"/>
  <c r="L1293" i="1" s="1"/>
  <c r="K809" i="1"/>
  <c r="K1220" i="1"/>
  <c r="K1150" i="1"/>
  <c r="K338" i="1"/>
  <c r="L338" i="1" s="1"/>
  <c r="K1294" i="1"/>
  <c r="K726" i="1"/>
  <c r="K402" i="1"/>
  <c r="K849" i="1"/>
  <c r="L849" i="1" s="1"/>
  <c r="K404" i="1"/>
  <c r="K191" i="1"/>
  <c r="K837" i="1"/>
  <c r="K1035" i="1"/>
  <c r="L1035" i="1" s="1"/>
  <c r="K257" i="1"/>
  <c r="K789" i="1"/>
  <c r="K19" i="1"/>
  <c r="K134" i="1"/>
  <c r="L134" i="1" s="1"/>
  <c r="K1109" i="1"/>
  <c r="K58" i="1"/>
  <c r="K1125" i="1"/>
  <c r="K241" i="1"/>
  <c r="K769" i="1"/>
  <c r="K329" i="1"/>
  <c r="K408" i="1"/>
  <c r="K838" i="1"/>
  <c r="L838" i="1" s="1"/>
  <c r="K727" i="1"/>
  <c r="K326" i="1"/>
  <c r="K901" i="1"/>
  <c r="K682" i="1"/>
  <c r="K433" i="1"/>
  <c r="K739" i="1"/>
  <c r="K26" i="1"/>
  <c r="K1297" i="1"/>
  <c r="L1297" i="1" s="1"/>
  <c r="K435" i="1"/>
  <c r="K859" i="1"/>
  <c r="K1143" i="1"/>
  <c r="K793" i="1"/>
  <c r="L793" i="1" s="1"/>
  <c r="K206" i="1"/>
  <c r="K362" i="1"/>
  <c r="K109" i="1"/>
  <c r="K434" i="1"/>
  <c r="K964" i="1"/>
  <c r="K111" i="1"/>
  <c r="K368" i="1"/>
  <c r="K688" i="1"/>
  <c r="L688" i="1" s="1"/>
  <c r="K447" i="1"/>
  <c r="K451" i="1"/>
  <c r="K449" i="1"/>
  <c r="K138" i="1"/>
  <c r="L138" i="1" s="1"/>
  <c r="K353" i="1"/>
  <c r="K714" i="1"/>
  <c r="K190" i="1"/>
  <c r="K29" i="1"/>
  <c r="K47" i="1"/>
  <c r="K36" i="1"/>
  <c r="K1128" i="1"/>
  <c r="K872" i="1"/>
  <c r="L872" i="1" s="1"/>
  <c r="K1152" i="1"/>
  <c r="K582" i="1"/>
  <c r="K458" i="1"/>
  <c r="K794" i="1"/>
  <c r="L794" i="1" s="1"/>
  <c r="K306" i="1"/>
  <c r="K842" i="1"/>
  <c r="K105" i="1"/>
  <c r="K565" i="1"/>
  <c r="L565" i="1" s="1"/>
  <c r="K319" i="1"/>
  <c r="K900" i="1"/>
  <c r="K462" i="1"/>
  <c r="K866" i="1"/>
  <c r="L866" i="1" s="1"/>
  <c r="K689" i="1"/>
  <c r="K770" i="1"/>
  <c r="K1076" i="1"/>
  <c r="K1017" i="1"/>
  <c r="L1017" i="1" s="1"/>
  <c r="K843" i="1"/>
  <c r="K868" i="1"/>
  <c r="K1154" i="1"/>
  <c r="K568" i="1"/>
  <c r="L568" i="1" s="1"/>
  <c r="K339" i="1"/>
  <c r="K802" i="1"/>
  <c r="K392" i="1"/>
  <c r="K118" i="1"/>
  <c r="L118" i="1" s="1"/>
  <c r="K103" i="1"/>
  <c r="K110" i="1"/>
  <c r="K771" i="1"/>
  <c r="K401" i="1"/>
  <c r="L401" i="1" s="1"/>
  <c r="K405" i="1"/>
  <c r="K398" i="1"/>
  <c r="K108" i="1"/>
  <c r="K497" i="1"/>
  <c r="K715" i="1"/>
  <c r="K737" i="1"/>
  <c r="K902" i="1"/>
  <c r="K44" i="1"/>
  <c r="K15" i="1"/>
  <c r="K834" i="1"/>
  <c r="K914" i="1"/>
  <c r="K395" i="1"/>
  <c r="L395" i="1" s="1"/>
  <c r="K1107" i="1"/>
  <c r="K575" i="1"/>
  <c r="K379" i="1"/>
  <c r="K906" i="1"/>
  <c r="L906" i="1" s="1"/>
  <c r="K532" i="1"/>
  <c r="K874" i="1"/>
  <c r="K406" i="1"/>
  <c r="K841" i="1"/>
  <c r="L841" i="1" s="1"/>
  <c r="K919" i="1"/>
  <c r="K563" i="1"/>
  <c r="K391" i="1"/>
  <c r="K1048" i="1"/>
  <c r="L1048" i="1" s="1"/>
  <c r="K284" i="1"/>
  <c r="K698" i="1"/>
  <c r="K690" i="1"/>
  <c r="K716" i="1"/>
  <c r="K1075" i="1"/>
  <c r="K1298" i="1"/>
  <c r="K1193" i="1"/>
  <c r="K867" i="1"/>
  <c r="L867" i="1" s="1"/>
  <c r="K790" i="1"/>
  <c r="K258" i="1"/>
  <c r="K1159" i="1"/>
  <c r="K1206" i="1"/>
  <c r="K104" i="1"/>
  <c r="K361" i="1"/>
  <c r="K125" i="1"/>
  <c r="K853" i="1"/>
  <c r="L853" i="1" s="1"/>
  <c r="K448" i="1"/>
  <c r="K450" i="1"/>
  <c r="K1228" i="1"/>
  <c r="K106" i="1"/>
  <c r="L106" i="1" s="1"/>
  <c r="K189" i="1"/>
  <c r="K107" i="1"/>
  <c r="K18" i="1"/>
  <c r="K33" i="1"/>
  <c r="L33" i="1" s="1"/>
  <c r="K795" i="1"/>
  <c r="K223" i="1"/>
  <c r="K763" i="1"/>
  <c r="K445" i="1"/>
  <c r="L445" i="1" s="1"/>
  <c r="K567" i="1"/>
  <c r="K865" i="1"/>
  <c r="K721" i="1"/>
  <c r="K724" i="1"/>
  <c r="K421" i="1"/>
  <c r="K1167" i="1"/>
  <c r="K426" i="1"/>
  <c r="K934" i="1"/>
  <c r="K829" i="1"/>
  <c r="K385" i="1"/>
  <c r="K457" i="1"/>
  <c r="K455" i="1"/>
  <c r="L455" i="1" s="1"/>
  <c r="K696" i="1"/>
  <c r="K1132" i="1"/>
  <c r="K1181" i="1"/>
  <c r="K672" i="1"/>
  <c r="K765" i="1"/>
  <c r="K560" i="1"/>
  <c r="K579" i="1"/>
  <c r="K360" i="1"/>
  <c r="L360" i="1" s="1"/>
  <c r="K1094" i="1"/>
  <c r="K1100" i="1"/>
  <c r="K1096" i="1"/>
  <c r="K500" i="1"/>
  <c r="K1115" i="1"/>
  <c r="K680" i="1"/>
  <c r="K533" i="1"/>
  <c r="K933" i="1"/>
  <c r="L933" i="1" s="1"/>
  <c r="K929" i="1"/>
  <c r="K302" i="1"/>
  <c r="K117" i="1"/>
  <c r="K538" i="1"/>
  <c r="K114" i="1"/>
  <c r="K197" i="1"/>
  <c r="K161" i="1"/>
  <c r="K157" i="1"/>
  <c r="L157" i="1" s="1"/>
  <c r="K187" i="1"/>
  <c r="K151" i="1"/>
  <c r="K147" i="1"/>
  <c r="K210" i="1"/>
  <c r="L210" i="1" s="1"/>
  <c r="K1053" i="1"/>
  <c r="K281" i="1"/>
  <c r="K1173" i="1"/>
  <c r="K144" i="1"/>
  <c r="L144" i="1" s="1"/>
  <c r="K115" i="1"/>
  <c r="K280" i="1"/>
  <c r="K225" i="1"/>
  <c r="K209" i="1"/>
  <c r="L209" i="1" s="1"/>
  <c r="K266" i="1"/>
  <c r="K709" i="1"/>
  <c r="K489" i="1"/>
  <c r="K471" i="1"/>
  <c r="K703" i="1"/>
  <c r="K1038" i="1"/>
  <c r="K1008" i="1"/>
  <c r="K984" i="1"/>
  <c r="K954" i="1"/>
  <c r="K942" i="1"/>
  <c r="K918" i="1"/>
  <c r="K899" i="1"/>
  <c r="K666" i="1"/>
  <c r="K662" i="1"/>
  <c r="K658" i="1"/>
  <c r="K651" i="1"/>
  <c r="K646" i="1"/>
  <c r="K592" i="1"/>
  <c r="K273" i="1"/>
  <c r="K267" i="1"/>
  <c r="L267" i="1" s="1"/>
  <c r="K467" i="1"/>
  <c r="K412" i="1"/>
  <c r="K750" i="1"/>
  <c r="K1037" i="1"/>
  <c r="L1037" i="1" s="1"/>
  <c r="K1257" i="1"/>
  <c r="K1253" i="1"/>
  <c r="K1033" i="1"/>
  <c r="K1028" i="1"/>
  <c r="L1028" i="1" s="1"/>
  <c r="K1021" i="1"/>
  <c r="K1014" i="1"/>
  <c r="K1007" i="1"/>
  <c r="K994" i="1"/>
  <c r="L994" i="1" s="1"/>
  <c r="K968" i="1"/>
  <c r="K959" i="1"/>
  <c r="K953" i="1"/>
  <c r="K943" i="1"/>
  <c r="L943" i="1" s="1"/>
  <c r="K1282" i="1"/>
  <c r="K674" i="1"/>
  <c r="K1213" i="1"/>
  <c r="K676" i="1"/>
  <c r="L676" i="1" s="1"/>
  <c r="K857" i="1"/>
  <c r="K34" i="1"/>
  <c r="K1003" i="1"/>
  <c r="K486" i="1"/>
  <c r="L486" i="1" s="1"/>
  <c r="K292" i="1"/>
  <c r="K192" i="1"/>
  <c r="K183" i="1"/>
  <c r="K179" i="1"/>
  <c r="K175" i="1"/>
  <c r="K137" i="1"/>
  <c r="K978" i="1"/>
  <c r="K375" i="1"/>
  <c r="K854" i="1"/>
  <c r="K245" i="1"/>
  <c r="K236" i="1"/>
  <c r="K232" i="1"/>
  <c r="L232" i="1" s="1"/>
  <c r="K38" i="1"/>
  <c r="K84" i="1"/>
  <c r="K80" i="1"/>
  <c r="K76" i="1"/>
  <c r="K72" i="1"/>
  <c r="K68" i="1"/>
  <c r="K909" i="1"/>
  <c r="K101" i="1"/>
  <c r="K1250" i="1"/>
  <c r="K16" i="1"/>
  <c r="K580" i="1"/>
  <c r="K569" i="1"/>
  <c r="L569" i="1" s="1"/>
  <c r="K1039" i="1"/>
  <c r="K995" i="1"/>
  <c r="K981" i="1"/>
  <c r="K963" i="1"/>
  <c r="L963" i="1" s="1"/>
  <c r="K336" i="1"/>
  <c r="K608" i="1"/>
  <c r="K586" i="1"/>
  <c r="K601" i="1"/>
  <c r="K600" i="1"/>
  <c r="K904" i="1"/>
  <c r="K1166" i="1"/>
  <c r="K1185" i="1"/>
  <c r="L1185" i="1" s="1"/>
  <c r="K452" i="1"/>
  <c r="K427" i="1"/>
  <c r="K370" i="1"/>
  <c r="K893" i="1"/>
  <c r="L893" i="1" s="1"/>
  <c r="K1239" i="1"/>
  <c r="K907" i="1"/>
  <c r="K546" i="1"/>
  <c r="K550" i="1"/>
  <c r="L550" i="1" s="1"/>
  <c r="K595" i="1"/>
  <c r="K272" i="1"/>
  <c r="K249" i="1"/>
  <c r="K431" i="1"/>
  <c r="L431" i="1" s="1"/>
  <c r="K1208" i="1"/>
  <c r="K1163" i="1"/>
  <c r="K1168" i="1"/>
  <c r="K1224" i="1"/>
  <c r="K923" i="1"/>
  <c r="K1060" i="1"/>
  <c r="K728" i="1"/>
  <c r="K127" i="1"/>
  <c r="L127" i="1" s="1"/>
  <c r="K1104" i="1"/>
  <c r="K757" i="1"/>
  <c r="K656" i="1"/>
  <c r="K1040" i="1"/>
  <c r="K970" i="1"/>
  <c r="K913" i="1"/>
  <c r="K764" i="1"/>
  <c r="K735" i="1"/>
  <c r="K1047" i="1"/>
  <c r="K378" i="1"/>
  <c r="K768" i="1"/>
  <c r="K381" i="1"/>
  <c r="K1134" i="1"/>
  <c r="K275" i="1"/>
  <c r="K852" i="1"/>
  <c r="K1210" i="1"/>
  <c r="L1210" i="1" s="1"/>
  <c r="K286" i="1"/>
  <c r="K883" i="1"/>
  <c r="K828" i="1"/>
  <c r="K1266" i="1"/>
  <c r="L1266" i="1" s="1"/>
  <c r="K584" i="1"/>
  <c r="K744" i="1"/>
  <c r="K140" i="1"/>
  <c r="K63" i="1"/>
  <c r="L63" i="1" s="1"/>
  <c r="K697" i="1"/>
  <c r="K1249" i="1"/>
  <c r="K501" i="1"/>
  <c r="K369" i="1"/>
  <c r="L369" i="1" s="1"/>
  <c r="K559" i="1"/>
  <c r="K827" i="1"/>
  <c r="K1304" i="1"/>
  <c r="K797" i="1"/>
  <c r="L797" i="1" s="1"/>
  <c r="K1093" i="1"/>
  <c r="K1099" i="1"/>
  <c r="K1157" i="1"/>
  <c r="K499" i="1"/>
  <c r="L499" i="1" s="1"/>
  <c r="K684" i="1"/>
  <c r="K673" i="1"/>
  <c r="K32" i="1"/>
  <c r="K932" i="1"/>
  <c r="L932" i="1" s="1"/>
  <c r="K928" i="1"/>
  <c r="K1103" i="1"/>
  <c r="K116" i="1"/>
  <c r="K1248" i="1"/>
  <c r="K113" i="1"/>
  <c r="K196" i="1"/>
  <c r="K160" i="1"/>
  <c r="K156" i="1"/>
  <c r="K162" i="1"/>
  <c r="K150" i="1"/>
  <c r="K204" i="1"/>
  <c r="K208" i="1"/>
  <c r="L208" i="1" s="1"/>
  <c r="K260" i="1"/>
  <c r="K277" i="1"/>
  <c r="K1280" i="1"/>
  <c r="K93" i="1"/>
  <c r="L93" i="1" s="1"/>
  <c r="K91" i="1"/>
  <c r="K279" i="1"/>
  <c r="K218" i="1"/>
  <c r="K207" i="1"/>
  <c r="L207" i="1" s="1"/>
  <c r="K265" i="1"/>
  <c r="K564" i="1"/>
  <c r="K488" i="1"/>
  <c r="K470" i="1"/>
  <c r="L470" i="1" s="1"/>
  <c r="K1268" i="1"/>
  <c r="K1016" i="1"/>
  <c r="K987" i="1"/>
  <c r="K980" i="1"/>
  <c r="L980" i="1" s="1"/>
  <c r="K952" i="1"/>
  <c r="K941" i="1"/>
  <c r="K917" i="1"/>
  <c r="K669" i="1"/>
  <c r="L669" i="1" s="1"/>
  <c r="K665" i="1"/>
  <c r="K661" i="1"/>
  <c r="K654" i="1"/>
  <c r="K649" i="1"/>
  <c r="K645" i="1"/>
  <c r="K591" i="1"/>
  <c r="K271" i="1"/>
  <c r="K261" i="1"/>
  <c r="K465" i="1"/>
  <c r="K411" i="1"/>
  <c r="K1044" i="1"/>
  <c r="K1260" i="1"/>
  <c r="K1256" i="1"/>
  <c r="K1252" i="1"/>
  <c r="K1031" i="1"/>
  <c r="K1027" i="1"/>
  <c r="L1027" i="1" s="1"/>
  <c r="K1020" i="1"/>
  <c r="K1013" i="1"/>
  <c r="K1000" i="1"/>
  <c r="K990" i="1"/>
  <c r="K967" i="1"/>
  <c r="K958" i="1"/>
  <c r="K951" i="1"/>
  <c r="K925" i="1"/>
  <c r="L925" i="1" s="1"/>
  <c r="K1126" i="1"/>
  <c r="K238" i="1"/>
  <c r="K679" i="1"/>
  <c r="K855" i="1"/>
  <c r="L855" i="1" s="1"/>
  <c r="K856" i="1"/>
  <c r="K1174" i="1"/>
  <c r="K1001" i="1"/>
  <c r="K485" i="1"/>
  <c r="K242" i="1"/>
  <c r="K186" i="1"/>
  <c r="K182" i="1"/>
  <c r="K178" i="1"/>
  <c r="L178" i="1" s="1"/>
  <c r="K174" i="1"/>
  <c r="K135" i="1"/>
  <c r="K977" i="1"/>
  <c r="K230" i="1"/>
  <c r="L230" i="1" s="1"/>
  <c r="K248" i="1"/>
  <c r="K244" i="1"/>
  <c r="K235" i="1"/>
  <c r="K217" i="1"/>
  <c r="L217" i="1" s="1"/>
  <c r="K28" i="1"/>
  <c r="K83" i="1"/>
  <c r="K79" i="1"/>
  <c r="K75" i="1"/>
  <c r="L75" i="1" s="1"/>
  <c r="K71" i="1"/>
  <c r="K67" i="1"/>
  <c r="K908" i="1"/>
  <c r="K100" i="1"/>
  <c r="L100" i="1" s="1"/>
  <c r="K807" i="1"/>
  <c r="K396" i="1"/>
  <c r="K733" i="1"/>
  <c r="K120" i="1"/>
  <c r="L120" i="1" s="1"/>
  <c r="K418" i="1"/>
  <c r="K332" i="1"/>
  <c r="K1006" i="1"/>
  <c r="K993" i="1"/>
  <c r="K975" i="1"/>
  <c r="K945" i="1"/>
  <c r="K335" i="1"/>
  <c r="K607" i="1"/>
  <c r="K587" i="1"/>
  <c r="K597" i="1"/>
  <c r="K599" i="1"/>
  <c r="K349" i="1"/>
  <c r="L349" i="1" s="1"/>
  <c r="K312" i="1"/>
  <c r="K416" i="1"/>
  <c r="K382" i="1"/>
  <c r="K781" i="1"/>
  <c r="L781" i="1" s="1"/>
  <c r="K557" i="1"/>
  <c r="K463" i="1"/>
  <c r="K670" i="1"/>
  <c r="K1236" i="1"/>
  <c r="L1236" i="1" s="1"/>
  <c r="K553" i="1"/>
  <c r="K1130" i="1"/>
  <c r="K547" i="1"/>
  <c r="K819" i="1"/>
  <c r="L819" i="1" s="1"/>
  <c r="K222" i="1"/>
  <c r="K221" i="1"/>
  <c r="K430" i="1"/>
  <c r="K1207" i="1"/>
  <c r="L1207" i="1" s="1"/>
  <c r="K884" i="1"/>
  <c r="K1077" i="1"/>
  <c r="K983" i="1"/>
  <c r="K43" i="1"/>
  <c r="L43" i="1" s="1"/>
  <c r="K1059" i="1"/>
  <c r="K503" i="1"/>
  <c r="K1164" i="1"/>
  <c r="K1212" i="1"/>
  <c r="L1212" i="1" s="1"/>
  <c r="K749" i="1"/>
  <c r="K657" i="1"/>
  <c r="K1025" i="1"/>
  <c r="K969" i="1"/>
  <c r="K847" i="1"/>
  <c r="K743" i="1"/>
  <c r="K708" i="1"/>
  <c r="K655" i="1"/>
  <c r="L655" i="1" s="1"/>
  <c r="K641" i="1"/>
  <c r="K637" i="1"/>
  <c r="K633" i="1"/>
  <c r="K629" i="1"/>
  <c r="L629" i="1" s="1"/>
  <c r="K1144" i="1"/>
  <c r="K367" i="1"/>
  <c r="K1122" i="1"/>
  <c r="K422" i="1"/>
  <c r="L422" i="1" s="1"/>
  <c r="K1175" i="1"/>
  <c r="K717" i="1"/>
  <c r="K864" i="1"/>
  <c r="K123" i="1"/>
  <c r="L123" i="1" s="1"/>
  <c r="K1299" i="1"/>
  <c r="K425" i="1"/>
  <c r="K583" i="1"/>
  <c r="K403" i="1"/>
  <c r="K57" i="1"/>
  <c r="K287" i="1"/>
  <c r="K862" i="1"/>
  <c r="K736" i="1"/>
  <c r="K1018" i="1"/>
  <c r="K1079" i="1"/>
  <c r="K826" i="1"/>
  <c r="K1111" i="1"/>
  <c r="L1111" i="1" s="1"/>
  <c r="K792" i="1"/>
  <c r="K1092" i="1"/>
  <c r="K1098" i="1"/>
  <c r="K1140" i="1"/>
  <c r="L1140" i="1" s="1"/>
  <c r="K498" i="1"/>
  <c r="K683" i="1"/>
  <c r="K1286" i="1"/>
  <c r="K31" i="1"/>
  <c r="L31" i="1" s="1"/>
  <c r="K931" i="1"/>
  <c r="K927" i="1"/>
  <c r="K1102" i="1"/>
  <c r="K89" i="1"/>
  <c r="L89" i="1" s="1"/>
  <c r="K112" i="1"/>
  <c r="K193" i="1"/>
  <c r="K159" i="1"/>
  <c r="K155" i="1"/>
  <c r="L155" i="1" s="1"/>
  <c r="K153" i="1"/>
  <c r="K149" i="1"/>
  <c r="K203" i="1"/>
  <c r="K90" i="1"/>
  <c r="L90" i="1" s="1"/>
  <c r="K212" i="1"/>
  <c r="K220" i="1"/>
  <c r="K1244" i="1"/>
  <c r="K92" i="1"/>
  <c r="K88" i="1"/>
  <c r="K278" i="1"/>
  <c r="K216" i="1"/>
  <c r="K201" i="1"/>
  <c r="K264" i="1"/>
  <c r="K491" i="1"/>
  <c r="K1182" i="1"/>
  <c r="K1222" i="1"/>
  <c r="L1222" i="1" s="1"/>
  <c r="K270" i="1"/>
  <c r="K1012" i="1"/>
  <c r="K986" i="1"/>
  <c r="K45" i="1"/>
  <c r="K950" i="1"/>
  <c r="K940" i="1"/>
  <c r="K916" i="1"/>
  <c r="K668" i="1"/>
  <c r="L668" i="1" s="1"/>
  <c r="K664" i="1"/>
  <c r="K660" i="1"/>
  <c r="K653" i="1"/>
  <c r="K648" i="1"/>
  <c r="L648" i="1" s="1"/>
  <c r="K594" i="1"/>
  <c r="K590" i="1"/>
  <c r="K252" i="1"/>
  <c r="K128" i="1"/>
  <c r="L128" i="1" s="1"/>
  <c r="K537" i="1"/>
  <c r="K752" i="1"/>
  <c r="K1043" i="1"/>
  <c r="K1259" i="1"/>
  <c r="L1259" i="1" s="1"/>
  <c r="K1255" i="1"/>
  <c r="K1251" i="1"/>
  <c r="K1030" i="1"/>
  <c r="K1026" i="1"/>
  <c r="L1026" i="1" s="1"/>
  <c r="K1019" i="1"/>
  <c r="K1011" i="1"/>
  <c r="K999" i="1"/>
  <c r="K976" i="1"/>
  <c r="L976" i="1" s="1"/>
  <c r="K961" i="1"/>
  <c r="K957" i="1"/>
  <c r="K949" i="1"/>
  <c r="K311" i="1"/>
  <c r="L311" i="1" s="1"/>
  <c r="K1226" i="1"/>
  <c r="K719" i="1"/>
  <c r="K678" i="1"/>
  <c r="K1032" i="1"/>
  <c r="L1032" i="1" s="1"/>
  <c r="K540" i="1"/>
  <c r="K1005" i="1"/>
  <c r="K734" i="1"/>
  <c r="K484" i="1"/>
  <c r="K195" i="1"/>
  <c r="K185" i="1"/>
  <c r="K181" i="1"/>
  <c r="K177" i="1"/>
  <c r="L177" i="1" s="1"/>
  <c r="K173" i="1"/>
  <c r="K1057" i="1"/>
  <c r="K377" i="1"/>
  <c r="K229" i="1"/>
  <c r="L229" i="1" s="1"/>
  <c r="K247" i="1"/>
  <c r="K240" i="1"/>
  <c r="K234" i="1"/>
  <c r="K35" i="1"/>
  <c r="K86" i="1"/>
  <c r="K82" i="1"/>
  <c r="K78" i="1"/>
  <c r="K74" i="1"/>
  <c r="L74" i="1" s="1"/>
  <c r="K70" i="1"/>
  <c r="K253" i="1"/>
  <c r="K141" i="1"/>
  <c r="K1074" i="1"/>
  <c r="L1074" i="1" s="1"/>
  <c r="K806" i="1"/>
  <c r="K340" i="1"/>
  <c r="K325" i="1"/>
  <c r="K468" i="1"/>
  <c r="L468" i="1" s="1"/>
  <c r="K417" i="1"/>
  <c r="K962" i="1"/>
  <c r="K1002" i="1"/>
  <c r="K992" i="1"/>
  <c r="L992" i="1" s="1"/>
  <c r="K1046" i="1"/>
  <c r="K944" i="1"/>
  <c r="K1262" i="1"/>
  <c r="K604" i="1"/>
  <c r="K588" i="1"/>
  <c r="K609" i="1"/>
  <c r="K598" i="1"/>
  <c r="K346" i="1"/>
  <c r="L346" i="1" s="1"/>
  <c r="K322" i="1"/>
  <c r="K415" i="1"/>
  <c r="K414" i="1"/>
  <c r="K437" i="1"/>
  <c r="L437" i="1" s="1"/>
  <c r="K1295" i="1"/>
  <c r="K276" i="1"/>
  <c r="K1172" i="1"/>
  <c r="K551" i="1"/>
  <c r="K554" i="1"/>
  <c r="K1065" i="1"/>
  <c r="K1054" i="1"/>
  <c r="K722" i="1"/>
  <c r="L722" i="1" s="1"/>
  <c r="K429" i="1"/>
  <c r="K1080" i="1"/>
  <c r="K1153" i="1"/>
  <c r="K359" i="1"/>
  <c r="L359" i="1" s="1"/>
  <c r="K982" i="1"/>
  <c r="K40" i="1"/>
  <c r="K400" i="1"/>
  <c r="K1261" i="1"/>
  <c r="L1261" i="1" s="1"/>
  <c r="K1155" i="1"/>
  <c r="K756" i="1"/>
  <c r="K1105" i="1"/>
  <c r="K1073" i="1"/>
  <c r="L1073" i="1" s="1"/>
  <c r="K997" i="1"/>
  <c r="K946" i="1"/>
  <c r="K846" i="1"/>
  <c r="K742" i="1"/>
  <c r="K701" i="1"/>
  <c r="K644" i="1"/>
  <c r="K640" i="1"/>
  <c r="K636" i="1"/>
  <c r="L636" i="1" s="1"/>
  <c r="K632" i="1"/>
  <c r="K628" i="1"/>
  <c r="K624" i="1"/>
  <c r="K620" i="1"/>
  <c r="L620" i="1" s="1"/>
  <c r="K616" i="1"/>
  <c r="K612" i="1"/>
  <c r="K576" i="1"/>
  <c r="K555" i="1"/>
  <c r="K543" i="1"/>
  <c r="K521" i="1"/>
  <c r="K779" i="1"/>
  <c r="K1312" i="1"/>
  <c r="L1312" i="1" s="1"/>
  <c r="K531" i="1"/>
  <c r="K394" i="1"/>
  <c r="K730" i="1"/>
  <c r="K328" i="1"/>
  <c r="K358" i="1"/>
  <c r="K820" i="1"/>
  <c r="K308" i="1"/>
  <c r="K536" i="1"/>
  <c r="L536" i="1" s="1"/>
  <c r="K364" i="1"/>
  <c r="K304" i="1"/>
  <c r="K1083" i="1"/>
  <c r="K423" i="1"/>
  <c r="K1170" i="1"/>
  <c r="K833" i="1"/>
  <c r="K461" i="1"/>
  <c r="K830" i="1"/>
  <c r="L830" i="1" s="1"/>
  <c r="K420" i="1"/>
  <c r="K424" i="1"/>
  <c r="K892" i="1"/>
  <c r="K1276" i="1"/>
  <c r="L1276" i="1" s="1"/>
  <c r="K723" i="1"/>
  <c r="K1113" i="1"/>
  <c r="K861" i="1"/>
  <c r="K720" i="1"/>
  <c r="L720" i="1" s="1"/>
  <c r="K352" i="1"/>
  <c r="K321" i="1"/>
  <c r="K912" i="1"/>
  <c r="K1271" i="1"/>
  <c r="L1271" i="1" s="1"/>
  <c r="K1050" i="1"/>
  <c r="K1205" i="1"/>
  <c r="K1101" i="1"/>
  <c r="K1097" i="1"/>
  <c r="L1097" i="1" s="1"/>
  <c r="K1095" i="1"/>
  <c r="K454" i="1"/>
  <c r="K681" i="1"/>
  <c r="K1085" i="1"/>
  <c r="K30" i="1"/>
  <c r="K930" i="1"/>
  <c r="K303" i="1"/>
  <c r="K1117" i="1"/>
  <c r="L1117" i="1" s="1"/>
  <c r="K876" i="1"/>
  <c r="K1184" i="1"/>
  <c r="K334" i="1"/>
  <c r="K541" i="1"/>
  <c r="K158" i="1"/>
  <c r="K154" i="1"/>
  <c r="K152" i="1"/>
  <c r="K148" i="1"/>
  <c r="L148" i="1" s="1"/>
  <c r="K202" i="1"/>
  <c r="K65" i="1"/>
  <c r="K738" i="1"/>
  <c r="K320" i="1"/>
  <c r="L320" i="1" s="1"/>
  <c r="K388" i="1"/>
  <c r="K66" i="1"/>
  <c r="K87" i="1"/>
  <c r="K227" i="1"/>
  <c r="L227" i="1" s="1"/>
  <c r="K211" i="1"/>
  <c r="K289" i="1"/>
  <c r="K710" i="1"/>
  <c r="K490" i="1"/>
  <c r="L490" i="1" s="1"/>
  <c r="K1229" i="1"/>
  <c r="K702" i="1"/>
  <c r="K1263" i="1"/>
  <c r="K1010" i="1"/>
  <c r="K985" i="1"/>
  <c r="K956" i="1"/>
  <c r="K948" i="1"/>
  <c r="K936" i="1"/>
  <c r="L936" i="1" s="1"/>
  <c r="K915" i="1"/>
  <c r="K667" i="1"/>
  <c r="K663" i="1"/>
  <c r="K659" i="1"/>
  <c r="K652" i="1"/>
  <c r="K647" i="1"/>
  <c r="K593" i="1"/>
  <c r="K307" i="1"/>
  <c r="L307" i="1" s="1"/>
  <c r="K251" i="1"/>
  <c r="L251" i="1" s="1"/>
  <c r="K988" i="1"/>
  <c r="K1023" i="1"/>
  <c r="K751" i="1"/>
  <c r="L751" i="1" s="1"/>
  <c r="K1042" i="1"/>
  <c r="K1258" i="1"/>
  <c r="K1254" i="1"/>
  <c r="K1034" i="1"/>
  <c r="L1034" i="1" s="1"/>
  <c r="K1029" i="1"/>
  <c r="L1029" i="1" s="1"/>
  <c r="K1022" i="1"/>
  <c r="K1015" i="1"/>
  <c r="K1009" i="1"/>
  <c r="K998" i="1"/>
  <c r="L998" i="1" s="1"/>
  <c r="K974" i="1"/>
  <c r="K960" i="1"/>
  <c r="K955" i="1"/>
  <c r="L955" i="1" s="1"/>
  <c r="K947" i="1"/>
  <c r="L947" i="1" s="1"/>
  <c r="K1247" i="1"/>
  <c r="K675" i="1"/>
  <c r="K718" i="1"/>
  <c r="K677" i="1"/>
  <c r="L677" i="1" s="1"/>
  <c r="K858" i="1"/>
  <c r="K539" i="1"/>
  <c r="K1004" i="1"/>
  <c r="L1004" i="1" s="1"/>
  <c r="K487" i="1"/>
  <c r="L487" i="1" s="1"/>
  <c r="K483" i="1"/>
  <c r="K194" i="1"/>
  <c r="K184" i="1"/>
  <c r="K180" i="1"/>
  <c r="L180" i="1" s="1"/>
  <c r="K176" i="1"/>
  <c r="K142" i="1"/>
  <c r="K979" i="1"/>
  <c r="L979" i="1" s="1"/>
  <c r="K376" i="1"/>
  <c r="K228" i="1"/>
  <c r="K246" i="1"/>
  <c r="K237" i="1"/>
  <c r="K233" i="1"/>
  <c r="K27" i="1"/>
  <c r="K85" i="1"/>
  <c r="K81" i="1"/>
  <c r="K77" i="1"/>
  <c r="L77" i="1" s="1"/>
  <c r="K73" i="1"/>
  <c r="K69" i="1"/>
  <c r="K910" i="1"/>
  <c r="K139" i="1"/>
  <c r="K1133" i="1"/>
  <c r="K783" i="1"/>
  <c r="K17" i="1"/>
  <c r="L17" i="1" s="1"/>
  <c r="K49" i="1"/>
  <c r="L49" i="1" s="1"/>
  <c r="K310" i="1"/>
  <c r="K1041" i="1"/>
  <c r="K996" i="1"/>
  <c r="K991" i="1"/>
  <c r="L991" i="1" s="1"/>
  <c r="K965" i="1"/>
  <c r="K1024" i="1"/>
  <c r="K606" i="1"/>
  <c r="K602" i="1"/>
  <c r="L602" i="1" s="1"/>
  <c r="K605" i="1"/>
  <c r="K603" i="1"/>
  <c r="K989" i="1"/>
  <c r="L989" i="1" s="1"/>
  <c r="K351" i="1"/>
  <c r="L351" i="1" s="1"/>
  <c r="K695" i="1"/>
  <c r="K453" i="1"/>
  <c r="K527" i="1"/>
  <c r="K473" i="1"/>
  <c r="L473" i="1" s="1"/>
  <c r="K1264" i="1"/>
  <c r="K1223" i="1"/>
  <c r="K528" i="1"/>
  <c r="L528" i="1" s="1"/>
  <c r="K549" i="1"/>
  <c r="K552" i="1"/>
  <c r="K844" i="1"/>
  <c r="K825" i="1"/>
  <c r="L825" i="1" s="1"/>
  <c r="K288" i="1"/>
  <c r="K20" i="1"/>
  <c r="K428" i="1"/>
  <c r="K1162" i="1"/>
  <c r="L1162" i="1" s="1"/>
  <c r="K1171" i="1"/>
  <c r="L1171" i="1" s="1"/>
  <c r="K1178" i="1"/>
  <c r="K939" i="1"/>
  <c r="K39" i="1"/>
  <c r="L39" i="1" s="1"/>
  <c r="K585" i="1"/>
  <c r="L585" i="1" s="1"/>
  <c r="K1064" i="1"/>
  <c r="K1203" i="1"/>
  <c r="K686" i="1"/>
  <c r="L686" i="1" s="1"/>
  <c r="K1278" i="1"/>
  <c r="L1278" i="1" s="1"/>
  <c r="K1072" i="1"/>
  <c r="K971" i="1"/>
  <c r="K924" i="1"/>
  <c r="K766" i="1"/>
  <c r="L766" i="1" s="1"/>
  <c r="K741" i="1"/>
  <c r="K700" i="1"/>
  <c r="K643" i="1"/>
  <c r="L643" i="1" s="1"/>
  <c r="K625" i="1"/>
  <c r="L625" i="1" s="1"/>
  <c r="K621" i="1"/>
  <c r="K617" i="1"/>
  <c r="K613" i="1"/>
  <c r="L613" i="1" s="1"/>
  <c r="K577" i="1"/>
  <c r="K556" i="1"/>
  <c r="K544" i="1"/>
  <c r="K523" i="1"/>
  <c r="L523" i="1" s="1"/>
  <c r="K519" i="1"/>
  <c r="L519" i="1" s="1"/>
  <c r="K515" i="1"/>
  <c r="K511" i="1"/>
  <c r="K504" i="1"/>
  <c r="L504" i="1" s="1"/>
  <c r="K479" i="1"/>
  <c r="K309" i="1"/>
  <c r="K274" i="1"/>
  <c r="K214" i="1"/>
  <c r="L214" i="1" s="1"/>
  <c r="K171" i="1"/>
  <c r="L171" i="1" s="1"/>
  <c r="K167" i="1"/>
  <c r="K145" i="1"/>
  <c r="K129" i="1"/>
  <c r="L129" i="1" s="1"/>
  <c r="K561" i="1"/>
  <c r="L561" i="1" s="1"/>
  <c r="K1290" i="1"/>
  <c r="K973" i="1"/>
  <c r="K578" i="1"/>
  <c r="K1265" i="1"/>
  <c r="L1265" i="1" s="1"/>
  <c r="K163" i="1"/>
  <c r="K785" i="1"/>
  <c r="K1121" i="1"/>
  <c r="L1121" i="1" s="1"/>
  <c r="K815" i="1"/>
  <c r="L815" i="1" s="1"/>
  <c r="K811" i="1"/>
  <c r="K1131" i="1"/>
  <c r="K1082" i="1"/>
  <c r="L1082" i="1" s="1"/>
  <c r="K775" i="1"/>
  <c r="L775" i="1" s="1"/>
  <c r="K879" i="1"/>
  <c r="K1287" i="1"/>
  <c r="K1141" i="1"/>
  <c r="L1141" i="1" s="1"/>
  <c r="K1274" i="1"/>
  <c r="L1274" i="1" s="1"/>
  <c r="K753" i="1"/>
  <c r="K832" i="1"/>
  <c r="K573" i="1"/>
  <c r="K133" i="1"/>
  <c r="L133" i="1" s="1"/>
  <c r="K60" i="1"/>
  <c r="K1195" i="1"/>
  <c r="K343" i="1"/>
  <c r="L343" i="1" s="1"/>
  <c r="K755" i="1"/>
  <c r="L755" i="1" s="1"/>
  <c r="K1238" i="1"/>
  <c r="K831" i="1"/>
  <c r="K256" i="1"/>
  <c r="L256" i="1" s="1"/>
  <c r="K1227" i="1"/>
  <c r="K1275" i="1"/>
  <c r="K880" i="1"/>
  <c r="K1158" i="1"/>
  <c r="K146" i="1"/>
  <c r="L146" i="1" s="1"/>
  <c r="K1243" i="1"/>
  <c r="K882" i="1"/>
  <c r="K1188" i="1"/>
  <c r="L1188" i="1" s="1"/>
  <c r="K706" i="1"/>
  <c r="L706" i="1" s="1"/>
  <c r="K290" i="1"/>
  <c r="K562" i="1"/>
  <c r="K566" i="1"/>
  <c r="L566" i="1" s="1"/>
  <c r="K41" i="1"/>
  <c r="L41" i="1" s="1"/>
  <c r="K920" i="1"/>
  <c r="K860" i="1"/>
  <c r="K891" i="1"/>
  <c r="K1160" i="1"/>
  <c r="K1209" i="1"/>
  <c r="K1169" i="1"/>
  <c r="K589" i="1"/>
  <c r="L589" i="1" s="1"/>
  <c r="K493" i="1"/>
  <c r="L493" i="1" s="1"/>
  <c r="K1118" i="1"/>
  <c r="K1149" i="1"/>
  <c r="K935" i="1"/>
  <c r="L935" i="1" s="1"/>
  <c r="K1277" i="1"/>
  <c r="K397" i="1"/>
  <c r="K692" i="1"/>
  <c r="K22" i="1"/>
  <c r="L22" i="1" s="1"/>
  <c r="K50" i="1"/>
  <c r="K1216" i="1"/>
  <c r="K1146" i="1"/>
  <c r="K469" i="1"/>
  <c r="L469" i="1" s="1"/>
  <c r="K1139" i="1"/>
  <c r="L1139" i="1" s="1"/>
  <c r="K259" i="1"/>
  <c r="K518" i="1"/>
  <c r="K514" i="1"/>
  <c r="L514" i="1" s="1"/>
  <c r="K510" i="1"/>
  <c r="K508" i="1"/>
  <c r="K475" i="1"/>
  <c r="K330" i="1"/>
  <c r="L330" i="1" s="1"/>
  <c r="K250" i="1"/>
  <c r="L250" i="1" s="1"/>
  <c r="K213" i="1"/>
  <c r="K170" i="1"/>
  <c r="K166" i="1"/>
  <c r="L166" i="1" s="1"/>
  <c r="K132" i="1"/>
  <c r="L132" i="1" s="1"/>
  <c r="K21" i="1"/>
  <c r="K650" i="1"/>
  <c r="K1045" i="1"/>
  <c r="K446" i="1"/>
  <c r="L446" i="1" s="1"/>
  <c r="K693" i="1"/>
  <c r="K172" i="1"/>
  <c r="K374" i="1"/>
  <c r="L374" i="1" s="1"/>
  <c r="K64" i="1"/>
  <c r="K1088" i="1"/>
  <c r="K810" i="1"/>
  <c r="K1291" i="1"/>
  <c r="L1291" i="1" s="1"/>
  <c r="K269" i="1"/>
  <c r="L269" i="1" s="1"/>
  <c r="K1062" i="1"/>
  <c r="K921" i="1"/>
  <c r="K875" i="1"/>
  <c r="K926" i="1"/>
  <c r="L926" i="1" s="1"/>
  <c r="K255" i="1"/>
  <c r="K758" i="1"/>
  <c r="K823" i="1"/>
  <c r="K685" i="1"/>
  <c r="K48" i="1"/>
  <c r="K1180" i="1"/>
  <c r="K95" i="1"/>
  <c r="L95" i="1" s="1"/>
  <c r="K1230" i="1"/>
  <c r="L1230" i="1" s="1"/>
  <c r="K1078" i="1"/>
  <c r="K1303" i="1"/>
  <c r="K780" i="1"/>
  <c r="K801" i="1"/>
  <c r="K805" i="1"/>
  <c r="K1201" i="1"/>
  <c r="K1269" i="1"/>
  <c r="K1124" i="1"/>
  <c r="K1217" i="1"/>
  <c r="K1237" i="1"/>
  <c r="K53" i="1"/>
  <c r="L53" i="1" s="1"/>
  <c r="K23" i="1"/>
  <c r="L23" i="1" s="1"/>
  <c r="K1272" i="1"/>
  <c r="K1192" i="1"/>
  <c r="K1285" i="1"/>
  <c r="L1285" i="1" s="1"/>
  <c r="K1151" i="1"/>
  <c r="K821" i="1"/>
  <c r="K296" i="1"/>
  <c r="K1147" i="1"/>
  <c r="L1147" i="1" s="1"/>
  <c r="K1052" i="1"/>
  <c r="L1052" i="1" s="1"/>
  <c r="K492" i="1"/>
  <c r="K1177" i="1"/>
  <c r="K896" i="1"/>
  <c r="L896" i="1" s="1"/>
  <c r="K890" i="1"/>
  <c r="L890" i="1" s="1"/>
  <c r="K1313" i="1"/>
  <c r="K1270" i="1"/>
  <c r="K496" i="1"/>
  <c r="L496" i="1" s="1"/>
  <c r="K526" i="1"/>
  <c r="K298" i="1"/>
  <c r="K1214" i="1"/>
  <c r="K1156" i="1"/>
  <c r="L1156" i="1" s="1"/>
  <c r="K905" i="1"/>
  <c r="L905" i="1" s="1"/>
  <c r="K713" i="1"/>
  <c r="K938" i="1"/>
  <c r="K729" i="1"/>
  <c r="K295" i="1"/>
  <c r="L295" i="1" s="1"/>
  <c r="K1089" i="1"/>
  <c r="K596" i="1"/>
  <c r="K863" i="1"/>
  <c r="K784" i="1"/>
  <c r="L784" i="1" s="1"/>
  <c r="K639" i="1"/>
  <c r="K635" i="1"/>
  <c r="K631" i="1"/>
  <c r="K627" i="1"/>
  <c r="K623" i="1"/>
  <c r="K619" i="1"/>
  <c r="K615" i="1"/>
  <c r="L615" i="1" s="1"/>
  <c r="K611" i="1"/>
  <c r="L611" i="1" s="1"/>
  <c r="K571" i="1"/>
  <c r="K548" i="1"/>
  <c r="K542" i="1"/>
  <c r="L542" i="1" s="1"/>
  <c r="K522" i="1"/>
  <c r="K517" i="1"/>
  <c r="K513" i="1"/>
  <c r="K509" i="1"/>
  <c r="L509" i="1" s="1"/>
  <c r="K507" i="1"/>
  <c r="L507" i="1" s="1"/>
  <c r="K371" i="1"/>
  <c r="K324" i="1"/>
  <c r="K219" i="1"/>
  <c r="L219" i="1" s="1"/>
  <c r="K205" i="1"/>
  <c r="L205" i="1" s="1"/>
  <c r="K169" i="1"/>
  <c r="K165" i="1"/>
  <c r="K131" i="1"/>
  <c r="K1240" i="1"/>
  <c r="L1240" i="1" s="1"/>
  <c r="K243" i="1"/>
  <c r="K198" i="1"/>
  <c r="K1196" i="1"/>
  <c r="L1196" i="1" s="1"/>
  <c r="K188" i="1"/>
  <c r="K1061" i="1"/>
  <c r="K817" i="1"/>
  <c r="K1110" i="1"/>
  <c r="L1110" i="1" s="1"/>
  <c r="K1087" i="1"/>
  <c r="L1087" i="1" s="1"/>
  <c r="K761" i="1"/>
  <c r="K477" i="1"/>
  <c r="K1138" i="1"/>
  <c r="K835" i="1"/>
  <c r="K459" i="1"/>
  <c r="K848" i="1"/>
  <c r="K1049" i="1"/>
  <c r="K254" i="1"/>
  <c r="L254" i="1" s="1"/>
  <c r="K535" i="1"/>
  <c r="K54" i="1"/>
  <c r="K747" i="1"/>
  <c r="L747" i="1" s="1"/>
  <c r="K1235" i="1"/>
  <c r="K1225" i="1"/>
  <c r="K705" i="1"/>
  <c r="K725" i="1"/>
  <c r="L725" i="1" s="1"/>
  <c r="K754" i="1"/>
  <c r="L754" i="1" s="1"/>
  <c r="K37" i="1"/>
  <c r="K808" i="1"/>
  <c r="K798" i="1"/>
  <c r="K788" i="1"/>
  <c r="L788" i="1" s="1"/>
  <c r="K1211" i="1"/>
  <c r="K1215" i="1"/>
  <c r="K813" i="1"/>
  <c r="L813" i="1" s="1"/>
  <c r="K1189" i="1"/>
  <c r="L1189" i="1" s="1"/>
  <c r="K1136" i="1"/>
  <c r="K1218" i="1"/>
  <c r="K889" i="1"/>
  <c r="K1084" i="1"/>
  <c r="L1084" i="1" s="1"/>
  <c r="K1234" i="1"/>
  <c r="K263" i="1"/>
  <c r="K119" i="1"/>
  <c r="K52" i="1"/>
  <c r="L52" i="1" s="1"/>
  <c r="K24" i="1"/>
  <c r="K840" i="1"/>
  <c r="K1283" i="1"/>
  <c r="K1200" i="1"/>
  <c r="L1200" i="1" s="1"/>
  <c r="K1267" i="1"/>
  <c r="K895" i="1"/>
  <c r="K1051" i="1"/>
  <c r="K1233" i="1"/>
  <c r="L1233" i="1" s="1"/>
  <c r="K712" i="1"/>
  <c r="K1176" i="1"/>
  <c r="K1273" i="1"/>
  <c r="L1273" i="1" s="1"/>
  <c r="K1219" i="1"/>
  <c r="L1219" i="1" s="1"/>
  <c r="K1183" i="1"/>
  <c r="K1114" i="1"/>
  <c r="K691" i="1"/>
  <c r="K711" i="1"/>
  <c r="L711" i="1" s="1"/>
  <c r="K1190" i="1"/>
  <c r="K888" i="1"/>
  <c r="K1242" i="1"/>
  <c r="L1242" i="1" s="1"/>
  <c r="K1198" i="1"/>
  <c r="L1198" i="1" s="1"/>
  <c r="K293" i="1"/>
  <c r="K285" i="1"/>
  <c r="K1179" i="1"/>
  <c r="L1179" i="1" s="1"/>
  <c r="K25" i="1"/>
  <c r="K699" i="1"/>
  <c r="K642" i="1"/>
  <c r="K638" i="1"/>
  <c r="L638" i="1" s="1"/>
  <c r="K634" i="1"/>
  <c r="K630" i="1"/>
  <c r="K626" i="1"/>
  <c r="K622" i="1"/>
  <c r="L622" i="1" s="1"/>
  <c r="K618" i="1"/>
  <c r="L618" i="1" s="1"/>
  <c r="K614" i="1"/>
  <c r="K610" i="1"/>
  <c r="K570" i="1"/>
  <c r="L570" i="1" s="1"/>
  <c r="K545" i="1"/>
  <c r="L545" i="1" s="1"/>
  <c r="K524" i="1"/>
  <c r="K520" i="1"/>
  <c r="K516" i="1"/>
  <c r="L516" i="1" s="1"/>
  <c r="K512" i="1"/>
  <c r="K505" i="1"/>
  <c r="K506" i="1"/>
  <c r="K344" i="1"/>
  <c r="L344" i="1" s="1"/>
  <c r="K294" i="1"/>
  <c r="K215" i="1"/>
  <c r="K199" i="1"/>
  <c r="K168" i="1"/>
  <c r="L168" i="1" s="1"/>
  <c r="K164" i="1"/>
  <c r="L164" i="1" s="1"/>
  <c r="K130" i="1"/>
  <c r="K787" i="1"/>
  <c r="K972" i="1"/>
  <c r="L972" i="1" s="1"/>
  <c r="K143" i="1"/>
  <c r="L143" i="1" s="1"/>
  <c r="K1086" i="1"/>
  <c r="K796" i="1"/>
  <c r="K694" i="1"/>
  <c r="L694" i="1" s="1"/>
  <c r="K814" i="1"/>
  <c r="K816" i="1"/>
  <c r="K824" i="1"/>
  <c r="K748" i="1"/>
  <c r="L748" i="1" s="1"/>
  <c r="K1142" i="1"/>
  <c r="K1063" i="1"/>
  <c r="K776" i="1"/>
  <c r="K226" i="1"/>
  <c r="L226" i="1" s="1"/>
  <c r="K870" i="1"/>
  <c r="L870" i="1" s="1"/>
  <c r="K363" i="1"/>
  <c r="K898" i="1"/>
  <c r="K774" i="1"/>
  <c r="L774" i="1" s="1"/>
  <c r="K494" i="1"/>
  <c r="L494" i="1" s="1"/>
  <c r="K772" i="1"/>
  <c r="K136" i="1"/>
  <c r="K1106" i="1"/>
  <c r="L1106" i="1" s="1"/>
  <c r="K46" i="1"/>
  <c r="K850" i="1"/>
  <c r="K1221" i="1"/>
  <c r="K1161" i="1"/>
  <c r="L1161" i="1" s="1"/>
  <c r="K818" i="1"/>
  <c r="K1165" i="1"/>
  <c r="K1232" i="1"/>
  <c r="K1197" i="1"/>
  <c r="L1197" i="1" s="1"/>
  <c r="K96" i="1"/>
  <c r="L96" i="1" s="1"/>
  <c r="K786" i="1"/>
  <c r="K1204" i="1"/>
  <c r="K297" i="1"/>
  <c r="L297" i="1" s="1"/>
  <c r="K1199" i="1"/>
  <c r="L1199" i="1" s="1"/>
  <c r="K1148" i="1"/>
  <c r="K851" i="1"/>
  <c r="K291" i="1"/>
  <c r="L291" i="1" s="1"/>
  <c r="K1246" i="1"/>
  <c r="L1246" i="1" s="1"/>
  <c r="K760" i="1"/>
  <c r="K746" i="1"/>
  <c r="K966" i="1"/>
  <c r="L966" i="1" s="1"/>
  <c r="K731" i="1"/>
  <c r="L731" i="1" s="1"/>
  <c r="K803" i="1"/>
  <c r="L803" i="1" s="1"/>
  <c r="K1090" i="1"/>
  <c r="K268" i="1"/>
  <c r="K885" i="1"/>
  <c r="L885" i="1" s="1"/>
  <c r="K51" i="1"/>
  <c r="K1288" i="1"/>
  <c r="K529" i="1"/>
  <c r="K1108" i="1"/>
  <c r="L1108" i="1" s="1"/>
  <c r="K55" i="1"/>
  <c r="K1186" i="1"/>
  <c r="L1186" i="1" s="1"/>
  <c r="K1279" i="1"/>
  <c r="L1279" i="1" s="1"/>
  <c r="K1116" i="1"/>
  <c r="L1116" i="1" s="1"/>
  <c r="K495" i="1"/>
  <c r="K687" i="1"/>
  <c r="K782" i="1"/>
  <c r="L782" i="1" s="1"/>
  <c r="K822" i="1"/>
  <c r="L822" i="1" s="1"/>
  <c r="K812" i="1"/>
  <c r="L812" i="1" s="1"/>
  <c r="K759" i="1"/>
  <c r="L759" i="1" s="1"/>
  <c r="K937" i="1"/>
  <c r="L937" i="1" s="1"/>
  <c r="K887" i="1"/>
  <c r="L887" i="1" s="1"/>
  <c r="K1135" i="1"/>
  <c r="K1129" i="1"/>
  <c r="L1105" i="1"/>
  <c r="L846" i="1"/>
  <c r="L640" i="1"/>
  <c r="L624" i="1"/>
  <c r="L576" i="1"/>
  <c r="L518" i="1"/>
  <c r="L475" i="1"/>
  <c r="L170" i="1"/>
  <c r="L650" i="1"/>
  <c r="L810" i="1"/>
  <c r="L921" i="1"/>
  <c r="L329" i="1"/>
  <c r="L326" i="1"/>
  <c r="L739" i="1"/>
  <c r="L859" i="1"/>
  <c r="L362" i="1"/>
  <c r="L111" i="1"/>
  <c r="L451" i="1"/>
  <c r="L714" i="1"/>
  <c r="L36" i="1"/>
  <c r="L875" i="1"/>
  <c r="L823" i="1"/>
  <c r="L729" i="1"/>
  <c r="L863" i="1"/>
  <c r="L284" i="1"/>
  <c r="L1075" i="1"/>
  <c r="L790" i="1"/>
  <c r="L104" i="1"/>
  <c r="L448" i="1"/>
  <c r="L189" i="1"/>
  <c r="L779" i="1"/>
  <c r="L730" i="1"/>
  <c r="L308" i="1"/>
  <c r="L1083" i="1"/>
  <c r="L461" i="1"/>
  <c r="L892" i="1"/>
  <c r="L861" i="1"/>
  <c r="L912" i="1"/>
  <c r="L1101" i="1"/>
  <c r="L681" i="1"/>
  <c r="L303" i="1"/>
  <c r="L334" i="1"/>
  <c r="L152" i="1"/>
  <c r="L738" i="1"/>
  <c r="L87" i="1"/>
  <c r="L710" i="1"/>
  <c r="L948" i="1"/>
  <c r="L663" i="1"/>
  <c r="L593" i="1"/>
  <c r="L1023" i="1"/>
  <c r="L1254" i="1"/>
  <c r="L740" i="1"/>
  <c r="L241" i="1"/>
  <c r="L763" i="1"/>
  <c r="L721" i="1"/>
  <c r="L426" i="1"/>
  <c r="L457" i="1"/>
  <c r="L1181" i="1"/>
  <c r="L579" i="1"/>
  <c r="L1096" i="1"/>
  <c r="L117" i="1"/>
  <c r="L161" i="1"/>
  <c r="L147" i="1"/>
  <c r="L1173" i="1"/>
  <c r="L225" i="1"/>
  <c r="L489" i="1"/>
  <c r="L1008" i="1"/>
  <c r="L918" i="1"/>
  <c r="L658" i="1"/>
  <c r="L273" i="1"/>
  <c r="L750" i="1"/>
  <c r="L1033" i="1"/>
  <c r="L1007" i="1"/>
  <c r="L953" i="1"/>
  <c r="L1213" i="1"/>
  <c r="L1003" i="1"/>
  <c r="L183" i="1"/>
  <c r="L978" i="1"/>
  <c r="L80" i="1"/>
  <c r="L909" i="1"/>
  <c r="L580" i="1"/>
  <c r="L981" i="1"/>
  <c r="L586" i="1"/>
  <c r="L1166" i="1"/>
  <c r="L370" i="1"/>
  <c r="L381" i="1"/>
  <c r="L1248" i="1"/>
  <c r="L156" i="1"/>
  <c r="L649" i="1"/>
  <c r="L261" i="1"/>
  <c r="L376" i="1"/>
  <c r="L233" i="1"/>
  <c r="L549" i="1"/>
  <c r="L288" i="1"/>
  <c r="L639" i="1"/>
  <c r="L623" i="1"/>
  <c r="L571" i="1"/>
  <c r="L517" i="1"/>
  <c r="L371" i="1"/>
  <c r="L169" i="1"/>
  <c r="L243" i="1"/>
  <c r="L1061" i="1"/>
  <c r="L761" i="1"/>
  <c r="L459" i="1"/>
  <c r="L535" i="1"/>
  <c r="L1225" i="1"/>
  <c r="L37" i="1"/>
  <c r="L1211" i="1"/>
  <c r="L1136" i="1"/>
  <c r="L1234" i="1"/>
  <c r="L24" i="1"/>
  <c r="L1267" i="1"/>
  <c r="L712" i="1"/>
  <c r="L1183" i="1"/>
  <c r="L1190" i="1"/>
  <c r="L293" i="1"/>
  <c r="L1239" i="1"/>
  <c r="L595" i="1"/>
  <c r="L1208" i="1"/>
  <c r="L923" i="1"/>
  <c r="L1104" i="1"/>
  <c r="L760" i="1"/>
  <c r="L51" i="1"/>
  <c r="L55" i="1"/>
  <c r="L495" i="1"/>
  <c r="L1135" i="1"/>
  <c r="L990" i="1"/>
  <c r="L958" i="1"/>
  <c r="L1174" i="1"/>
  <c r="L485" i="1"/>
  <c r="L186" i="1"/>
  <c r="L83" i="1"/>
  <c r="L67" i="1"/>
  <c r="L332" i="1"/>
  <c r="L993" i="1"/>
  <c r="L607" i="1"/>
  <c r="L416" i="1"/>
  <c r="L463" i="1"/>
  <c r="L221" i="1"/>
  <c r="L657" i="1"/>
  <c r="L969" i="1"/>
  <c r="L743" i="1"/>
  <c r="L556" i="1"/>
  <c r="L515" i="1"/>
  <c r="L1290" i="1"/>
  <c r="L578" i="1"/>
  <c r="L163" i="1"/>
  <c r="L753" i="1"/>
  <c r="L573" i="1"/>
  <c r="L60" i="1"/>
  <c r="L1158" i="1"/>
  <c r="L1243" i="1"/>
  <c r="L290" i="1"/>
  <c r="L860" i="1"/>
  <c r="L891" i="1"/>
  <c r="L1118" i="1"/>
  <c r="L397" i="1"/>
  <c r="L1216" i="1"/>
  <c r="A474" i="1"/>
  <c r="A409" i="1"/>
  <c r="A745" i="1"/>
  <c r="A1281" i="1"/>
  <c r="A262" i="1"/>
  <c r="A313" i="1"/>
  <c r="A383" i="1"/>
  <c r="A464" i="1"/>
  <c r="A480" i="1"/>
  <c r="A707" i="1"/>
  <c r="A341" i="1"/>
  <c r="A922" i="1"/>
  <c r="A299" i="1"/>
  <c r="A365" i="1"/>
  <c r="A911" i="1"/>
  <c r="A767" i="1"/>
  <c r="A572" i="1"/>
  <c r="A372" i="1"/>
  <c r="A1241" i="1"/>
  <c r="A460" i="1"/>
  <c r="A1137" i="1"/>
  <c r="A1036" i="1"/>
  <c r="A386" i="1"/>
  <c r="A472" i="1"/>
  <c r="A337" i="1"/>
  <c r="A432" i="1"/>
  <c r="A200" i="1"/>
  <c r="A777" i="1"/>
  <c r="A530" i="1"/>
  <c r="A1055" i="1"/>
  <c r="L408" i="1"/>
  <c r="L727" i="1"/>
  <c r="L901" i="1"/>
  <c r="L682" i="1"/>
  <c r="L433" i="1"/>
  <c r="L26" i="1"/>
  <c r="L435" i="1"/>
  <c r="L1143" i="1"/>
  <c r="L206" i="1"/>
  <c r="L109" i="1"/>
  <c r="L434" i="1"/>
  <c r="L964" i="1"/>
  <c r="L368" i="1"/>
  <c r="L447" i="1"/>
  <c r="L449" i="1"/>
  <c r="L353" i="1"/>
  <c r="L190" i="1"/>
  <c r="L29" i="1"/>
  <c r="L47" i="1"/>
  <c r="L1128" i="1"/>
  <c r="L1152" i="1"/>
  <c r="L458" i="1"/>
  <c r="L1047" i="1"/>
  <c r="L852" i="1"/>
  <c r="L286" i="1"/>
  <c r="L828" i="1"/>
  <c r="L584" i="1"/>
  <c r="L140" i="1"/>
  <c r="L697" i="1"/>
  <c r="L501" i="1"/>
  <c r="L559" i="1"/>
  <c r="L1304" i="1"/>
  <c r="L1093" i="1"/>
  <c r="L1157" i="1"/>
  <c r="L684" i="1"/>
  <c r="L32" i="1"/>
  <c r="L928" i="1"/>
  <c r="L113" i="1"/>
  <c r="L160" i="1"/>
  <c r="L162" i="1"/>
  <c r="L204" i="1"/>
  <c r="L260" i="1"/>
  <c r="L1280" i="1"/>
  <c r="L91" i="1"/>
  <c r="L218" i="1"/>
  <c r="L265" i="1"/>
  <c r="L488" i="1"/>
  <c r="L1268" i="1"/>
  <c r="L987" i="1"/>
  <c r="L952" i="1"/>
  <c r="L917" i="1"/>
  <c r="L665" i="1"/>
  <c r="L645" i="1"/>
  <c r="L271" i="1"/>
  <c r="L465" i="1"/>
  <c r="L1044" i="1"/>
  <c r="L1256" i="1"/>
  <c r="L1031" i="1"/>
  <c r="L1020" i="1"/>
  <c r="L967" i="1"/>
  <c r="L951" i="1"/>
  <c r="L1126" i="1"/>
  <c r="L679" i="1"/>
  <c r="L856" i="1"/>
  <c r="L1001" i="1"/>
  <c r="L242" i="1"/>
  <c r="L182" i="1"/>
  <c r="L174" i="1"/>
  <c r="L977" i="1"/>
  <c r="L248" i="1"/>
  <c r="L235" i="1"/>
  <c r="L28" i="1"/>
  <c r="L79" i="1"/>
  <c r="L71" i="1"/>
  <c r="L908" i="1"/>
  <c r="L807" i="1"/>
  <c r="L733" i="1"/>
  <c r="L418" i="1"/>
  <c r="L975" i="1"/>
  <c r="L335" i="1"/>
  <c r="L587" i="1"/>
  <c r="L599" i="1"/>
  <c r="L312" i="1"/>
  <c r="L382" i="1"/>
  <c r="L557" i="1"/>
  <c r="L670" i="1"/>
  <c r="L553" i="1"/>
  <c r="L547" i="1"/>
  <c r="L222" i="1"/>
  <c r="L430" i="1"/>
  <c r="L884" i="1"/>
  <c r="L983" i="1"/>
  <c r="L1059" i="1"/>
  <c r="L1164" i="1"/>
  <c r="L749" i="1"/>
  <c r="L1025" i="1"/>
  <c r="L847" i="1"/>
  <c r="L708" i="1"/>
  <c r="L641" i="1"/>
  <c r="L633" i="1"/>
  <c r="L617" i="1"/>
  <c r="L577" i="1"/>
  <c r="L544" i="1"/>
  <c r="L511" i="1"/>
  <c r="L479" i="1"/>
  <c r="L274" i="1"/>
  <c r="L145" i="1"/>
  <c r="L973" i="1"/>
  <c r="L785" i="1"/>
  <c r="L1131" i="1"/>
  <c r="L1287" i="1"/>
  <c r="L832" i="1"/>
  <c r="L1195" i="1"/>
  <c r="L831" i="1"/>
  <c r="L1227" i="1"/>
  <c r="L880" i="1"/>
  <c r="L882" i="1"/>
  <c r="L562" i="1"/>
  <c r="L1160" i="1"/>
  <c r="L1169" i="1"/>
  <c r="L1149" i="1"/>
  <c r="L1277" i="1"/>
  <c r="L692" i="1"/>
  <c r="K14" i="1"/>
  <c r="L14" i="1" s="1"/>
  <c r="L1146" i="1"/>
  <c r="L259" i="1"/>
  <c r="L306" i="1"/>
  <c r="L842" i="1"/>
  <c r="L319" i="1"/>
  <c r="L900" i="1"/>
  <c r="L689" i="1"/>
  <c r="L770" i="1"/>
  <c r="L843" i="1"/>
  <c r="L868" i="1"/>
  <c r="L339" i="1"/>
  <c r="L802" i="1"/>
  <c r="L103" i="1"/>
  <c r="L110" i="1"/>
  <c r="L405" i="1"/>
  <c r="L398" i="1"/>
  <c r="L497" i="1"/>
  <c r="L715" i="1"/>
  <c r="L737" i="1"/>
  <c r="L44" i="1"/>
  <c r="L15" i="1"/>
  <c r="L834" i="1"/>
  <c r="L1107" i="1"/>
  <c r="L575" i="1"/>
  <c r="L532" i="1"/>
  <c r="L874" i="1"/>
  <c r="L367" i="1"/>
  <c r="L1122" i="1"/>
  <c r="L717" i="1"/>
  <c r="L864" i="1"/>
  <c r="L425" i="1"/>
  <c r="L583" i="1"/>
  <c r="L403" i="1"/>
  <c r="L287" i="1"/>
  <c r="L862" i="1"/>
  <c r="L736" i="1"/>
  <c r="L1079" i="1"/>
  <c r="L826" i="1"/>
  <c r="L1092" i="1"/>
  <c r="L1098" i="1"/>
  <c r="L683" i="1"/>
  <c r="L1286" i="1"/>
  <c r="L927" i="1"/>
  <c r="L1102" i="1"/>
  <c r="L193" i="1"/>
  <c r="L159" i="1"/>
  <c r="L149" i="1"/>
  <c r="L203" i="1"/>
  <c r="L220" i="1"/>
  <c r="L1244" i="1"/>
  <c r="L92" i="1"/>
  <c r="L278" i="1"/>
  <c r="L216" i="1"/>
  <c r="L201" i="1"/>
  <c r="L1182" i="1"/>
  <c r="L1012" i="1"/>
  <c r="L986" i="1"/>
  <c r="L45" i="1"/>
  <c r="L940" i="1"/>
  <c r="L916" i="1"/>
  <c r="L660" i="1"/>
  <c r="L653" i="1"/>
  <c r="L590" i="1"/>
  <c r="L252" i="1"/>
  <c r="L752" i="1"/>
  <c r="L1043" i="1"/>
  <c r="L1251" i="1"/>
  <c r="L1030" i="1"/>
  <c r="L919" i="1"/>
  <c r="L563" i="1"/>
  <c r="L391" i="1"/>
  <c r="L698" i="1"/>
  <c r="L690" i="1"/>
  <c r="L1298" i="1"/>
  <c r="L1193" i="1"/>
  <c r="L258" i="1"/>
  <c r="L1159" i="1"/>
  <c r="L361" i="1"/>
  <c r="L125" i="1"/>
  <c r="L450" i="1"/>
  <c r="L1228" i="1"/>
  <c r="L107" i="1"/>
  <c r="L18" i="1"/>
  <c r="L531" i="1"/>
  <c r="L328" i="1"/>
  <c r="L358" i="1"/>
  <c r="L364" i="1"/>
  <c r="L423" i="1"/>
  <c r="L1170" i="1"/>
  <c r="L420" i="1"/>
  <c r="L723" i="1"/>
  <c r="L352" i="1"/>
  <c r="L1050" i="1"/>
  <c r="L1095" i="1"/>
  <c r="L1085" i="1"/>
  <c r="L30" i="1"/>
  <c r="L876" i="1"/>
  <c r="L541" i="1"/>
  <c r="L158" i="1"/>
  <c r="L202" i="1"/>
  <c r="L388" i="1"/>
  <c r="L211" i="1"/>
  <c r="L1229" i="1"/>
  <c r="L1263" i="1"/>
  <c r="L1010" i="1"/>
  <c r="L985" i="1"/>
  <c r="L915" i="1"/>
  <c r="L659" i="1"/>
  <c r="L652" i="1"/>
  <c r="L1042" i="1"/>
  <c r="L839" i="1"/>
  <c r="L481" i="1"/>
  <c r="L732" i="1"/>
  <c r="L283" i="1"/>
  <c r="L384" i="1"/>
  <c r="L1284" i="1"/>
  <c r="L1245" i="1"/>
  <c r="L231" i="1"/>
  <c r="L1220" i="1"/>
  <c r="L1150" i="1"/>
  <c r="L726" i="1"/>
  <c r="L402" i="1"/>
  <c r="L191" i="1"/>
  <c r="L837" i="1"/>
  <c r="L789" i="1"/>
  <c r="L19" i="1"/>
  <c r="L58" i="1"/>
  <c r="L1125" i="1"/>
  <c r="L795" i="1"/>
  <c r="L223" i="1"/>
  <c r="L567" i="1"/>
  <c r="L865" i="1"/>
  <c r="L421" i="1"/>
  <c r="L1167" i="1"/>
  <c r="L829" i="1"/>
  <c r="L385" i="1"/>
  <c r="L696" i="1"/>
  <c r="L1132" i="1"/>
  <c r="L765" i="1"/>
  <c r="L560" i="1"/>
  <c r="L1094" i="1"/>
  <c r="L1100" i="1"/>
  <c r="L1115" i="1"/>
  <c r="L680" i="1"/>
  <c r="L533" i="1"/>
  <c r="L929" i="1"/>
  <c r="L302" i="1"/>
  <c r="L114" i="1"/>
  <c r="L197" i="1"/>
  <c r="L187" i="1"/>
  <c r="L151" i="1"/>
  <c r="L1053" i="1"/>
  <c r="L281" i="1"/>
  <c r="L115" i="1"/>
  <c r="L280" i="1"/>
  <c r="L266" i="1"/>
  <c r="L709" i="1"/>
  <c r="L703" i="1"/>
  <c r="L1038" i="1"/>
  <c r="L954" i="1"/>
  <c r="L942" i="1"/>
  <c r="L666" i="1"/>
  <c r="L662" i="1"/>
  <c r="L646" i="1"/>
  <c r="L592" i="1"/>
  <c r="L467" i="1"/>
  <c r="L412" i="1"/>
  <c r="L1257" i="1"/>
  <c r="L1253" i="1"/>
  <c r="L1021" i="1"/>
  <c r="L1014" i="1"/>
  <c r="L968" i="1"/>
  <c r="L959" i="1"/>
  <c r="L1019" i="1"/>
  <c r="L1011" i="1"/>
  <c r="L961" i="1"/>
  <c r="L957" i="1"/>
  <c r="L1226" i="1"/>
  <c r="L719" i="1"/>
  <c r="L540" i="1"/>
  <c r="L1005" i="1"/>
  <c r="L484" i="1"/>
  <c r="L195" i="1"/>
  <c r="L185" i="1"/>
  <c r="L173" i="1"/>
  <c r="L1057" i="1"/>
  <c r="L247" i="1"/>
  <c r="L240" i="1"/>
  <c r="L35" i="1"/>
  <c r="L86" i="1"/>
  <c r="L82" i="1"/>
  <c r="L70" i="1"/>
  <c r="L253" i="1"/>
  <c r="L806" i="1"/>
  <c r="L340" i="1"/>
  <c r="L417" i="1"/>
  <c r="L962" i="1"/>
  <c r="L1046" i="1"/>
  <c r="L944" i="1"/>
  <c r="L604" i="1"/>
  <c r="L588" i="1"/>
  <c r="L609" i="1"/>
  <c r="L322" i="1"/>
  <c r="L415" i="1"/>
  <c r="L1295" i="1"/>
  <c r="L276" i="1"/>
  <c r="L551" i="1"/>
  <c r="L554" i="1"/>
  <c r="L1065" i="1"/>
  <c r="L429" i="1"/>
  <c r="L1080" i="1"/>
  <c r="L982" i="1"/>
  <c r="L40" i="1"/>
  <c r="L1155" i="1"/>
  <c r="L756" i="1"/>
  <c r="L997" i="1"/>
  <c r="L946" i="1"/>
  <c r="L742" i="1"/>
  <c r="L701" i="1"/>
  <c r="L644" i="1"/>
  <c r="L632" i="1"/>
  <c r="L628" i="1"/>
  <c r="L616" i="1"/>
  <c r="L612" i="1"/>
  <c r="L555" i="1"/>
  <c r="L543" i="1"/>
  <c r="L521" i="1"/>
  <c r="L510" i="1"/>
  <c r="L508" i="1"/>
  <c r="L213" i="1"/>
  <c r="L21" i="1"/>
  <c r="L1045" i="1"/>
  <c r="L693" i="1"/>
  <c r="L64" i="1"/>
  <c r="L1088" i="1"/>
  <c r="L1062" i="1"/>
  <c r="L255" i="1"/>
  <c r="L685" i="1"/>
  <c r="L48" i="1"/>
  <c r="L1078" i="1"/>
  <c r="L780" i="1"/>
  <c r="L801" i="1"/>
  <c r="L805" i="1"/>
  <c r="L1201" i="1"/>
  <c r="L1269" i="1"/>
  <c r="L1124" i="1"/>
  <c r="L1217" i="1"/>
  <c r="L1272" i="1"/>
  <c r="L1151" i="1"/>
  <c r="L821" i="1"/>
  <c r="L296" i="1"/>
  <c r="L492" i="1"/>
  <c r="L1177" i="1"/>
  <c r="L1313" i="1"/>
  <c r="L526" i="1"/>
  <c r="L298" i="1"/>
  <c r="L713" i="1"/>
  <c r="L1089" i="1"/>
  <c r="L596" i="1"/>
  <c r="L1022" i="1"/>
  <c r="L1009" i="1"/>
  <c r="L974" i="1"/>
  <c r="L1247" i="1"/>
  <c r="L718" i="1"/>
  <c r="L858" i="1"/>
  <c r="L539" i="1"/>
  <c r="L483" i="1"/>
  <c r="L184" i="1"/>
  <c r="L176" i="1"/>
  <c r="L228" i="1"/>
  <c r="L237" i="1"/>
  <c r="L27" i="1"/>
  <c r="L85" i="1"/>
  <c r="L73" i="1"/>
  <c r="L910" i="1"/>
  <c r="L139" i="1"/>
  <c r="L1133" i="1"/>
  <c r="L310" i="1"/>
  <c r="L996" i="1"/>
  <c r="L965" i="1"/>
  <c r="L1024" i="1"/>
  <c r="L606" i="1"/>
  <c r="L605" i="1"/>
  <c r="L695" i="1"/>
  <c r="L453" i="1"/>
  <c r="L527" i="1"/>
  <c r="L1264" i="1"/>
  <c r="L552" i="1"/>
  <c r="L844" i="1"/>
  <c r="L20" i="1"/>
  <c r="L1178" i="1"/>
  <c r="L1064" i="1"/>
  <c r="L1203" i="1"/>
  <c r="L1072" i="1"/>
  <c r="L971" i="1"/>
  <c r="L924" i="1"/>
  <c r="L741" i="1"/>
  <c r="L635" i="1"/>
  <c r="L627" i="1"/>
  <c r="L619" i="1"/>
  <c r="L548" i="1"/>
  <c r="L522" i="1"/>
  <c r="L513" i="1"/>
  <c r="L324" i="1"/>
  <c r="L165" i="1"/>
  <c r="L198" i="1"/>
  <c r="L188" i="1"/>
  <c r="L817" i="1"/>
  <c r="L477" i="1"/>
  <c r="L835" i="1"/>
  <c r="L848" i="1"/>
  <c r="L54" i="1"/>
  <c r="L1235" i="1"/>
  <c r="L705" i="1"/>
  <c r="L808" i="1"/>
  <c r="L798" i="1"/>
  <c r="L1215" i="1"/>
  <c r="L1218" i="1"/>
  <c r="L263" i="1"/>
  <c r="L119" i="1"/>
  <c r="L840" i="1"/>
  <c r="L895" i="1"/>
  <c r="L1051" i="1"/>
  <c r="L1176" i="1"/>
  <c r="L1114" i="1"/>
  <c r="L888" i="1"/>
  <c r="L285" i="1"/>
  <c r="L25" i="1"/>
  <c r="L1282" i="1"/>
  <c r="L674" i="1"/>
  <c r="L857" i="1"/>
  <c r="L34" i="1"/>
  <c r="L292" i="1"/>
  <c r="L192" i="1"/>
  <c r="L179" i="1"/>
  <c r="L175" i="1"/>
  <c r="L137" i="1"/>
  <c r="L375" i="1"/>
  <c r="L854" i="1"/>
  <c r="L245" i="1"/>
  <c r="L38" i="1"/>
  <c r="L84" i="1"/>
  <c r="L76" i="1"/>
  <c r="L72" i="1"/>
  <c r="L68" i="1"/>
  <c r="L101" i="1"/>
  <c r="L1250" i="1"/>
  <c r="L16" i="1"/>
  <c r="L1039" i="1"/>
  <c r="L995" i="1"/>
  <c r="L336" i="1"/>
  <c r="L608" i="1"/>
  <c r="L601" i="1"/>
  <c r="L600" i="1"/>
  <c r="L904" i="1"/>
  <c r="L452" i="1"/>
  <c r="L427" i="1"/>
  <c r="L907" i="1"/>
  <c r="L546" i="1"/>
  <c r="L272" i="1"/>
  <c r="L249" i="1"/>
  <c r="L1163" i="1"/>
  <c r="L1224" i="1"/>
  <c r="L1060" i="1"/>
  <c r="L757" i="1"/>
  <c r="L1040" i="1"/>
  <c r="L970" i="1"/>
  <c r="L913" i="1"/>
  <c r="L764" i="1"/>
  <c r="L735" i="1"/>
  <c r="L699" i="1"/>
  <c r="L642" i="1"/>
  <c r="L634" i="1"/>
  <c r="L630" i="1"/>
  <c r="L626" i="1"/>
  <c r="L614" i="1"/>
  <c r="L610" i="1"/>
  <c r="L524" i="1"/>
  <c r="L520" i="1"/>
  <c r="L512" i="1"/>
  <c r="L505" i="1"/>
  <c r="L506" i="1"/>
  <c r="L294" i="1"/>
  <c r="L215" i="1"/>
  <c r="L199" i="1"/>
  <c r="L130" i="1"/>
  <c r="L787" i="1"/>
  <c r="L1086" i="1"/>
  <c r="L796" i="1"/>
  <c r="L814" i="1"/>
  <c r="L816" i="1"/>
  <c r="L824" i="1"/>
  <c r="L1142" i="1"/>
  <c r="L1063" i="1"/>
  <c r="L776" i="1"/>
  <c r="L363" i="1"/>
  <c r="L898" i="1"/>
  <c r="L772" i="1"/>
  <c r="L136" i="1"/>
  <c r="L46" i="1"/>
  <c r="L850" i="1"/>
  <c r="L1221" i="1"/>
  <c r="L818" i="1"/>
  <c r="L1165" i="1"/>
  <c r="L1232" i="1"/>
  <c r="L786" i="1"/>
  <c r="L1204" i="1"/>
  <c r="L1148" i="1"/>
  <c r="L851" i="1"/>
  <c r="L746" i="1"/>
  <c r="L1090" i="1"/>
  <c r="L1288" i="1"/>
  <c r="L529" i="1"/>
  <c r="L687" i="1"/>
  <c r="L1129" i="1"/>
  <c r="L268" i="1"/>
  <c r="L744" i="1"/>
  <c r="L827" i="1"/>
  <c r="L673" i="1"/>
  <c r="L196" i="1"/>
  <c r="L277" i="1"/>
  <c r="L564" i="1"/>
  <c r="L491" i="1"/>
  <c r="L454" i="1"/>
  <c r="L672" i="1"/>
  <c r="L899" i="1"/>
  <c r="L651" i="1"/>
  <c r="L236" i="1"/>
  <c r="L1000" i="1"/>
  <c r="L238" i="1"/>
  <c r="L135" i="1"/>
  <c r="L396" i="1"/>
  <c r="L597" i="1"/>
  <c r="L1130" i="1"/>
  <c r="L503" i="1"/>
  <c r="L637" i="1"/>
  <c r="L309" i="1"/>
  <c r="L811" i="1"/>
  <c r="L1238" i="1"/>
  <c r="L920" i="1"/>
  <c r="L50" i="1"/>
  <c r="L141" i="1"/>
  <c r="L1002" i="1"/>
  <c r="L414" i="1"/>
  <c r="L1054" i="1"/>
  <c r="L1153" i="1"/>
  <c r="L400" i="1"/>
  <c r="L172" i="1"/>
  <c r="L1270" i="1"/>
  <c r="L1214" i="1"/>
  <c r="L938" i="1"/>
  <c r="L582" i="1"/>
  <c r="L378" i="1"/>
  <c r="L275" i="1"/>
  <c r="L883" i="1"/>
  <c r="L1249" i="1"/>
  <c r="L1099" i="1"/>
  <c r="L1103" i="1"/>
  <c r="L150" i="1"/>
  <c r="L279" i="1"/>
  <c r="L1016" i="1"/>
  <c r="L941" i="1"/>
  <c r="L661" i="1"/>
  <c r="L591" i="1"/>
  <c r="L411" i="1"/>
  <c r="L1252" i="1"/>
  <c r="L1013" i="1"/>
  <c r="L1006" i="1"/>
  <c r="L999" i="1"/>
  <c r="L949" i="1"/>
  <c r="L678" i="1"/>
  <c r="L734" i="1"/>
  <c r="L181" i="1"/>
  <c r="L377" i="1"/>
  <c r="L234" i="1"/>
  <c r="A1127" i="1"/>
  <c r="L716" i="1"/>
  <c r="L1206" i="1"/>
  <c r="L820" i="1"/>
  <c r="L833" i="1"/>
  <c r="L1113" i="1"/>
  <c r="L1205" i="1"/>
  <c r="L930" i="1"/>
  <c r="L154" i="1"/>
  <c r="L66" i="1"/>
  <c r="L702" i="1"/>
  <c r="L956" i="1"/>
  <c r="L667" i="1"/>
  <c r="L647" i="1"/>
  <c r="L988" i="1"/>
  <c r="L1258" i="1"/>
  <c r="A354" i="1"/>
  <c r="L78" i="1"/>
  <c r="L325" i="1"/>
  <c r="L1262" i="1"/>
  <c r="L598" i="1"/>
  <c r="L1172" i="1"/>
  <c r="L758" i="1"/>
  <c r="L1180" i="1"/>
  <c r="L1303" i="1"/>
  <c r="L1237" i="1"/>
  <c r="L1192" i="1"/>
  <c r="L1015" i="1"/>
  <c r="L960" i="1"/>
  <c r="L675" i="1"/>
  <c r="L194" i="1"/>
  <c r="L142" i="1"/>
  <c r="L246" i="1"/>
  <c r="L81" i="1"/>
  <c r="L783" i="1"/>
  <c r="L1041" i="1"/>
  <c r="L603" i="1"/>
  <c r="L1223" i="1"/>
  <c r="L428" i="1"/>
  <c r="L939" i="1"/>
  <c r="L700" i="1"/>
  <c r="L631" i="1"/>
  <c r="L131" i="1"/>
  <c r="L1049" i="1"/>
  <c r="L889" i="1"/>
  <c r="L691" i="1"/>
  <c r="L1168" i="1"/>
  <c r="L656" i="1"/>
  <c r="A347" i="1"/>
  <c r="A1231" i="1"/>
  <c r="A1202" i="1"/>
  <c r="A1292" i="1"/>
  <c r="A282" i="1"/>
  <c r="L69" i="1"/>
  <c r="L1138" i="1"/>
  <c r="L1283" i="1"/>
  <c r="L1134" i="1"/>
  <c r="L1260" i="1"/>
  <c r="L728" i="1"/>
  <c r="A436" i="1"/>
  <c r="A355" i="1"/>
  <c r="A314" i="1"/>
  <c r="A1119" i="1"/>
  <c r="A869" i="1"/>
  <c r="A389" i="1"/>
  <c r="A456" i="1"/>
  <c r="A894" i="1"/>
  <c r="A773" i="1"/>
  <c r="A350" i="1"/>
  <c r="L768" i="1"/>
  <c r="L116" i="1"/>
  <c r="L654" i="1"/>
  <c r="L244" i="1"/>
  <c r="L945" i="1"/>
  <c r="L1077" i="1"/>
  <c r="L621" i="1"/>
  <c r="L167" i="1"/>
  <c r="L879" i="1"/>
  <c r="L1275" i="1"/>
  <c r="L1209" i="1"/>
  <c r="A466" i="1"/>
  <c r="L105" i="1"/>
  <c r="L462" i="1"/>
  <c r="L1076" i="1"/>
  <c r="L1154" i="1"/>
  <c r="L392" i="1"/>
  <c r="L771" i="1"/>
  <c r="L108" i="1"/>
  <c r="L902" i="1"/>
  <c r="L914" i="1"/>
  <c r="L379" i="1"/>
  <c r="L1144" i="1"/>
  <c r="L1175" i="1"/>
  <c r="L1299" i="1"/>
  <c r="L57" i="1"/>
  <c r="L1018" i="1"/>
  <c r="L792" i="1"/>
  <c r="L498" i="1"/>
  <c r="L931" i="1"/>
  <c r="L112" i="1"/>
  <c r="L153" i="1"/>
  <c r="L212" i="1"/>
  <c r="L88" i="1"/>
  <c r="L264" i="1"/>
  <c r="L270" i="1"/>
  <c r="L950" i="1"/>
  <c r="L664" i="1"/>
  <c r="L594" i="1"/>
  <c r="L537" i="1"/>
  <c r="L1255" i="1"/>
  <c r="L394" i="1"/>
  <c r="L304" i="1"/>
  <c r="L424" i="1"/>
  <c r="L321" i="1"/>
  <c r="L1184" i="1"/>
  <c r="L65" i="1"/>
  <c r="L289" i="1"/>
  <c r="L407" i="1"/>
  <c r="L778" i="1"/>
  <c r="L886" i="1"/>
  <c r="L224" i="1"/>
  <c r="L809" i="1"/>
  <c r="L1294" i="1"/>
  <c r="L404" i="1"/>
  <c r="L257" i="1"/>
  <c r="L1109" i="1"/>
  <c r="L769" i="1"/>
  <c r="L724" i="1"/>
  <c r="L934" i="1"/>
  <c r="L500" i="1"/>
  <c r="L538" i="1"/>
  <c r="L471" i="1"/>
  <c r="L984" i="1"/>
  <c r="A327" i="1"/>
  <c r="A1112" i="1"/>
  <c r="A1066" i="1"/>
  <c r="A1070" i="1"/>
  <c r="A1067" i="1"/>
  <c r="A1071" i="1"/>
  <c r="A1068" i="1"/>
  <c r="A1069" i="1"/>
  <c r="A1145" i="1"/>
  <c r="A333" i="1"/>
  <c r="A239" i="1"/>
  <c r="A836" i="1"/>
  <c r="A1344" i="1"/>
  <c r="A1056" i="1"/>
  <c r="A122" i="1"/>
  <c r="A878" i="1"/>
  <c r="A877" i="1"/>
  <c r="A1058" i="1"/>
  <c r="A419" i="1"/>
  <c r="A1305" i="1"/>
  <c r="A1334" i="1"/>
  <c r="A331" i="1"/>
  <c r="A804" i="1"/>
  <c r="A534" i="1"/>
  <c r="A1187" i="1"/>
  <c r="A323" i="1"/>
  <c r="A124" i="1"/>
  <c r="A399" i="1"/>
  <c r="A126" i="1"/>
  <c r="A380" i="1"/>
  <c r="A704" i="1"/>
  <c r="A410" i="1"/>
  <c r="A799" i="1"/>
  <c r="A61" i="1"/>
  <c r="A62" i="1"/>
  <c r="A59" i="1"/>
  <c r="A94" i="1"/>
  <c r="A97" i="1"/>
  <c r="A98" i="1"/>
  <c r="A99" i="1"/>
  <c r="A102" i="1"/>
  <c r="A1316" i="1"/>
  <c r="A800" i="1"/>
  <c r="A502" i="1"/>
  <c r="A525" i="1"/>
  <c r="A1194" i="1"/>
  <c r="A581" i="1"/>
  <c r="A1191" i="1"/>
  <c r="A881" i="1"/>
  <c r="A845" i="1"/>
  <c r="A791" i="1"/>
  <c r="A42" i="1"/>
  <c r="A476" i="1"/>
  <c r="A478" i="1"/>
  <c r="A305" i="1"/>
  <c r="A871" i="1"/>
  <c r="A413" i="1"/>
  <c r="A897" i="1"/>
  <c r="A1091" i="1"/>
  <c r="A1123" i="1"/>
  <c r="A345" i="1"/>
  <c r="A1289" i="1"/>
  <c r="A1300" i="1"/>
  <c r="A1301" i="1"/>
  <c r="A574" i="1"/>
  <c r="A671" i="1"/>
  <c r="A558" i="1"/>
  <c r="A1302" i="1"/>
  <c r="A762" i="1"/>
  <c r="A873" i="1"/>
  <c r="A903" i="1"/>
  <c r="A121" i="1"/>
  <c r="A56" i="1"/>
  <c r="A1318" i="1"/>
  <c r="A1324" i="1"/>
  <c r="A393" i="1"/>
  <c r="A1325" i="1"/>
  <c r="A1081" i="1"/>
  <c r="A329" i="1"/>
  <c r="A408" i="1"/>
  <c r="A838" i="1"/>
  <c r="A406" i="1"/>
  <c r="A841" i="1"/>
  <c r="A919" i="1"/>
  <c r="A563" i="1"/>
  <c r="A391" i="1"/>
  <c r="A1048" i="1"/>
  <c r="A284" i="1"/>
  <c r="A698" i="1"/>
  <c r="A407" i="1"/>
  <c r="A839" i="1"/>
  <c r="A481" i="1"/>
  <c r="A482" i="1"/>
  <c r="A778" i="1"/>
  <c r="A732" i="1"/>
  <c r="A283" i="1"/>
  <c r="A740" i="1"/>
  <c r="A886" i="1"/>
  <c r="A384" i="1"/>
  <c r="A1284" i="1"/>
  <c r="A1296" i="1"/>
  <c r="A224" i="1"/>
  <c r="A1245" i="1"/>
  <c r="A231" i="1"/>
  <c r="A1293" i="1"/>
  <c r="A809" i="1"/>
  <c r="A1220" i="1"/>
  <c r="A1150" i="1"/>
  <c r="A338" i="1"/>
  <c r="A1294" i="1"/>
  <c r="A726" i="1"/>
  <c r="A402" i="1"/>
  <c r="A849" i="1"/>
  <c r="A404" i="1"/>
  <c r="A191" i="1"/>
  <c r="A837" i="1"/>
  <c r="A1035" i="1"/>
  <c r="A257" i="1"/>
  <c r="A789" i="1"/>
  <c r="A19" i="1"/>
  <c r="A134" i="1"/>
  <c r="A1109" i="1"/>
  <c r="A58" i="1"/>
  <c r="A1125" i="1"/>
  <c r="A241" i="1"/>
  <c r="A769" i="1"/>
  <c r="A795" i="1"/>
  <c r="A223" i="1"/>
  <c r="A763" i="1"/>
  <c r="A445" i="1"/>
  <c r="A567" i="1"/>
  <c r="A865" i="1"/>
  <c r="A721" i="1"/>
  <c r="A724" i="1"/>
  <c r="A421" i="1"/>
  <c r="A1167" i="1"/>
  <c r="A426" i="1"/>
  <c r="A934" i="1"/>
  <c r="A829" i="1"/>
  <c r="A385" i="1"/>
  <c r="A457" i="1"/>
  <c r="A455" i="1"/>
  <c r="A1348" i="1"/>
  <c r="A696" i="1"/>
  <c r="A1132" i="1"/>
  <c r="A1181" i="1"/>
  <c r="A672" i="1"/>
  <c r="A765" i="1"/>
  <c r="A560" i="1"/>
  <c r="A1329" i="1"/>
  <c r="A579" i="1"/>
  <c r="A360" i="1"/>
  <c r="A1094" i="1"/>
  <c r="A1100" i="1"/>
  <c r="A1096" i="1"/>
  <c r="A500" i="1"/>
  <c r="A1115" i="1"/>
  <c r="A680" i="1"/>
  <c r="A533" i="1"/>
  <c r="A933" i="1"/>
  <c r="A929" i="1"/>
  <c r="A302" i="1"/>
  <c r="A117" i="1"/>
  <c r="A538" i="1"/>
  <c r="A114" i="1"/>
  <c r="A197" i="1"/>
  <c r="A161" i="1"/>
  <c r="A157" i="1"/>
  <c r="A187" i="1"/>
  <c r="A151" i="1"/>
  <c r="A147" i="1"/>
  <c r="A210" i="1"/>
  <c r="A1053" i="1"/>
  <c r="A281" i="1"/>
  <c r="A1173" i="1"/>
  <c r="A144" i="1"/>
  <c r="A115" i="1"/>
  <c r="A280" i="1"/>
  <c r="A225" i="1"/>
  <c r="A209" i="1"/>
  <c r="A266" i="1"/>
  <c r="A709" i="1"/>
  <c r="A489" i="1"/>
  <c r="A471" i="1"/>
  <c r="A703" i="1"/>
  <c r="A1038" i="1"/>
  <c r="A1008" i="1"/>
  <c r="A984" i="1"/>
  <c r="A954" i="1"/>
  <c r="A942" i="1"/>
  <c r="A918" i="1"/>
  <c r="A899" i="1"/>
  <c r="A666" i="1"/>
  <c r="A662" i="1"/>
  <c r="A658" i="1"/>
  <c r="A651" i="1"/>
  <c r="A646" i="1"/>
  <c r="A592" i="1"/>
  <c r="A273" i="1"/>
  <c r="A267" i="1"/>
  <c r="A467" i="1"/>
  <c r="A412" i="1"/>
  <c r="A750" i="1"/>
  <c r="A1037" i="1"/>
  <c r="A1257" i="1"/>
  <c r="A1253" i="1"/>
  <c r="A1033" i="1"/>
  <c r="A1028" i="1"/>
  <c r="A1021" i="1"/>
  <c r="A1014" i="1"/>
  <c r="A1007" i="1"/>
  <c r="A994" i="1"/>
  <c r="A968" i="1"/>
  <c r="A959" i="1"/>
  <c r="A953" i="1"/>
  <c r="A943" i="1"/>
  <c r="A1282" i="1"/>
  <c r="A674" i="1"/>
  <c r="A1213" i="1"/>
  <c r="A676" i="1"/>
  <c r="A857" i="1"/>
  <c r="A34" i="1"/>
  <c r="A1003" i="1"/>
  <c r="A486" i="1"/>
  <c r="A292" i="1"/>
  <c r="A192" i="1"/>
  <c r="A183" i="1"/>
  <c r="A179" i="1"/>
  <c r="A175" i="1"/>
  <c r="A137" i="1"/>
  <c r="A978" i="1"/>
  <c r="A375" i="1"/>
  <c r="A854" i="1"/>
  <c r="A245" i="1"/>
  <c r="A236" i="1"/>
  <c r="A232" i="1"/>
  <c r="A38" i="1"/>
  <c r="A84" i="1"/>
  <c r="A80" i="1"/>
  <c r="A76" i="1"/>
  <c r="A72" i="1"/>
  <c r="A68" i="1"/>
  <c r="A909" i="1"/>
  <c r="A101" i="1"/>
  <c r="A1338" i="1"/>
  <c r="A1250" i="1"/>
  <c r="A16" i="1"/>
  <c r="A580" i="1"/>
  <c r="A569" i="1"/>
  <c r="A1323" i="1"/>
  <c r="A1039" i="1"/>
  <c r="A995" i="1"/>
  <c r="A727" i="1"/>
  <c r="A326" i="1"/>
  <c r="A901" i="1"/>
  <c r="A682" i="1"/>
  <c r="A433" i="1"/>
  <c r="A739" i="1"/>
  <c r="A26" i="1"/>
  <c r="A1297" i="1"/>
  <c r="A435" i="1"/>
  <c r="A859" i="1"/>
  <c r="A1143" i="1"/>
  <c r="A793" i="1"/>
  <c r="A206" i="1"/>
  <c r="A362" i="1"/>
  <c r="A109" i="1"/>
  <c r="A434" i="1"/>
  <c r="A964" i="1"/>
  <c r="A111" i="1"/>
  <c r="A368" i="1"/>
  <c r="A688" i="1"/>
  <c r="A447" i="1"/>
  <c r="A451" i="1"/>
  <c r="A449" i="1"/>
  <c r="A138" i="1"/>
  <c r="A353" i="1"/>
  <c r="A714" i="1"/>
  <c r="A190" i="1"/>
  <c r="A29" i="1"/>
  <c r="A47" i="1"/>
  <c r="A36" i="1"/>
  <c r="A1128" i="1"/>
  <c r="A872" i="1"/>
  <c r="A1152" i="1"/>
  <c r="A582" i="1"/>
  <c r="A458" i="1"/>
  <c r="A794" i="1"/>
  <c r="A1047" i="1"/>
  <c r="A378" i="1"/>
  <c r="A768" i="1"/>
  <c r="A381" i="1"/>
  <c r="A1345" i="1"/>
  <c r="A1134" i="1"/>
  <c r="A275" i="1"/>
  <c r="A852" i="1"/>
  <c r="A1210" i="1"/>
  <c r="A286" i="1"/>
  <c r="A883" i="1"/>
  <c r="A828" i="1"/>
  <c r="A1266" i="1"/>
  <c r="A584" i="1"/>
  <c r="A744" i="1"/>
  <c r="A140" i="1"/>
  <c r="A63" i="1"/>
  <c r="A697" i="1"/>
  <c r="A1249" i="1"/>
  <c r="A501" i="1"/>
  <c r="A369" i="1"/>
  <c r="A559" i="1"/>
  <c r="A827" i="1"/>
  <c r="A1304" i="1"/>
  <c r="A797" i="1"/>
  <c r="A1093" i="1"/>
  <c r="A1099" i="1"/>
  <c r="A1157" i="1"/>
  <c r="A499" i="1"/>
  <c r="A684" i="1"/>
  <c r="A673" i="1"/>
  <c r="A32" i="1"/>
  <c r="A932" i="1"/>
  <c r="A928" i="1"/>
  <c r="A1103" i="1"/>
  <c r="A116" i="1"/>
  <c r="A1248" i="1"/>
  <c r="A113" i="1"/>
  <c r="A196" i="1"/>
  <c r="A160" i="1"/>
  <c r="A156" i="1"/>
  <c r="A162" i="1"/>
  <c r="A150" i="1"/>
  <c r="A204" i="1"/>
  <c r="A208" i="1"/>
  <c r="A260" i="1"/>
  <c r="A277" i="1"/>
  <c r="A1280" i="1"/>
  <c r="A93" i="1"/>
  <c r="A91" i="1"/>
  <c r="A279" i="1"/>
  <c r="A218" i="1"/>
  <c r="A207" i="1"/>
  <c r="A265" i="1"/>
  <c r="A564" i="1"/>
  <c r="A488" i="1"/>
  <c r="A470" i="1"/>
  <c r="A1268" i="1"/>
  <c r="A1016" i="1"/>
  <c r="A987" i="1"/>
  <c r="A980" i="1"/>
  <c r="A952" i="1"/>
  <c r="A941" i="1"/>
  <c r="A917" i="1"/>
  <c r="A669" i="1"/>
  <c r="A665" i="1"/>
  <c r="A661" i="1"/>
  <c r="A654" i="1"/>
  <c r="A649" i="1"/>
  <c r="A645" i="1"/>
  <c r="A591" i="1"/>
  <c r="A271" i="1"/>
  <c r="A261" i="1"/>
  <c r="A465" i="1"/>
  <c r="A411" i="1"/>
  <c r="A1044" i="1"/>
  <c r="A1260" i="1"/>
  <c r="A1256" i="1"/>
  <c r="A1252" i="1"/>
  <c r="A1031" i="1"/>
  <c r="A1027" i="1"/>
  <c r="A1020" i="1"/>
  <c r="A1013" i="1"/>
  <c r="A1000" i="1"/>
  <c r="A990" i="1"/>
  <c r="A967" i="1"/>
  <c r="A958" i="1"/>
  <c r="A951" i="1"/>
  <c r="A925" i="1"/>
  <c r="A1126" i="1"/>
  <c r="A238" i="1"/>
  <c r="A679" i="1"/>
  <c r="A855" i="1"/>
  <c r="A856" i="1"/>
  <c r="A1174" i="1"/>
  <c r="A1001" i="1"/>
  <c r="A485" i="1"/>
  <c r="A242" i="1"/>
  <c r="A186" i="1"/>
  <c r="A182" i="1"/>
  <c r="A178" i="1"/>
  <c r="A174" i="1"/>
  <c r="A135" i="1"/>
  <c r="A977" i="1"/>
  <c r="A230" i="1"/>
  <c r="A248" i="1"/>
  <c r="A244" i="1"/>
  <c r="A235" i="1"/>
  <c r="A217" i="1"/>
  <c r="A28" i="1"/>
  <c r="A83" i="1"/>
  <c r="A79" i="1"/>
  <c r="A75" i="1"/>
  <c r="A71" i="1"/>
  <c r="A67" i="1"/>
  <c r="A908" i="1"/>
  <c r="A100" i="1"/>
  <c r="A807" i="1"/>
  <c r="A396" i="1"/>
  <c r="A733" i="1"/>
  <c r="A120" i="1"/>
  <c r="A418" i="1"/>
  <c r="A332" i="1"/>
  <c r="A1006" i="1"/>
  <c r="A993" i="1"/>
  <c r="A975" i="1"/>
  <c r="A945" i="1"/>
  <c r="A335" i="1"/>
  <c r="A306" i="1"/>
  <c r="A842" i="1"/>
  <c r="A105" i="1"/>
  <c r="A565" i="1"/>
  <c r="A319" i="1"/>
  <c r="A900" i="1"/>
  <c r="A462" i="1"/>
  <c r="A866" i="1"/>
  <c r="A689" i="1"/>
  <c r="A770" i="1"/>
  <c r="A1076" i="1"/>
  <c r="A1017" i="1"/>
  <c r="A843" i="1"/>
  <c r="A868" i="1"/>
  <c r="A1154" i="1"/>
  <c r="A568" i="1"/>
  <c r="A339" i="1"/>
  <c r="A802" i="1"/>
  <c r="A392" i="1"/>
  <c r="A118" i="1"/>
  <c r="A103" i="1"/>
  <c r="A110" i="1"/>
  <c r="A771" i="1"/>
  <c r="A401" i="1"/>
  <c r="A405" i="1"/>
  <c r="A398" i="1"/>
  <c r="A108" i="1"/>
  <c r="A497" i="1"/>
  <c r="A715" i="1"/>
  <c r="A737" i="1"/>
  <c r="A902" i="1"/>
  <c r="A44" i="1"/>
  <c r="A15" i="1"/>
  <c r="A834" i="1"/>
  <c r="A914" i="1"/>
  <c r="A395" i="1"/>
  <c r="A1107" i="1"/>
  <c r="A575" i="1"/>
  <c r="A379" i="1"/>
  <c r="A906" i="1"/>
  <c r="A532" i="1"/>
  <c r="A874" i="1"/>
  <c r="A1144" i="1"/>
  <c r="A367" i="1"/>
  <c r="A1122" i="1"/>
  <c r="A422" i="1"/>
  <c r="A1175" i="1"/>
  <c r="A717" i="1"/>
  <c r="A864" i="1"/>
  <c r="A123" i="1"/>
  <c r="A1299" i="1"/>
  <c r="A425" i="1"/>
  <c r="A583" i="1"/>
  <c r="A403" i="1"/>
  <c r="A57" i="1"/>
  <c r="A287" i="1"/>
  <c r="A862" i="1"/>
  <c r="A736" i="1"/>
  <c r="A1335" i="1"/>
  <c r="A1018" i="1"/>
  <c r="A1079" i="1"/>
  <c r="A826" i="1"/>
  <c r="A1111" i="1"/>
  <c r="A792" i="1"/>
  <c r="A1092" i="1"/>
  <c r="A1098" i="1"/>
  <c r="A1140" i="1"/>
  <c r="A498" i="1"/>
  <c r="A683" i="1"/>
  <c r="A1286" i="1"/>
  <c r="A31" i="1"/>
  <c r="A931" i="1"/>
  <c r="A927" i="1"/>
  <c r="A1102" i="1"/>
  <c r="A89" i="1"/>
  <c r="A1320" i="1"/>
  <c r="A112" i="1"/>
  <c r="A193" i="1"/>
  <c r="A159" i="1"/>
  <c r="A155" i="1"/>
  <c r="A153" i="1"/>
  <c r="A149" i="1"/>
  <c r="A203" i="1"/>
  <c r="A90" i="1"/>
  <c r="A212" i="1"/>
  <c r="A220" i="1"/>
  <c r="A1244" i="1"/>
  <c r="A92" i="1"/>
  <c r="A88" i="1"/>
  <c r="A278" i="1"/>
  <c r="A216" i="1"/>
  <c r="A201" i="1"/>
  <c r="A264" i="1"/>
  <c r="A491" i="1"/>
  <c r="A1182" i="1"/>
  <c r="A1222" i="1"/>
  <c r="A270" i="1"/>
  <c r="A1012" i="1"/>
  <c r="A986" i="1"/>
  <c r="A45" i="1"/>
  <c r="A950" i="1"/>
  <c r="A940" i="1"/>
  <c r="A916" i="1"/>
  <c r="A668" i="1"/>
  <c r="A664" i="1"/>
  <c r="A660" i="1"/>
  <c r="A653" i="1"/>
  <c r="A648" i="1"/>
  <c r="A594" i="1"/>
  <c r="A590" i="1"/>
  <c r="A252" i="1"/>
  <c r="A128" i="1"/>
  <c r="A537" i="1"/>
  <c r="A752" i="1"/>
  <c r="A1043" i="1"/>
  <c r="A1259" i="1"/>
  <c r="A1255" i="1"/>
  <c r="A1251" i="1"/>
  <c r="A1030" i="1"/>
  <c r="A1026" i="1"/>
  <c r="A1019" i="1"/>
  <c r="A1011" i="1"/>
  <c r="A999" i="1"/>
  <c r="A976" i="1"/>
  <c r="A961" i="1"/>
  <c r="A957" i="1"/>
  <c r="A949" i="1"/>
  <c r="A311" i="1"/>
  <c r="A1226" i="1"/>
  <c r="A719" i="1"/>
  <c r="A678" i="1"/>
  <c r="A1032" i="1"/>
  <c r="A540" i="1"/>
  <c r="A1005" i="1"/>
  <c r="A734" i="1"/>
  <c r="A484" i="1"/>
  <c r="A195" i="1"/>
  <c r="A185" i="1"/>
  <c r="A181" i="1"/>
  <c r="A177" i="1"/>
  <c r="A173" i="1"/>
  <c r="A1057" i="1"/>
  <c r="A377" i="1"/>
  <c r="A229" i="1"/>
  <c r="A247" i="1"/>
  <c r="A240" i="1"/>
  <c r="A234" i="1"/>
  <c r="A35" i="1"/>
  <c r="A86" i="1"/>
  <c r="A82" i="1"/>
  <c r="A78" i="1"/>
  <c r="A74" i="1"/>
  <c r="A70" i="1"/>
  <c r="A253" i="1"/>
  <c r="A141" i="1"/>
  <c r="A1074" i="1"/>
  <c r="A806" i="1"/>
  <c r="A340" i="1"/>
  <c r="A690" i="1"/>
  <c r="A716" i="1"/>
  <c r="A1075" i="1"/>
  <c r="A1298" i="1"/>
  <c r="A1193" i="1"/>
  <c r="A867" i="1"/>
  <c r="A790" i="1"/>
  <c r="A258" i="1"/>
  <c r="A1159" i="1"/>
  <c r="A1206" i="1"/>
  <c r="A104" i="1"/>
  <c r="A361" i="1"/>
  <c r="A125" i="1"/>
  <c r="A853" i="1"/>
  <c r="A448" i="1"/>
  <c r="A1319" i="1"/>
  <c r="A450" i="1"/>
  <c r="A1228" i="1"/>
  <c r="A106" i="1"/>
  <c r="A189" i="1"/>
  <c r="A107" i="1"/>
  <c r="A18" i="1"/>
  <c r="A33" i="1"/>
  <c r="A779" i="1"/>
  <c r="A1312" i="1"/>
  <c r="A1315" i="1"/>
  <c r="A531" i="1"/>
  <c r="A394" i="1"/>
  <c r="A730" i="1"/>
  <c r="A328" i="1"/>
  <c r="A358" i="1"/>
  <c r="A820" i="1"/>
  <c r="A308" i="1"/>
  <c r="A536" i="1"/>
  <c r="A364" i="1"/>
  <c r="A304" i="1"/>
  <c r="A1083" i="1"/>
  <c r="A423" i="1"/>
  <c r="A1170" i="1"/>
  <c r="A833" i="1"/>
  <c r="A461" i="1"/>
  <c r="A830" i="1"/>
  <c r="A420" i="1"/>
  <c r="A424" i="1"/>
  <c r="A892" i="1"/>
  <c r="A1276" i="1"/>
  <c r="A723" i="1"/>
  <c r="A1113" i="1"/>
  <c r="A861" i="1"/>
  <c r="A720" i="1"/>
  <c r="A352" i="1"/>
  <c r="A321" i="1"/>
  <c r="A912" i="1"/>
  <c r="A1271" i="1"/>
  <c r="A1050" i="1"/>
  <c r="A1205" i="1"/>
  <c r="A1101" i="1"/>
  <c r="A1097" i="1"/>
  <c r="A1095" i="1"/>
  <c r="A454" i="1"/>
  <c r="A681" i="1"/>
  <c r="A1085" i="1"/>
  <c r="A30" i="1"/>
  <c r="A930" i="1"/>
  <c r="A303" i="1"/>
  <c r="A1117" i="1"/>
  <c r="A876" i="1"/>
  <c r="A1184" i="1"/>
  <c r="A334" i="1"/>
  <c r="A541" i="1"/>
  <c r="A158" i="1"/>
  <c r="A154" i="1"/>
  <c r="A152" i="1"/>
  <c r="A148" i="1"/>
  <c r="A202" i="1"/>
  <c r="A65" i="1"/>
  <c r="A738" i="1"/>
  <c r="A320" i="1"/>
  <c r="A388" i="1"/>
  <c r="A66" i="1"/>
  <c r="A87" i="1"/>
  <c r="A227" i="1"/>
  <c r="A211" i="1"/>
  <c r="A289" i="1"/>
  <c r="A710" i="1"/>
  <c r="A490" i="1"/>
  <c r="A1229" i="1"/>
  <c r="A702" i="1"/>
  <c r="A1263" i="1"/>
  <c r="A1010" i="1"/>
  <c r="A985" i="1"/>
  <c r="A956" i="1"/>
  <c r="A948" i="1"/>
  <c r="A936" i="1"/>
  <c r="A915" i="1"/>
  <c r="A667" i="1"/>
  <c r="A663" i="1"/>
  <c r="A659" i="1"/>
  <c r="A652" i="1"/>
  <c r="A647" i="1"/>
  <c r="A593" i="1"/>
  <c r="A307" i="1"/>
  <c r="A251" i="1"/>
  <c r="A988" i="1"/>
  <c r="A1023" i="1"/>
  <c r="A751" i="1"/>
  <c r="A1042" i="1"/>
  <c r="A1258" i="1"/>
  <c r="A1254" i="1"/>
  <c r="A1034" i="1"/>
  <c r="A1029" i="1"/>
  <c r="A1022" i="1"/>
  <c r="A1015" i="1"/>
  <c r="A1009" i="1"/>
  <c r="A998" i="1"/>
  <c r="A974" i="1"/>
  <c r="A960" i="1"/>
  <c r="A955" i="1"/>
  <c r="A947" i="1"/>
  <c r="A1247" i="1"/>
  <c r="A675" i="1"/>
  <c r="A718" i="1"/>
  <c r="A677" i="1"/>
  <c r="A858" i="1"/>
  <c r="A539" i="1"/>
  <c r="A1004" i="1"/>
  <c r="A487" i="1"/>
  <c r="A483" i="1"/>
  <c r="A194" i="1"/>
  <c r="A184" i="1"/>
  <c r="A180" i="1"/>
  <c r="A176" i="1"/>
  <c r="A142" i="1"/>
  <c r="A979" i="1"/>
  <c r="A376" i="1"/>
  <c r="A228" i="1"/>
  <c r="A246" i="1"/>
  <c r="A237" i="1"/>
  <c r="A233" i="1"/>
  <c r="A27" i="1"/>
  <c r="A85" i="1"/>
  <c r="A81" i="1"/>
  <c r="A77" i="1"/>
  <c r="A73" i="1"/>
  <c r="A69" i="1"/>
  <c r="A910" i="1"/>
  <c r="A139" i="1"/>
  <c r="A1133" i="1"/>
  <c r="A783" i="1"/>
  <c r="A17" i="1"/>
  <c r="A49" i="1"/>
  <c r="A310" i="1"/>
  <c r="A1322" i="1"/>
  <c r="A1041" i="1"/>
  <c r="A996" i="1"/>
  <c r="A991" i="1"/>
  <c r="A965" i="1"/>
  <c r="A1024" i="1"/>
  <c r="A606" i="1"/>
  <c r="A602" i="1"/>
  <c r="A605" i="1"/>
  <c r="A603" i="1"/>
  <c r="A989" i="1"/>
  <c r="A351" i="1"/>
  <c r="A695" i="1"/>
  <c r="A453" i="1"/>
  <c r="A527" i="1"/>
  <c r="A473" i="1"/>
  <c r="A1264" i="1"/>
  <c r="A1223" i="1"/>
  <c r="A325" i="1"/>
  <c r="A468" i="1"/>
  <c r="A417" i="1"/>
  <c r="A962" i="1"/>
  <c r="A1002" i="1"/>
  <c r="A992" i="1"/>
  <c r="A1046" i="1"/>
  <c r="A944" i="1"/>
  <c r="A1262" i="1"/>
  <c r="A604" i="1"/>
  <c r="A588" i="1"/>
  <c r="A609" i="1"/>
  <c r="A598" i="1"/>
  <c r="A346" i="1"/>
  <c r="A322" i="1"/>
  <c r="A415" i="1"/>
  <c r="A414" i="1"/>
  <c r="A437" i="1"/>
  <c r="A1295" i="1"/>
  <c r="A276" i="1"/>
  <c r="A1343" i="1"/>
  <c r="A1172" i="1"/>
  <c r="A551" i="1"/>
  <c r="A554" i="1"/>
  <c r="A1327" i="1"/>
  <c r="A1065" i="1"/>
  <c r="A1054" i="1"/>
  <c r="A722" i="1"/>
  <c r="A429" i="1"/>
  <c r="A1080" i="1"/>
  <c r="A1153" i="1"/>
  <c r="A359" i="1"/>
  <c r="A982" i="1"/>
  <c r="A40" i="1"/>
  <c r="A400" i="1"/>
  <c r="A1261" i="1"/>
  <c r="A1155" i="1"/>
  <c r="A756" i="1"/>
  <c r="A1105" i="1"/>
  <c r="A1073" i="1"/>
  <c r="A997" i="1"/>
  <c r="A946" i="1"/>
  <c r="A846" i="1"/>
  <c r="A742" i="1"/>
  <c r="A701" i="1"/>
  <c r="A644" i="1"/>
  <c r="A640" i="1"/>
  <c r="A636" i="1"/>
  <c r="A632" i="1"/>
  <c r="A628" i="1"/>
  <c r="A624" i="1"/>
  <c r="A620" i="1"/>
  <c r="A616" i="1"/>
  <c r="A612" i="1"/>
  <c r="A576" i="1"/>
  <c r="A555" i="1"/>
  <c r="A543" i="1"/>
  <c r="A521" i="1"/>
  <c r="A518" i="1"/>
  <c r="A514" i="1"/>
  <c r="A510" i="1"/>
  <c r="A508" i="1"/>
  <c r="A309" i="1"/>
  <c r="A274" i="1"/>
  <c r="A214" i="1"/>
  <c r="A171" i="1"/>
  <c r="A167" i="1"/>
  <c r="A145" i="1"/>
  <c r="A129" i="1"/>
  <c r="A561" i="1"/>
  <c r="A1290" i="1"/>
  <c r="A973" i="1"/>
  <c r="A578" i="1"/>
  <c r="A1265" i="1"/>
  <c r="A163" i="1"/>
  <c r="A785" i="1"/>
  <c r="A1121" i="1"/>
  <c r="A815" i="1"/>
  <c r="A811" i="1"/>
  <c r="A1131" i="1"/>
  <c r="A1082" i="1"/>
  <c r="A775" i="1"/>
  <c r="A879" i="1"/>
  <c r="A1287" i="1"/>
  <c r="A1141" i="1"/>
  <c r="A1274" i="1"/>
  <c r="A753" i="1"/>
  <c r="A832" i="1"/>
  <c r="A573" i="1"/>
  <c r="A133" i="1"/>
  <c r="A60" i="1"/>
  <c r="A1195" i="1"/>
  <c r="A343" i="1"/>
  <c r="A755" i="1"/>
  <c r="A1238" i="1"/>
  <c r="A831" i="1"/>
  <c r="A256" i="1"/>
  <c r="A1227" i="1"/>
  <c r="A1275" i="1"/>
  <c r="A880" i="1"/>
  <c r="A1158" i="1"/>
  <c r="A146" i="1"/>
  <c r="A1243" i="1"/>
  <c r="A882" i="1"/>
  <c r="A1188" i="1"/>
  <c r="A290" i="1"/>
  <c r="A562" i="1"/>
  <c r="A566" i="1"/>
  <c r="A41" i="1"/>
  <c r="A920" i="1"/>
  <c r="A860" i="1"/>
  <c r="A891" i="1"/>
  <c r="A1160" i="1"/>
  <c r="A268" i="1"/>
  <c r="A1328" i="1"/>
  <c r="A1169" i="1"/>
  <c r="A589" i="1"/>
  <c r="A493" i="1"/>
  <c r="A1149" i="1"/>
  <c r="A935" i="1"/>
  <c r="A1277" i="1"/>
  <c r="A397" i="1"/>
  <c r="A692" i="1"/>
  <c r="A50" i="1"/>
  <c r="A1216" i="1"/>
  <c r="A1355" i="1"/>
  <c r="A1350" i="1"/>
  <c r="A1317" i="1"/>
  <c r="A1346" i="1"/>
  <c r="A469" i="1"/>
  <c r="A1139" i="1"/>
  <c r="A259" i="1"/>
  <c r="A1351" i="1"/>
  <c r="A1340" i="1"/>
  <c r="A1342" i="1"/>
  <c r="A528" i="1"/>
  <c r="A549" i="1"/>
  <c r="A552" i="1"/>
  <c r="A844" i="1"/>
  <c r="A825" i="1"/>
  <c r="A288" i="1"/>
  <c r="A20" i="1"/>
  <c r="A428" i="1"/>
  <c r="A1162" i="1"/>
  <c r="A1171" i="1"/>
  <c r="A1178" i="1"/>
  <c r="A939" i="1"/>
  <c r="A39" i="1"/>
  <c r="A585" i="1"/>
  <c r="A1064" i="1"/>
  <c r="A1203" i="1"/>
  <c r="A686" i="1"/>
  <c r="A1278" i="1"/>
  <c r="A1072" i="1"/>
  <c r="A971" i="1"/>
  <c r="A924" i="1"/>
  <c r="A766" i="1"/>
  <c r="A741" i="1"/>
  <c r="A700" i="1"/>
  <c r="A643" i="1"/>
  <c r="A639" i="1"/>
  <c r="A635" i="1"/>
  <c r="A631" i="1"/>
  <c r="A627" i="1"/>
  <c r="A623" i="1"/>
  <c r="A619" i="1"/>
  <c r="A615" i="1"/>
  <c r="A611" i="1"/>
  <c r="A571" i="1"/>
  <c r="A548" i="1"/>
  <c r="A542" i="1"/>
  <c r="A522" i="1"/>
  <c r="A517" i="1"/>
  <c r="A513" i="1"/>
  <c r="A509" i="1"/>
  <c r="A507" i="1"/>
  <c r="A475" i="1"/>
  <c r="A330" i="1"/>
  <c r="A250" i="1"/>
  <c r="A213" i="1"/>
  <c r="A170" i="1"/>
  <c r="A166" i="1"/>
  <c r="A132" i="1"/>
  <c r="A21" i="1"/>
  <c r="A650" i="1"/>
  <c r="A1045" i="1"/>
  <c r="A446" i="1"/>
  <c r="A693" i="1"/>
  <c r="A172" i="1"/>
  <c r="A374" i="1"/>
  <c r="A64" i="1"/>
  <c r="A1088" i="1"/>
  <c r="A810" i="1"/>
  <c r="A1291" i="1"/>
  <c r="A269" i="1"/>
  <c r="A1062" i="1"/>
  <c r="A921" i="1"/>
  <c r="A875" i="1"/>
  <c r="A926" i="1"/>
  <c r="A255" i="1"/>
  <c r="A758" i="1"/>
  <c r="A823" i="1"/>
  <c r="A685" i="1"/>
  <c r="A48" i="1"/>
  <c r="A1180" i="1"/>
  <c r="A95" i="1"/>
  <c r="A1230" i="1"/>
  <c r="A1078" i="1"/>
  <c r="A1303" i="1"/>
  <c r="A780" i="1"/>
  <c r="A801" i="1"/>
  <c r="A805" i="1"/>
  <c r="A1201" i="1"/>
  <c r="A1269" i="1"/>
  <c r="A1124" i="1"/>
  <c r="A1217" i="1"/>
  <c r="A1237" i="1"/>
  <c r="A53" i="1"/>
  <c r="A23" i="1"/>
  <c r="A1272" i="1"/>
  <c r="A1192" i="1"/>
  <c r="A1285" i="1"/>
  <c r="A1151" i="1"/>
  <c r="A821" i="1"/>
  <c r="A296" i="1"/>
  <c r="A1147" i="1"/>
  <c r="A1052" i="1"/>
  <c r="A492" i="1"/>
  <c r="A1177" i="1"/>
  <c r="A890" i="1"/>
  <c r="A1313" i="1"/>
  <c r="A1270" i="1"/>
  <c r="A496" i="1"/>
  <c r="A298" i="1"/>
  <c r="A1214" i="1"/>
  <c r="A1156" i="1"/>
  <c r="A905" i="1"/>
  <c r="A713" i="1"/>
  <c r="A14" i="1"/>
  <c r="A295" i="1"/>
  <c r="A1089" i="1"/>
  <c r="A1356" i="1"/>
  <c r="A1333" i="1"/>
  <c r="A1332" i="1"/>
  <c r="A1331" i="1"/>
  <c r="A596" i="1"/>
  <c r="A863" i="1"/>
  <c r="A784" i="1"/>
  <c r="A1353" i="1"/>
  <c r="A1357" i="1"/>
  <c r="A981" i="1"/>
  <c r="A963" i="1"/>
  <c r="A336" i="1"/>
  <c r="A608" i="1"/>
  <c r="A586" i="1"/>
  <c r="A601" i="1"/>
  <c r="A600" i="1"/>
  <c r="A904" i="1"/>
  <c r="A1166" i="1"/>
  <c r="A1185" i="1"/>
  <c r="A452" i="1"/>
  <c r="A427" i="1"/>
  <c r="A370" i="1"/>
  <c r="A893" i="1"/>
  <c r="A1239" i="1"/>
  <c r="A1326" i="1"/>
  <c r="A907" i="1"/>
  <c r="A546" i="1"/>
  <c r="A550" i="1"/>
  <c r="A595" i="1"/>
  <c r="A272" i="1"/>
  <c r="A249" i="1"/>
  <c r="A431" i="1"/>
  <c r="A1208" i="1"/>
  <c r="A1163" i="1"/>
  <c r="A1168" i="1"/>
  <c r="A1224" i="1"/>
  <c r="A923" i="1"/>
  <c r="A1060" i="1"/>
  <c r="A728" i="1"/>
  <c r="A127" i="1"/>
  <c r="A1104" i="1"/>
  <c r="A757" i="1"/>
  <c r="A656" i="1"/>
  <c r="A1040" i="1"/>
  <c r="A970" i="1"/>
  <c r="A913" i="1"/>
  <c r="A764" i="1"/>
  <c r="A735" i="1"/>
  <c r="A699" i="1"/>
  <c r="A642" i="1"/>
  <c r="A638" i="1"/>
  <c r="A634" i="1"/>
  <c r="A630" i="1"/>
  <c r="A626" i="1"/>
  <c r="A622" i="1"/>
  <c r="A618" i="1"/>
  <c r="A614" i="1"/>
  <c r="A610" i="1"/>
  <c r="A570" i="1"/>
  <c r="A545" i="1"/>
  <c r="A524" i="1"/>
  <c r="A520" i="1"/>
  <c r="A516" i="1"/>
  <c r="A512" i="1"/>
  <c r="A505" i="1"/>
  <c r="A506" i="1"/>
  <c r="A371" i="1"/>
  <c r="A324" i="1"/>
  <c r="A219" i="1"/>
  <c r="A205" i="1"/>
  <c r="A169" i="1"/>
  <c r="A165" i="1"/>
  <c r="A131" i="1"/>
  <c r="A1240" i="1"/>
  <c r="A243" i="1"/>
  <c r="A198" i="1"/>
  <c r="A1196" i="1"/>
  <c r="A188" i="1"/>
  <c r="A1061" i="1"/>
  <c r="A817" i="1"/>
  <c r="A1110" i="1"/>
  <c r="A1087" i="1"/>
  <c r="A761" i="1"/>
  <c r="A477" i="1"/>
  <c r="A1138" i="1"/>
  <c r="A835" i="1"/>
  <c r="A459" i="1"/>
  <c r="A848" i="1"/>
  <c r="A1049" i="1"/>
  <c r="A254" i="1"/>
  <c r="A535" i="1"/>
  <c r="A54" i="1"/>
  <c r="A747" i="1"/>
  <c r="A1235" i="1"/>
  <c r="A1225" i="1"/>
  <c r="A705" i="1"/>
  <c r="A725" i="1"/>
  <c r="A754" i="1"/>
  <c r="A37" i="1"/>
  <c r="A808" i="1"/>
  <c r="A798" i="1"/>
  <c r="A788" i="1"/>
  <c r="A1211" i="1"/>
  <c r="A1215" i="1"/>
  <c r="A813" i="1"/>
  <c r="A1189" i="1"/>
  <c r="A1136" i="1"/>
  <c r="A1218" i="1"/>
  <c r="A889" i="1"/>
  <c r="A1084" i="1"/>
  <c r="A263" i="1"/>
  <c r="A119" i="1"/>
  <c r="A52" i="1"/>
  <c r="A24" i="1"/>
  <c r="A840" i="1"/>
  <c r="A1283" i="1"/>
  <c r="A1200" i="1"/>
  <c r="A1267" i="1"/>
  <c r="A895" i="1"/>
  <c r="A1051" i="1"/>
  <c r="A1233" i="1"/>
  <c r="A712" i="1"/>
  <c r="A1176" i="1"/>
  <c r="A1273" i="1"/>
  <c r="A1219" i="1"/>
  <c r="A1183" i="1"/>
  <c r="A1114" i="1"/>
  <c r="A691" i="1"/>
  <c r="A711" i="1"/>
  <c r="A1242" i="1"/>
  <c r="A1198" i="1"/>
  <c r="A1339" i="1"/>
  <c r="A1314" i="1"/>
  <c r="A293" i="1"/>
  <c r="A285" i="1"/>
  <c r="A1179" i="1"/>
  <c r="A25" i="1"/>
  <c r="A1349" i="1"/>
  <c r="A607" i="1"/>
  <c r="A587" i="1"/>
  <c r="A597" i="1"/>
  <c r="A599" i="1"/>
  <c r="A349" i="1"/>
  <c r="A312" i="1"/>
  <c r="A416" i="1"/>
  <c r="A382" i="1"/>
  <c r="A781" i="1"/>
  <c r="A557" i="1"/>
  <c r="A463" i="1"/>
  <c r="A670" i="1"/>
  <c r="A1236" i="1"/>
  <c r="A553" i="1"/>
  <c r="A1130" i="1"/>
  <c r="A547" i="1"/>
  <c r="A819" i="1"/>
  <c r="A222" i="1"/>
  <c r="A221" i="1"/>
  <c r="A430" i="1"/>
  <c r="A1207" i="1"/>
  <c r="A884" i="1"/>
  <c r="A1077" i="1"/>
  <c r="A983" i="1"/>
  <c r="A43" i="1"/>
  <c r="A1059" i="1"/>
  <c r="A503" i="1"/>
  <c r="A1164" i="1"/>
  <c r="A1212" i="1"/>
  <c r="A749" i="1"/>
  <c r="A657" i="1"/>
  <c r="A1025" i="1"/>
  <c r="A969" i="1"/>
  <c r="A847" i="1"/>
  <c r="A743" i="1"/>
  <c r="A708" i="1"/>
  <c r="A655" i="1"/>
  <c r="A641" i="1"/>
  <c r="A637" i="1"/>
  <c r="A633" i="1"/>
  <c r="A629" i="1"/>
  <c r="A625" i="1"/>
  <c r="A621" i="1"/>
  <c r="A617" i="1"/>
  <c r="A613" i="1"/>
  <c r="A577" i="1"/>
  <c r="A556" i="1"/>
  <c r="A544" i="1"/>
  <c r="A523" i="1"/>
  <c r="A519" i="1"/>
  <c r="A515" i="1"/>
  <c r="A511" i="1"/>
  <c r="A504" i="1"/>
  <c r="A479" i="1"/>
  <c r="A344" i="1"/>
  <c r="A294" i="1"/>
  <c r="A215" i="1"/>
  <c r="A199" i="1"/>
  <c r="A168" i="1"/>
  <c r="A164" i="1"/>
  <c r="A130" i="1"/>
  <c r="A787" i="1"/>
  <c r="A972" i="1"/>
  <c r="A143" i="1"/>
  <c r="A1086" i="1"/>
  <c r="A796" i="1"/>
  <c r="A694" i="1"/>
  <c r="A814" i="1"/>
  <c r="A816" i="1"/>
  <c r="A824" i="1"/>
  <c r="A748" i="1"/>
  <c r="A1142" i="1"/>
  <c r="A1063" i="1"/>
  <c r="A776" i="1"/>
  <c r="A226" i="1"/>
  <c r="A870" i="1"/>
  <c r="A363" i="1"/>
  <c r="A898" i="1"/>
  <c r="A774" i="1"/>
  <c r="A494" i="1"/>
  <c r="A772" i="1"/>
  <c r="A136" i="1"/>
  <c r="A1106" i="1"/>
  <c r="A46" i="1"/>
  <c r="A850" i="1"/>
  <c r="A1221" i="1"/>
  <c r="A1161" i="1"/>
  <c r="A818" i="1"/>
  <c r="A1165" i="1"/>
  <c r="A1232" i="1"/>
  <c r="A1197" i="1"/>
  <c r="A96" i="1"/>
  <c r="A786" i="1"/>
  <c r="A1204" i="1"/>
  <c r="A297" i="1"/>
  <c r="A1199" i="1"/>
  <c r="A1148" i="1"/>
  <c r="A851" i="1"/>
  <c r="A1246" i="1"/>
  <c r="A760" i="1"/>
  <c r="A746" i="1"/>
  <c r="A966" i="1"/>
  <c r="A731" i="1"/>
  <c r="A803" i="1"/>
  <c r="A1090" i="1"/>
  <c r="A885" i="1"/>
  <c r="A51" i="1"/>
  <c r="A1288" i="1"/>
  <c r="A529" i="1"/>
  <c r="A1108" i="1"/>
  <c r="A55" i="1"/>
  <c r="A1186" i="1"/>
  <c r="A1279" i="1"/>
  <c r="A1116" i="1"/>
  <c r="A495" i="1"/>
  <c r="A687" i="1"/>
  <c r="A812" i="1"/>
  <c r="A759" i="1"/>
  <c r="A1352" i="1"/>
  <c r="A1330" i="1"/>
  <c r="A1347" i="1"/>
  <c r="A1321" i="1"/>
  <c r="A937" i="1"/>
  <c r="A887" i="1"/>
  <c r="A1135" i="1"/>
  <c r="A1129" i="1"/>
  <c r="A1337" i="1"/>
  <c r="A706" i="1"/>
  <c r="A291" i="1"/>
  <c r="A1234" i="1"/>
  <c r="A1209" i="1"/>
  <c r="A896" i="1"/>
  <c r="A526" i="1"/>
  <c r="A1118" i="1"/>
  <c r="A938" i="1"/>
  <c r="A22" i="1"/>
  <c r="A729" i="1"/>
  <c r="A782" i="1"/>
  <c r="A888" i="1"/>
  <c r="A1190" i="1"/>
  <c r="A822" i="1"/>
  <c r="A1341" i="1"/>
  <c r="A1146" i="1"/>
  <c r="A1354" i="1"/>
  <c r="A1336" i="1"/>
  <c r="L406" i="1" l="1"/>
  <c r="E1358" i="1" l="1"/>
  <c r="I12" i="1" s="1"/>
  <c r="L1358" i="1" l="1"/>
  <c r="G12" i="1" s="1"/>
  <c r="B1" i="2"/>
  <c r="C1" i="2"/>
  <c r="D1" i="2"/>
  <c r="E1" i="2"/>
  <c r="F1" i="2"/>
  <c r="G1" i="2"/>
  <c r="H1" i="2"/>
  <c r="I1" i="2"/>
  <c r="A1" i="2"/>
  <c r="J1" i="2" l="1"/>
  <c r="K1" i="2"/>
  <c r="L1" i="2"/>
  <c r="M1" i="2"/>
  <c r="N1" i="2"/>
  <c r="O1" i="2"/>
  <c r="P1" i="2"/>
  <c r="M14" i="1" l="1"/>
</calcChain>
</file>

<file path=xl/sharedStrings.xml><?xml version="1.0" encoding="utf-8"?>
<sst xmlns="http://schemas.openxmlformats.org/spreadsheetml/2006/main" count="9179" uniqueCount="2061">
  <si>
    <t>Ссылка</t>
  </si>
  <si>
    <t>Описание</t>
  </si>
  <si>
    <t>Раздел</t>
  </si>
  <si>
    <t>http://promebelclub.ru/forum/showpost.php?p=352695&amp;postcount=919</t>
  </si>
  <si>
    <t>Системы выдвижения</t>
  </si>
  <si>
    <t>Направляющие</t>
  </si>
  <si>
    <t>Петли и принадлежности</t>
  </si>
  <si>
    <t>Подъёмные и барные механизмы</t>
  </si>
  <si>
    <t>Лицевая фурнитура</t>
  </si>
  <si>
    <t>Системы раздвижения и стеллажные системы</t>
  </si>
  <si>
    <t>Кухонное наполнение и комплектующие</t>
  </si>
  <si>
    <t>Опоры</t>
  </si>
  <si>
    <t>Фасадные системы</t>
  </si>
  <si>
    <t>Другое</t>
  </si>
  <si>
    <t>Механизмы трансформации</t>
  </si>
  <si>
    <t>Крепёжные и монтажные элементы</t>
  </si>
  <si>
    <t>Контуры и профили</t>
  </si>
  <si>
    <t>Техника и освещение</t>
  </si>
  <si>
    <t>Элементы оформления</t>
  </si>
  <si>
    <t>Наполнение шкафов</t>
  </si>
  <si>
    <t>Принадлежности для офисной и жилой мебели</t>
  </si>
  <si>
    <t>Ручки</t>
  </si>
  <si>
    <t>Менсолодержатели</t>
  </si>
  <si>
    <t>Крючки и вешалки</t>
  </si>
  <si>
    <t>Накладки декоративные</t>
  </si>
  <si>
    <t>Кухонные</t>
  </si>
  <si>
    <t>Декоративные</t>
  </si>
  <si>
    <t>Колёсные</t>
  </si>
  <si>
    <t>Для столов</t>
  </si>
  <si>
    <t>Для корпусной мебели</t>
  </si>
  <si>
    <t>Подпятники</t>
  </si>
  <si>
    <t>Четырёхшарнирные</t>
  </si>
  <si>
    <t>Для стекла</t>
  </si>
  <si>
    <t>Специальные</t>
  </si>
  <si>
    <t>Подъёмники Blum</t>
  </si>
  <si>
    <t>Подъёмники Grass</t>
  </si>
  <si>
    <t>Подъёмники Hettich</t>
  </si>
  <si>
    <t>Подъёмники Huwil (Kessebohmer, Hafele)</t>
  </si>
  <si>
    <t>Механизмы трасформации столов</t>
  </si>
  <si>
    <t>Подъёмники для кроватей</t>
  </si>
  <si>
    <t>Ящики Blum</t>
  </si>
  <si>
    <t>Ящики Grass</t>
  </si>
  <si>
    <t>Ящики Hettich</t>
  </si>
  <si>
    <t>Рамочные опорные системы раздвижения (типа Raum+)</t>
  </si>
  <si>
    <t>Опорные системы раздвижения</t>
  </si>
  <si>
    <t>Подвесные системы раздвижения</t>
  </si>
  <si>
    <t>Системы для складных дверей</t>
  </si>
  <si>
    <t>Системы шторок-жалюзи</t>
  </si>
  <si>
    <t>Системы выпрямления дверей</t>
  </si>
  <si>
    <t>Стеллажные (гардеробные) системы</t>
  </si>
  <si>
    <t>Пантографы</t>
  </si>
  <si>
    <t>Штанги и комплектующие</t>
  </si>
  <si>
    <t>Механизмы для обуви</t>
  </si>
  <si>
    <t>Посудосушители</t>
  </si>
  <si>
    <t>Рейлинговые системы</t>
  </si>
  <si>
    <t>Барная колонна и комплектующие</t>
  </si>
  <si>
    <t>Лотки для столовых приборов</t>
  </si>
  <si>
    <t>Мойки и смесители</t>
  </si>
  <si>
    <t>Различные профили и планки</t>
  </si>
  <si>
    <t>Вёдра и системы утилизации</t>
  </si>
  <si>
    <t>Массив и фрезерованные МДФ-фасады</t>
  </si>
  <si>
    <t>Профили и фасады из них</t>
  </si>
  <si>
    <t>Крепления для стекла</t>
  </si>
  <si>
    <t>Замки</t>
  </si>
  <si>
    <t>Амортизаторы, толкатели, демпферы, магниты</t>
  </si>
  <si>
    <t>Навесы и фиксаторы</t>
  </si>
  <si>
    <t>Заглушки кабель-канала, вентиляционные решётки</t>
  </si>
  <si>
    <t>Светильники и комплектующие</t>
  </si>
  <si>
    <t>Выдвижные блоки с розетками и заглушки кабель-каналов</t>
  </si>
  <si>
    <t>Компьютеры и оргтехника</t>
  </si>
  <si>
    <t>Бытовая техника</t>
  </si>
  <si>
    <t>Сечения фрез</t>
  </si>
  <si>
    <t>Профили различного назначения</t>
  </si>
  <si>
    <t>Строительные, электро-, газо-, сантехнические объекты</t>
  </si>
  <si>
    <t>Столы, стулья, диваны и пр.</t>
  </si>
  <si>
    <t>Декоративные элементы</t>
  </si>
  <si>
    <t>Подраздел</t>
  </si>
  <si>
    <t>Код</t>
  </si>
  <si>
    <t>http://promebelclub.ru/forum/showpost.php?p=294055&amp;postcount=753</t>
  </si>
  <si>
    <t>Корзины выдвижные</t>
  </si>
  <si>
    <t>http://promebelclub.ru/forum/showpost.php?p=294882&amp;postcount=755</t>
  </si>
  <si>
    <t>http://promebelclub.ru/forum/showpost.php?p=295088&amp;postcount=756</t>
  </si>
  <si>
    <t>13. Техника и освещение</t>
  </si>
  <si>
    <t>http://promebelclub.ru/forum/showpost.php?p=295146&amp;postcount=758</t>
  </si>
  <si>
    <t>http://promebelclub.ru/forum/showpost.php?p=296064&amp;postcount=759</t>
  </si>
  <si>
    <t>http://promebelclub.ru/forum/showpost.php?p=296424&amp;postcount=760</t>
  </si>
  <si>
    <t>12. Принадлежности для офисной и жилой мебели</t>
  </si>
  <si>
    <t>http://promebelclub.ru/forum/showpost.php?p=296576&amp;postcount=761</t>
  </si>
  <si>
    <t>http://promebelclub.ru/forum/showpost.php?p=297052&amp;postcount=762</t>
  </si>
  <si>
    <t>11. Крепёжные и монтажные элементы</t>
  </si>
  <si>
    <t>http://promebelclub.ru/forum/showpost.php?p=297185&amp;postcount=763</t>
  </si>
  <si>
    <t>10. Фасадные системы</t>
  </si>
  <si>
    <t>http://promebelclub.ru/forum/showpost.php?p=297900&amp;postcount=764</t>
  </si>
  <si>
    <t>http://promebelclub.ru/forum/showpost.php?p=297914&amp;postcount=765</t>
  </si>
  <si>
    <t>http://promebelclub.ru/forum/showpost.php?p=298069&amp;postcount=771</t>
  </si>
  <si>
    <t>http://promebelclub.ru/forum/showpost.php?p=298085&amp;postcount=772</t>
  </si>
  <si>
    <t>http://promebelclub.ru/forum/showpost.php?p=298212&amp;postcount=775</t>
  </si>
  <si>
    <t>http://promebelclub.ru/forum/showpost.php?p=298263&amp;postcount=776</t>
  </si>
  <si>
    <t>16. Другое</t>
  </si>
  <si>
    <t>http://promebelclub.ru/forum/showpost.php?p=298952&amp;postcount=778</t>
  </si>
  <si>
    <t>http://promebelclub.ru/forum/showpost.php?p=299697&amp;postcount=781</t>
  </si>
  <si>
    <t>http://promebelclub.ru/forum/showpost.php?p=299729&amp;postcount=782</t>
  </si>
  <si>
    <t>http://promebelclub.ru/forum/showpost.php?p=300171&amp;postcount=788</t>
  </si>
  <si>
    <t>http://promebelclub.ru/forum/showpost.php?p=300921&amp;postcount=789</t>
  </si>
  <si>
    <t>http://promebelclub.ru/forum/showpost.php?p=301739&amp;postcount=790</t>
  </si>
  <si>
    <t>http://promebelclub.ru/forum/showpost.php?p=301745&amp;postcount=791</t>
  </si>
  <si>
    <t>http://promebelclub.ru/forum/showpost.php?p=302143&amp;postcount=792</t>
  </si>
  <si>
    <t>http://promebelclub.ru/forum/showpost.php?p=302346&amp;postcount=793</t>
  </si>
  <si>
    <t>http://promebelclub.ru/forum/showpost.php?p=302444&amp;postcount=794</t>
  </si>
  <si>
    <t>http://promebelclub.ru/forum/showpost.php?p=302487&amp;postcount=795</t>
  </si>
  <si>
    <t>http://promebelclub.ru/forum/showpost.php?p=302509&amp;postcount=797</t>
  </si>
  <si>
    <t>http://promebelclub.ru/forum/showpost.php?p=302633&amp;postcount=798</t>
  </si>
  <si>
    <t>http://promebelclub.ru/forum/showpost.php?p=303163&amp;postcount=799</t>
  </si>
  <si>
    <t>http://promebelclub.ru/forum/showpost.php?p=303961&amp;postcount=800</t>
  </si>
  <si>
    <t>http://promebelclub.ru/forum/showpost.php?p=304855&amp;postcount=801</t>
  </si>
  <si>
    <t>http://promebelclub.ru/forum/showpost.php?p=305083&amp;postcount=802</t>
  </si>
  <si>
    <t>http://promebelclub.ru/forum/showpost.php?p=305133&amp;postcount=803</t>
  </si>
  <si>
    <t>http://promebelclub.ru/forum/showpost.php?p=305150&amp;postcount=804</t>
  </si>
  <si>
    <t>http://promebelclub.ru/forum/showpost.php?p=305272&amp;postcount=805</t>
  </si>
  <si>
    <t>http://promebelclub.ru/forum/showpost.php?p=305711&amp;postcount=806</t>
  </si>
  <si>
    <t>http://promebelclub.ru/forum/showpost.php?p=305764&amp;postcount=809</t>
  </si>
  <si>
    <t>http://promebelclub.ru/forum/showpost.php?p=305877&amp;postcount=810</t>
  </si>
  <si>
    <t>http://promebelclub.ru/forum/showpost.php?p=306637&amp;postcount=811</t>
  </si>
  <si>
    <t>http://promebelclub.ru/forum/showpost.php?p=306888&amp;postcount=814</t>
  </si>
  <si>
    <t>http://promebelclub.ru/forum/showpost.php?p=307714&amp;postcount=815</t>
  </si>
  <si>
    <t>http://promebelclub.ru/forum/showpost.php?p=307904&amp;postcount=816</t>
  </si>
  <si>
    <t>http://promebelclub.ru/forum/showpost.php?p=308175&amp;postcount=817</t>
  </si>
  <si>
    <t>http://promebelclub.ru/forum/showpost.php?p=308257&amp;postcount=818</t>
  </si>
  <si>
    <t>http://promebelclub.ru/forum/showpost.php?p=308297&amp;postcount=819</t>
  </si>
  <si>
    <t>http://promebelclub.ru/forum/showpost.php?p=308365&amp;postcount=820</t>
  </si>
  <si>
    <t>Рейлинг D16 с навесками</t>
  </si>
  <si>
    <t>http://promebelclub.ru/forum/showpost.php?p=308440&amp;postcount=821</t>
  </si>
  <si>
    <t>http://promebelclub.ru/forum/showpost.php?p=308486&amp;postcount=822</t>
  </si>
  <si>
    <t>http://promebelclub.ru/forum/showpost.php?p=308549&amp;postcount=823</t>
  </si>
  <si>
    <t>http://promebelclub.ru/forum/showpost.php?p=308592&amp;postcount=824</t>
  </si>
  <si>
    <t>http://promebelclub.ru/forum/showpost.php?p=308808&amp;postcount=825</t>
  </si>
  <si>
    <t>http://promebelclub.ru/forum/showpost.php?p=308872&amp;postcount=826</t>
  </si>
  <si>
    <t>http://promebelclub.ru/forum/showpost.php?p=309228&amp;postcount=827</t>
  </si>
  <si>
    <t>http://promebelclub.ru/forum/showpost.php?p=309269&amp;postcount=828</t>
  </si>
  <si>
    <t>http://promebelclub.ru/forum/showpost.php?p=312929&amp;postcount=830</t>
  </si>
  <si>
    <t>15. Элементы оформления</t>
  </si>
  <si>
    <t>http://promebelclub.ru/forum/showpost.php?p=313083&amp;postcount=831</t>
  </si>
  <si>
    <t>http://promebelclub.ru/forum/showpost.php?p=313425&amp;postcount=832</t>
  </si>
  <si>
    <t>http://promebelclub.ru/forum/showpost.php?p=313556&amp;postcount=833</t>
  </si>
  <si>
    <t>Барные механизмы (откр. вниз)</t>
  </si>
  <si>
    <t>http://promebelclub.ru/forum/showpost.php?p=314045&amp;postcount=834</t>
  </si>
  <si>
    <t>http://promebelclub.ru/forum/showpost.php?p=314185&amp;postcount=836</t>
  </si>
  <si>
    <t>Метизы, стяжки, полкодержатели</t>
  </si>
  <si>
    <t>http://promebelclub.ru/forum/showpost.php?p=314194&amp;postcount=837</t>
  </si>
  <si>
    <t>http://promebelclub.ru/forum/showpost.php?p=314272&amp;postcount=838</t>
  </si>
  <si>
    <t>http://promebelclub.ru/forum/showpost.php?p=314650&amp;postcount=839</t>
  </si>
  <si>
    <t>http://promebelclub.ru/forum/showpost.php?p=315325&amp;postcount=840</t>
  </si>
  <si>
    <t>http://promebelclub.ru/forum/showpost.php?p=315460&amp;postcount=841</t>
  </si>
  <si>
    <t>http://promebelclub.ru/forum/showpost.php?p=316691&amp;postcount=842</t>
  </si>
  <si>
    <t>http://promebelclub.ru/forum/showpost.php?p=317309&amp;postcount=845</t>
  </si>
  <si>
    <t>http://promebelclub.ru/forum/showpost.php?p=318086&amp;postcount=846</t>
  </si>
  <si>
    <t>http://promebelclub.ru/forum/showpost.php?p=318834&amp;postcount=847</t>
  </si>
  <si>
    <t>http://promebelclub.ru/forum/showpost.php?p=320957&amp;postcount=854</t>
  </si>
  <si>
    <t>http://promebelclub.ru/forum/showpost.php?p=324914&amp;postcount=855</t>
  </si>
  <si>
    <t>http://promebelclub.ru/forum/showpost.php?p=324438&amp;postcount=856</t>
  </si>
  <si>
    <t>http://promebelclub.ru/forum/showpost.php?p=324485&amp;postcount=857</t>
  </si>
  <si>
    <t>http://promebelclub.ru/forum/showpost.php?p=324567&amp;postcount=858</t>
  </si>
  <si>
    <t>http://promebelclub.ru/forum/showpost.php?p=324573&amp;postcount=860</t>
  </si>
  <si>
    <t>http://promebelclub.ru/forum/showpost.php?p=324691&amp;postcount=861</t>
  </si>
  <si>
    <t>http://promebelclub.ru/forum/showpost.php?p=324894&amp;postcount=862</t>
  </si>
  <si>
    <t>http://promebelclub.ru/forum/showpost.php?p=324895&amp;postcount=863</t>
  </si>
  <si>
    <t>http://promebelclub.ru/forum/showpost.php?p=325307&amp;postcount=864</t>
  </si>
  <si>
    <t>http://promebelclub.ru/forum/showpost.php?p=325327&amp;postcount=865</t>
  </si>
  <si>
    <t>http://promebelclub.ru/forum/showpost.php?p=325391&amp;postcount=868</t>
  </si>
  <si>
    <t>http://promebelclub.ru/forum/showpost.php?p=326174&amp;postcount=870</t>
  </si>
  <si>
    <t>http://promebelclub.ru/forum/showpost.php?p=326418&amp;postcount=871</t>
  </si>
  <si>
    <t>14. Контуры и профили</t>
  </si>
  <si>
    <t>http://promebelclub.ru/forum/showpost.php?p=327269&amp;postcount=872</t>
  </si>
  <si>
    <t>http://promebelclub.ru/forum/showpost.php?p=335366&amp;postcount=873</t>
  </si>
  <si>
    <t>http://promebelclub.ru/forum/showpost.php?p=335439&amp;postcount=874</t>
  </si>
  <si>
    <t>http://promebelclub.ru/forum/showpost.php?p=335711&amp;postcount=875</t>
  </si>
  <si>
    <t>http://promebelclub.ru/forum/showpost.php?p=336073&amp;postcount=876</t>
  </si>
  <si>
    <t>http://promebelclub.ru/forum/showpost.php?p=336311&amp;postcount=878</t>
  </si>
  <si>
    <t>http://promebelclub.ru/forum/showpost.php?p=337023&amp;postcount=879</t>
  </si>
  <si>
    <t>http://promebelclub.ru/forum/showpost.php?p=337569&amp;postcount=880</t>
  </si>
  <si>
    <t>http://promebelclub.ru/forum/showpost.php?p=337712&amp;postcount=881</t>
  </si>
  <si>
    <t>http://promebelclub.ru/forum/showpost.php?p=338612&amp;postcount=882</t>
  </si>
  <si>
    <t>http://promebelclub.ru/forum/showpost.php?p=339904&amp;postcount=883</t>
  </si>
  <si>
    <t>http://promebelclub.ru/forum/showpost.php?p=341392&amp;postcount=884</t>
  </si>
  <si>
    <t>http://promebelclub.ru/forum/showpost.php?p=342399&amp;postcount=885</t>
  </si>
  <si>
    <t>http://promebelclub.ru/forum/showpost.php?p=342511&amp;postcount=886</t>
  </si>
  <si>
    <t>http://promebelclub.ru/forum/showpost.php?p=342541&amp;postcount=894</t>
  </si>
  <si>
    <t>http://promebelclub.ru/forum/showpost.php?p=343205&amp;postcount=896</t>
  </si>
  <si>
    <t>http://promebelclub.ru/forum/showpost.php?p=343286&amp;postcount=897</t>
  </si>
  <si>
    <t>http://promebelclub.ru/forum/showpost.php?p=343729&amp;postcount=898</t>
  </si>
  <si>
    <t>http://promebelclub.ru/forum/showpost.php?p=345465&amp;postcount=899</t>
  </si>
  <si>
    <t>http://promebelclub.ru/forum/showpost.php?p=345468&amp;postcount=900</t>
  </si>
  <si>
    <t>http://promebelclub.ru/forum/showpost.php?p=345469&amp;postcount=901</t>
  </si>
  <si>
    <t>http://promebelclub.ru/forum/showpost.php?p=345470&amp;postcount=902</t>
  </si>
  <si>
    <t>http://promebelclub.ru/forum/showpost.php?p=345596&amp;postcount=903</t>
  </si>
  <si>
    <t>http://promebelclub.ru/forum/showpost.php?p=345667&amp;postcount=904</t>
  </si>
  <si>
    <t>http://promebelclub.ru/forum/showpost.php?p=346104&amp;postcount=905</t>
  </si>
  <si>
    <t>http://promebelclub.ru/forum/showpost.php?p=346899&amp;postcount=906</t>
  </si>
  <si>
    <t>http://promebelclub.ru/forum/showpost.php?p=347097&amp;postcount=907</t>
  </si>
  <si>
    <t>http://promebelclub.ru/forum/showpost.php?p=347821&amp;postcount=908</t>
  </si>
  <si>
    <t>http://promebelclub.ru/forum/showpost.php?p=347845&amp;postcount=909</t>
  </si>
  <si>
    <t>http://promebelclub.ru/forum/showpost.php?p=347852&amp;postcount=910</t>
  </si>
  <si>
    <t>http://promebelclub.ru/forum/showpost.php?p=347998&amp;postcount=911</t>
  </si>
  <si>
    <t>http://promebelclub.ru/forum/showpost.php?p=348924&amp;postcount=912</t>
  </si>
  <si>
    <t>http://promebelclub.ru/forum/showpost.php?p=349047&amp;postcount=913</t>
  </si>
  <si>
    <t>http://promebelclub.ru/forum/showpost.php?p=349434&amp;postcount=914</t>
  </si>
  <si>
    <t>http://promebelclub.ru/forum/showpost.php?p=350355&amp;postcount=916</t>
  </si>
  <si>
    <t>http://promebelclub.ru/forum/showpost.php?p=351090&amp;postcount=917</t>
  </si>
  <si>
    <t>http://promebelclub.ru/forum/showpost.php?p=351187&amp;postcount=918</t>
  </si>
  <si>
    <t>http://promebelclub.ru/forum/showpost.php?p=353231&amp;postcount=920</t>
  </si>
  <si>
    <t>01. Лицевая фурнитура</t>
  </si>
  <si>
    <t>02. Опоры</t>
  </si>
  <si>
    <t>03. Петли и принадлежности</t>
  </si>
  <si>
    <t>04. Подъёмные и барные механизмы</t>
  </si>
  <si>
    <t>05. Механизмы трансформации</t>
  </si>
  <si>
    <t>06. Системы выдвижения</t>
  </si>
  <si>
    <t>07. Системы раздвижения и стеллажные системы</t>
  </si>
  <si>
    <t>08. Наполнение шкафов</t>
  </si>
  <si>
    <t>09. Кухонное наполнение и комплектующие</t>
  </si>
  <si>
    <t>Конец</t>
  </si>
  <si>
    <t>Итог</t>
  </si>
  <si>
    <t>http://promebelclub.ru/forum/showpost.php?p=221333&amp;postcount=578</t>
  </si>
  <si>
    <t>http://promebelclub.ru/forum/showpost.php?p=221347&amp;postcount=579</t>
  </si>
  <si>
    <t>http://promebelclub.ru/forum/showpost.php?p=221541&amp;postcount=580</t>
  </si>
  <si>
    <t>http://promebelclub.ru/forum/showpost.php?p=222193&amp;postcount=583</t>
  </si>
  <si>
    <t>http://promebelclub.ru/forum/showpost.php?p=222221&amp;postcount=584</t>
  </si>
  <si>
    <t>http://promebelclub.ru/forum/showpost.php?p=223155&amp;postcount=585</t>
  </si>
  <si>
    <t>http://promebelclub.ru/forum/showpost.php?p=223502&amp;postcount=586</t>
  </si>
  <si>
    <t>http://promebelclub.ru/forum/showpost.php?p=225857&amp;postcount=587</t>
  </si>
  <si>
    <t>Корзина Sibo</t>
  </si>
  <si>
    <t>http://promebelclub.ru/forum/showpost.php?p=226158&amp;postcount=588</t>
  </si>
  <si>
    <t>http://promebelclub.ru/forum/showpost.php?p=226223&amp;postcount=589</t>
  </si>
  <si>
    <t>http://promebelclub.ru/forum/showpost.php?p=226562&amp;postcount=590</t>
  </si>
  <si>
    <t>http://promebelclub.ru/forum/showpost.php?p=226566&amp;postcount=591</t>
  </si>
  <si>
    <t>http://promebelclub.ru/forum/showpost.php?p=229666&amp;postcount=592</t>
  </si>
  <si>
    <t>http://promebelclub.ru/forum/showpost.php?p=230156&amp;postcount=593</t>
  </si>
  <si>
    <t>http://promebelclub.ru/forum/showpost.php?p=231463&amp;postcount=594</t>
  </si>
  <si>
    <t>http://promebelclub.ru/forum/showpost.php?p=231825&amp;postcount=595</t>
  </si>
  <si>
    <t>http://promebelclub.ru/forum/showpost.php?p=232017&amp;postcount=596</t>
  </si>
  <si>
    <t>Корзина двухуровневая</t>
  </si>
  <si>
    <t>http://promebelclub.ru/forum/showpost.php?p=234253&amp;postcount=597</t>
  </si>
  <si>
    <t>http://promebelclub.ru/forum/showpost.php?p=235066&amp;postcount=598</t>
  </si>
  <si>
    <t>http://promebelclub.ru/forum/showpost.php?p=237080&amp;postcount=599</t>
  </si>
  <si>
    <t>http://promebelclub.ru/forum/showpost.php?p=237457&amp;postcount=600</t>
  </si>
  <si>
    <t>http://promebelclub.ru/forum/showpost.php?p=165146&amp;postcount=457</t>
  </si>
  <si>
    <t>http://promebelclub.ru/forum/showpost.php?p=165589&amp;postcount=459</t>
  </si>
  <si>
    <t>http://promebelclub.ru/forum/showpost.php?p=200309&amp;postcount=518</t>
  </si>
  <si>
    <t>http://promebelclub.ru/forum/showpost.php?p=200258&amp;postcount=517</t>
  </si>
  <si>
    <t>http://promebelclub.ru/forum/showpost.php?p=200006&amp;postcount=505</t>
  </si>
  <si>
    <t>http://promebelclub.ru/forum/showpost.php?p=163297&amp;postcount=456</t>
  </si>
  <si>
    <t>http://promebelclub.ru/forum/showpost.php?p=200002&amp;postcount=504</t>
  </si>
  <si>
    <t>http://promebelclub.ru/forum/showpost.php?p=211924&amp;postcount=541</t>
  </si>
  <si>
    <t>http://promebelclub.ru/forum/showpost.php?p=157749&amp;postcount=451</t>
  </si>
  <si>
    <t>Ручка Malaca 128 мм</t>
  </si>
  <si>
    <t>Ручка Minorisa 128 мм</t>
  </si>
  <si>
    <t>http://promebelclub.ru/forum/showpost.php?p=201404&amp;postcount=528</t>
  </si>
  <si>
    <t>http://promebelclub.ru/forum/showpost.php?p=188517&amp;postcount=481</t>
  </si>
  <si>
    <t>http://promebelclub.ru/forum/showpost.php?p=200313&amp;postcount=520</t>
  </si>
  <si>
    <t>http://promebelclub.ru/forum/showpost.php?p=200314&amp;postcount=521</t>
  </si>
  <si>
    <t>http://promebelclub.ru/forum/showpost.php?p=200578&amp;postcount=524</t>
  </si>
  <si>
    <t>http://promebelclub.ru/forum/showpost.php?p=165148&amp;postcount=458</t>
  </si>
  <si>
    <t>Ручка-кнопка Pamplona d=34 mm</t>
  </si>
  <si>
    <t>Ручка-кнопка Valentia d=11 mm</t>
  </si>
  <si>
    <t>http://promebelclub.ru/forum/showpost.php?p=211248&amp;postcount=540</t>
  </si>
  <si>
    <t>http://promebelclub.ru/forum/showpost.php?p=158330&amp;postcount=452</t>
  </si>
  <si>
    <t>http://promebelclub.ru/forum/showpost.php?p=158331&amp;postcount=453</t>
  </si>
  <si>
    <t>http://promebelclub.ru/forum/showpost.php?p=159831&amp;postcount=454</t>
  </si>
  <si>
    <t>http://promebelclub.ru/forum/showpost.php?p=184827&amp;postcount=475</t>
  </si>
  <si>
    <t>http://promebelclub.ru/forum/showpost.php?p=215857&amp;postcount=545</t>
  </si>
  <si>
    <t>http://promebelclub.ru/forum/showpost.php?p=215858&amp;postcount=546</t>
  </si>
  <si>
    <t>http://promebelclub.ru/forum/showpost.php?p=215964&amp;postcount=549</t>
  </si>
  <si>
    <t>http://promebelclub.ru/forum/showpost.php?p=188131&amp;postcount=478</t>
  </si>
  <si>
    <t>http://promebelclub.ru/forum/showpost.php?p=167895&amp;postcount=462</t>
  </si>
  <si>
    <t>http://promebelclub.ru/forum/showpost.php?p=200239&amp;postcount=516</t>
  </si>
  <si>
    <t>http://promebelclub.ru/forum/showpost.php?p=200050&amp;postcount=509</t>
  </si>
  <si>
    <t>http://promebelclub.ru/forum/showpost.php?p=173156&amp;postcount=465</t>
  </si>
  <si>
    <t>http://promebelclub.ru/forum/showpost.php?p=177736&amp;postcount=469</t>
  </si>
  <si>
    <t>http://promebelclub.ru/forum/showpost.php?p=192126&amp;postcount=489</t>
  </si>
  <si>
    <t>http://promebelclub.ru/forum/showpost.php?p=200045&amp;postcount=508</t>
  </si>
  <si>
    <t>http://promebelclub.ru/forum/showpost.php?p=189247&amp;postcount=483</t>
  </si>
  <si>
    <t>http://promebelclub.ru/forum/showpost.php?p=217126&amp;postcount=551</t>
  </si>
  <si>
    <t>Варочная поверхность 450мм</t>
  </si>
  <si>
    <t>http://promebelclub.ru/forum/showpost.php?p=220507&amp;postcount=568</t>
  </si>
  <si>
    <t>http://promebelclub.ru/forum/showpost.php?p=220490&amp;postcount=565</t>
  </si>
  <si>
    <t>http://promebelclub.ru/forum/showpost.php?p=220496&amp;postcount=566</t>
  </si>
  <si>
    <t>http://promebelclub.ru/forum/showpost.php?p=220502&amp;postcount=567</t>
  </si>
  <si>
    <t>http://promebelclub.ru/forum/showpost.php?p=215764&amp;postcount=543</t>
  </si>
  <si>
    <t>http://promebelclub.ru/forum/showpost.php?p=219899&amp;postcount=562</t>
  </si>
  <si>
    <t>http://promebelclub.ru/forum/showpost.php?p=214653&amp;postcount=542</t>
  </si>
  <si>
    <t>http://promebelclub.ru/forum/showpost.php?p=218016&amp;postcount=553</t>
  </si>
  <si>
    <t>http://promebelclub.ru/forum/showpost.php?p=178097&amp;postcount=470</t>
  </si>
  <si>
    <t>http://promebelclub.ru/forum/showpost.php?p=190974&amp;postcount=486</t>
  </si>
  <si>
    <t>http://promebelclub.ru/forum/showpost.php?p=192496&amp;postcount=490</t>
  </si>
  <si>
    <t>http://promebelclub.ru/forum/showpost.php?p=202432&amp;postcount=529</t>
  </si>
  <si>
    <t>http://promebelclub.ru/forum/showpost.php?p=181202&amp;postcount=474</t>
  </si>
  <si>
    <t>http://promebelclub.ru/forum/showpost.php?p=220593&amp;postcount=569</t>
  </si>
  <si>
    <t>http://promebelclub.ru/forum/showpost.php?p=209272&amp;postcount=537</t>
  </si>
  <si>
    <t>http://promebelclub.ru/forum/showpost.php?p=175778&amp;postcount=467</t>
  </si>
  <si>
    <t>http://promebelclub.ru/forum/showpost.php?p=199994&amp;postcount=502</t>
  </si>
  <si>
    <t>http://promebelclub.ru/forum/showpost.php?p=200134&amp;postcount=512</t>
  </si>
  <si>
    <t>http://promebelclub.ru/forum/showpost.php?p=160286&amp;postcount=455</t>
  </si>
  <si>
    <t>http://promebelclub.ru/forum/showpost.php?p=199992&amp;postcount=501</t>
  </si>
  <si>
    <t>http://promebelclub.ru/forum/showpost.php?p=200180&amp;postcount=514</t>
  </si>
  <si>
    <t>http://promebelclub.ru/forum/showpost.php?p=199999&amp;postcount=503</t>
  </si>
  <si>
    <t>http://promebelclub.ru/forum/showpost.php?p=189017&amp;postcount=482</t>
  </si>
  <si>
    <t>http://promebelclub.ru/forum/showpost.php?p=215766&amp;postcount=544</t>
  </si>
  <si>
    <t>http://promebelclub.ru/forum/showpost.php?p=200078&amp;postcount=511</t>
  </si>
  <si>
    <t>http://promebelclub.ru/forum/showpost.php?p=201280&amp;postcount=527</t>
  </si>
  <si>
    <t>http://promebelclub.ru/forum/showpost.php?p=202853&amp;postcount=533</t>
  </si>
  <si>
    <t>Газлифты KRABY (МДМ комплект)</t>
  </si>
  <si>
    <t>http://promebelclub.ru/forum/showpost.php?p=200027&amp;postcount=507</t>
  </si>
  <si>
    <t>Направляющие шариковые МДМ</t>
  </si>
  <si>
    <t>http://promebelclub.ru/forum/showpost.php?p=186940&amp;postcount=477</t>
  </si>
  <si>
    <t>http://promebelclub.ru/forum/showpost.php?p=188150&amp;postcount=480</t>
  </si>
  <si>
    <t>http://promebelclub.ru/forum/showpost.php?p=220278&amp;postcount=563</t>
  </si>
  <si>
    <t>http://promebelclub.ru/forum/showpost.php?p=198338&amp;postcount=498</t>
  </si>
  <si>
    <t>http://promebelclub.ru/forum/showpost.php?p=220481&amp;postcount=564</t>
  </si>
  <si>
    <t>http://promebelclub.ru/forum/showpost.php?p=216259&amp;postcount=550</t>
  </si>
  <si>
    <t>http://promebelclub.ru/forum/showpost.php?p=188137&amp;postcount=479</t>
  </si>
  <si>
    <t>http://promebelclub.ru/forum/showpost.php?p=209400&amp;postcount=538</t>
  </si>
  <si>
    <t>http://promebelclub.ru/forum/showpost.php?p=166315&amp;postcount=460</t>
  </si>
  <si>
    <t>http://promebelclub.ru/forum/showpost.php?p=200315&amp;postcount=522</t>
  </si>
  <si>
    <t>Каркасно-стеллажная система Озерской фурнитурной компании (ОФК)</t>
  </si>
  <si>
    <t>http://promebelclub.ru/forum/showpost.php?p=218711&amp;postcount=554</t>
  </si>
  <si>
    <t>http://promebelclub.ru/forum/showpost.php?p=176486&amp;postcount=468</t>
  </si>
  <si>
    <t>http://promebelclub.ru/forum/showpost.php?p=169619&amp;postcount=464</t>
  </si>
  <si>
    <t>http://promebelclub.ru/forum/showpost.php?p=190020&amp;postcount=485</t>
  </si>
  <si>
    <t>http://promebelclub.ru/forum/showpost.php?p=190010&amp;postcount=484</t>
  </si>
  <si>
    <t>http://promebelclub.ru/forum/showpost.php?p=199283&amp;postcount=500</t>
  </si>
  <si>
    <t>http://promebelclub.ru/forum/showpost.php?p=174743&amp;postcount=466</t>
  </si>
  <si>
    <t>http://promebelclub.ru/forum/showpost.php?p=186540&amp;postcount=476</t>
  </si>
  <si>
    <t>http://promebelclub.ru/forum/showpost.php?p=220666&amp;postcount=570</t>
  </si>
  <si>
    <t>http://promebelclub.ru/forum/showpost.php?p=168326&amp;postcount=463</t>
  </si>
  <si>
    <t>http://promebelclub.ru/forum/showpost.php?p=166831&amp;postcount=461</t>
  </si>
  <si>
    <t>Торговая техника</t>
  </si>
  <si>
    <t>Кол-во знаков</t>
  </si>
  <si>
    <t xml:space="preserve">Количество знаков кода в выбранных строках: </t>
  </si>
  <si>
    <t>Порядок добавления новых элементов и вставки на форум:</t>
  </si>
  <si>
    <t>Ящики Boyard</t>
  </si>
  <si>
    <t>Ящики разные</t>
  </si>
  <si>
    <t>Торговое оборудование</t>
  </si>
  <si>
    <t>http://promebelclub.ru/forum/showpost.php?p=55385&amp;postcount=217</t>
  </si>
  <si>
    <t>Труба квадратная 25х25</t>
  </si>
  <si>
    <t>Профиль торговый РОСАЛ. К-019 Замок</t>
  </si>
  <si>
    <t>Профиль торговый РОСАЛ. К-019 Замок прав</t>
  </si>
  <si>
    <t>Профиль торговый РОСАЛ. Ролик</t>
  </si>
  <si>
    <t>Профиль торговый РОСАЛ. С 2-01 (90)</t>
  </si>
  <si>
    <t>Профиль торговый РОСАЛ. С 2-02 (135)</t>
  </si>
  <si>
    <t>Профиль торговый РОСАЛ. С 2-03 (90 проходной)</t>
  </si>
  <si>
    <t>Профиль торговый РОСАЛ. С 2-09 (135 проходной)</t>
  </si>
  <si>
    <t>Профиль торговый РОСАЛ. С 4-02 (Втулка для С 1-02)</t>
  </si>
  <si>
    <t>Профиль торговый РОСАЛ. С 4-04 (Втулка для С 1-04)</t>
  </si>
  <si>
    <t>Профиль торговый РОСАЛ. С 4-10 (Втулка для С 1-10)</t>
  </si>
  <si>
    <t>Профиль торговый РОСАЛ. С 4-15 (Втулка для С 1-15)</t>
  </si>
  <si>
    <t>Профиль торговый РОСАЛ. С 1-02 (135)Верт.</t>
  </si>
  <si>
    <t>Профиль торговый РОСАЛ. С 1-03</t>
  </si>
  <si>
    <t>Профиль торговый РОСАЛ. С 1-04 (90) Верт</t>
  </si>
  <si>
    <t>Профиль торговый РОСАЛ. С 1-041</t>
  </si>
  <si>
    <t>Профиль торговый РОСАЛ. С 1-05</t>
  </si>
  <si>
    <t>Профиль торговый РОСАЛ. С 1-06</t>
  </si>
  <si>
    <t>Профиль торговый РОСАЛ. С 1-07</t>
  </si>
  <si>
    <t>Профиль торговый РОСАЛ. С 1-08</t>
  </si>
  <si>
    <t>Профиль торговый РОСАЛ. С 1-09</t>
  </si>
  <si>
    <t>Профиль торговый РОСАЛ. С 1-10</t>
  </si>
  <si>
    <t>Профиль торговый РОСАЛ. С 1-12</t>
  </si>
  <si>
    <t>Профиль торговый РОСАЛ. С 1-13</t>
  </si>
  <si>
    <t>Профиль торговый РОСАЛ. С 1-14</t>
  </si>
  <si>
    <t>Профиль торговый РОСАЛ. С 1-141</t>
  </si>
  <si>
    <t>Профиль торговый РОСАЛ. С 1-15</t>
  </si>
  <si>
    <t>Профиль торговый РОСАЛ. С 1-16</t>
  </si>
  <si>
    <t>Профиль торговый РОСАЛ. С 1-17</t>
  </si>
  <si>
    <t>Профиль торговый РОСАЛ. С 1-18</t>
  </si>
  <si>
    <t>Профиль торговый РОСАЛ. С 1-19</t>
  </si>
  <si>
    <t>Профиль торговый РОСАЛ. С 1-20</t>
  </si>
  <si>
    <t>Профиль торговый РОСАЛ. Труба квадратная М 1-03</t>
  </si>
  <si>
    <t>Профиль торговый РОСАЛ. МП 1-07</t>
  </si>
  <si>
    <t>Профиль торговый РОСАЛ. F-17</t>
  </si>
  <si>
    <t>Кронштейн пластиковый для обувных тумбочек Левый</t>
  </si>
  <si>
    <t>Кронштейн пластиковый для обувных тумбочек Правый</t>
  </si>
  <si>
    <t>Кронштейн пластиковый для обувных тумбочек В сборе</t>
  </si>
  <si>
    <t>Пантограф 630-800</t>
  </si>
  <si>
    <t>Бутылочница 150мм</t>
  </si>
  <si>
    <t>Конфирмат Д6,3х50 шестигр,оцинк</t>
  </si>
  <si>
    <t>Саморез 4х70</t>
  </si>
  <si>
    <t>Уголок бежевый №3</t>
  </si>
  <si>
    <t>Винт М4х25 (для ручки)</t>
  </si>
  <si>
    <t>Шкант бук 8_30 с насечкой</t>
  </si>
  <si>
    <t>Крепление зеркала к стене хром Р330-01</t>
  </si>
  <si>
    <t>Конфирмат Д6,3х70 снизу</t>
  </si>
  <si>
    <t>Конфирмат Д6,3х70 сверху</t>
  </si>
  <si>
    <t>Крючок для одежды FK-008 Ni матовый</t>
  </si>
  <si>
    <t>Опора G80 СВ</t>
  </si>
  <si>
    <t>Опора NA10C00_R</t>
  </si>
  <si>
    <t>Опора NA11C00_R</t>
  </si>
  <si>
    <t>Опора NA12C00_R</t>
  </si>
  <si>
    <t>Опора прямоходная Н=28 мм</t>
  </si>
  <si>
    <t>Опора регулируемая накладная</t>
  </si>
  <si>
    <t>Подпятник забивной, пластмассовый</t>
  </si>
  <si>
    <t>Петля 45</t>
  </si>
  <si>
    <t>Петля Накладная</t>
  </si>
  <si>
    <t>Петля карточная быстрый монтаж Hettich</t>
  </si>
  <si>
    <t>Держатель рейлинга</t>
  </si>
  <si>
    <t>Заглушка рейлинга</t>
  </si>
  <si>
    <t>Ручка РК2 1174мм_1088</t>
  </si>
  <si>
    <t>Ручка РК1-724_640(320 и 320)</t>
  </si>
  <si>
    <t>Ручка РК3 474мм_384</t>
  </si>
  <si>
    <t>Штангодержатель Овал Дистанционный</t>
  </si>
  <si>
    <t>Кронштейн секрктерный Klassik D_340</t>
  </si>
  <si>
    <t>Кронштейн Klok Wood</t>
  </si>
  <si>
    <t>Кабель-канал круглый</t>
  </si>
  <si>
    <t>Купе Hettich Top Line 22 профиля и комплектующие</t>
  </si>
  <si>
    <t>Гармошка Wing Line 780 Шкаф в сборе</t>
  </si>
  <si>
    <t>Двери-купе Версаль в сборе. Симметрия ДСП</t>
  </si>
  <si>
    <t>Двери-купе Версаль в сборе. Симметрия Зеркало</t>
  </si>
  <si>
    <t>Двери-купе Версаль в сборе. Симметрия МДФ</t>
  </si>
  <si>
    <t>Двери-купе Версаль в сборе. 3шт. Ассиметрия</t>
  </si>
  <si>
    <t>Двери-купе Версаль в сборе. Асим ДСП</t>
  </si>
  <si>
    <t>Двери-купе Версаль в сборе. Асим Зеркало</t>
  </si>
  <si>
    <t>Двери-купе Версаль в сборе. Асим МДФ</t>
  </si>
  <si>
    <t>Двери-купе Версаль в сборе. Симметр ДСП_Зерколо Сложн встав прям1</t>
  </si>
  <si>
    <t>Двери-купе Версаль в сборе. Симметр ДСП_Зерколо Сложн встав прям2</t>
  </si>
  <si>
    <t>Двери-купе Версаль в сборе. 3шт. Симметрия.</t>
  </si>
  <si>
    <t>Двери-купе Версаль в сборе. 3шт (ДСП10 / Зеркало / ДСП10)</t>
  </si>
  <si>
    <t>Двери-купе Версаль в сборе. 4шт. Симметрия ДСП16 / 2 двери Зеркала / ДСП16</t>
  </si>
  <si>
    <t>Замок № 138 мебельный</t>
  </si>
  <si>
    <t xml:space="preserve">Штангодержатель для круглой </t>
  </si>
  <si>
    <t>http://promebelclub.ru/forum/showpost.php?p=78559&amp;postcount=275</t>
  </si>
  <si>
    <t>http://promebelclub.ru/forum/showpost.php?p=82031&amp;postcount=277</t>
  </si>
  <si>
    <t>http://promebelclub.ru/forum/showpost.php?p=82055&amp;postcount=278</t>
  </si>
  <si>
    <t>http://promebelclub.ru/forum/showpost.php?p=88971&amp;postcount=290</t>
  </si>
  <si>
    <t>http://promebelclub.ru/forum/showpost.php?p=89023&amp;postcount=291</t>
  </si>
  <si>
    <t>Двери-купе "Престиж"</t>
  </si>
  <si>
    <t>Накладка 7мм МДФ</t>
  </si>
  <si>
    <t>http://promebelclub.ru/forum/showpost.php?p=91644&amp;postcount=299</t>
  </si>
  <si>
    <t>Держатели дисков</t>
  </si>
  <si>
    <t>Основания ортопедические</t>
  </si>
  <si>
    <t>http://promebelclub.ru/forum/showpost.php?p=78550&amp;postcount=274</t>
  </si>
  <si>
    <t>http://promebelclub.ru/forum/showpost.php?p=71063&amp;postcount=264</t>
  </si>
  <si>
    <t>Подъёмник HUWILIFT FOLD</t>
  </si>
  <si>
    <t>http://promebelclub.ru/forum/showpost.php?p=68024&amp;postcount=255</t>
  </si>
  <si>
    <t>http://promebelclub.ru/forum/showpost.php?p=77896&amp;postcount=273</t>
  </si>
  <si>
    <t>http://promebelclub.ru/forum/showpost.php?p=66635&amp;postcount=252</t>
  </si>
  <si>
    <t>http://promebelclub.ru/forum/showpost.php?p=66941&amp;postcount=254</t>
  </si>
  <si>
    <t>http://promebelclub.ru/forum/showpost.php?p=69697&amp;postcount=259</t>
  </si>
  <si>
    <t>http://promebelclub.ru/forum/showpost.php?p=69699&amp;postcount=261</t>
  </si>
  <si>
    <t>http://promebelclub.ru/forum/showpost.php?p=68254&amp;postcount=257</t>
  </si>
  <si>
    <t>http://promebelclub.ru/forum/showpost.php?p=71495&amp;postcount=265</t>
  </si>
  <si>
    <t>http://promebelclub.ru/forum/showpost.php?p=75550&amp;postcount=271</t>
  </si>
  <si>
    <t>http://promebelclub.ru/forum/showpost.php?p=70420&amp;postcount=263</t>
  </si>
  <si>
    <t>http://promebelclub.ru/forum/showpost.php?p=73260&amp;postcount=266</t>
  </si>
  <si>
    <t>http://promebelclub.ru/forum/showpost.php?p=75138&amp;postcount=269</t>
  </si>
  <si>
    <t>http://promebelclub.ru/forum/showpost.php?p=75142&amp;postcount=270</t>
  </si>
  <si>
    <t>http://promebelclub.ru/forum/showpost.php?p=70027&amp;postcount=262</t>
  </si>
  <si>
    <t>http://promebelclub.ru/forum/showpost.php?p=74487&amp;postcount=267</t>
  </si>
  <si>
    <t>http://promebelclub.ru/forum/showpost.php?p=77207&amp;postcount=272</t>
  </si>
  <si>
    <t>Исправность ссылки</t>
  </si>
  <si>
    <t>Наличие картинки</t>
  </si>
  <si>
    <t>http://promebelclub.ru/forum/showpost.php?p=40402&amp;postcount=173</t>
  </si>
  <si>
    <t>http://promebelclub.ru/forum/showpost.php?p=41371&amp;postcount=177</t>
  </si>
  <si>
    <t>http://promebelclub.ru/forum/showpost.php?p=42318&amp;postcount=180</t>
  </si>
  <si>
    <t>http://promebelclub.ru/forum/showpost.php?p=43383&amp;postcount=183</t>
  </si>
  <si>
    <t>Ручка-скоба 9 065 630, 32 мм, хром, Hettich</t>
  </si>
  <si>
    <t>http://promebelclub.ru/forum/showpost.php?p=52210&amp;postcount=196</t>
  </si>
  <si>
    <t>Ручка-кнопка WPO.536, бронза, Giusti</t>
  </si>
  <si>
    <t>Ручка-скоба WMN.536, 128 мм, бронза, Giusti</t>
  </si>
  <si>
    <t>http://promebelclub.ru/forum/showpost.php?p=62999&amp;postcount=244</t>
  </si>
  <si>
    <t>http://promebelclub.ru/forum/showpost.php?p=31637&amp;postcount=152</t>
  </si>
  <si>
    <t>Замок мебельный</t>
  </si>
  <si>
    <t>http://promebelclub.ru/forum/showpost.php?p=51621&amp;postcount=194</t>
  </si>
  <si>
    <t>Набор крепёжных элементов</t>
  </si>
  <si>
    <t>http://promebelclub.ru/forum/showpost.php?p=53528&amp;postcount=202</t>
  </si>
  <si>
    <t>-</t>
  </si>
  <si>
    <t>http://promebelclub.ru/forum/showpost.php?p=34314&amp;postcount=154</t>
  </si>
  <si>
    <t>Держатель CD</t>
  </si>
  <si>
    <t>http://promebelclub.ru/forum/showpost.php?p=34344&amp;postcount=156</t>
  </si>
  <si>
    <t>http://promebelclub.ru/forum/showpost.php?p=41758&amp;postcount=179</t>
  </si>
  <si>
    <t>Держатель CD-10 (в паз)</t>
  </si>
  <si>
    <t>http://promebelclub.ru/forum/showpost.php?p=34612&amp;postcount=157</t>
  </si>
  <si>
    <t>Холодильник</t>
  </si>
  <si>
    <t>http://promebelclub.ru/forum/showpost.php?p=35444&amp;postcount=160</t>
  </si>
  <si>
    <t>Холодильник Sharp SJ-641NBE</t>
  </si>
  <si>
    <t>http://promebelclub.ru/forum/showpost.php?p=35430&amp;postcount=159</t>
  </si>
  <si>
    <t>Посудомоечная машина AEG F 55011 (60 см) встраевымая</t>
  </si>
  <si>
    <t>http://promebelclub.ru/forum/showpost.php?p=38691&amp;postcount=167</t>
  </si>
  <si>
    <t>Варочная поверхность Miele KM417</t>
  </si>
  <si>
    <t>http://promebelclub.ru/forum/showpost.php?p=38704&amp;postcount=168</t>
  </si>
  <si>
    <t>Духовка Ariston FD 52.2 CH Diamond</t>
  </si>
  <si>
    <t>http://promebelclub.ru/forum/showpost.php?p=39389&amp;postcount=171</t>
  </si>
  <si>
    <t>Вытяжка MBS Gloriosa 160 glass</t>
  </si>
  <si>
    <t>http://promebelclub.ru/forum/showpost.php?p=49586&amp;postcount=187</t>
  </si>
  <si>
    <t>Варочная поверхность Ariston</t>
  </si>
  <si>
    <t>http://promebelclub.ru/forum/showpost.php?p=57569&amp;postcount=225</t>
  </si>
  <si>
    <t>Вытяжка Bosch DWW092750-DWW091491</t>
  </si>
  <si>
    <t>http://promebelclub.ru/forum/showpost.php?p=59804&amp;postcount=242</t>
  </si>
  <si>
    <t>Вытяжка Bosch DHI 635 H</t>
  </si>
  <si>
    <t>http://promebelclub.ru/forum/showpost.php?p=60832&amp;postcount=243</t>
  </si>
  <si>
    <t>Вентилятор</t>
  </si>
  <si>
    <t>Колонки</t>
  </si>
  <si>
    <t>http://promebelclub.ru/forum/showpost.php?p=43251&amp;postcount=181</t>
  </si>
  <si>
    <t>Диван 2400х900х950</t>
  </si>
  <si>
    <t>http://promebelclub.ru/forum/showpost.php?p=53907&amp;postcount=207</t>
  </si>
  <si>
    <t>Цветы</t>
  </si>
  <si>
    <t>http://promebelclub.ru/forum/showpost.php?p=57334&amp;postcount=224</t>
  </si>
  <si>
    <t>Стулья</t>
  </si>
  <si>
    <t>http://promebelclub.ru/forum/showpost.php?p=58822&amp;postcount=239</t>
  </si>
  <si>
    <t>Книга</t>
  </si>
  <si>
    <t>http://promebelclub.ru/forum/showpost.php?p=49632&amp;postcount=188</t>
  </si>
  <si>
    <t>Бильярдный стол</t>
  </si>
  <si>
    <t>http://promebelclub.ru/forum/showpost.php?p=66470&amp;postcount=250</t>
  </si>
  <si>
    <t>Условные обозначения</t>
  </si>
  <si>
    <t>http://promebelclub.ru/forum/showpost.php?p=34790&amp;postcount=158</t>
  </si>
  <si>
    <t>Колесо</t>
  </si>
  <si>
    <t>http://promebelclub.ru/forum/showpost.php?p=53530&amp;postcount=203</t>
  </si>
  <si>
    <t>http://promebelclub.ru/forum/showpost.php?p=41300&amp;postcount=176</t>
  </si>
  <si>
    <t>Лифт Ferrari KLOK</t>
  </si>
  <si>
    <t>http://promebelclub.ru/forum/showpost.php?p=34320&amp;postcount=155</t>
  </si>
  <si>
    <t>Поворотный механизм TV</t>
  </si>
  <si>
    <t>http://promebelclub.ru/forum/showpost.php?p=31588&amp;postcount=151</t>
  </si>
  <si>
    <t>Клавиатурные полки с направляющими</t>
  </si>
  <si>
    <t>http://promebelclub.ru/forum/showpost.php?p=51616&amp;postcount=193</t>
  </si>
  <si>
    <t>Ящик SwimBox Boyard 450мм</t>
  </si>
  <si>
    <t>http://promebelclub.ru/forum/showpost.php?p=35538&amp;postcount=161</t>
  </si>
  <si>
    <t>http://promebelclub.ru/forum/showpost.php?p=36471&amp;postcount=164</t>
  </si>
  <si>
    <t>Межкомнатные двери</t>
  </si>
  <si>
    <t>http://promebelclub.ru/forum/showpost.php?p=47716&amp;postcount=186</t>
  </si>
  <si>
    <t>Раздвижная система Wing Line 77</t>
  </si>
  <si>
    <t>http://promebelclub.ru/forum/showpost.php?p=53228&amp;postcount=200</t>
  </si>
  <si>
    <t>http://promebelclub.ru/forum/showpost.php?p=55993&amp;postcount=219</t>
  </si>
  <si>
    <t>Труба с перфорацией</t>
  </si>
  <si>
    <t>http://promebelclub.ru/forum/showpost.php?p=56017&amp;postcount=220</t>
  </si>
  <si>
    <t>http://promebelclub.ru/forum/showpost.php?p=41606&amp;postcount=178</t>
  </si>
  <si>
    <t>Корзины выдвижные "Komandor"</t>
  </si>
  <si>
    <t>http://promebelclub.ru/forum/showpost.php?p=46529&amp;postcount=185</t>
  </si>
  <si>
    <t xml:space="preserve">Корзины выдвижные </t>
  </si>
  <si>
    <t>http://promebelclub.ru/forum/showpost.php?p=58268&amp;postcount=234</t>
  </si>
  <si>
    <t>Держатель брюк</t>
  </si>
  <si>
    <t>http://promebelclub.ru/forum/showpost.php?p=31948&amp;postcount=153</t>
  </si>
  <si>
    <t>Корзины, сушки выдвижные</t>
  </si>
  <si>
    <t>Посудосушитель выдвижной</t>
  </si>
  <si>
    <t>http://promebelclub.ru/forum/showpost.php?p=36803&amp;postcount=166</t>
  </si>
  <si>
    <t>Мойки Franke</t>
  </si>
  <si>
    <t>Мойки Blanco</t>
  </si>
  <si>
    <t>Карусель 360х2 на трубе</t>
  </si>
  <si>
    <t>Фруктовница для баной трубы d50</t>
  </si>
  <si>
    <t>Смеситель BlancoZenos</t>
  </si>
  <si>
    <t>Посудосушитель 800</t>
  </si>
  <si>
    <t>Смеситель IDDIS IDAHO 59103</t>
  </si>
  <si>
    <t>Мойка Alveus Vision 40</t>
  </si>
  <si>
    <t>Смеситель Astracast Indus</t>
  </si>
  <si>
    <t>http://promebelclub.ru/forum/showpost.php?p=40673&amp;postcount=175</t>
  </si>
  <si>
    <t>Сместитель Polo Hansa Germany</t>
  </si>
  <si>
    <t>http://promebelclub.ru/forum/showpost.php?p=43266&amp;postcount=182</t>
  </si>
  <si>
    <t>Мойка Reginox Commodore L1.5</t>
  </si>
  <si>
    <t>http://promebelclub.ru/forum/showpost.php?p=52231&amp;postcount=197</t>
  </si>
  <si>
    <t>Крепёжная планка</t>
  </si>
  <si>
    <t>http://promebelclub.ru/forum/showpost.php?p=53577&amp;postcount=205</t>
  </si>
  <si>
    <t>http://promebelclub.ru/forum/showpost.php?p=53716&amp;postcount=206</t>
  </si>
  <si>
    <t>Мойка Blancocron 6s</t>
  </si>
  <si>
    <t>http://promebelclub.ru/forum/showpost.php?p=58158&amp;postcount=226</t>
  </si>
  <si>
    <t>Карусель Rejs 4/4 D600мм</t>
  </si>
  <si>
    <t>Полка-Карусель NOVA 3/4 D600 Rejs</t>
  </si>
  <si>
    <t>http://promebelclub.ru/forum/showpost.php?p=58487&amp;postcount=235</t>
  </si>
  <si>
    <t>Полка-Карусель NOVA 1/2 D600 Rejs</t>
  </si>
  <si>
    <t>Соединения труб D25 МИКРОН</t>
  </si>
  <si>
    <t>Раздвижная безрамочная система до 30кг</t>
  </si>
  <si>
    <t>http://promebelclub.ru/forum/showpost.php?p=240326&amp;postcount=617</t>
  </si>
  <si>
    <t>Ручка CEBI 4 шт</t>
  </si>
  <si>
    <t>http://promebelclub.ru/forum/showpost.php?p=244555&amp;postcount=619</t>
  </si>
  <si>
    <t>Ручка . Много</t>
  </si>
  <si>
    <t>http://promebelclub.ru/forum/showpost.php?p=245387&amp;postcount=620</t>
  </si>
  <si>
    <t>Ручка-кнопка RC011SC.4 от Мебель комплекта</t>
  </si>
  <si>
    <t>http://promebelclub.ru/forum/showpost.php?p=262280&amp;postcount=668</t>
  </si>
  <si>
    <t>Ручка керамика</t>
  </si>
  <si>
    <t>http://promebelclub.ru/forum/showpost.php?p=239286&amp;postcount=606</t>
  </si>
  <si>
    <t>Фасад и аксессуары системы Monte Bianco (Italion)</t>
  </si>
  <si>
    <t>http://promebelclub.ru/forum/showpost.php?p=240336&amp;postcount=607</t>
  </si>
  <si>
    <t>Баллюстрада</t>
  </si>
  <si>
    <t>http://promebelclub.ru/forum/showpost.php?p=262401&amp;postcount=672</t>
  </si>
  <si>
    <t>Фасад радиусный Monte Bianco</t>
  </si>
  <si>
    <t>http://promebelclub.ru/forum/showpost.php?p=281228&amp;postcount=707</t>
  </si>
  <si>
    <t>Фасад с патиной</t>
  </si>
  <si>
    <t>http://promebelclub.ru/forum/showpost.php?p=285075&amp;postcount=728</t>
  </si>
  <si>
    <t>Фасад AGT</t>
  </si>
  <si>
    <t>http://promebelclub.ru/forum/showpost.php?p=262302&amp;postcount=669</t>
  </si>
  <si>
    <t>Соединитель для стеклянных конструкций, двойной</t>
  </si>
  <si>
    <t>http://promebelclub.ru/forum/showpost.php?p=278423&amp;postcount=704</t>
  </si>
  <si>
    <t>Замок мебельный нажимной</t>
  </si>
  <si>
    <t>http://promebelclub.ru/forum/showpost.php?p=288485&amp;postcount=733</t>
  </si>
  <si>
    <t>Замок (комплекты)</t>
  </si>
  <si>
    <t>Навес (комплекты)</t>
  </si>
  <si>
    <t>http://promebelclub.ru/forum/showpost.php?p=238222&amp;postcount=602</t>
  </si>
  <si>
    <t>Шарнир для крепления ТВ</t>
  </si>
  <si>
    <t>http://promebelclub.ru/forum/showpost.php?p=239619&amp;postcount=610</t>
  </si>
  <si>
    <t>Свч SIEMENS HF 25 G 560</t>
  </si>
  <si>
    <t>http://promebelclub.ru/forum/showpost.php?p=239635&amp;postcount=615</t>
  </si>
  <si>
    <t>Вытяжка встроенная "Krona KAMILLA sensor 600 black"</t>
  </si>
  <si>
    <t>http://promebelclub.ru/forum/showpost.php?p=249842&amp;postcount=621</t>
  </si>
  <si>
    <t>Кухонная техника Samsung</t>
  </si>
  <si>
    <t>http://promebelclub.ru/forum/showpost.php?p=270687&amp;postcount=689</t>
  </si>
  <si>
    <t>Светильник RYRAMID (треугольные)</t>
  </si>
  <si>
    <t>http://promebelclub.ru/forum/showpost.php?p=270688&amp;postcount=690</t>
  </si>
  <si>
    <t>Светильник на гибкой ножке</t>
  </si>
  <si>
    <t>http://promebelclub.ru/forum/showpost.php?p=270690&amp;postcount=691</t>
  </si>
  <si>
    <t>Светильники DUGA</t>
  </si>
  <si>
    <t>http://promebelclub.ru/forum/showpost.php?p=274075&amp;postcount=697</t>
  </si>
  <si>
    <t>Варочная панель HBA43S421E</t>
  </si>
  <si>
    <t>http://promebelclub.ru/forum/showpost.php?p=274081&amp;postcount=698</t>
  </si>
  <si>
    <t>Духовка HBA43S421E</t>
  </si>
  <si>
    <t>http://promebelclub.ru/forum/showpost.php?p=274084&amp;postcount=699</t>
  </si>
  <si>
    <t>СВЧ печь 510х300х445</t>
  </si>
  <si>
    <t>http://promebelclub.ru/forum/showpost.php?p=281884&amp;postcount=710</t>
  </si>
  <si>
    <t>Выдвижной удлинитель</t>
  </si>
  <si>
    <t>http://promebelclub.ru/forum/showpost.php?p=254037&amp;postcount=629</t>
  </si>
  <si>
    <t>Карниз прямой</t>
  </si>
  <si>
    <t>http://promebelclub.ru/forum/showpost.php?p=237914&amp;postcount=601</t>
  </si>
  <si>
    <t>Контуры людей для оформления эскизов изделий, планировок.</t>
  </si>
  <si>
    <t>http://promebelclub.ru/forum/showpost.php?p=249864&amp;postcount=622</t>
  </si>
  <si>
    <t>Стул ИЗО</t>
  </si>
  <si>
    <t>http://promebelclub.ru/forum/showpost.php?p=259832&amp;postcount=663</t>
  </si>
  <si>
    <t xml:space="preserve">Счетчик воды </t>
  </si>
  <si>
    <t>http://promebelclub.ru/forum/showpost.php?p=269800&amp;postcount=683</t>
  </si>
  <si>
    <t>Игрушки для детского сада</t>
  </si>
  <si>
    <t>http://promebelclub.ru/forum/showpost.php?p=257863&amp;postcount=647</t>
  </si>
  <si>
    <t>Диван Г-образный по-модульно</t>
  </si>
  <si>
    <t>http://promebelclub.ru/forum/showpost.php?p=239879&amp;postcount=616</t>
  </si>
  <si>
    <t>Опора кухонная МДМ 100 мм и 150 мм серия 1031</t>
  </si>
  <si>
    <t>http://promebelclub.ru/forum/showpost.php?p=262922&amp;postcount=673</t>
  </si>
  <si>
    <t>Опора кухонная 100. 150</t>
  </si>
  <si>
    <t>http://promebelclub.ru/forum/showpost.php?p=273919&amp;postcount=696</t>
  </si>
  <si>
    <t>Ролик</t>
  </si>
  <si>
    <t>http://promebelclub.ru/forum/showpost.php?p=288776&amp;postcount=737</t>
  </si>
  <si>
    <t>http://promebelclub.ru/forum/showpost.php?p=274462&amp;postcount=701</t>
  </si>
  <si>
    <t>Петля для стекла наружная</t>
  </si>
  <si>
    <t>http://promebelclub.ru/forum/showpost.php?p=286828&amp;postcount=731</t>
  </si>
  <si>
    <t xml:space="preserve">Петля карточная </t>
  </si>
  <si>
    <t>http://promebelclub.ru/forum/showpost.php?p=289802&amp;postcount=745</t>
  </si>
  <si>
    <t>Петля для фальшпанели вкладная</t>
  </si>
  <si>
    <t>http://promebelclub.ru/forum/showpost.php?p=276591&amp;postcount=702</t>
  </si>
  <si>
    <t>Подъёмник для кровати на 36гр</t>
  </si>
  <si>
    <t>http://promebelclub.ru/forum/showpost.php?p=281883&amp;postcount=709</t>
  </si>
  <si>
    <t>Кронштейн для ортопед оснований</t>
  </si>
  <si>
    <t>http://promebelclub.ru/forum/showpost.php?p=281894&amp;postcount=711</t>
  </si>
  <si>
    <t>http://promebelclub.ru/forum/showpost.php?p=289319&amp;postcount=742</t>
  </si>
  <si>
    <t>Подъёмник Duo и Duo Forte, Kessebohmer</t>
  </si>
  <si>
    <t>http://promebelclub.ru/forum/showpost.php?p=258103&amp;postcount=653</t>
  </si>
  <si>
    <t>Механизмы трансформации мягкой мебели</t>
  </si>
  <si>
    <t>http://promebelclub.ru/forum/showpost.php?p=250459&amp;postcount=623</t>
  </si>
  <si>
    <t>Направляющие шариковые (250-600)</t>
  </si>
  <si>
    <t>http://promebelclub.ru/forum/showpost.php?p=253612&amp;postcount=628</t>
  </si>
  <si>
    <t>http://promebelclub.ru/forum/showpost.php?p=256859&amp;postcount=634</t>
  </si>
  <si>
    <t>Выдвижные ящики LS Box 450 (реллинг.двойной реллинг)</t>
  </si>
  <si>
    <t>http://promebelclub.ru/forum/showpost.php?p=257718&amp;postcount=643</t>
  </si>
  <si>
    <t>Tandembox M с доп. двустенной боковиной (высота D) L450</t>
  </si>
  <si>
    <t>http://promebelclub.ru/forum/showpost.php?p=257746&amp;postcount=646</t>
  </si>
  <si>
    <t>http://promebelclub.ru/forum/showpost.php?p=259618&amp;postcount=661</t>
  </si>
  <si>
    <t>Tandembox K одинарный релинг (высота C) L450</t>
  </si>
  <si>
    <t>http://promebelclub.ru/forum/showpost.php?p=262303&amp;postcount=670</t>
  </si>
  <si>
    <t>Ящик для направляющих с насадным монтажом</t>
  </si>
  <si>
    <t>http://promebelclub.ru/forum/showpost.php?p=263726&amp;postcount=674</t>
  </si>
  <si>
    <t>Tandembox N (высота N) L450</t>
  </si>
  <si>
    <t>http://promebelclub.ru/forum/showpost.php?p=270976&amp;postcount=693</t>
  </si>
  <si>
    <t>Tandembox M (высота M) L450</t>
  </si>
  <si>
    <t>http://promebelclub.ru/forum/showpost.php?p=273729&amp;postcount=694</t>
  </si>
  <si>
    <t>Tandembox M одинарный релинг (высота B) L450</t>
  </si>
  <si>
    <t>http://promebelclub.ru/forum/showpost.php?p=273914&amp;postcount=695</t>
  </si>
  <si>
    <t>Tandembox M двойной релинг (высота D) L450</t>
  </si>
  <si>
    <t>http://promebelclub.ru/forum/showpost.php?p=286326&amp;postcount=730</t>
  </si>
  <si>
    <t>Метабоксы Боярд 3 вида</t>
  </si>
  <si>
    <t>http://promebelclub.ru/forum/showpost.php?p=290727&amp;postcount=748</t>
  </si>
  <si>
    <t>Выдвижные ящики. Подборка</t>
  </si>
  <si>
    <t>http://promebelclub.ru/forum/showpost.php?p=256520&amp;postcount=632</t>
  </si>
  <si>
    <t>Стеллажная система Аристо</t>
  </si>
  <si>
    <t>http://promebelclub.ru/forum/showpost.php?p=256521&amp;postcount=633</t>
  </si>
  <si>
    <t>Стеллажная система Аристо (комплектующие)</t>
  </si>
  <si>
    <t>http://promebelclub.ru/forum/showpost.php?p=281999&amp;postcount=713</t>
  </si>
  <si>
    <t>http://promebelclub.ru/forum/showpost.php?p=283872&amp;postcount=722</t>
  </si>
  <si>
    <t>Система Версаль для шкафов-купе</t>
  </si>
  <si>
    <t>http://promebelclub.ru/forum/showpost.php?p=287959&amp;postcount=732</t>
  </si>
  <si>
    <t>Комплект для скошенной (мансардной) двери системы Командор </t>
  </si>
  <si>
    <t>http://promebelclub.ru/forum/showpost.php?p=290236&amp;postcount=747</t>
  </si>
  <si>
    <t>http://promebelclub.ru/forum/showpost.php?p=239366&amp;postcount=609</t>
  </si>
  <si>
    <t>Рамка выдвижная Vibo АТ69</t>
  </si>
  <si>
    <t>http://promebelclub.ru/forum/showpost.php?p=240404&amp;postcount=618</t>
  </si>
  <si>
    <t xml:space="preserve">Рамка выдвижная Vibo </t>
  </si>
  <si>
    <t>http://promebelclub.ru/forum/showpost.php?p=250871&amp;postcount=627</t>
  </si>
  <si>
    <t>Штангодержатель овальный</t>
  </si>
  <si>
    <t>http://promebelclub.ru/forum/showpost.php?p=265165&amp;postcount=681</t>
  </si>
  <si>
    <t xml:space="preserve">Полка сотовая </t>
  </si>
  <si>
    <t>http://promebelclub.ru/forum/showpost.php?p=274459&amp;postcount=700</t>
  </si>
  <si>
    <t>Вешалка выдвижня (комплект)</t>
  </si>
  <si>
    <t>http://promebelclub.ru/forum/showpost.php?p=261913&amp;postcount=665</t>
  </si>
  <si>
    <t>http://promebelclub.ru/forum/showpost.php?p=261914&amp;postcount=666</t>
  </si>
  <si>
    <t>http://promebelclub.ru/forum/showpost.php?p=261915&amp;postcount=667</t>
  </si>
  <si>
    <t>http://promebelclub.ru/forum/showpost.php?p=264591&amp;postcount=680</t>
  </si>
  <si>
    <t>http://promebelclub.ru/forum/showpost.php?p=270695&amp;postcount=692</t>
  </si>
  <si>
    <t>Рейлинг труба с фурнитурой</t>
  </si>
  <si>
    <t>http://promebelclub.ru/forum/showpost.php?p=286252&amp;postcount=729</t>
  </si>
  <si>
    <t>Карго Starax боковое для базы 150 мм. с доводчиком (S-2211)</t>
  </si>
  <si>
    <t>Бутылочница</t>
  </si>
  <si>
    <t>http://promebelclub.ru/forum/showpost.php?p=289441&amp;postcount=743</t>
  </si>
  <si>
    <t>Мойка Polar-PXN 651-78</t>
  </si>
  <si>
    <t>http://promebelclub.ru/forum/showpost.php?p=289542&amp;postcount=744</t>
  </si>
  <si>
    <t>Посудосушитель INOXA</t>
  </si>
  <si>
    <t>Посудосушитель Vibo (600, 800, 900 мм)</t>
  </si>
  <si>
    <t>Посудосушитель (комплекты)</t>
  </si>
  <si>
    <t>Микролифт/выдвижные вешалки Rejs</t>
  </si>
  <si>
    <t>Ручка-рейлинг RE 1004_128 хром</t>
  </si>
  <si>
    <t>Ручка-рейлинг RE 1004_192 хром</t>
  </si>
  <si>
    <t>Ручка-рейлинг RE 1004_224 хром</t>
  </si>
  <si>
    <t>Ручка-рейлинг RE 1004_288 хром</t>
  </si>
  <si>
    <t>Ручка-рейлинг RE 1004_320 хром</t>
  </si>
  <si>
    <t>Ручка-рейлинг RE 1004_352 хром</t>
  </si>
  <si>
    <t>Ручка-рейлинг RE 1004_448 хром</t>
  </si>
  <si>
    <t>Ручка-рейлинг RE 1004_96 хром</t>
  </si>
  <si>
    <t>Ручка-скоба WP-07-96 Хром</t>
  </si>
  <si>
    <t>Ручка Cosma 2870</t>
  </si>
  <si>
    <t>Ручка-рейлинг GAMET</t>
  </si>
  <si>
    <t>Ручка-рейлинг RE81</t>
  </si>
  <si>
    <t>Ручка-раковина FR007128 Валмакс</t>
  </si>
  <si>
    <t xml:space="preserve">Опора массив </t>
  </si>
  <si>
    <t>Профиль торговый РОСАЛ С4-20</t>
  </si>
  <si>
    <t>Подъёмники газовые</t>
  </si>
  <si>
    <t>Подъёмники механические</t>
  </si>
  <si>
    <t>Подъёмник Duo Kessebohmer</t>
  </si>
  <si>
    <t>Подъемник складной GTV</t>
  </si>
  <si>
    <t>Система Joker/Uno</t>
  </si>
  <si>
    <t>JK051 Держатель для панели и стекла</t>
  </si>
  <si>
    <t>Jok 55 Крепеж двуплечий для панелей</t>
  </si>
  <si>
    <t>JOK 80</t>
  </si>
  <si>
    <t>JOK 81</t>
  </si>
  <si>
    <t>R42M соединитель Т-обр.</t>
  </si>
  <si>
    <t>UNO3 Крепеж двуплечий 220</t>
  </si>
  <si>
    <t>Заглушка трубы D=25 R-17 плоская</t>
  </si>
  <si>
    <t>Фланец барной колонны Верхн</t>
  </si>
  <si>
    <t>Фланец барной колонны Нижн</t>
  </si>
  <si>
    <t>Элементы системы</t>
  </si>
  <si>
    <t>Труба, фланцы</t>
  </si>
  <si>
    <t>Корзины и лотки</t>
  </si>
  <si>
    <t>Полки сетчатые</t>
  </si>
  <si>
    <t>Плинтусы пристеночные</t>
  </si>
  <si>
    <t>Цоколи</t>
  </si>
  <si>
    <t>Теле-, видео-, аудиотехника</t>
  </si>
  <si>
    <t>Сабвуфер</t>
  </si>
  <si>
    <t>http://promebelclub.ru/forum/showpost.php?p=421&amp;postcount=3</t>
  </si>
  <si>
    <t>Готовые проекты мебели</t>
  </si>
  <si>
    <t>http://promebelclub.ru/forum/showpost.php?p=769&amp;postcount=4</t>
  </si>
  <si>
    <t>Посудосушитель опускаемый вниз</t>
  </si>
  <si>
    <t>http://promebelclub.ru/forum/showpost.php?p=773&amp;postcount=5</t>
  </si>
  <si>
    <t>СВЧ-печь</t>
  </si>
  <si>
    <t>http://promebelclub.ru/forum/showpost.php?p=797&amp;postcount=6</t>
  </si>
  <si>
    <t>Монитор LCD</t>
  </si>
  <si>
    <t>http://promebelclub.ru/forum/showpost.php?p=803&amp;postcount=7</t>
  </si>
  <si>
    <t>Клавиатура</t>
  </si>
  <si>
    <t>http://promebelclub.ru/forum/showpost.php?p=808&amp;postcount=8</t>
  </si>
  <si>
    <t>http://promebelclub.ru/forum/showpost.php?p=1411&amp;postcount=9</t>
  </si>
  <si>
    <t>http://promebelclub.ru/forum/showpost.php?p=1650&amp;postcount=10</t>
  </si>
  <si>
    <t>Штанга выдвижная. Несколько</t>
  </si>
  <si>
    <t>Заглушки</t>
  </si>
  <si>
    <t>Кронштейны и газлифты</t>
  </si>
  <si>
    <t>Наполнение шкафа</t>
  </si>
  <si>
    <t>Фурнитура Найди</t>
  </si>
  <si>
    <t>Корзины выдвижные Amix</t>
  </si>
  <si>
    <t>http://promebelclub.ru/forum/showpost.php?p=1804&amp;postcount=12</t>
  </si>
  <si>
    <t>Штанга D25 и 30х15</t>
  </si>
  <si>
    <t>http://promebelclub.ru/forum/showpost.php?p=2211&amp;postcount=13</t>
  </si>
  <si>
    <t>Кресло офисное на роликах</t>
  </si>
  <si>
    <t>Рейлинги Vibo</t>
  </si>
  <si>
    <t>Клавиатура, мышь, коврик</t>
  </si>
  <si>
    <t xml:space="preserve">Телевизор LG 21 дюйм </t>
  </si>
  <si>
    <t>http://promebelclub.ru/forum/showpost.php?p=3874&amp;postcount=17</t>
  </si>
  <si>
    <t>http://promebelclub.ru/forum/showpost.php?p=4184&amp;postcount=20</t>
  </si>
  <si>
    <t>http://promebelclub.ru/forum/showpost.php?p=4245&amp;postcount=21</t>
  </si>
  <si>
    <t>http://promebelclub.ru/forum/showpost.php?p=4265&amp;postcount=22</t>
  </si>
  <si>
    <t>http://promebelclub.ru/forum/showpost.php?p=4443&amp;postcount=23</t>
  </si>
  <si>
    <t>http://promebelclub.ru/forum/showpost.php?p=4446&amp;postcount=24</t>
  </si>
  <si>
    <t>http://promebelclub.ru/forum/showpost.php?p=4452&amp;postcount=25</t>
  </si>
  <si>
    <t>http://promebelclub.ru/forum/showpost.php?p=4462&amp;postcount=26</t>
  </si>
  <si>
    <t>http://promebelclub.ru/forum/showpost.php?p=4542&amp;postcount=27</t>
  </si>
  <si>
    <t>http://promebelclub.ru/forum/showpost.php?p=4543&amp;postcount=28</t>
  </si>
  <si>
    <t>http://promebelclub.ru/forum/showpost.php?p=4568&amp;postcount=29</t>
  </si>
  <si>
    <t>http://promebelclub.ru/forum/showpost.php?p=4583&amp;postcount=30</t>
  </si>
  <si>
    <t>http://promebelclub.ru/forum/showpost.php?p=4600&amp;postcount=31</t>
  </si>
  <si>
    <t>http://promebelclub.ru/forum/showpost.php?p=4602&amp;postcount=32</t>
  </si>
  <si>
    <t>http://promebelclub.ru/forum/showpost.php?p=4619&amp;postcount=33</t>
  </si>
  <si>
    <t>http://promebelclub.ru/forum/showpost.php?p=4670&amp;postcount=34</t>
  </si>
  <si>
    <t>http://promebelclub.ru/forum/showpost.php?p=5315&amp;postcount=36</t>
  </si>
  <si>
    <t>http://promebelclub.ru/forum/showpost.php?p=5377&amp;postcount=37</t>
  </si>
  <si>
    <t>http://promebelclub.ru/forum/showpost.php?p=5622&amp;postcount=38</t>
  </si>
  <si>
    <t>http://promebelclub.ru/forum/showpost.php?p=5731&amp;postcount=39</t>
  </si>
  <si>
    <t>http://promebelclub.ru/forum/showpost.php?p=5876&amp;postcount=40</t>
  </si>
  <si>
    <t>Держатель</t>
  </si>
  <si>
    <t>http://promebelclub.ru/forum/showpost.php?p=6045&amp;postcount=41</t>
  </si>
  <si>
    <t>http://promebelclub.ru/forum/showpost.php?p=6334&amp;postcount=45</t>
  </si>
  <si>
    <t>http://promebelclub.ru/forum/showpost.php?p=7828&amp;postcount=46</t>
  </si>
  <si>
    <t>http://promebelclub.ru/forum/showpost.php?p=9431&amp;postcount=47</t>
  </si>
  <si>
    <t>http://promebelclub.ru/forum/showpost.php?p=9442&amp;postcount=48</t>
  </si>
  <si>
    <t>http://promebelclub.ru/forum/showpost.php?p=9527&amp;postcount=50</t>
  </si>
  <si>
    <t>http://promebelclub.ru/forum/showpost.php?p=9707&amp;postcount=51</t>
  </si>
  <si>
    <t>http://promebelclub.ru/forum/showpost.php?p=9782&amp;postcount=52</t>
  </si>
  <si>
    <t>http://promebelclub.ru/forum/showpost.php?p=10041&amp;postcount=53</t>
  </si>
  <si>
    <t>http://promebelclub.ru/forum/showpost.php?p=10053&amp;postcount=54</t>
  </si>
  <si>
    <t>http://promebelclub.ru/forum/showpost.php?p=10056&amp;postcount=55</t>
  </si>
  <si>
    <t>http://promebelclub.ru/forum/showpost.php?p=10502&amp;postcount=56</t>
  </si>
  <si>
    <t>http://promebelclub.ru/forum/showpost.php?p=10540&amp;postcount=57</t>
  </si>
  <si>
    <t>http://promebelclub.ru/forum/showpost.php?p=10546&amp;postcount=58</t>
  </si>
  <si>
    <t>http://promebelclub.ru/forum/showpost.php?p=10644&amp;postcount=59</t>
  </si>
  <si>
    <t>http://promebelclub.ru/forum/showpost.php?p=10650&amp;postcount=60</t>
  </si>
  <si>
    <t>http://promebelclub.ru/forum/showpost.php?p=10651&amp;postcount=61</t>
  </si>
  <si>
    <t>http://promebelclub.ru/forum/showpost.php?p=10671&amp;postcount=62</t>
  </si>
  <si>
    <t>http://promebelclub.ru/forum/showpost.php?p=10850&amp;postcount=63</t>
  </si>
  <si>
    <t>http://promebelclub.ru/forum/showpost.php?p=10883&amp;postcount=64</t>
  </si>
  <si>
    <t>http://promebelclub.ru/forum/showpost.php?p=10891&amp;postcount=65</t>
  </si>
  <si>
    <t>Стиральная машина Indesit Moon</t>
  </si>
  <si>
    <t>http://promebelclub.ru/forum/showpost.php?p=10968&amp;postcount=67</t>
  </si>
  <si>
    <t>http://promebelclub.ru/forum/showpost.php?p=11198&amp;postcount=68</t>
  </si>
  <si>
    <t>http://promebelclub.ru/forum/showpost.php?p=11199&amp;postcount=69</t>
  </si>
  <si>
    <t>http://promebelclub.ru/forum/showpost.php?p=11205&amp;postcount=70</t>
  </si>
  <si>
    <t>http://promebelclub.ru/forum/showpost.php?p=11253&amp;postcount=71</t>
  </si>
  <si>
    <t>http://promebelclub.ru/forum/showpost.php?p=11395&amp;postcount=72</t>
  </si>
  <si>
    <t>http://promebelclub.ru/forum/showpost.php?p=11411&amp;postcount=73</t>
  </si>
  <si>
    <t>http://promebelclub.ru/forum/showpost.php?p=11448&amp;postcount=74</t>
  </si>
  <si>
    <t>http://promebelclub.ru/forum/showpost.php?p=11461&amp;postcount=75</t>
  </si>
  <si>
    <t>http://promebelclub.ru/forum/showpost.php?p=11852&amp;postcount=76</t>
  </si>
  <si>
    <t>http://promebelclub.ru/forum/showpost.php?p=11908&amp;postcount=77</t>
  </si>
  <si>
    <t>http://promebelclub.ru/forum/showpost.php?p=12076&amp;postcount=78</t>
  </si>
  <si>
    <t>http://promebelclub.ru/forum/showpost.php?p=12247&amp;postcount=79</t>
  </si>
  <si>
    <t>http://promebelclub.ru/forum/showpost.php?p=12650&amp;postcount=80</t>
  </si>
  <si>
    <t>http://promebelclub.ru/forum/showpost.php?p=12864&amp;postcount=81</t>
  </si>
  <si>
    <t>http://promebelclub.ru/forum/showpost.php?p=12923&amp;postcount=82</t>
  </si>
  <si>
    <t>http://promebelclub.ru/forum/showpost.php?p=12946&amp;postcount=83</t>
  </si>
  <si>
    <t>http://promebelclub.ru/forum/showpost.php?p=13241&amp;postcount=84</t>
  </si>
  <si>
    <t>http://promebelclub.ru/forum/showpost.php?p=14129&amp;postcount=85</t>
  </si>
  <si>
    <t>http://promebelclub.ru/forum/showpost.php?p=15140&amp;postcount=87</t>
  </si>
  <si>
    <t>http://promebelclub.ru/forum/showpost.php?p=15181&amp;postcount=88</t>
  </si>
  <si>
    <t>http://promebelclub.ru/forum/showpost.php?p=15609&amp;postcount=90</t>
  </si>
  <si>
    <t>http://promebelclub.ru/forum/showpost.php?p=15909&amp;postcount=91</t>
  </si>
  <si>
    <t>http://promebelclub.ru/forum/showpost.php?p=15934&amp;postcount=92</t>
  </si>
  <si>
    <t>http://promebelclub.ru/forum/showpost.php?p=15943&amp;postcount=93</t>
  </si>
  <si>
    <t>http://promebelclub.ru/forum/showpost.php?p=16176&amp;postcount=94</t>
  </si>
  <si>
    <t>http://promebelclub.ru/forum/showpost.php?p=16516&amp;postcount=95</t>
  </si>
  <si>
    <t>http://promebelclub.ru/forum/showpost.php?p=17399&amp;postcount=96</t>
  </si>
  <si>
    <t>http://promebelclub.ru/forum/showpost.php?p=17451&amp;postcount=97</t>
  </si>
  <si>
    <t>http://promebelclub.ru/forum/showpost.php?p=17493&amp;postcount=98</t>
  </si>
  <si>
    <t>http://promebelclub.ru/forum/showpost.php?p=17525&amp;postcount=99</t>
  </si>
  <si>
    <t>http://promebelclub.ru/forum/showpost.php?p=17566&amp;postcount=100</t>
  </si>
  <si>
    <t>http://promebelclub.ru/forum/showpost.php?p=17618&amp;postcount=101</t>
  </si>
  <si>
    <t>http://promebelclub.ru/forum/showpost.php?p=17639&amp;postcount=102</t>
  </si>
  <si>
    <t>http://promebelclub.ru/forum/showpost.php?p=18454&amp;postcount=103</t>
  </si>
  <si>
    <t>http://promebelclub.ru/forum/showpost.php?p=18456&amp;postcount=104</t>
  </si>
  <si>
    <t>http://promebelclub.ru/forum/showpost.php?p=18688&amp;postcount=105</t>
  </si>
  <si>
    <t>http://promebelclub.ru/forum/showpost.php?p=19636&amp;postcount=107</t>
  </si>
  <si>
    <t>http://promebelclub.ru/forum/showpost.php?p=19744&amp;postcount=108</t>
  </si>
  <si>
    <t>http://promebelclub.ru/forum/showpost.php?p=19774&amp;postcount=109</t>
  </si>
  <si>
    <t>http://promebelclub.ru/forum/showpost.php?p=19785&amp;postcount=110</t>
  </si>
  <si>
    <t>http://promebelclub.ru/forum/showpost.php?p=19817&amp;postcount=111</t>
  </si>
  <si>
    <t>http://promebelclub.ru/forum/showpost.php?p=20463&amp;postcount=114</t>
  </si>
  <si>
    <t>http://promebelclub.ru/forum/showpost.php?p=21324&amp;postcount=115</t>
  </si>
  <si>
    <t>http://promebelclub.ru/forum/showpost.php?p=21932&amp;postcount=117</t>
  </si>
  <si>
    <t>http://promebelclub.ru/forum/showpost.php?p=22599&amp;postcount=118</t>
  </si>
  <si>
    <t>http://promebelclub.ru/forum/showpost.php?p=25083&amp;postcount=119</t>
  </si>
  <si>
    <t>http://promebelclub.ru/forum/showpost.php?p=25145&amp;postcount=120</t>
  </si>
  <si>
    <t>http://promebelclub.ru/forum/showpost.php?p=26115&amp;postcount=121</t>
  </si>
  <si>
    <t>http://promebelclub.ru/forum/showpost.php?p=26487&amp;postcount=122</t>
  </si>
  <si>
    <t>http://promebelclub.ru/forum/showpost.php?p=26737&amp;postcount=125</t>
  </si>
  <si>
    <t>http://promebelclub.ru/forum/showpost.php?p=27066&amp;postcount=126</t>
  </si>
  <si>
    <t>http://promebelclub.ru/forum/showpost.php?p=27207&amp;postcount=127</t>
  </si>
  <si>
    <t>http://promebelclub.ru/forum/showpost.php?p=27267&amp;postcount=128</t>
  </si>
  <si>
    <t>http://promebelclub.ru/forum/showpost.php?p=27294&amp;postcount=129</t>
  </si>
  <si>
    <t>http://promebelclub.ru/forum/showpost.php?p=27347&amp;postcount=133</t>
  </si>
  <si>
    <t>http://promebelclub.ru/forum/showpost.php?p=27505&amp;postcount=136</t>
  </si>
  <si>
    <t>http://promebelclub.ru/forum/showpost.php?p=27928&amp;postcount=144</t>
  </si>
  <si>
    <t>http://promebelclub.ru/forum/showpost.php?p=27996&amp;postcount=145</t>
  </si>
  <si>
    <t>http://promebelclub.ru/forum/showpost.php?p=28856&amp;postcount=146</t>
  </si>
  <si>
    <t>http://promebelclub.ru/forum/showpost.php?p=29569&amp;postcount=147</t>
  </si>
  <si>
    <t>http://promebelclub.ru/forum/showpost.php?p=30387&amp;postcount=148</t>
  </si>
  <si>
    <t>http://promebelclub.ru/forum/showpost.php?p=30849&amp;postcount=149</t>
  </si>
  <si>
    <t>http://promebelclub.ru/forum/showpost.php?p=31587&amp;postcount=150</t>
  </si>
  <si>
    <t>Проекты мебели</t>
  </si>
  <si>
    <t>http://promebelclub.ru/forum/showpost.php?p=131850&amp;postcount=361</t>
  </si>
  <si>
    <t>http://promebelclub.ru/forum/showpost.php?p=132357&amp;postcount=363</t>
  </si>
  <si>
    <t>http://promebelclub.ru/forum/showpost.php?p=133828&amp;postcount=366</t>
  </si>
  <si>
    <t>http://promebelclub.ru/forum/showpost.php?p=129373&amp;postcount=358</t>
  </si>
  <si>
    <t>http://promebelclub.ru/forum/showpost.php?p=134162&amp;postcount=369</t>
  </si>
  <si>
    <t>http://promebelclub.ru/forum/showpost.php?p=127830&amp;postcount=341</t>
  </si>
  <si>
    <t>http://promebelclub.ru/forum/showpost.php?p=127843&amp;postcount=342</t>
  </si>
  <si>
    <t>http://promebelclub.ru/forum/showpost.php?p=127930&amp;postcount=344</t>
  </si>
  <si>
    <t>http://promebelclub.ru/forum/showpost.php?p=128016&amp;postcount=347</t>
  </si>
  <si>
    <t>http://promebelclub.ru/forum/showpost.php?p=128060&amp;postcount=348</t>
  </si>
  <si>
    <t>http://promebelclub.ru/forum/showpost.php?p=128152&amp;postcount=349</t>
  </si>
  <si>
    <t>http://promebelclub.ru/forum/showpost.php?p=133830&amp;postcount=367</t>
  </si>
  <si>
    <t>http://promebelclub.ru/forum/showpost.php?p=134910&amp;postcount=370</t>
  </si>
  <si>
    <t>Подборка вентиляционных решеток</t>
  </si>
  <si>
    <t>http://promebelclub.ru/forum/showpost.php?p=128877&amp;postcount=355</t>
  </si>
  <si>
    <t>http://promebelclub.ru/forum/showpost.php?p=128923&amp;postcount=357</t>
  </si>
  <si>
    <t>Петля накладная 110гр</t>
  </si>
  <si>
    <t>http://promebelclub.ru/forum/showpost.php?p=130241&amp;postcount=359</t>
  </si>
  <si>
    <t>http://promebelclub.ru/forum/showpost.php?p=132372&amp;postcount=364</t>
  </si>
  <si>
    <t>http://promebelclub.ru/forum/showpost.php?p=131659&amp;postcount=360</t>
  </si>
  <si>
    <t>Безрамочная система SKM-30</t>
  </si>
  <si>
    <t>http://promebelclub.ru/forum/showpost.php?p=131922&amp;postcount=362</t>
  </si>
  <si>
    <t>Гардеробная (колонная система Komandor)</t>
  </si>
  <si>
    <t>http://promebelclub.ru/forum/showpost.php?p=133811&amp;postcount=365</t>
  </si>
  <si>
    <t>http://promebelclub.ru/forum/showpost.php?p=134027&amp;postcount=368</t>
  </si>
  <si>
    <t>Ручка врезная GTV UA-01-326-128 и 096</t>
  </si>
  <si>
    <t>Ручка - разные</t>
  </si>
  <si>
    <t>Стяжка эксцентриковая</t>
  </si>
  <si>
    <t>http://promebelclub.ru/forum/showpost.php?p=97396&amp;postcount=303</t>
  </si>
  <si>
    <t>http://promebelclub.ru/forum/showpost.php?p=98734&amp;postcount=308</t>
  </si>
  <si>
    <t>http://promebelclub.ru/forum/showpost.php?p=98656&amp;postcount=306</t>
  </si>
  <si>
    <t>http://promebelclub.ru/forum/showpost.php?p=98834&amp;postcount=310</t>
  </si>
  <si>
    <t>http://promebelclub.ru/forum/showpost.php?p=100716&amp;postcount=311</t>
  </si>
  <si>
    <t>http://promebelclub.ru/forum/showpost.php?p=100967&amp;postcount=312</t>
  </si>
  <si>
    <t>http://promebelclub.ru/forum/showpost.php?p=102092&amp;postcount=313</t>
  </si>
  <si>
    <t>http://promebelclub.ru/forum/showpost.php?p=105180&amp;postcount=316</t>
  </si>
  <si>
    <t>http://promebelclub.ru/forum/showpost.php?p=110648&amp;postcount=318</t>
  </si>
  <si>
    <t>http://promebelclub.ru/forum/showpost.php?p=112323&amp;postcount=319</t>
  </si>
  <si>
    <t>http://promebelclub.ru/forum/showpost.php?p=112642&amp;postcount=320</t>
  </si>
  <si>
    <t>http://promebelclub.ru/forum/showpost.php?p=115652&amp;postcount=321</t>
  </si>
  <si>
    <t>http://promebelclub.ru/forum/showpost.php?p=122251&amp;postcount=323</t>
  </si>
  <si>
    <t>http://promebelclub.ru/forum/showpost.php?p=124607&amp;postcount=324</t>
  </si>
  <si>
    <t>http://promebelclub.ru/forum/showpost.php?p=125081&amp;postcount=330</t>
  </si>
  <si>
    <t>http://promebelclub.ru/forum/showpost.php?p=124916&amp;postcount=326</t>
  </si>
  <si>
    <t>http://promebelclub.ru/forum/showpost.php?p=125531&amp;postcount=335</t>
  </si>
  <si>
    <t>http://promebelclub.ru/forum/showpost.php?p=125795&amp;postcount=336</t>
  </si>
  <si>
    <t>http://promebelclub.ru/forum/showpost.php?p=126261&amp;postcount=338</t>
  </si>
  <si>
    <t>http://promebelclub.ru/forum/showpost.php?p=126311&amp;postcount=339</t>
  </si>
  <si>
    <t>№ в теме</t>
  </si>
  <si>
    <t>Верно</t>
  </si>
  <si>
    <t>http://promebelclub.ru/forum/showpost.php?p=1697&amp;postcount=11</t>
  </si>
  <si>
    <t>http://promebelclub.ru/forum/showpost.php?p=2947&amp;postcount=14</t>
  </si>
  <si>
    <t>http://promebelclub.ru/forum/showpost.php?p=3286&amp;postcount=15</t>
  </si>
  <si>
    <t>http://promebelclub.ru/forum/showpost.php?p=3875&amp;postcount=18</t>
  </si>
  <si>
    <t>http://promebelclub.ru/forum/showpost.php?p=3876&amp;postcount=19</t>
  </si>
  <si>
    <t>http://promebelclub.ru/forum/showpost.php?p=6048&amp;postcount=42</t>
  </si>
  <si>
    <t>http://promebelclub.ru/forum/showpost.php?p=6049&amp;postcount=43</t>
  </si>
  <si>
    <t>http://promebelclub.ru/forum/showpost.php?p=6050&amp;postcount=44</t>
  </si>
  <si>
    <t>http://promebelclub.ru/forum/showpost.php?p=10895&amp;postcount=66</t>
  </si>
  <si>
    <t>http://promebelclub.ru/forum/showpost.php?p=14218&amp;postcount=86</t>
  </si>
  <si>
    <t>http://promebelclub.ru/forum/showpost.php?p=15558&amp;postcount=89</t>
  </si>
  <si>
    <t>http://promebelclub.ru/forum/showpost.php?p=19840&amp;postcount=112</t>
  </si>
  <si>
    <t>http://promebelclub.ru/forum/showpost.php?p=19851&amp;postcount=113</t>
  </si>
  <si>
    <t>http://promebelclub.ru/forum/showpost.php?p=21535&amp;postcount=116</t>
  </si>
  <si>
    <t>http://promebelclub.ru/forum/showpost.php?p=78560&amp;postcount=276</t>
  </si>
  <si>
    <t>http://promebelclub.ru/forum/showpost.php?p=82061&amp;postcount=279</t>
  </si>
  <si>
    <t>http://promebelclub.ru/forum/showpost.php?p=82975&amp;postcount=280</t>
  </si>
  <si>
    <t>http://promebelclub.ru/forum/showpost.php?p=83907&amp;postcount=281</t>
  </si>
  <si>
    <t>http://promebelclub.ru/forum/showpost.php?p=83942&amp;postcount=282</t>
  </si>
  <si>
    <t>http://promebelclub.ru/forum/showpost.php?p=84258&amp;postcount=283</t>
  </si>
  <si>
    <t>http://promebelclub.ru/forum/showpost.php?p=85697&amp;postcount=284</t>
  </si>
  <si>
    <t>http://promebelclub.ru/forum/showpost.php?p=86068&amp;postcount=285</t>
  </si>
  <si>
    <t>http://promebelclub.ru/forum/showpost.php?p=89025&amp;postcount=292</t>
  </si>
  <si>
    <t>http://promebelclub.ru/forum/showpost.php?p=89029&amp;postcount=294</t>
  </si>
  <si>
    <t>http://promebelclub.ru/forum/showpost.php?p=89200&amp;postcount=295</t>
  </si>
  <si>
    <t>http://promebelclub.ru/forum/showpost.php?p=89633&amp;postcount=296</t>
  </si>
  <si>
    <t>Количество элементов:</t>
  </si>
  <si>
    <t>http://promebelclub.ru/forum/showpost.php?p=135486&amp;postcount=371</t>
  </si>
  <si>
    <t>http://promebelclub.ru/forum/showpost.php?p=135732&amp;postcount=372</t>
  </si>
  <si>
    <t>http://promebelclub.ru/forum/showpost.php?p=136594&amp;postcount=373</t>
  </si>
  <si>
    <t>Замки для стекла и ДСП</t>
  </si>
  <si>
    <t>http://promebelclub.ru/forum/showpost.php?p=136667&amp;postcount=374</t>
  </si>
  <si>
    <t>http://promebelclub.ru/forum/showpost.php?p=137404&amp;postcount=375</t>
  </si>
  <si>
    <t>http://promebelclub.ru/forum/showpost.php?p=137454&amp;postcount=376</t>
  </si>
  <si>
    <t>http://promebelclub.ru/forum/showpost.php?p=137571&amp;postcount=377</t>
  </si>
  <si>
    <t>http://promebelclub.ru/forum/showpost.php?p=137588&amp;postcount=378</t>
  </si>
  <si>
    <t>http://promebelclub.ru/forum/showpost.php?p=137637&amp;postcount=379</t>
  </si>
  <si>
    <t>http://promebelclub.ru/forum/showpost.php?p=138030&amp;postcount=380</t>
  </si>
  <si>
    <t>Сетки и полки для полисистемы (Rejs)</t>
  </si>
  <si>
    <t>http://promebelclub.ru/forum/showpost.php?p=138095&amp;postcount=381</t>
  </si>
  <si>
    <t>http://promebelclub.ru/forum/showpost.php?p=139158&amp;postcount=382</t>
  </si>
  <si>
    <t>http://promebelclub.ru/forum/showpost.php?p=139208&amp;postcount=383</t>
  </si>
  <si>
    <t>http://promebelclub.ru/forum/showpost.php?p=139710&amp;postcount=384</t>
  </si>
  <si>
    <t>http://promebelclub.ru/forum/showpost.php?p=139732&amp;postcount=385</t>
  </si>
  <si>
    <t>http://promebelclub.ru/forum/showpost.php?p=140630&amp;postcount=386</t>
  </si>
  <si>
    <t>http://promebelclub.ru/forum/showpost.php?p=140634&amp;postcount=387</t>
  </si>
  <si>
    <t>http://promebelclub.ru/forum/showpost.php?p=141279&amp;postcount=388</t>
  </si>
  <si>
    <t>http://promebelclub.ru/forum/showpost.php?p=142159&amp;postcount=389</t>
  </si>
  <si>
    <t>http://promebelclub.ru/forum/showpost.php?p=145054&amp;postcount=404</t>
  </si>
  <si>
    <t>http://promebelclub.ru/forum/showpost.php?p=145594&amp;postcount=405</t>
  </si>
  <si>
    <t>Ручка Boyard RS051 (все размеры)</t>
  </si>
  <si>
    <t>Ручка Boyard RS055 (все размеры)</t>
  </si>
  <si>
    <t>Ручка Boyard RS005, 96 мм (128 мм тоже есть для комплекта, но делал не я)</t>
  </si>
  <si>
    <t>Ручка Gamet RG08, RR08 128 мм (160 мм тоже есть для комплекта, но делал не я)</t>
  </si>
  <si>
    <t>Ручка Hettich Intra</t>
  </si>
  <si>
    <t>Ручка Hettich Rialto</t>
  </si>
  <si>
    <t>Ручка Hettich Tolfo</t>
  </si>
  <si>
    <t>Ручка Navaro Azorin рейлинг, золото старое, 160 мм и 320 мм</t>
  </si>
  <si>
    <t>http://promebelclub.ru/forum/showpost.php?p=146196&amp;postcount=406</t>
  </si>
  <si>
    <t>Набор роликов</t>
  </si>
  <si>
    <t>http://promebelclub.ru/forum/showpost.php?p=147367&amp;postcount=409</t>
  </si>
  <si>
    <t>http://promebelclub.ru/forum/showpost.php?p=147671&amp;postcount=410</t>
  </si>
  <si>
    <t>http://promebelclub.ru/forum/showpost.php?p=148144&amp;postcount=411</t>
  </si>
  <si>
    <t>http://promebelclub.ru/forum/showpost.php?p=148181&amp;postcount=412</t>
  </si>
  <si>
    <t>http://promebelclub.ru/forum/showpost.php?p=148383&amp;postcount=413</t>
  </si>
  <si>
    <t>http://promebelclub.ru/forum/showpost.php?p=148570&amp;postcount=416</t>
  </si>
  <si>
    <t>http://promebelclub.ru/forum/showpost.php?p=149023&amp;postcount=417</t>
  </si>
  <si>
    <t>http://promebelclub.ru/forum/showpost.php?p=149039&amp;postcount=418</t>
  </si>
  <si>
    <t>http://promebelclub.ru/forum/showpost.php?p=149154&amp;postcount=419</t>
  </si>
  <si>
    <t>http://promebelclub.ru/forum/showpost.php?p=149244&amp;postcount=420</t>
  </si>
  <si>
    <t>http://promebelclub.ru/forum/showpost.php?p=149245&amp;postcount=421</t>
  </si>
  <si>
    <t>http://promebelclub.ru/forum/showpost.php?p=149765&amp;postcount=422</t>
  </si>
  <si>
    <t>http://promebelclub.ru/forum/showpost.php?p=149842&amp;postcount=423</t>
  </si>
  <si>
    <t>Профиль DECOFIX 240206 Фасад СБ</t>
  </si>
  <si>
    <t>http://promebelclub.ru/forum/showpost.php?p=149923&amp;postcount=424</t>
  </si>
  <si>
    <t>http://promebelclub.ru/forum/showpost.php?p=150332&amp;postcount=425</t>
  </si>
  <si>
    <t>http://promebelclub.ru/forum/showpost.php?p=150994&amp;postcount=426</t>
  </si>
  <si>
    <t>http://promebelclub.ru/forum/showpost.php?p=151037&amp;postcount=427</t>
  </si>
  <si>
    <t>http://promebelclub.ru/forum/showpost.php?p=151064&amp;postcount=428</t>
  </si>
  <si>
    <t>http://promebelclub.ru/forum/showpost.php?p=151066&amp;postcount=429</t>
  </si>
  <si>
    <t>http://promebelclub.ru/forum/showpost.php?p=151281&amp;postcount=430</t>
  </si>
  <si>
    <t>http://promebelclub.ru/forum/showpost.php?p=151511&amp;postcount=431</t>
  </si>
  <si>
    <t>http://promebelclub.ru/forum/showpost.php?p=154584&amp;postcount=432</t>
  </si>
  <si>
    <t>http://promebelclub.ru/forum/showpost.php?p=154600&amp;postcount=433</t>
  </si>
  <si>
    <t>http://promebelclub.ru/forum/showpost.php?p=154693&amp;postcount=434</t>
  </si>
  <si>
    <t>http://promebelclub.ru/forum/showpost.php?p=155254&amp;postcount=435</t>
  </si>
  <si>
    <t>http://promebelclub.ru/forum/showpost.php?p=155706&amp;postcount=438</t>
  </si>
  <si>
    <t>http://promebelclub.ru/forum/showpost.php?p=155761&amp;postcount=439</t>
  </si>
  <si>
    <t>http://promebelclub.ru/forum/showpost.php?p=155814&amp;postcount=440</t>
  </si>
  <si>
    <t>http://promebelclub.ru/forum/showpost.php?p=156051&amp;postcount=441</t>
  </si>
  <si>
    <t>http://promebelclub.ru/forum/showpost.php?p=156976&amp;postcount=445</t>
  </si>
  <si>
    <t>http://promebelclub.ru/forum/showpost.php?p=156978&amp;postcount=446</t>
  </si>
  <si>
    <t>http://promebelclub.ru/forum/showpost.php?p=157065&amp;postcount=447</t>
  </si>
  <si>
    <t>http://promebelclub.ru/forum/showpost.php?p=157184&amp;postcount=448</t>
  </si>
  <si>
    <t>http://promebelclub.ru/forum/showpost.php?p=157422&amp;postcount=449</t>
  </si>
  <si>
    <t>http://promebelclub.ru/forum/showpost.php?p=157642&amp;postcount=450</t>
  </si>
  <si>
    <t>Лестница для детских кроватей разборная</t>
  </si>
  <si>
    <t>Мойка Teka Astral 80 E-TG, Teka Stylo 1B</t>
  </si>
  <si>
    <t>Фрагменты фрез</t>
  </si>
  <si>
    <t>Замки для стекла</t>
  </si>
  <si>
    <t>Метабокс N 500 мм</t>
  </si>
  <si>
    <t>Направляющие Quadro V6 Silent System, 500 мм, Hettich</t>
  </si>
  <si>
    <t>Ящик Tandembox, высота М (L 500мм)</t>
  </si>
  <si>
    <t>Ручка-профиль (Марбела), алюм. мат., L=5м КМ03</t>
  </si>
  <si>
    <t>Двери-купе в сборе. Аристо Симметрия 2шт. Комбинированные</t>
  </si>
  <si>
    <t>Двери-купе в сборе. Аристо Симметрия 2шт. Стекло</t>
  </si>
  <si>
    <t>Двери-купе в сборе. Аристо Симметрия 4шт. ДСП 2шт. Стекло 2шт.</t>
  </si>
  <si>
    <t>Ручка под матовый никель L=128мм RL01.05.128Ni</t>
  </si>
  <si>
    <t>Тандембоксы Blum (высота М)</t>
  </si>
  <si>
    <t>Двери-купе в сборе. 3шт. Двери (2 ДСП / 1 Зеркало)</t>
  </si>
  <si>
    <t>Двери-купе в сборе. 3шт. Двери ДСП (2300х1500)</t>
  </si>
  <si>
    <t>Двери-купе в сборе. Аристо Симметрия ДСП 16</t>
  </si>
  <si>
    <t>Двери-купе в сборе. Аристо Симметрия. Комбинированная. Ромб</t>
  </si>
  <si>
    <t>Двери-купе в сборе. РАМИР. 2шт. ДСП (2300х1000)</t>
  </si>
  <si>
    <t>Двери-купе Версаль в сборе. Симметрия ДСП / Стекло / Зерколо</t>
  </si>
  <si>
    <t>Штанга для вешалок длина 3000мм.</t>
  </si>
  <si>
    <t>Штангодержатель для овальной 3 отв Левый</t>
  </si>
  <si>
    <t>Бутылочница хром 200мм PTG</t>
  </si>
  <si>
    <t>Кабель-канал Валмакс D001000</t>
  </si>
  <si>
    <t>Крючок - разные</t>
  </si>
  <si>
    <t>Ручка - разные, импортированые из 3DS</t>
  </si>
  <si>
    <t>Опора VITRA</t>
  </si>
  <si>
    <t>Опора - разные</t>
  </si>
  <si>
    <t>Blum Intivo M, Blum Intivo N, Blum Intivo D (A + BoxCap)</t>
  </si>
  <si>
    <t>Крепёж "Стронг"</t>
  </si>
  <si>
    <t>Варочная поверхность Ariston TD 740 TC ES ICE</t>
  </si>
  <si>
    <t>Ручка МакМарт 24200Z02700 горн.хрусталь+хром</t>
  </si>
  <si>
    <t>Опора Микрон - разные</t>
  </si>
  <si>
    <t>Blum TandemBox Intivo</t>
  </si>
  <si>
    <t>Blum TandemBox Plus</t>
  </si>
  <si>
    <t>Metabox H-118</t>
  </si>
  <si>
    <t xml:space="preserve">Двери-купе Senator &amp; Komandor </t>
  </si>
  <si>
    <t>Посудосушитель - разные</t>
  </si>
  <si>
    <t>Дверь из 55-го профиля МДФ</t>
  </si>
  <si>
    <t>Полкодержатель - разные</t>
  </si>
  <si>
    <t>Для чертежей</t>
  </si>
  <si>
    <t>СВЧ встраиваимая SIEMENS HF 25 G 560</t>
  </si>
  <si>
    <t>+</t>
  </si>
  <si>
    <t>3. Выделить одну любую ячейку внутри таблицы. На вкладке "Данные" панели инструментов нажать кнопку "Сортировка" настроить четырёхуровневую сортировку: 1 - по Исправности ссылки (от Я до А), 2 - по Разделу (от А до Я), 3 - по Подразделу, 4 - по Описанию; и нажать ОК.</t>
  </si>
  <si>
    <t>Разное</t>
  </si>
  <si>
    <t>http://promebelclub.ru/forum/showpost.php?p=354490&amp;postcount=921</t>
  </si>
  <si>
    <t>http://promebelclub.ru/forum/showpost.php?p=355264&amp;postcount=923</t>
  </si>
  <si>
    <t>ID сообщения</t>
  </si>
  <si>
    <t>1. Снять фильтры во всех столбцах. Добавлять новые строки следует в конце таблицы потянув за правый нижний угол. Это обеспечит сохранность формулы в столбце "Код".</t>
  </si>
  <si>
    <t>http://promebelclub.ru/forum/showpost.php?p=355678&amp;postcount=927</t>
  </si>
  <si>
    <t>http://promebelclub.ru/forum/showpost.php?p=355865&amp;postcount=931</t>
  </si>
  <si>
    <t>http://promebelclub.ru/forum/showpost.php?p=356086&amp;postcount=933</t>
  </si>
  <si>
    <t>http://promebelclub.ru/forum/showpost.php?p=356094&amp;postcount=937</t>
  </si>
  <si>
    <t>http://promebelclub.ru/forum/showpost.php?p=356144&amp;postcount=941</t>
  </si>
  <si>
    <t>http://promebelclub.ru/forum/showpost.php?p=356264&amp;postcount=947</t>
  </si>
  <si>
    <t>http://promebelclub.ru/forum/showpost.php?p=357205&amp;postcount=949</t>
  </si>
  <si>
    <t>http://promebelclub.ru/forum/showpost.php?p=356284&amp;postcount=264</t>
  </si>
  <si>
    <t>В колонки можно добавить свои вараинты, тогда они будут отображаться в выпадающем списке. Добавлять новые ячейки нельзя.</t>
  </si>
  <si>
    <t>http://promebelclub.ru/forum/showpost.php?p=357591&amp;postcount=949</t>
  </si>
  <si>
    <t>http://promebelclub.ru/forum/showpost.php?p=357862&amp;postcount=950</t>
  </si>
  <si>
    <t>http://promebelclub.ru/forum/showpost.php?p=358262&amp;postcount=952</t>
  </si>
  <si>
    <t>http://promebelclub.ru/forum/showpost.php?p=358303&amp;postcount=955</t>
  </si>
  <si>
    <t>http://promebelclub.ru/forum/showpost.php?p=358353&amp;postcount=959</t>
  </si>
  <si>
    <t>http://promebelclub.ru/forum/showpost.php?p=358549&amp;postcount=960</t>
  </si>
  <si>
    <t>http://promebelclub.ru/forum/showpost.php?p=358960&amp;postcount=970</t>
  </si>
  <si>
    <t>http://promebelclub.ru/forum/showpost.php?p=359062&amp;postcount=974</t>
  </si>
  <si>
    <t>http://promebelclub.ru/forum/showpost.php?p=359452&amp;postcount=976</t>
  </si>
  <si>
    <t>http://promebelclub.ru/forum/showpost.php?p=359762&amp;postcount=984</t>
  </si>
  <si>
    <t>http://promebelclub.ru/forum/showpost.php?p=360158&amp;postcount=989</t>
  </si>
  <si>
    <t>Формат</t>
  </si>
  <si>
    <t>FRW</t>
  </si>
  <si>
    <t>LDW</t>
  </si>
  <si>
    <t>F3D</t>
  </si>
  <si>
    <t>FR3D</t>
  </si>
  <si>
    <t>WRL</t>
  </si>
  <si>
    <t>DXF</t>
  </si>
  <si>
    <t>B3D</t>
  </si>
  <si>
    <t>BLF</t>
  </si>
  <si>
    <t>Петли Samet: Impro, Invo, Star, Star Track (, config)</t>
  </si>
  <si>
    <t xml:space="preserve">Вешало-крюк НАЙДИ L 1500 Х 10 ШТ </t>
  </si>
  <si>
    <t xml:space="preserve">Крючок - 2 шт </t>
  </si>
  <si>
    <t xml:space="preserve">Крючок 2-х рожковый 2343 </t>
  </si>
  <si>
    <t xml:space="preserve">Крючок 3-х рожковый 2343 </t>
  </si>
  <si>
    <t xml:space="preserve">Крючок Confalonieri - 2 шт </t>
  </si>
  <si>
    <t xml:space="preserve">Крючок №14 ALBA ОН-155 2х-рожковый, хром </t>
  </si>
  <si>
    <t xml:space="preserve">Крючок двойной и тройной ХРОМ, САТИН и ЗОЛОТО </t>
  </si>
  <si>
    <t xml:space="preserve">Крючок и вешалка шляпная </t>
  </si>
  <si>
    <t xml:space="preserve">Крючок маленький </t>
  </si>
  <si>
    <t xml:space="preserve">Крючок-вешалка </t>
  </si>
  <si>
    <t xml:space="preserve">Капитель резная Ставрос KR 032 </t>
  </si>
  <si>
    <t xml:space="preserve">Менсолодержатель Kaiman Maxi, 25 кг, металлик, Italiana Ferramenta </t>
  </si>
  <si>
    <t xml:space="preserve">Менсолодержатель Kalabrone Maxi, 25 кг, хром, Italiana Ferramenta </t>
  </si>
  <si>
    <t xml:space="preserve">Менсолодержатель MS.12, 240 мм, 100 кг, Confalonieri </t>
  </si>
  <si>
    <t xml:space="preserve">Менсолодержатель QUADRO большой </t>
  </si>
  <si>
    <t xml:space="preserve">Менсолодержатель QUADRO малый </t>
  </si>
  <si>
    <t xml:space="preserve">Менсолодержатель QUADRO мини </t>
  </si>
  <si>
    <t xml:space="preserve">Менсолодержатель S224, Rei </t>
  </si>
  <si>
    <t xml:space="preserve">Менсолодержатель Квадро (Серый SU16 ZVC), Permo </t>
  </si>
  <si>
    <t xml:space="preserve">Менсолодержатель Квадро с вырезом, толщина 4-16 мм, серебро, Rei </t>
  </si>
  <si>
    <t xml:space="preserve">Менсолодержатель Пеликан </t>
  </si>
  <si>
    <t xml:space="preserve">Менсолодержатель Пеликан P506, средний, хром мат., Boyard </t>
  </si>
  <si>
    <t xml:space="preserve">Менсолодержатель Пеликан P508BSN.2 BOYARD </t>
  </si>
  <si>
    <t xml:space="preserve">Менсолодержатель Пеликан большой 16 мм </t>
  </si>
  <si>
    <t xml:space="preserve">Менсолодержатель Пеликан большой и малый </t>
  </si>
  <si>
    <t xml:space="preserve">Менсолодержатель Пеликан малый </t>
  </si>
  <si>
    <t xml:space="preserve">Менсолодержатель Пеликан малый 16 мм </t>
  </si>
  <si>
    <t xml:space="preserve">Менсолодержатель Супер-Тукан </t>
  </si>
  <si>
    <t xml:space="preserve">Полкодержатель 200 мм хром SU06CR </t>
  </si>
  <si>
    <t xml:space="preserve">Стойка для подвесной полки </t>
  </si>
  <si>
    <t xml:space="preserve">Ручка - 15 шт </t>
  </si>
  <si>
    <t xml:space="preserve">Ручка - 2 шт из Макмарта </t>
  </si>
  <si>
    <t xml:space="preserve">Ручка - Разные </t>
  </si>
  <si>
    <t xml:space="preserve">Ручка - разные </t>
  </si>
  <si>
    <t xml:space="preserve">Ручка 3230_96 хром </t>
  </si>
  <si>
    <t xml:space="preserve">Ручка Boyard RS050 </t>
  </si>
  <si>
    <t xml:space="preserve">Ручка D 433 золото </t>
  </si>
  <si>
    <t xml:space="preserve">Ручка DG-33 G2 </t>
  </si>
  <si>
    <t xml:space="preserve">Ручка Falso РК-102 никель (INOX) 256 мм </t>
  </si>
  <si>
    <t xml:space="preserve">Ручка Falso РК-103 хром матовый 256 мм </t>
  </si>
  <si>
    <t xml:space="preserve">Ручка Falso РК-106 хром матовый 32 мм </t>
  </si>
  <si>
    <t xml:space="preserve">Ручка Falso РК-107 никель (INOX) 32 мм </t>
  </si>
  <si>
    <t xml:space="preserve">Ручка Falso РК-337 хром блестящий 320 мм </t>
  </si>
  <si>
    <t xml:space="preserve">Ручка Falso РК-40 хром матовый 320 мм </t>
  </si>
  <si>
    <t xml:space="preserve">Ручка Falso РК-41 алюминий 128 мм </t>
  </si>
  <si>
    <t xml:space="preserve">Ручка Falso РК-42 алюминий 192 мм </t>
  </si>
  <si>
    <t xml:space="preserve">Ручка Falso РК-43 алюминий 320 мм </t>
  </si>
  <si>
    <t xml:space="preserve">Ручка Falso РК-46 никель (INOX) 64 мм </t>
  </si>
  <si>
    <t xml:space="preserve">Ручка Falso РК-47 хром матовый 64 мм </t>
  </si>
  <si>
    <t xml:space="preserve">Ручка Falso РК-48 никель (INOX) 128 мм </t>
  </si>
  <si>
    <t xml:space="preserve">Ручка Falso РК-49 хром матовый 128 мм </t>
  </si>
  <si>
    <t xml:space="preserve">Ручка Falso РК-69 никель (INOX) 320 мм </t>
  </si>
  <si>
    <t xml:space="preserve">Ручка Falso РК-70 хром матовый 320 мм </t>
  </si>
  <si>
    <t xml:space="preserve">Ручка Falso РК-71 никель (INOX) 320 мм </t>
  </si>
  <si>
    <t xml:space="preserve">Ручка Falso РК-72 хром матовый 320 мм </t>
  </si>
  <si>
    <t xml:space="preserve">Ручка Falso РК-80 никель (INOX) 320 мм </t>
  </si>
  <si>
    <t xml:space="preserve">Ручка Falso РК-81 хром матовый 320 мм </t>
  </si>
  <si>
    <t xml:space="preserve">Ручка Falso РК-82 хром блестящий 320 мм </t>
  </si>
  <si>
    <t xml:space="preserve">Ручка FF1-206-160 (Каталог КронаЛайн Украина) </t>
  </si>
  <si>
    <t xml:space="preserve">Ручка FF1-220-96 (Каталог КронаЛайн Украина) </t>
  </si>
  <si>
    <t xml:space="preserve">Ручка FF1-226-160 </t>
  </si>
  <si>
    <t xml:space="preserve">Ручка FF1-252-128 </t>
  </si>
  <si>
    <t xml:space="preserve">Ручка FF1-254-128 (Каталог КронаЛайн Украина) </t>
  </si>
  <si>
    <t xml:space="preserve">Ручка FF2-102-128 хром </t>
  </si>
  <si>
    <t xml:space="preserve">Ручка FF4-1134-160 </t>
  </si>
  <si>
    <t xml:space="preserve">Ручка Gamet US9108 </t>
  </si>
  <si>
    <t xml:space="preserve">Ручка Gamet, Boyard - 13 шт </t>
  </si>
  <si>
    <t xml:space="preserve">Ручка №050-96, Скоба Серебро </t>
  </si>
  <si>
    <t xml:space="preserve">Ручка №057-96, Дуга Хром </t>
  </si>
  <si>
    <t xml:space="preserve">Ручка №111 Дуга золото </t>
  </si>
  <si>
    <t xml:space="preserve">Ручка №115-96, Валмакс S96096 </t>
  </si>
  <si>
    <t xml:space="preserve">Ручка №137-96, Дуга Хром </t>
  </si>
  <si>
    <t xml:space="preserve">Ручка №141 скоба и кнопка </t>
  </si>
  <si>
    <t xml:space="preserve">Ручка №145-96,128, Дуга, Хром, Moer W0836 </t>
  </si>
  <si>
    <t xml:space="preserve">Ручка №147-96, Скоба, Хром RedElement 2089 </t>
  </si>
  <si>
    <t xml:space="preserve">Ручка №149-96, Дуга Хром Кристаллы RedElement 606 </t>
  </si>
  <si>
    <t xml:space="preserve">Ручка RR 0808-96 мат. хром </t>
  </si>
  <si>
    <t xml:space="preserve">Ручка UA 02C00-96 </t>
  </si>
  <si>
    <t xml:space="preserve">Ручка UA 03C00-96 </t>
  </si>
  <si>
    <t xml:space="preserve">Ручка UA 08C00-96 (Каталог КронаЛайн Украина) </t>
  </si>
  <si>
    <t xml:space="preserve">Ручка UP 7804-96 хром </t>
  </si>
  <si>
    <t xml:space="preserve">Ручка UU 7108-128 мат. хром </t>
  </si>
  <si>
    <t xml:space="preserve">Ручка Валмакс FM 021/032 </t>
  </si>
  <si>
    <t xml:space="preserve">Ручка врезная 120х40 </t>
  </si>
  <si>
    <t xml:space="preserve">Ручка врезная UN5008_96 хром мат. </t>
  </si>
  <si>
    <t xml:space="preserve">Ручка квадрат 32 и 64 мм </t>
  </si>
  <si>
    <t xml:space="preserve">Ручка Командор (скоба, врезная, кнопка) </t>
  </si>
  <si>
    <t xml:space="preserve">Ручка Макмарт - 60 шт </t>
  </si>
  <si>
    <t xml:space="preserve">Ручка Макмарт - разные </t>
  </si>
  <si>
    <t xml:space="preserve">Ручка никель матовый RE1006_416 </t>
  </si>
  <si>
    <t xml:space="preserve">Ручка-кнопка - 2 шт, 15259+24259, Besana </t>
  </si>
  <si>
    <t xml:space="preserve">Ручка-кнопка </t>
  </si>
  <si>
    <t xml:space="preserve">Ручка-кнопка 24106, 32 мм, никель, Cosma </t>
  </si>
  <si>
    <t xml:space="preserve">Ручка-кнопка A-059.G2 </t>
  </si>
  <si>
    <t xml:space="preserve">Ручка-кнопка Arimini, хром_чёрный, Hettich </t>
  </si>
  <si>
    <t xml:space="preserve">Ручка-кнопка №22 </t>
  </si>
  <si>
    <t xml:space="preserve">Ручка-кнопка Vigilia, 32 мм, хром, Hettich </t>
  </si>
  <si>
    <t xml:space="preserve">Ручка-кнопка керамика </t>
  </si>
  <si>
    <t xml:space="preserve">Ручка-рейлинг Amix </t>
  </si>
  <si>
    <t xml:space="preserve">Ручка-рейлинг DR 160 (220) </t>
  </si>
  <si>
    <t xml:space="preserve">Ручка-рейлинг DR 192 (272) </t>
  </si>
  <si>
    <t xml:space="preserve">Ручка-рейлинг DR 224 (304) </t>
  </si>
  <si>
    <t xml:space="preserve">Ручка-рейлинг DR 256 (356) </t>
  </si>
  <si>
    <t xml:space="preserve">Ручка-рейлинг DR 288 (368) </t>
  </si>
  <si>
    <t xml:space="preserve">Ручка-рейлинг DR 320 (400) </t>
  </si>
  <si>
    <t xml:space="preserve">Ручка-рейлинг DR 352 (432) </t>
  </si>
  <si>
    <t xml:space="preserve">Ручка-рейлинг DR 384 (464) </t>
  </si>
  <si>
    <t xml:space="preserve">Ручка-рейлинг DR 416 (496) </t>
  </si>
  <si>
    <t xml:space="preserve">Ручка-рейлинг DR 448 (528) </t>
  </si>
  <si>
    <t xml:space="preserve">Ручка-рейлинг DR 480 (560) </t>
  </si>
  <si>
    <t xml:space="preserve">Ручка-рейлинг DR 512 (592) </t>
  </si>
  <si>
    <t xml:space="preserve">Ручка-рейлинг DR 544 (624) </t>
  </si>
  <si>
    <t xml:space="preserve">Ручка-рейлинг DR 576 (656) </t>
  </si>
  <si>
    <t xml:space="preserve">Ручка-рейлинг DR 672 (752) </t>
  </si>
  <si>
    <t xml:space="preserve">Ручка-рейлинг DR 96 (156) </t>
  </si>
  <si>
    <t xml:space="preserve">Ручка-рейлинг RE81, 128 мм, хром мат., Gamet </t>
  </si>
  <si>
    <t xml:space="preserve">Ручка-рейлинг RE81, 128 мм, хром, Gamet </t>
  </si>
  <si>
    <t xml:space="preserve">Ручка-рейлинг RE81, 192 мм, хром мат., Gamet </t>
  </si>
  <si>
    <t xml:space="preserve">Ручка-рейлинг RE81, 192 мм, хром, Gamet </t>
  </si>
  <si>
    <t xml:space="preserve">Ручка-рейлинг RE81, 224 мм, хром мат., Gamet </t>
  </si>
  <si>
    <t xml:space="preserve">Ручка-рейлинг RE81, 224 мм, хром, Gamet </t>
  </si>
  <si>
    <t xml:space="preserve">Ручка-рейлинг RE81, 320 мм, хром мат., Gamet </t>
  </si>
  <si>
    <t xml:space="preserve">Ручка-рейлинг RE81, 320 мм, хром, Gamet </t>
  </si>
  <si>
    <t xml:space="preserve">Ручка-рейлинг RE81, 384 мм, хром мат., Gamet </t>
  </si>
  <si>
    <t xml:space="preserve">Ручка-рейлинг RE81, 384 мм, хром, Gamet </t>
  </si>
  <si>
    <t xml:space="preserve">Ручка-рейлинг RE81, 480 мм, хром мат., Gamet </t>
  </si>
  <si>
    <t xml:space="preserve">Ручка-рейлинг RE81, 480 мм, хром, Gamet </t>
  </si>
  <si>
    <t xml:space="preserve">Ручка-рейлинг RE81, 608 мм, хром мат., Gamet </t>
  </si>
  <si>
    <t xml:space="preserve">Ручка-рейлинг RE81, 608 мм, хром, Gamet </t>
  </si>
  <si>
    <t xml:space="preserve">Ручка-релинг DR 128 (188) </t>
  </si>
  <si>
    <t xml:space="preserve">Ручка-скоба №001-96 </t>
  </si>
  <si>
    <t xml:space="preserve">Ручка-скоба №088-96 Дуга, Серебро </t>
  </si>
  <si>
    <t xml:space="preserve">Ручка-скоба №101 </t>
  </si>
  <si>
    <t xml:space="preserve">Ручка-скоба RS231, 128 мм, никель атласный, Boyard </t>
  </si>
  <si>
    <t xml:space="preserve">Ручка-скоба UN 96-96 хром </t>
  </si>
  <si>
    <t xml:space="preserve">Ручка-скоба UN13, 128 мм, бронза сатинированная, Gamet </t>
  </si>
  <si>
    <t xml:space="preserve">Ручка-скоба UN94, 128 мм, никель мат., Gamet </t>
  </si>
  <si>
    <t xml:space="preserve">Ручка-скоба US 0903-128 золото </t>
  </si>
  <si>
    <t xml:space="preserve">Ручка-скоба US 2704-96 хром </t>
  </si>
  <si>
    <t xml:space="preserve">Опора DA 02AL H=100 </t>
  </si>
  <si>
    <t xml:space="preserve">Опора DA 02AL H=120 </t>
  </si>
  <si>
    <t xml:space="preserve">Опора DA 02AL H=150 </t>
  </si>
  <si>
    <t xml:space="preserve">Опора Gamet NZ01 хром </t>
  </si>
  <si>
    <t xml:space="preserve">Опора NA 02C00-100 алюминий </t>
  </si>
  <si>
    <t xml:space="preserve">Опора NA 10C00-100-R </t>
  </si>
  <si>
    <t xml:space="preserve">Опора NA 11C00-100-R </t>
  </si>
  <si>
    <t xml:space="preserve">Опора NA 14 хром </t>
  </si>
  <si>
    <t xml:space="preserve">Опора NL-13 хром </t>
  </si>
  <si>
    <t xml:space="preserve">Опора NZ52, 50х50 мм, H=55 мм, серебро, Gamet </t>
  </si>
  <si>
    <t xml:space="preserve">Опора PN 0106 вишня </t>
  </si>
  <si>
    <t xml:space="preserve">Опора квадратн. 40х100 </t>
  </si>
  <si>
    <t xml:space="preserve">Опора квадратн. 40х40 h100 и h150, алюминий </t>
  </si>
  <si>
    <t xml:space="preserve">Опора круглая ф50 h80 и h100 и h150, хром и сатин </t>
  </si>
  <si>
    <t xml:space="preserve">Опора массив Nightstand Antonelli Moravio PITT N201014 </t>
  </si>
  <si>
    <t xml:space="preserve">Опора металлическая 50х80 нерегулируемая </t>
  </si>
  <si>
    <t xml:space="preserve">Опора Н-015 квадр. Валмакс </t>
  </si>
  <si>
    <t xml:space="preserve">Опора полуконусная H=50 </t>
  </si>
  <si>
    <t xml:space="preserve">Опора регулируемая FK220, H=100 мм, D=50 мм, хром., чёрн. подпятник </t>
  </si>
  <si>
    <t xml:space="preserve">Опора регулируемая FK220, H=120 мм, D=50 мм, хром., чёрн. подпятник </t>
  </si>
  <si>
    <t xml:space="preserve">Опора регулируемая FK220, H=150 мм, D=50 мм, хром., чёрн. подпятник </t>
  </si>
  <si>
    <t xml:space="preserve">Опора регулируемая Gamet NA20C00 </t>
  </si>
  <si>
    <t xml:space="preserve">Опора регулируемая NA03, 100 мм, алюминий, Gamet </t>
  </si>
  <si>
    <t xml:space="preserve">Опора регулируемая NA03, 120 мм, алюминий, Gamet </t>
  </si>
  <si>
    <t xml:space="preserve">Опора регулируемая NA03, 150 мм, алюминий, Gamet </t>
  </si>
  <si>
    <t xml:space="preserve">Опора регулируемая NA12, 100 мм, алюм._хром, Gamet </t>
  </si>
  <si>
    <t xml:space="preserve">Опора регулируемая NA12, 120 мм, алюм._хром, Gamet </t>
  </si>
  <si>
    <t xml:space="preserve">Опора регулируемая NA12, 150 мм, алюм._хром, Gamet </t>
  </si>
  <si>
    <t xml:space="preserve">Опора регулируемая №4 из каталога АЛДИ </t>
  </si>
  <si>
    <t xml:space="preserve">Опора регулируемая Валмакс 60, 100 и 140мм </t>
  </si>
  <si>
    <t xml:space="preserve">Опора 308, H=60+30 мм, 400 кг, замак, Camar </t>
  </si>
  <si>
    <t xml:space="preserve">Опора M6 </t>
  </si>
  <si>
    <t xml:space="preserve">Опора М8 со скобой, серый </t>
  </si>
  <si>
    <t xml:space="preserve">Опора регул. Integrato Z, H=7+10 мм, пластик_метал., IF </t>
  </si>
  <si>
    <t xml:space="preserve">Опора регул., H=30 мм, белый </t>
  </si>
  <si>
    <t xml:space="preserve">Опора регул., H=30 мм, чёрный </t>
  </si>
  <si>
    <t xml:space="preserve">Опора регул., H=50 мм, белый </t>
  </si>
  <si>
    <t xml:space="preserve">Опора регул., H=50 мм, чёрный </t>
  </si>
  <si>
    <t xml:space="preserve">Опора регулир. с отв. планкой h20, черная </t>
  </si>
  <si>
    <t xml:space="preserve">Опора черн PI05 </t>
  </si>
  <si>
    <t xml:space="preserve">Опора черн PI07 (с гайкой забивной) </t>
  </si>
  <si>
    <t xml:space="preserve">База стола TRACY DUO Chrome </t>
  </si>
  <si>
    <t xml:space="preserve">Крепление щита к опоре D60 </t>
  </si>
  <si>
    <t xml:space="preserve">Опора 710, 1100 мм </t>
  </si>
  <si>
    <t xml:space="preserve">Опора 710, 830 мм </t>
  </si>
  <si>
    <t xml:space="preserve">Опора 820 мм </t>
  </si>
  <si>
    <t xml:space="preserve">Опора D60 </t>
  </si>
  <si>
    <t xml:space="preserve">Опора Rondella 60-710 хром </t>
  </si>
  <si>
    <t xml:space="preserve">Опора Бинго </t>
  </si>
  <si>
    <t xml:space="preserve">Опора квадратная алюминиевая 720 мм </t>
  </si>
  <si>
    <t xml:space="preserve">Опора мебельная LS 1100 хром </t>
  </si>
  <si>
    <t xml:space="preserve">Опора мебельная LS 710 хром </t>
  </si>
  <si>
    <t xml:space="preserve">Опора мебельная LS 820 хром </t>
  </si>
  <si>
    <t xml:space="preserve">Опора телескоп 80х80 фланец рег подпятник ал глян </t>
  </si>
  <si>
    <t xml:space="preserve">Колёсико </t>
  </si>
  <si>
    <t xml:space="preserve">Опора колёсная </t>
  </si>
  <si>
    <t xml:space="preserve">Опора колёсная фланец 50 мм с торм.(W01B) </t>
  </si>
  <si>
    <t xml:space="preserve">Опора колёсная ШАРИК метал, h50мм, металлическая </t>
  </si>
  <si>
    <t xml:space="preserve">Опора прямоходная (резиновое колесо) КП 3М </t>
  </si>
  <si>
    <t xml:space="preserve">Ролик боковой </t>
  </si>
  <si>
    <t xml:space="preserve">Ролик круглый резиновый на площадке d40 </t>
  </si>
  <si>
    <t xml:space="preserve">Ролик круглый резиновый на площадке d50 </t>
  </si>
  <si>
    <t xml:space="preserve">Ролик на площадке d50 </t>
  </si>
  <si>
    <t xml:space="preserve">Ролик на площадке d50 с тормозом </t>
  </si>
  <si>
    <t xml:space="preserve">Ролик направленый (прямоходный) </t>
  </si>
  <si>
    <t xml:space="preserve">Ролик резиновый на площадке, D50 </t>
  </si>
  <si>
    <t xml:space="preserve">База опоры 1031 + клипса </t>
  </si>
  <si>
    <t xml:space="preserve">Опора 1031 - 100, 120, 150 мм </t>
  </si>
  <si>
    <t xml:space="preserve">Опора кухонная </t>
  </si>
  <si>
    <t xml:space="preserve">Опора кухонная с клипсой, белая </t>
  </si>
  <si>
    <t xml:space="preserve">Опора кухонная черная с клипсой </t>
  </si>
  <si>
    <t xml:space="preserve">Опоры для алюм. базы Volpato </t>
  </si>
  <si>
    <t xml:space="preserve">Система квадратных труб 40х40 мм Varia Quadro </t>
  </si>
  <si>
    <t xml:space="preserve">Опора Подпятник, пластик, чёрный </t>
  </si>
  <si>
    <t xml:space="preserve">Подпятник - 2 шт </t>
  </si>
  <si>
    <t xml:space="preserve">Опора - разные </t>
  </si>
  <si>
    <t xml:space="preserve">Петля для вкладной двери из стекла (2шт) </t>
  </si>
  <si>
    <t xml:space="preserve">Петля для вкладной стеклянной двери (2шт. + ручка) </t>
  </si>
  <si>
    <t xml:space="preserve">Петля для стекла с магнитом </t>
  </si>
  <si>
    <t xml:space="preserve">Петля Мини для стекла </t>
  </si>
  <si>
    <t xml:space="preserve">Петля поворотная для стекла С3005 </t>
  </si>
  <si>
    <t xml:space="preserve">Петля Рояльная </t>
  </si>
  <si>
    <t xml:space="preserve">Петля рояльная </t>
  </si>
  <si>
    <t xml:space="preserve">Петля секретерная </t>
  </si>
  <si>
    <t xml:space="preserve">Петли Blum </t>
  </si>
  <si>
    <t xml:space="preserve">Петли Blum Clip top </t>
  </si>
  <si>
    <t xml:space="preserve">Петли Blum Clip top Blumotion составные </t>
  </si>
  <si>
    <t xml:space="preserve">Петли Blum с реальной анимацией </t>
  </si>
  <si>
    <t>Петли Blum</t>
  </si>
  <si>
    <t xml:space="preserve">Петли Hettich </t>
  </si>
  <si>
    <t xml:space="preserve">Петли. Дверь накладная с петлей </t>
  </si>
  <si>
    <t xml:space="preserve">Петля - 3 шт: внутр., углов -45, складная </t>
  </si>
  <si>
    <t xml:space="preserve">Петля - разные </t>
  </si>
  <si>
    <t xml:space="preserve">Петля 165° и накладная 45° </t>
  </si>
  <si>
    <t xml:space="preserve">Петля Clip-Top под фальшпанель (ответка 3 мм) </t>
  </si>
  <si>
    <t xml:space="preserve">Петля Hettich Sensys - разные </t>
  </si>
  <si>
    <t xml:space="preserve">Петля для складной двери Blum в модуле </t>
  </si>
  <si>
    <t xml:space="preserve">Петля накладная 110 и 30 гр. Вкладная 94гр </t>
  </si>
  <si>
    <t xml:space="preserve">Петля накладная и вкладная </t>
  </si>
  <si>
    <t xml:space="preserve">Петля угловая 135гр </t>
  </si>
  <si>
    <t xml:space="preserve">Петля четырехшарнирная </t>
  </si>
  <si>
    <t xml:space="preserve">Газлифт GTV </t>
  </si>
  <si>
    <t xml:space="preserve">Газлифт Kraby Italiana Ferramenta </t>
  </si>
  <si>
    <t xml:space="preserve">Кронштейн барный 383 </t>
  </si>
  <si>
    <t xml:space="preserve">Кронштейн секретерный </t>
  </si>
  <si>
    <t xml:space="preserve">Aventos HF </t>
  </si>
  <si>
    <t xml:space="preserve">Подъемник Aventos HK-S </t>
  </si>
  <si>
    <t xml:space="preserve">Подъёмник Aventos HK-S </t>
  </si>
  <si>
    <t xml:space="preserve">Подъёмник Aventos HK-XS </t>
  </si>
  <si>
    <t xml:space="preserve">Подъёмник Aventos HS </t>
  </si>
  <si>
    <t xml:space="preserve">Подъёмник Aventos HS со стабилизатором </t>
  </si>
  <si>
    <t xml:space="preserve">Подъёмник Aventos НК от блюм  </t>
  </si>
  <si>
    <t xml:space="preserve">Подъёмник Blum Aventos HF </t>
  </si>
  <si>
    <t xml:space="preserve">Подъёмник Blum Aventos HL 450-580 </t>
  </si>
  <si>
    <t xml:space="preserve">Подъёмник складной Aventos HF резиновый с анимацией </t>
  </si>
  <si>
    <t xml:space="preserve">Подъёмники Aventos </t>
  </si>
  <si>
    <t xml:space="preserve">Подъёмники Hettich </t>
  </si>
  <si>
    <t xml:space="preserve">Подъёмник Huwilift Fold </t>
  </si>
  <si>
    <t xml:space="preserve">Лифт газовый </t>
  </si>
  <si>
    <t xml:space="preserve">Подъёмник кроватный </t>
  </si>
  <si>
    <t xml:space="preserve">Подъёмник кроватный окуловского завода мебельной фурнитуры </t>
  </si>
  <si>
    <t xml:space="preserve">Механизм подъёмный Klok, для ДСП, лев., Ferrari </t>
  </si>
  <si>
    <t xml:space="preserve">Механизм подъёмный Klok, для ДСП, прав. и лев.,Ferrari </t>
  </si>
  <si>
    <t xml:space="preserve">Механизм подъёмный Klok, для ДСП, прав., Ferrari </t>
  </si>
  <si>
    <t xml:space="preserve">Подъемник KLOK (для угла открытия 75°) </t>
  </si>
  <si>
    <t xml:space="preserve">Подъёмник -трещётка Samet </t>
  </si>
  <si>
    <t xml:space="preserve">Механизм трансформаци стола K 903 D </t>
  </si>
  <si>
    <t xml:space="preserve">Направляющая шариковая GTV 400 </t>
  </si>
  <si>
    <t xml:space="preserve">Направляющие Blum </t>
  </si>
  <si>
    <t xml:space="preserve">Направляющие Hettich </t>
  </si>
  <si>
    <t xml:space="preserve">Направляющие Hettich quadro v6 silent system </t>
  </si>
  <si>
    <t xml:space="preserve">Направляющие Movento 500 Blum </t>
  </si>
  <si>
    <t xml:space="preserve">Направляющие для полки под клавиатуру </t>
  </si>
  <si>
    <t xml:space="preserve">Направляющие подвесные для полки под клавиатуру </t>
  </si>
  <si>
    <t xml:space="preserve">Направляющие роликовые 250-550 </t>
  </si>
  <si>
    <t xml:space="preserve">Направляющие роликовые Boyard 300-450 </t>
  </si>
  <si>
    <t xml:space="preserve">Направляющие роликовые и шариковые под клав. </t>
  </si>
  <si>
    <t xml:space="preserve">Направляющие роликовые, 250-600мм </t>
  </si>
  <si>
    <t xml:space="preserve">Направляющие скрытого монтажа DB 4461 Boyard 300-500 </t>
  </si>
  <si>
    <t xml:space="preserve">Направляющие скрытого монтажа DB 4462 Boyard 300-500 </t>
  </si>
  <si>
    <t xml:space="preserve">Направляющие шариковые DB 3001 Boyard 300-500 </t>
  </si>
  <si>
    <t xml:space="preserve">Направляющие шариковые DB 4501 Boyard 300, 350-550 </t>
  </si>
  <si>
    <t xml:space="preserve">Направляющие шариковые МДМ 250-700 мм </t>
  </si>
  <si>
    <t xml:space="preserve">BLUM Tandembox.Внутренние ящики. </t>
  </si>
  <si>
    <t>BLUM. Tandembox D двойной релинг .</t>
  </si>
  <si>
    <t xml:space="preserve">BLUM. Tandembox D Ящик под мойку </t>
  </si>
  <si>
    <t xml:space="preserve">TandemBox 450 </t>
  </si>
  <si>
    <t xml:space="preserve">Tandembox Intivo M L=500 mm terra black </t>
  </si>
  <si>
    <t xml:space="preserve">Крепление фасада </t>
  </si>
  <si>
    <t xml:space="preserve">Тандембоксы Blum М с двойным релингом (высота D) </t>
  </si>
  <si>
    <t xml:space="preserve">Тандембоксы Blum М с доп двухстенной боковиной (высота D) </t>
  </si>
  <si>
    <t xml:space="preserve">Тандембоксы Blum М с одинарным релингом (высота В) </t>
  </si>
  <si>
    <t xml:space="preserve">Ящик Tandem Plus Blumotion, 250-550 мм </t>
  </si>
  <si>
    <t xml:space="preserve">Ящик на направляющих Movento 500 Blum </t>
  </si>
  <si>
    <t xml:space="preserve">Ящик под мойку с BOXSIDE (выс.D) 500мм сер Blum </t>
  </si>
  <si>
    <t xml:space="preserve">Ящики Blum </t>
  </si>
  <si>
    <t xml:space="preserve">Ящики Metabox с анимацией </t>
  </si>
  <si>
    <t xml:space="preserve">Ящик на направляющих скрытого монтажа DB 4461 Boyard 300-500 </t>
  </si>
  <si>
    <t xml:space="preserve">Ящик на направляющих скрытого монтажа DB 4462 Boyard 300-500 </t>
  </si>
  <si>
    <t xml:space="preserve">Ящик на роликовых направляющих Boyard 300-450 </t>
  </si>
  <si>
    <t xml:space="preserve">Ящик на шариковых направляющих DB 3001 Boyard 300-500 </t>
  </si>
  <si>
    <t xml:space="preserve">Ящик на шариковых направляющих DB 4501 Boyard 300-550 </t>
  </si>
  <si>
    <t xml:space="preserve">Ящик Grass Nova Pro </t>
  </si>
  <si>
    <t xml:space="preserve">Ящики Grass Nova Pro </t>
  </si>
  <si>
    <t xml:space="preserve">Ящик Hettich InnoTech 470 </t>
  </si>
  <si>
    <t xml:space="preserve">Ящики Hettich </t>
  </si>
  <si>
    <t xml:space="preserve">Ящик на шариковых направляющих 45 мм, 250-550 мм </t>
  </si>
  <si>
    <t xml:space="preserve">Ящик с боковыми роликами на колёсах </t>
  </si>
  <si>
    <t xml:space="preserve">DMC Активатор мех-ма для ролик. направл.(DMC29I) </t>
  </si>
  <si>
    <t xml:space="preserve">Доводчик для ящиков Blum </t>
  </si>
  <si>
    <t xml:space="preserve">Механизм Плавного закрывания Для Метабоксов </t>
  </si>
  <si>
    <t xml:space="preserve">Направляющая SKM </t>
  </si>
  <si>
    <t xml:space="preserve">Top Line 27 TANDEM Ходовой элемент усиленный рег. </t>
  </si>
  <si>
    <t xml:space="preserve">TopLine27 2двери </t>
  </si>
  <si>
    <t xml:space="preserve">Двери-купе Cinetto </t>
  </si>
  <si>
    <t xml:space="preserve">Направляющие системы топ лайн </t>
  </si>
  <si>
    <t xml:space="preserve">Ролик и уголки топ-лайн (ходовой ролик, уголки -3 и П) </t>
  </si>
  <si>
    <t xml:space="preserve">Система раздвижных дверей Terno SPACE AIR 36 </t>
  </si>
  <si>
    <t xml:space="preserve">Система раздвижных дверей Росла PS </t>
  </si>
  <si>
    <t xml:space="preserve">Системы раздвижных дверейя Cinetto PS10 2 двери без доводчика </t>
  </si>
  <si>
    <t xml:space="preserve">Системы раздвижных дверейя Cinetto PS10 2 двери с двумя доводчиками </t>
  </si>
  <si>
    <t xml:space="preserve">Системы раздвижных дверейя Cinetto PS10 2 двери с одним доводчиком </t>
  </si>
  <si>
    <t xml:space="preserve">Системы раздвижных дверейя Cinetto PS10 3 двери без доводчика </t>
  </si>
  <si>
    <t xml:space="preserve">Системы раздвижных дверейя Cinetto PS10 3 двери с одним доводчиком </t>
  </si>
  <si>
    <t xml:space="preserve">RAUMPLUS 800 купе 2 двери </t>
  </si>
  <si>
    <t xml:space="preserve">RAUMPLUS 800 распашная (1 дверь левая) </t>
  </si>
  <si>
    <t xml:space="preserve">RAUMPLUS 800 распашная (1 дверь правая) </t>
  </si>
  <si>
    <t xml:space="preserve">RAUMPLUS 800 распашные 2 двери </t>
  </si>
  <si>
    <t xml:space="preserve">Двери-купе "O", Найди </t>
  </si>
  <si>
    <t xml:space="preserve">Двери-купе "Н" Aristo </t>
  </si>
  <si>
    <t xml:space="preserve">Двери-купе "С" </t>
  </si>
  <si>
    <t xml:space="preserve">Двери-купе "С" и "H", Найди </t>
  </si>
  <si>
    <t xml:space="preserve">Двери-купе </t>
  </si>
  <si>
    <t xml:space="preserve">Двери-купе Aristo "C" и "H" </t>
  </si>
  <si>
    <t xml:space="preserve">Двери-купе AS вставка ДСП 10 (AluService UA) </t>
  </si>
  <si>
    <t xml:space="preserve">Двери-купе AS вставка ДСП 10 + зерк (AluService UA) </t>
  </si>
  <si>
    <t xml:space="preserve">Двери-купе AS вставка стекло 4 (AluService UA) </t>
  </si>
  <si>
    <t xml:space="preserve">Двери-купе Komandor "Lazurit" и "Agat" </t>
  </si>
  <si>
    <t xml:space="preserve">Двери-купе Аналог Аристо (серия 609) </t>
  </si>
  <si>
    <t xml:space="preserve">Двери-купе в сборе 2шт. Идеал </t>
  </si>
  <si>
    <t xml:space="preserve">Двери-купе Командор Агат , 2 фасада в сборе </t>
  </si>
  <si>
    <t xml:space="preserve">Двери-купе Командор люкс 3шт 1800 </t>
  </si>
  <si>
    <t xml:space="preserve">Двери-купе системы Аристо в сборе </t>
  </si>
  <si>
    <t xml:space="preserve">Двери-купе, профиль C, Алюма-декор </t>
  </si>
  <si>
    <t xml:space="preserve">Двери-купе, стальная система Найди </t>
  </si>
  <si>
    <t xml:space="preserve">Замок для дверей-купе ARISTO </t>
  </si>
  <si>
    <t xml:space="preserve">Поворотный механизм Раум+ для 751 профиля (левый и правый) </t>
  </si>
  <si>
    <t xml:space="preserve">Профиль "Абсолют" для купе </t>
  </si>
  <si>
    <t xml:space="preserve">Система Versal и Raumplus: двери и комплектующие </t>
  </si>
  <si>
    <t xml:space="preserve">Системы раздвижения Версаль (профиль-ручка С, верхний, нижний и средний горизонты) </t>
  </si>
  <si>
    <t xml:space="preserve">Системы раздвижения. Двери купе Н-профиль </t>
  </si>
  <si>
    <t xml:space="preserve">Системы раздвижения. Распашной механизм купе. Пивотник </t>
  </si>
  <si>
    <t xml:space="preserve">Системы раздвижения. Распашной механизм купе. Профиль пивотный </t>
  </si>
  <si>
    <t xml:space="preserve">Системы раздвижения. Ролик верхний для открытого профиля BRAUN </t>
  </si>
  <si>
    <t xml:space="preserve">R37 вешалка наклонная </t>
  </si>
  <si>
    <t xml:space="preserve">R46 соединение параллельное 
</t>
  </si>
  <si>
    <t xml:space="preserve">R7 соединение к стеклу и плите одностороннее </t>
  </si>
  <si>
    <t xml:space="preserve">R7A соединение к стеклу и плите двухстороннее </t>
  </si>
  <si>
    <t xml:space="preserve">Комплект трёх штанг с фурнитурой </t>
  </si>
  <si>
    <t xml:space="preserve">Полкодержатели </t>
  </si>
  <si>
    <t xml:space="preserve">Система Joker </t>
  </si>
  <si>
    <t xml:space="preserve">Система Joker/Uno: элементы </t>
  </si>
  <si>
    <t xml:space="preserve">Соединитель R-42M </t>
  </si>
  <si>
    <t xml:space="preserve">Соединитель Uno (Joker) - 4 шт </t>
  </si>
  <si>
    <t xml:space="preserve">Стойка UNO в новой базе </t>
  </si>
  <si>
    <t xml:space="preserve">Стойка со штангами D25 + Uno (Joker) </t>
  </si>
  <si>
    <t xml:space="preserve">Труба и фланцы D25 </t>
  </si>
  <si>
    <t xml:space="preserve">Фланец D25 </t>
  </si>
  <si>
    <t xml:space="preserve">Фланец d-25мм </t>
  </si>
  <si>
    <t xml:space="preserve">Штангодержатель D25 проходной регулируемый </t>
  </si>
  <si>
    <t xml:space="preserve">Элементы для шкафа (штанга и фурнитура) </t>
  </si>
  <si>
    <t xml:space="preserve">Жалюзи мебельные </t>
  </si>
  <si>
    <t xml:space="preserve">Гардеробная система Ventura concept </t>
  </si>
  <si>
    <t xml:space="preserve">Стеллажная система Vitra </t>
  </si>
  <si>
    <t xml:space="preserve">Стеллажная система Аристо. Профиль полкодержатель </t>
  </si>
  <si>
    <t xml:space="preserve">Алюминиевый профиль системы «ТАТИ» («EUROSHOP»). СП 180-1 </t>
  </si>
  <si>
    <t xml:space="preserve">Алюминиевый профиль системы «ТАТИ» («EUROSHOP»). СП 182 </t>
  </si>
  <si>
    <t xml:space="preserve">Алюминиевый профиль системы «ТАТИ» («EUROSHOP»). СП 183 </t>
  </si>
  <si>
    <t xml:space="preserve">Витрина из алюминиевого профиля </t>
  </si>
  <si>
    <t xml:space="preserve">Кронштейн для полок (NX-22) х150мм </t>
  </si>
  <si>
    <t xml:space="preserve">Полкодержатель PRIMO type 76 </t>
  </si>
  <si>
    <t xml:space="preserve">Полкодержатель. [NX-22] Кронштейн для полок х150 </t>
  </si>
  <si>
    <t xml:space="preserve">Полкодержатель. [NX-22] Кронштейн для полок х200 </t>
  </si>
  <si>
    <t xml:space="preserve">Профили TUR для торгового оборудования </t>
  </si>
  <si>
    <t xml:space="preserve">Профиль витринный </t>
  </si>
  <si>
    <t xml:space="preserve">Профиль для торгового оборудования. СП201 </t>
  </si>
  <si>
    <t xml:space="preserve">Профиль для торгового оборудования. СП202 </t>
  </si>
  <si>
    <t xml:space="preserve">Профиль для торгового оборудования. СП203 </t>
  </si>
  <si>
    <t xml:space="preserve">Профиль для торгового оборудования. СП204 </t>
  </si>
  <si>
    <t xml:space="preserve">Профиль для торгового оборудования. СП205 </t>
  </si>
  <si>
    <t xml:space="preserve">Профиль для торгового оборудования. СП206 </t>
  </si>
  <si>
    <t xml:space="preserve">Профиль для торгового оборудования. СП208 </t>
  </si>
  <si>
    <t xml:space="preserve">Профиль для торгового оборудования. СП209 </t>
  </si>
  <si>
    <t xml:space="preserve">Профиль для торгового оборудования. СП210 </t>
  </si>
  <si>
    <t xml:space="preserve">Профиль для торгового оборудования. Стойка угловая пятигранная 16 мм СП214 </t>
  </si>
  <si>
    <t xml:space="preserve">Профиль для торгового оборудования. Стойка угловая СП206 </t>
  </si>
  <si>
    <t xml:space="preserve">Профиль для торгового оборудования. Стойка угловая трехгранная 16 мм СП209 </t>
  </si>
  <si>
    <t xml:space="preserve">Профиль для торгового оборудования.СП211 </t>
  </si>
  <si>
    <t xml:space="preserve">Система Neofix Channel N-112 L-2400 </t>
  </si>
  <si>
    <t xml:space="preserve">Система Neofix Channel N-12 L-2400 </t>
  </si>
  <si>
    <t xml:space="preserve">Система Neofix Channel N-14 L-2400 </t>
  </si>
  <si>
    <t xml:space="preserve">Система Neofix Channel N-142 L-2400 </t>
  </si>
  <si>
    <t xml:space="preserve">Система Neofix Channel N-6 L-2400 </t>
  </si>
  <si>
    <t xml:space="preserve">Соединитель Primo type 1 </t>
  </si>
  <si>
    <t xml:space="preserve">Соединитель Primo type 2 </t>
  </si>
  <si>
    <t xml:space="preserve">Соединитель Primo type 3 </t>
  </si>
  <si>
    <t xml:space="preserve">Соединитель Primo type 5 </t>
  </si>
  <si>
    <t xml:space="preserve">Штрих_М. SM 851.056.000СБ Кронштейн для полки ЛДСП 365мм L </t>
  </si>
  <si>
    <t xml:space="preserve">Штрих_М. SM 851.056.000СБ Кронштейн для полки ЛДСП 365мм R </t>
  </si>
  <si>
    <t xml:space="preserve">Штрих_М. Крепеж ЛДСП к стяжке L </t>
  </si>
  <si>
    <t xml:space="preserve">Штрих_М. Крепеж ЛДСП_накопителя к стяжке L </t>
  </si>
  <si>
    <t xml:space="preserve">Штрих_М. Крепеж обкладки L </t>
  </si>
  <si>
    <t xml:space="preserve">Штрих_М. Крепеж обкладки R </t>
  </si>
  <si>
    <t xml:space="preserve">Штрих_М. Кронштейн для полки 270 L </t>
  </si>
  <si>
    <t xml:space="preserve">Штрих_М. Кронштейн для полки 270 R </t>
  </si>
  <si>
    <t xml:space="preserve">Штрих_М. Навеска для ЛДСП Измеритель Л </t>
  </si>
  <si>
    <t xml:space="preserve">Штрих_М. Стойка L-2350 (Измеритель) </t>
  </si>
  <si>
    <t xml:space="preserve">Штрих_М. Стойка перфорированная Lобр. L-2400 </t>
  </si>
  <si>
    <t xml:space="preserve">Штрих_М. Стяжка L стоек x900 </t>
  </si>
  <si>
    <t xml:space="preserve">Эконом-панель Белая 1200х2400 и прилавок "Еврошоп" </t>
  </si>
  <si>
    <t xml:space="preserve">VIBO брючница и боковая выдвежная обувница </t>
  </si>
  <si>
    <t xml:space="preserve">Брючница выдвижная GTV </t>
  </si>
  <si>
    <t xml:space="preserve">Выдвижная вешалка для брюк, 88-460-(744-784) мм НАЙДИ </t>
  </si>
  <si>
    <t xml:space="preserve">Выдвижная корзина 500х400х160 белая. Командор </t>
  </si>
  <si>
    <t xml:space="preserve">Выдвижная корзина 500х400х320 белая. Командор </t>
  </si>
  <si>
    <t xml:space="preserve">Выдвижная корзина 500х500х160 белая. Командор </t>
  </si>
  <si>
    <t xml:space="preserve">Выдвижная корзина 500х500х320 белая. Командор </t>
  </si>
  <si>
    <t xml:space="preserve">Выдвижная корзина 600х500х160 белая. Командор </t>
  </si>
  <si>
    <t xml:space="preserve">Выдвижная корзина 600х500х320 белая. Командор </t>
  </si>
  <si>
    <t xml:space="preserve">Выдвижная корзина AT </t>
  </si>
  <si>
    <t xml:space="preserve">Выдвижная корзина для мелочей, 88-460-(744-784) мм НАЙДИ </t>
  </si>
  <si>
    <t xml:space="preserve">Выдвижная корзина и др. Vibo - 65 шт </t>
  </si>
  <si>
    <t xml:space="preserve">Выдвижная полка для обуви, 130-460-(744-784) мм НАЙДИ </t>
  </si>
  <si>
    <t xml:space="preserve">Выдвижная сетчатая корзина, 155-460-(744-784) мм НАЙДИ </t>
  </si>
  <si>
    <t xml:space="preserve">Выдвижные корзины и держатели Vibo </t>
  </si>
  <si>
    <t xml:space="preserve">Клипса </t>
  </si>
  <si>
    <t xml:space="preserve">Клипса для крепления корзин </t>
  </si>
  <si>
    <t xml:space="preserve">Корзина выдвижная для обуви </t>
  </si>
  <si>
    <t xml:space="preserve">Корзина сетчатая 120х400х400 </t>
  </si>
  <si>
    <t xml:space="preserve">Корзина сетчатая 190х550х550 </t>
  </si>
  <si>
    <t xml:space="preserve">Наполнение шкафов VIBO </t>
  </si>
  <si>
    <t xml:space="preserve">Держатель для сапог </t>
  </si>
  <si>
    <t xml:space="preserve">Механизм для обуви с дсп. МДМ </t>
  </si>
  <si>
    <t xml:space="preserve">Механизм для обувниц 7020 Беж. МДМ </t>
  </si>
  <si>
    <t xml:space="preserve">Механизм для обувницы </t>
  </si>
  <si>
    <t xml:space="preserve">Механизм обувницы поворотный </t>
  </si>
  <si>
    <t xml:space="preserve">Пантограф </t>
  </si>
  <si>
    <t xml:space="preserve">Пантограф, 600-830, хром </t>
  </si>
  <si>
    <t xml:space="preserve">Пантограф, 830-1150, хром </t>
  </si>
  <si>
    <t xml:space="preserve">Кронштейн вешала для сот.полки </t>
  </si>
  <si>
    <t xml:space="preserve">Кронштейн сетчатой полки под обувь Найди </t>
  </si>
  <si>
    <t xml:space="preserve">Кронштейн сот полки под обувь </t>
  </si>
  <si>
    <t xml:space="preserve">Полка сетчатая - 230, 300, 400, 500 мм </t>
  </si>
  <si>
    <t xml:space="preserve">Полка сетчатая - 350, 500 мм </t>
  </si>
  <si>
    <t xml:space="preserve">Полка сетчатая Найди с креплениями </t>
  </si>
  <si>
    <t xml:space="preserve">Сетчатые полки 350 х 1200 хром </t>
  </si>
  <si>
    <t xml:space="preserve">Сетчатые полки 500 х 1500 хром </t>
  </si>
  <si>
    <t xml:space="preserve">Держатели плечиков выдвижные хром </t>
  </si>
  <si>
    <t xml:space="preserve">Плечики </t>
  </si>
  <si>
    <t xml:space="preserve">Рейлинг-вешало </t>
  </si>
  <si>
    <t xml:space="preserve">Труба D25 с фланцами </t>
  </si>
  <si>
    <t xml:space="preserve">Штанга выдвижная - 3 шт + штангодержатель </t>
  </si>
  <si>
    <t xml:space="preserve">Штанга выдвижная - 4 шт </t>
  </si>
  <si>
    <t xml:space="preserve">Штанга выдвижная 250-450 </t>
  </si>
  <si>
    <t xml:space="preserve">Штанга выдвижная Vibo </t>
  </si>
  <si>
    <t xml:space="preserve">Штанга выдвижная, 400 мм, никель, Россия </t>
  </si>
  <si>
    <t xml:space="preserve">Штанга выдвижная, 500 мм, алюминий, шариков., Vibo </t>
  </si>
  <si>
    <t xml:space="preserve">Штанга с фланцами D25 </t>
  </si>
  <si>
    <t xml:space="preserve">Штанга складная - 5 шт </t>
  </si>
  <si>
    <t xml:space="preserve">Штанга. Вешалка выдвижная 350 </t>
  </si>
  <si>
    <t xml:space="preserve">Штангодержатель D25 проходной </t>
  </si>
  <si>
    <t xml:space="preserve">Бокалодержатель и сетка 350 мм </t>
  </si>
  <si>
    <t xml:space="preserve">Подвесной держатель стаканов 1 линия PD-1 </t>
  </si>
  <si>
    <t xml:space="preserve">Подвесной держатель стаканов 2 линии PD-2 </t>
  </si>
  <si>
    <t xml:space="preserve">Подвесной держатель стаканов 4 линии PD-4 </t>
  </si>
  <si>
    <t xml:space="preserve">Полка D50 для фужеров "Цветок" </t>
  </si>
  <si>
    <t xml:space="preserve">Полка сетчатая D50 - разные </t>
  </si>
  <si>
    <t xml:space="preserve">Полка стеклянная D350 </t>
  </si>
  <si>
    <t xml:space="preserve">Полка-сектор 120 гр. на трубу D50 </t>
  </si>
  <si>
    <t xml:space="preserve">Стойка барная с корзинами D518 </t>
  </si>
  <si>
    <t xml:space="preserve">Труба D50 </t>
  </si>
  <si>
    <t xml:space="preserve">Элементы трубы барной 50 мм </t>
  </si>
  <si>
    <t xml:space="preserve">Бутылочница с полотенцедержателем KESSEBOHMER 0154180005 </t>
  </si>
  <si>
    <t xml:space="preserve">Корзина STARAX S2213 в базу 200 мм </t>
  </si>
  <si>
    <t xml:space="preserve">Корзина выдвижная "волшебный уголок" VIBO SMACE45DX </t>
  </si>
  <si>
    <t xml:space="preserve">Корзина выдвижная Vibo CCT 450 </t>
  </si>
  <si>
    <t xml:space="preserve">Корзина выдвижная трёхур. 100,150,200,300 </t>
  </si>
  <si>
    <t xml:space="preserve">Корзины выдвижные и поворотные Hettich </t>
  </si>
  <si>
    <t xml:space="preserve">Корзины угловые 45°, 230 мм, правые, Vibo </t>
  </si>
  <si>
    <t xml:space="preserve">Лотки для столовых приборов Blum OrgaLine 500х280 </t>
  </si>
  <si>
    <t xml:space="preserve">Лоток - 350, 400, 600, Volpato </t>
  </si>
  <si>
    <t xml:space="preserve">Лоток 350х450 </t>
  </si>
  <si>
    <t xml:space="preserve">Лоток для столовых приборов для Tandembox.Короб 600мм BLUM. ORGA-LINE. </t>
  </si>
  <si>
    <t xml:space="preserve">Мойка - 3 шт </t>
  </si>
  <si>
    <t xml:space="preserve">Мойка 62х48см 0.8х18 EX 155 P </t>
  </si>
  <si>
    <t xml:space="preserve">Мойка 800 накладная лев/прав </t>
  </si>
  <si>
    <t xml:space="preserve">Мойка Blanco Zerox 400-400-IF, Blanco Zerox 500-IF, Hardy Magia D=485мм, Teka Linea </t>
  </si>
  <si>
    <t xml:space="preserve">Мойка D510 </t>
  </si>
  <si>
    <t xml:space="preserve">Мойка Delta Blanco </t>
  </si>
  <si>
    <t xml:space="preserve">Мойка FA-770_500GT </t>
  </si>
  <si>
    <t xml:space="preserve">Мойка Franke ETN 611-56. </t>
  </si>
  <si>
    <t xml:space="preserve">Мойка Horizont D-100 S </t>
  </si>
  <si>
    <t xml:space="preserve">Мойка LT-615 500 15GT </t>
  </si>
  <si>
    <t xml:space="preserve">Мойка Schock Classic круглая </t>
  </si>
  <si>
    <t xml:space="preserve">Мойка SINGL 45 овал левая, слив 3,5 </t>
  </si>
  <si>
    <t xml:space="preserve">Мойка Telma Futura 83.20 </t>
  </si>
  <si>
    <t xml:space="preserve">Мойка врезная PIX611 левая </t>
  </si>
  <si>
    <t xml:space="preserve">Мойка врезная с сушкой Moer №766 </t>
  </si>
  <si>
    <t xml:space="preserve">Мойка и смеситель </t>
  </si>
  <si>
    <t xml:space="preserve">Мойка и смеситель Franke </t>
  </si>
  <si>
    <t xml:space="preserve">Мойка накладная 800 </t>
  </si>
  <si>
    <t xml:space="preserve">Мойка овальная 62х48см 0.8х18 EС 154 М </t>
  </si>
  <si>
    <t xml:space="preserve">Мойка овальная 73х48см 0.8х18 EС 150 М </t>
  </si>
  <si>
    <t xml:space="preserve">Мойка угловая - 2 шт, Moer 941 и 942 </t>
  </si>
  <si>
    <t xml:space="preserve">Мойка угловая </t>
  </si>
  <si>
    <t xml:space="preserve">Смеситель - 5 шт </t>
  </si>
  <si>
    <t xml:space="preserve">Смеситель </t>
  </si>
  <si>
    <t xml:space="preserve">Плинтус пристеночный треуг. алюм. рифл. </t>
  </si>
  <si>
    <t xml:space="preserve">Плинтус треугольный с заглушками </t>
  </si>
  <si>
    <t xml:space="preserve">Посудосушитель 400,500,600,800 </t>
  </si>
  <si>
    <t xml:space="preserve">Посудосушитель 500, 600, 800 </t>
  </si>
  <si>
    <t xml:space="preserve">Посудосушитель 600, 700 хром </t>
  </si>
  <si>
    <t xml:space="preserve">Посудосушитель 800 белый </t>
  </si>
  <si>
    <t xml:space="preserve">Посудосушитель Inox 600 </t>
  </si>
  <si>
    <t xml:space="preserve">Посудосушитель Inox 700, 800, 900 </t>
  </si>
  <si>
    <t xml:space="preserve">Посудосушитель Inoxa - разные </t>
  </si>
  <si>
    <t xml:space="preserve">Посудосушитель Rejs 700 </t>
  </si>
  <si>
    <t xml:space="preserve">Посудосушитель Vibo 600 </t>
  </si>
  <si>
    <t xml:space="preserve">Посудосушитель сложный Variant 3, 500 </t>
  </si>
  <si>
    <t xml:space="preserve">Посудосушитель углововой 600х600 </t>
  </si>
  <si>
    <t xml:space="preserve">Защитные накладки для духовки </t>
  </si>
  <si>
    <t xml:space="preserve">Планка для столешниц - 3 шт, и стен. панелей- 3 шт. </t>
  </si>
  <si>
    <t xml:space="preserve">Планки для столешницы </t>
  </si>
  <si>
    <t xml:space="preserve">Профили для стеновой панели </t>
  </si>
  <si>
    <t xml:space="preserve">Профиль для соединения боков </t>
  </si>
  <si>
    <t xml:space="preserve">Профиль для фасадов без ручек 8006.50S.L41 </t>
  </si>
  <si>
    <t xml:space="preserve">Профиль торцевой для столешниц СТ 1-01, СТ 1-02 </t>
  </si>
  <si>
    <t xml:space="preserve">Профиль-ручка для фасадов </t>
  </si>
  <si>
    <t xml:space="preserve">Полки на рейлинг </t>
  </si>
  <si>
    <t xml:space="preserve">Рейлинг с креплениями </t>
  </si>
  <si>
    <t xml:space="preserve">Рейлинг с крючками </t>
  </si>
  <si>
    <t xml:space="preserve">Клипса 203 для цоколя, D=28 мм, цинк, Camar </t>
  </si>
  <si>
    <t xml:space="preserve">Клипса для кухонного цоколя </t>
  </si>
  <si>
    <t xml:space="preserve">Соединение кухонного цоколя внешний угол 45 </t>
  </si>
  <si>
    <t xml:space="preserve">Соединение кухонного цоколя внешний угол 90 </t>
  </si>
  <si>
    <t xml:space="preserve">Соединение кухонного цоколя внутренний угол 90 </t>
  </si>
  <si>
    <t xml:space="preserve">Цоколь ПВХ + угол 90* </t>
  </si>
  <si>
    <t xml:space="preserve">Подбокальник </t>
  </si>
  <si>
    <t xml:space="preserve">Фасад МДФ - 4 шт </t>
  </si>
  <si>
    <t xml:space="preserve">Фасад с францезским запилом </t>
  </si>
  <si>
    <t xml:space="preserve">Фасады деревянные с фрезеровкой </t>
  </si>
  <si>
    <t xml:space="preserve">Фасады деревянные с фрезеровкой гнутые </t>
  </si>
  <si>
    <t xml:space="preserve">Фасады Кэмбридж, Сидак </t>
  </si>
  <si>
    <t xml:space="preserve">Фасады МДФ Технокредо </t>
  </si>
  <si>
    <t xml:space="preserve">Профиль рамочный Aristo </t>
  </si>
  <si>
    <t xml:space="preserve">Рамочный фасад. Профиль РУ62 (Союз). Цвет: 594133006 аналог Дуб 4120 (Патина). Текстура в архиве </t>
  </si>
  <si>
    <t xml:space="preserve">Фасад пластиковый в ал.профиле </t>
  </si>
  <si>
    <t xml:space="preserve">Фасад рамочный профиль AL P-32 две двери </t>
  </si>
  <si>
    <t xml:space="preserve">Фасады AGT, профиль 1032 </t>
  </si>
  <si>
    <t xml:space="preserve">Фасады Z-4 Zobal Сборка </t>
  </si>
  <si>
    <t xml:space="preserve">Фасады Zobal (Z1) из узкого ал. профиля </t>
  </si>
  <si>
    <t xml:space="preserve">Фасады из AGT </t>
  </si>
  <si>
    <t xml:space="preserve">Фасады из профиля DECOFIX </t>
  </si>
  <si>
    <t xml:space="preserve">Фасады сборные </t>
  </si>
  <si>
    <t xml:space="preserve">Балясина </t>
  </si>
  <si>
    <t xml:space="preserve">Балясина 50х20 </t>
  </si>
  <si>
    <t xml:space="preserve">Капитель резная Ставрос KR_032 </t>
  </si>
  <si>
    <t xml:space="preserve">Карниз </t>
  </si>
  <si>
    <t xml:space="preserve">Карниз AGT 121 </t>
  </si>
  <si>
    <t xml:space="preserve">Карниз прямой, выгнутый, вогнутый </t>
  </si>
  <si>
    <t xml:space="preserve">Карнизы, пилястра, кокшник Кэмбридж, Сидак </t>
  </si>
  <si>
    <t xml:space="preserve">Перила 600х70 </t>
  </si>
  <si>
    <t xml:space="preserve">Перила R300 H70 </t>
  </si>
  <si>
    <t xml:space="preserve">Фигурные карнизы 4шт </t>
  </si>
  <si>
    <t xml:space="preserve">Защёлка магнитная: одинарная и двойная </t>
  </si>
  <si>
    <t xml:space="preserve">Магнит белый МБ </t>
  </si>
  <si>
    <t xml:space="preserve">Магнит мебельный малый и средний </t>
  </si>
  <si>
    <t xml:space="preserve">Толкатель Ikea </t>
  </si>
  <si>
    <t xml:space="preserve">Толкатель Magnet XL линейный, HETTICH </t>
  </si>
  <si>
    <t xml:space="preserve">Замки для стеклянных дверей </t>
  </si>
  <si>
    <t xml:space="preserve">Замок </t>
  </si>
  <si>
    <t xml:space="preserve">Замок 507-11 CR и 509-22 CR </t>
  </si>
  <si>
    <t xml:space="preserve">Замок Amstrong для двух распашных дверей (мат хром 505-14 MCR) </t>
  </si>
  <si>
    <t xml:space="preserve">Замок Amstrong для распашной двери (мат хром 507-11 MCR) </t>
  </si>
  <si>
    <t xml:space="preserve">Замок Amstrong Центральный на 3 ящика МДМ </t>
  </si>
  <si>
    <t xml:space="preserve">Замок Hafele 232.01.220 </t>
  </si>
  <si>
    <t xml:space="preserve">Замок для двух распашных дверей Armstrong 417_5 CR </t>
  </si>
  <si>
    <t xml:space="preserve">Замок для ЛДСП </t>
  </si>
  <si>
    <t xml:space="preserve">Замок для одной распашной двери Armstrong 407_5 CR </t>
  </si>
  <si>
    <t xml:space="preserve">Замок для стекла </t>
  </si>
  <si>
    <t xml:space="preserve">Замок для стеклянной двери </t>
  </si>
  <si>
    <t xml:space="preserve">Замок для ящика </t>
  </si>
  <si>
    <t xml:space="preserve">Зеркалодержатель </t>
  </si>
  <si>
    <t xml:space="preserve">Крепление стекла к фасаду </t>
  </si>
  <si>
    <t xml:space="preserve">Полкодержатели. Комплект крепления стекла </t>
  </si>
  <si>
    <t xml:space="preserve">Полкодержатели. Комплект крепления стекла МР40 </t>
  </si>
  <si>
    <t xml:space="preserve">Полкодержатели. Комплект крепления стекла МР50 </t>
  </si>
  <si>
    <t xml:space="preserve">Полкодержатели. Комплект крепления стекла цилиндрическое </t>
  </si>
  <si>
    <t xml:space="preserve">Полкодержатели. Комплект полкодержателей 5х17 для стекла </t>
  </si>
  <si>
    <t xml:space="preserve">Полкодержатели. Комплект полкодержателей OR для стекла </t>
  </si>
  <si>
    <t xml:space="preserve">Полкодержатели. Комплект полкодержателей для стекла с присоской </t>
  </si>
  <si>
    <t xml:space="preserve">Соединитель стеклянных конструкций - разные </t>
  </si>
  <si>
    <t xml:space="preserve">Соединитель угловой на 3 стекла ART2 (для стеклянных витрин-кубов) </t>
  </si>
  <si>
    <t xml:space="preserve">Стеклодержатель </t>
  </si>
  <si>
    <t xml:space="preserve">Уголок ART3 (для стеклянных витрин-кубов) </t>
  </si>
  <si>
    <t xml:space="preserve">Упор для стекла в стекло (для стеклянных витрин-кубов) </t>
  </si>
  <si>
    <t xml:space="preserve">Шайба. Прокладка черная GASKET </t>
  </si>
  <si>
    <t xml:space="preserve">Винт 4х20мм </t>
  </si>
  <si>
    <t xml:space="preserve">Винт 4х20мм для кр. ручки </t>
  </si>
  <si>
    <t xml:space="preserve">Винт 4х40мм для кр. ручки </t>
  </si>
  <si>
    <t xml:space="preserve">Винт с цилиндрической головкой под шестигранник, Marcopol SI M5x30 B </t>
  </si>
  <si>
    <t xml:space="preserve">Гайка ERICSONA (NE M6 B) </t>
  </si>
  <si>
    <t xml:space="preserve">Гайка ERICSONA M5, Marcopol </t>
  </si>
  <si>
    <t xml:space="preserve">Гайка ERICSONA M8 цилиндр (SW6 L=16mm) оц NE M8 B </t>
  </si>
  <si>
    <t xml:space="preserve">Гайка колпачковая M6 NK M6 B </t>
  </si>
  <si>
    <t xml:space="preserve">Дюбель 10 </t>
  </si>
  <si>
    <t xml:space="preserve">Дюбель 6 </t>
  </si>
  <si>
    <t xml:space="preserve">Дюбель 8 </t>
  </si>
  <si>
    <t xml:space="preserve">Дюбель ГК Молли железн </t>
  </si>
  <si>
    <t xml:space="preserve">Дюбель ГК Молли пласт </t>
  </si>
  <si>
    <t xml:space="preserve">Евровинт d-5мм h-17мм </t>
  </si>
  <si>
    <t xml:space="preserve">Евровинт для петли 5х15мм </t>
  </si>
  <si>
    <t xml:space="preserve">Ключ для стяжки директа </t>
  </si>
  <si>
    <t xml:space="preserve">Консоль 120, 240 </t>
  </si>
  <si>
    <t xml:space="preserve">Конфирмат 7х50 </t>
  </si>
  <si>
    <t xml:space="preserve">Конфирмат d-8мм h-50мм </t>
  </si>
  <si>
    <t xml:space="preserve">Пластина крепежная 135х55 </t>
  </si>
  <si>
    <t xml:space="preserve">Полкодержатель d-5мм h-12мм метал </t>
  </si>
  <si>
    <t xml:space="preserve">Полкодержатель d-5мм h-12ммметал </t>
  </si>
  <si>
    <t xml:space="preserve">Полкодержатель Duplo, M5х16 мм </t>
  </si>
  <si>
    <t xml:space="preserve">Полкодержатель K-Line, никель, с фикс., IF </t>
  </si>
  <si>
    <t xml:space="preserve">Полкодержатель MV08, никель, Permo </t>
  </si>
  <si>
    <t xml:space="preserve">Полкодержатель P006-02 </t>
  </si>
  <si>
    <t xml:space="preserve">Полкодержатель для стекла </t>
  </si>
  <si>
    <t xml:space="preserve">Полкодержатель для стекла 10мм с зажимом </t>
  </si>
  <si>
    <t xml:space="preserve">Полкодержатель для стекла 8мм с зажимом хром </t>
  </si>
  <si>
    <t xml:space="preserve">Полкодержатель для стекла Р004-02 (хром) </t>
  </si>
  <si>
    <t xml:space="preserve">Полкодержатель для стекла с присоской </t>
  </si>
  <si>
    <t xml:space="preserve">Полкодержатель с регулировочным винтом FA18 CR </t>
  </si>
  <si>
    <t xml:space="preserve">Полкодержатель с фиксирующим винтом (хром) Р006-02 </t>
  </si>
  <si>
    <t xml:space="preserve">Полкодержатель скрытый для ДСП и тамбурата от 40 мм TRIADE XXL </t>
  </si>
  <si>
    <t xml:space="preserve">Полкодержатель скрытый для полок толщиной от 25 мм </t>
  </si>
  <si>
    <t xml:space="preserve">Саморез 3.5х16мм </t>
  </si>
  <si>
    <t xml:space="preserve">Саморез 4х16мм </t>
  </si>
  <si>
    <t xml:space="preserve">Саморез 4х20мм </t>
  </si>
  <si>
    <t xml:space="preserve">Саморез 4х25мм </t>
  </si>
  <si>
    <t xml:space="preserve">Саморез 4х30мм </t>
  </si>
  <si>
    <t xml:space="preserve">Саморез 4х50мм </t>
  </si>
  <si>
    <t xml:space="preserve">Саморез. Шуруп 4х30 с зади </t>
  </si>
  <si>
    <t xml:space="preserve">Саморез. Шурупы 3_5 30FT </t>
  </si>
  <si>
    <t xml:space="preserve">Саморез. Шурупы 3_5 35FT </t>
  </si>
  <si>
    <t xml:space="preserve">Соединитель зажимной MultiClip, чёрный, Hettich паралл </t>
  </si>
  <si>
    <t xml:space="preserve">Стажка директа d-5мм h-50мм </t>
  </si>
  <si>
    <t xml:space="preserve">Стяжка Stabilofix, уголок, сталь, Hettich </t>
  </si>
  <si>
    <t xml:space="preserve">Стяжка VB 36 HT, 30-38 мм, серый, Hettich </t>
  </si>
  <si>
    <t xml:space="preserve">Стяжка VB 36 HT, 45-60 мм, чёрный, Hettich </t>
  </si>
  <si>
    <t xml:space="preserve">Стяжка директа d-8мм h-50мм </t>
  </si>
  <si>
    <t xml:space="preserve">Стяжка кроватная - левая </t>
  </si>
  <si>
    <t xml:space="preserve">Стяжка кроватная - правая </t>
  </si>
  <si>
    <t xml:space="preserve">Стяжка кроватная 3.366 </t>
  </si>
  <si>
    <t xml:space="preserve">Стяжка мебельная М6 никель гор. </t>
  </si>
  <si>
    <t xml:space="preserve">Стяжка мебельная М6 никель фронт. </t>
  </si>
  <si>
    <t xml:space="preserve">Стяжка межсекционная (винт) VC01FNL M4x15 </t>
  </si>
  <si>
    <t xml:space="preserve">Стяжка межсекционная M4, M6 </t>
  </si>
  <si>
    <t xml:space="preserve">Стяжка межсекционная M8 </t>
  </si>
  <si>
    <t xml:space="preserve">Стяжка межсекционная пластикова D=8 </t>
  </si>
  <si>
    <t xml:space="preserve">СТЯЖКА СТОЛЕШНИЦ 100 </t>
  </si>
  <si>
    <t xml:space="preserve">СТЯЖКА СТОЛЕШНИЦ 150 </t>
  </si>
  <si>
    <t xml:space="preserve">СТЯЖКА СТОЛЕШНИЦ 65 </t>
  </si>
  <si>
    <t xml:space="preserve">Стяжка угловая с футоркой </t>
  </si>
  <si>
    <t xml:space="preserve">Уголок меб. на 2 шурупа пласт. </t>
  </si>
  <si>
    <t xml:space="preserve">Уголок меб. на 4 шурупа пласт. </t>
  </si>
  <si>
    <t xml:space="preserve">Уголок мебельный металический </t>
  </si>
  <si>
    <t xml:space="preserve">Уголок металл N63 </t>
  </si>
  <si>
    <t xml:space="preserve">Уголок пластиковый L </t>
  </si>
  <si>
    <t xml:space="preserve">Уголок пластиковый R </t>
  </si>
  <si>
    <t xml:space="preserve">Уголок пластиковый двойной </t>
  </si>
  <si>
    <t xml:space="preserve">Уголок пластиковый с лица </t>
  </si>
  <si>
    <t xml:space="preserve">Уголок пластиковый сзади </t>
  </si>
  <si>
    <t xml:space="preserve">Уголок-стяжка UC9101 </t>
  </si>
  <si>
    <t xml:space="preserve">Цилиндр с внутренней резьбой, Permo TV03 FZT (L-25mm) </t>
  </si>
  <si>
    <t xml:space="preserve">Шкант d-8мм h-30мм </t>
  </si>
  <si>
    <t xml:space="preserve">Шуруп 4х25 с зади </t>
  </si>
  <si>
    <t xml:space="preserve">Эксцентрик 15мм </t>
  </si>
  <si>
    <t xml:space="preserve">ЭКСЦЕНТРИК угловой двухсторонний </t>
  </si>
  <si>
    <t xml:space="preserve">Эксцентрик. Стержень эксцентрика врезной d-6мм h-44мм </t>
  </si>
  <si>
    <t xml:space="preserve">Навес </t>
  </si>
  <si>
    <t xml:space="preserve">Навес Camar 801 </t>
  </si>
  <si>
    <t xml:space="preserve">Навес №29 Amix </t>
  </si>
  <si>
    <t xml:space="preserve">Навес для нижней базы </t>
  </si>
  <si>
    <t xml:space="preserve">Навес метал. </t>
  </si>
  <si>
    <t xml:space="preserve">Навес обычный </t>
  </si>
  <si>
    <t xml:space="preserve">Навес регулируемый для шкафов </t>
  </si>
  <si>
    <t xml:space="preserve">Навес регулируемый универ., белый с шиной </t>
  </si>
  <si>
    <t xml:space="preserve">Навесы Scilm </t>
  </si>
  <si>
    <t xml:space="preserve">Планка подвесная, тип A, L=150 мм, сталь, Hettich </t>
  </si>
  <si>
    <t xml:space="preserve">Рельсовые накладки 1Р65 и 2Р65 (ГОСТ-19128-73). Болт стыковой М27х160 (ГОСТ-11530-76) </t>
  </si>
  <si>
    <t xml:space="preserve">CD box. Держатель дисков </t>
  </si>
  <si>
    <t xml:space="preserve">Titus. Держатель дисков </t>
  </si>
  <si>
    <t xml:space="preserve">Подставки под CD (большая и малая) </t>
  </si>
  <si>
    <t xml:space="preserve">Заглушка кабель-канала </t>
  </si>
  <si>
    <t xml:space="preserve">Заглушка кабель-канала D60, D80, GTV </t>
  </si>
  <si>
    <t xml:space="preserve">Решётка вентиляционная - 2 шт, GTV </t>
  </si>
  <si>
    <t xml:space="preserve">Ортопедическое основание каркас 1.4 на1.9 </t>
  </si>
  <si>
    <t xml:space="preserve">Основание ортопедическое 1900х900 для кровати </t>
  </si>
  <si>
    <t xml:space="preserve">Основание ортопедическое 2000х1600 </t>
  </si>
  <si>
    <t xml:space="preserve">Основание ортопедическое 2000х1800 </t>
  </si>
  <si>
    <t xml:space="preserve">Варочная панель газовая, плита газ., вытяжка 500 </t>
  </si>
  <si>
    <t xml:space="preserve">Варочная поверхность, вытяжка, духовка </t>
  </si>
  <si>
    <t xml:space="preserve">Варочная поверхность, вытяжка, духовка, стиральная машина, холодильник </t>
  </si>
  <si>
    <t xml:space="preserve">Вытяжка 500 Garda 450 </t>
  </si>
  <si>
    <t xml:space="preserve">Вытяжка 500 Monza </t>
  </si>
  <si>
    <t xml:space="preserve">Вытяжка 500 Roma </t>
  </si>
  <si>
    <t xml:space="preserve">Вытяжка 600 Garda Digital откр </t>
  </si>
  <si>
    <t xml:space="preserve">Вытяжка 600 Italia Black Glass </t>
  </si>
  <si>
    <t xml:space="preserve">Вытяжка 600 Italia Black Inox </t>
  </si>
  <si>
    <t xml:space="preserve">Вытяжка 600 Italia Frog </t>
  </si>
  <si>
    <t xml:space="preserve">Вытяжка 900 Genova </t>
  </si>
  <si>
    <t xml:space="preserve">Вытяжка 900 Italia Black Inox </t>
  </si>
  <si>
    <t xml:space="preserve">Вытяжка 900 Italia Screen </t>
  </si>
  <si>
    <t xml:space="preserve">Вытяжка 900 Rimini </t>
  </si>
  <si>
    <t xml:space="preserve">Вытяжка 900 Venezia </t>
  </si>
  <si>
    <t xml:space="preserve">Вытяжка Electrolux EFC 9680 </t>
  </si>
  <si>
    <t xml:space="preserve">Вытяжка Faber 700 мм </t>
  </si>
  <si>
    <t xml:space="preserve">Вытяжка Glassy 900 и Stilo 600 </t>
  </si>
  <si>
    <t xml:space="preserve">Вытяжка Gorenje DKG 552-ORA-S </t>
  </si>
  <si>
    <t xml:space="preserve">Вытяжка Phaethon 900 </t>
  </si>
  <si>
    <t xml:space="preserve">Вытяжка Pyramida BG 600 Black </t>
  </si>
  <si>
    <t xml:space="preserve">Вытяжка Гварнери и Faber Брио 900 </t>
  </si>
  <si>
    <t xml:space="preserve">Вытяжка классика 900 </t>
  </si>
  <si>
    <t xml:space="preserve">Вытяжка купольная </t>
  </si>
  <si>
    <t xml:space="preserve">Вытяжка купольная классика (с деревянным декором) </t>
  </si>
  <si>
    <t xml:space="preserve">Вытяжка Эпоха 900 </t>
  </si>
  <si>
    <t xml:space="preserve">Вытяжки Best - 57 шт </t>
  </si>
  <si>
    <t xml:space="preserve">Духовой шкаф Ariston 70FH 1039P </t>
  </si>
  <si>
    <t xml:space="preserve">Духовой шкаф Bosch и микроволновка </t>
  </si>
  <si>
    <t xml:space="preserve">Духовой шкаф Miele H6860BP </t>
  </si>
  <si>
    <t xml:space="preserve">Кофемашина </t>
  </si>
  <si>
    <t xml:space="preserve">Микроволновка 510х290х370 </t>
  </si>
  <si>
    <t xml:space="preserve">Панель декоративная Gorenje DPM-ORA </t>
  </si>
  <si>
    <t xml:space="preserve">Плита газовая </t>
  </si>
  <si>
    <t xml:space="preserve">Плита газовая Дарина 441 001 500мм </t>
  </si>
  <si>
    <t xml:space="preserve">Стиральная машина </t>
  </si>
  <si>
    <t xml:space="preserve">Холодильник </t>
  </si>
  <si>
    <t xml:space="preserve">Холодильник Gorenje 2000х600х600 </t>
  </si>
  <si>
    <t xml:space="preserve">Холодильник Gorenje NRK 2000 P2 </t>
  </si>
  <si>
    <t xml:space="preserve">Выдвижной блок с розетками AE-BPW3.60-80 </t>
  </si>
  <si>
    <t xml:space="preserve">Веб-камера на LCD-монитор </t>
  </si>
  <si>
    <t xml:space="preserve">Клавиатура и мышь </t>
  </si>
  <si>
    <t xml:space="preserve">Клавиатура компьютерная </t>
  </si>
  <si>
    <t xml:space="preserve">Клавиатура с буквами </t>
  </si>
  <si>
    <t xml:space="preserve">Монитор 19'', принтер, кассовый аппарат </t>
  </si>
  <si>
    <t xml:space="preserve">Монитор LCD </t>
  </si>
  <si>
    <t xml:space="preserve">Монитор ЖК </t>
  </si>
  <si>
    <t xml:space="preserve">Монитор с изображенеим винды </t>
  </si>
  <si>
    <t xml:space="preserve">Монитор, принтер </t>
  </si>
  <si>
    <t xml:space="preserve">Ноутбук Sony </t>
  </si>
  <si>
    <t xml:space="preserve">Ноутбук Sony-vaio </t>
  </si>
  <si>
    <t xml:space="preserve">Принтер HP-1010 </t>
  </si>
  <si>
    <t xml:space="preserve">Системный блок </t>
  </si>
  <si>
    <t xml:space="preserve">Минитрек со светодиодными светильниками для витрин от МДМ </t>
  </si>
  <si>
    <t xml:space="preserve">Светильник врезной 2 Д50 </t>
  </si>
  <si>
    <t xml:space="preserve">Светильник люминесцентный </t>
  </si>
  <si>
    <t xml:space="preserve">Светильник навесной 2 </t>
  </si>
  <si>
    <t xml:space="preserve">Светильник потолочный </t>
  </si>
  <si>
    <t xml:space="preserve">Светильник. Подсветка одинарная точечная золото </t>
  </si>
  <si>
    <t xml:space="preserve">Светильник-дуга 6101, 2xG4, никель мат. </t>
  </si>
  <si>
    <t xml:space="preserve">DVD-плеер BBK </t>
  </si>
  <si>
    <t xml:space="preserve">DVD-плеер, телевизор </t>
  </si>
  <si>
    <t xml:space="preserve">ТВ Sony KDL-32W5500 </t>
  </si>
  <si>
    <t xml:space="preserve">Телевизор Samsung </t>
  </si>
  <si>
    <t xml:space="preserve">Телевизор плазменный Philips 42PFP5332/10 </t>
  </si>
  <si>
    <t xml:space="preserve">Холодильная витрина </t>
  </si>
  <si>
    <t xml:space="preserve">Холодильник торговый </t>
  </si>
  <si>
    <t xml:space="preserve">Еврошоп ООО Авангард Фрагменты в разброс </t>
  </si>
  <si>
    <t xml:space="preserve">Карниз пластиковый </t>
  </si>
  <si>
    <t xml:space="preserve">Полка с подсветкой для кухонь от ПКФ "Выбор" </t>
  </si>
  <si>
    <t xml:space="preserve">Профили различных прямоуг. cечений </t>
  </si>
  <si>
    <t xml:space="preserve">Профиль "С" (кант) </t>
  </si>
  <si>
    <t xml:space="preserve">Профиль алюминиевый </t>
  </si>
  <si>
    <t xml:space="preserve">Профиль врезной (алюминиевая кромка) </t>
  </si>
  <si>
    <t xml:space="preserve">Сечение фрез для деревянного фасада - 40 шт </t>
  </si>
  <si>
    <t xml:space="preserve">Панели ХДФ перфорированные </t>
  </si>
  <si>
    <t xml:space="preserve">Бокал с вином </t>
  </si>
  <si>
    <t xml:space="preserve">Ваза с тюльпанами </t>
  </si>
  <si>
    <t xml:space="preserve">Ваза, кружка, ножи, чайник </t>
  </si>
  <si>
    <t xml:space="preserve">Ваза, кружка, ножи, чайник, самолёт </t>
  </si>
  <si>
    <t xml:space="preserve">Ведро мусорное </t>
  </si>
  <si>
    <t xml:space="preserve">Ведро, совок, щётка, Фейри, Силит, Доместос, лук и морковь </t>
  </si>
  <si>
    <t xml:space="preserve">Гладильная доска </t>
  </si>
  <si>
    <t xml:space="preserve">Денежный ящик </t>
  </si>
  <si>
    <t xml:space="preserve">Жалюзи вертикальные и горизонтальные </t>
  </si>
  <si>
    <t xml:space="preserve">Жалюзи горизонтальные ( закрытое состояние ) </t>
  </si>
  <si>
    <t xml:space="preserve">Жалюзи горизонтальные ( открытое состояние ) </t>
  </si>
  <si>
    <t xml:space="preserve">Зеркало с канделябрами </t>
  </si>
  <si>
    <t xml:space="preserve">Калькулятор настольный </t>
  </si>
  <si>
    <t xml:space="preserve">Книга - 5шт., с текстурами </t>
  </si>
  <si>
    <t xml:space="preserve">Колесо </t>
  </si>
  <si>
    <t xml:space="preserve">Комнатное растение </t>
  </si>
  <si>
    <t xml:space="preserve">Комплект ножей </t>
  </si>
  <si>
    <t xml:space="preserve">Коробка с бумагой для заметок </t>
  </si>
  <si>
    <t xml:space="preserve">Кружка </t>
  </si>
  <si>
    <t xml:space="preserve">Кружка, плечики с кофтами </t>
  </si>
  <si>
    <t xml:space="preserve">Кубок призовой - 3 шт </t>
  </si>
  <si>
    <t xml:space="preserve">Кулер (диспенсер) </t>
  </si>
  <si>
    <t xml:space="preserve">Люстра </t>
  </si>
  <si>
    <t xml:space="preserve">Люстра малая </t>
  </si>
  <si>
    <t xml:space="preserve">Мяч футбольный </t>
  </si>
  <si>
    <t xml:space="preserve">Набор книг </t>
  </si>
  <si>
    <t xml:space="preserve">Напольная вешалка </t>
  </si>
  <si>
    <t xml:space="preserve">Ножницы </t>
  </si>
  <si>
    <t xml:space="preserve">Отбойник дверной А02 Н </t>
  </si>
  <si>
    <t xml:space="preserve">Папка регистратор </t>
  </si>
  <si>
    <t xml:space="preserve">Пружина </t>
  </si>
  <si>
    <t xml:space="preserve">Рамка для фото </t>
  </si>
  <si>
    <t xml:space="preserve">Самолёт настольный </t>
  </si>
  <si>
    <t xml:space="preserve">Светильник настенный </t>
  </si>
  <si>
    <t xml:space="preserve">Сковорода 30 см </t>
  </si>
  <si>
    <t xml:space="preserve">Тележка продуктовая </t>
  </si>
  <si>
    <t xml:space="preserve">Телефонная трубка Philips </t>
  </si>
  <si>
    <t xml:space="preserve">Чайник </t>
  </si>
  <si>
    <t xml:space="preserve">Чайник 2 </t>
  </si>
  <si>
    <t xml:space="preserve">Часы FF </t>
  </si>
  <si>
    <t xml:space="preserve">Часы FF настенные сувенирные </t>
  </si>
  <si>
    <t xml:space="preserve">Часы настенные диам. 38 см </t>
  </si>
  <si>
    <t xml:space="preserve">Швабра </t>
  </si>
  <si>
    <t xml:space="preserve">Инструменты (ножевка, уровень, отвертка, стрелки ..) для схем сборки </t>
  </si>
  <si>
    <t xml:space="preserve">Отвертка </t>
  </si>
  <si>
    <t xml:space="preserve">Условное обозначение Евровинт 6 скв </t>
  </si>
  <si>
    <t xml:space="preserve">Условное обозначение Полкодержатель 5х9 лиц </t>
  </si>
  <si>
    <t xml:space="preserve">Условное обозначение Полкодержатель 5х9 обр </t>
  </si>
  <si>
    <t xml:space="preserve">Условное обозначение Шкант 8х10 лиц </t>
  </si>
  <si>
    <t xml:space="preserve">Условное обозначение Шкант 8х10 обр </t>
  </si>
  <si>
    <t xml:space="preserve">Условное обозначение Шкант 8х15 тор </t>
  </si>
  <si>
    <t xml:space="preserve">Условное обозначение Эксцентрик 16х12 лиц </t>
  </si>
  <si>
    <t xml:space="preserve">Условное обозначение Эксцентрик 16х12 обр </t>
  </si>
  <si>
    <t xml:space="preserve">Условное обозначение Эксцентрик 5х5 лиц </t>
  </si>
  <si>
    <t xml:space="preserve">Условное обозначение Эксцентрик 5х5 обр </t>
  </si>
  <si>
    <t xml:space="preserve">Шаблоны для проектирования комп. столов </t>
  </si>
  <si>
    <t xml:space="preserve">Штамп А4 </t>
  </si>
  <si>
    <t xml:space="preserve">Диван - 2х- и 3х-местный </t>
  </si>
  <si>
    <t xml:space="preserve">Диван, кресло, стул </t>
  </si>
  <si>
    <t xml:space="preserve">Диванчик </t>
  </si>
  <si>
    <t xml:space="preserve">Кресло офисное - по частям </t>
  </si>
  <si>
    <t xml:space="preserve">Кресло офисное "Престиж" </t>
  </si>
  <si>
    <t xml:space="preserve">Стеллажи "Водолей" </t>
  </si>
  <si>
    <t xml:space="preserve">Стол, табурет, угловой кух. диван </t>
  </si>
  <si>
    <t xml:space="preserve">Стул </t>
  </si>
  <si>
    <t xml:space="preserve">Стул барный </t>
  </si>
  <si>
    <t xml:space="preserve">Стул деревянный </t>
  </si>
  <si>
    <t xml:space="preserve">Стул ИЗО, стул обеденный, диван, кресло, кресло офисное"Престиж" </t>
  </si>
  <si>
    <t xml:space="preserve">Батарея, дверь, ванна, раковина, окна, розетки, турникет </t>
  </si>
  <si>
    <t xml:space="preserve">Батарея-радиатор </t>
  </si>
  <si>
    <t xml:space="preserve">Ведро </t>
  </si>
  <si>
    <t xml:space="preserve">Газоваяя колонка </t>
  </si>
  <si>
    <t xml:space="preserve">Газовый счетчик </t>
  </si>
  <si>
    <t xml:space="preserve">Дверной замок с ручкой </t>
  </si>
  <si>
    <t xml:space="preserve">Дверь межкомнатная </t>
  </si>
  <si>
    <t xml:space="preserve">Дверь межкомнатная со стеклом </t>
  </si>
  <si>
    <t xml:space="preserve">Колонка газовая </t>
  </si>
  <si>
    <t xml:space="preserve">Кран на трубу 25 </t>
  </si>
  <si>
    <t xml:space="preserve">Насос с коммуникациями </t>
  </si>
  <si>
    <t xml:space="preserve">Окно пластиковое </t>
  </si>
  <si>
    <t xml:space="preserve">Окно пластиковое, балконная дверь </t>
  </si>
  <si>
    <t xml:space="preserve">Окно со стеклом </t>
  </si>
  <si>
    <t xml:space="preserve">Розетка электр. 1, 2, 3, 4 шт + выключатель </t>
  </si>
  <si>
    <t xml:space="preserve">Ручка дверная </t>
  </si>
  <si>
    <t xml:space="preserve">Счетчик газовый </t>
  </si>
  <si>
    <t xml:space="preserve">Умывальник 500 </t>
  </si>
  <si>
    <t xml:space="preserve">УнитазVitraRetro </t>
  </si>
  <si>
    <t xml:space="preserve">"Скелет" 2-х спальной подъёмной кровати </t>
  </si>
  <si>
    <t xml:space="preserve">Кухонные верхние модули с анимацией открывания дверей на петлях Blum </t>
  </si>
  <si>
    <t xml:space="preserve">Модуль верхний угловой со складной дверью Blum </t>
  </si>
  <si>
    <t xml:space="preserve">Модуль с подъёмником Aventos HK-S </t>
  </si>
  <si>
    <t xml:space="preserve">Шаблон для верхних кухонных секций </t>
  </si>
  <si>
    <t xml:space="preserve">Головоломка </t>
  </si>
  <si>
    <t xml:space="preserve">Шар </t>
  </si>
  <si>
    <t xml:space="preserve">Ручка-скобка Gamet UN 83 хром L128 </t>
  </si>
  <si>
    <t xml:space="preserve">Петля DUOMATIC 165, Hafele </t>
  </si>
  <si>
    <t xml:space="preserve">Подъёмник Blum Aventos HK-XS </t>
  </si>
  <si>
    <t xml:space="preserve">Петля антресольная </t>
  </si>
  <si>
    <t xml:space="preserve">Петля антресольная левая </t>
  </si>
  <si>
    <t xml:space="preserve">Мойка овальная 73х48см 0.8х18 EС 150 М2 </t>
  </si>
  <si>
    <t xml:space="preserve">Подъёмник кроватный L120-90 </t>
  </si>
  <si>
    <t>Ящик InnoTech от Hettich в формате и 70х470 и 144х470</t>
  </si>
  <si>
    <t xml:space="preserve">Евровинт, эксц. стяжка, эксц. стяжка двойная </t>
  </si>
  <si>
    <t xml:space="preserve">Варочная повехность Ariston 7HTD 640S </t>
  </si>
  <si>
    <t xml:space="preserve">BLUM. Tandembox N. Базовый. </t>
  </si>
  <si>
    <t>BLN</t>
  </si>
  <si>
    <t>Sienna</t>
  </si>
  <si>
    <t>Black</t>
  </si>
  <si>
    <t>Blue</t>
  </si>
  <si>
    <t>DeepSkyBlue</t>
  </si>
  <si>
    <t>Silver</t>
  </si>
  <si>
    <t>Gray</t>
  </si>
  <si>
    <t>PaleTurquoise</t>
  </si>
  <si>
    <t>DarkSlateBlue</t>
  </si>
  <si>
    <t>Цвет</t>
  </si>
  <si>
    <t>Шкаф с подъёмником Aventos HF, резиновый H:550-1040 мм</t>
  </si>
  <si>
    <t>2. Заполнить столбцы "Ссылка", "Описание", "Формат", "Раздел", "Подраздел", "Исправность ссылки" и "Наличие картинки" и убедиться, что в столбцах "Код" и "Кол-во знаков" скопировалась формула.</t>
  </si>
  <si>
    <t>http://promebelclub.ru/forum/showpost.php?p=360405&amp;postcount=995</t>
  </si>
  <si>
    <t>Навес скрытый 818, Camar</t>
  </si>
  <si>
    <t>http://promebelclub.ru/forum/showpost.php?p=360436&amp;postcount=998</t>
  </si>
  <si>
    <t>Цепь</t>
  </si>
  <si>
    <t>http://promebelclub.ru/forum/showpost.php?p=360716&amp;postcount=1012</t>
  </si>
  <si>
    <t>Бойлер для нагрева воды</t>
  </si>
  <si>
    <t>http://promebelclub.ru/forum/showpost.php?p=360805&amp;postcount=1013</t>
  </si>
  <si>
    <t>DWG</t>
  </si>
  <si>
    <t>Техника SMEG (вся!)</t>
  </si>
  <si>
    <t>Ручки Ferro Fiori 0190</t>
  </si>
  <si>
    <t>http://promebelclub.ru/forum/showpost.php?p=360921&amp;postcount=1014</t>
  </si>
  <si>
    <t>Опора для стола LS20/715</t>
  </si>
  <si>
    <t>http://promebelclub.ru/forum/showpost.php?p=360958&amp;postcount=1015</t>
  </si>
  <si>
    <t>http://promebelclub.ru/forum/showpost.php?p=361328&amp;postcount=1016</t>
  </si>
  <si>
    <t>Ящики с направляющими Tandem, 450, Blum</t>
  </si>
  <si>
    <t>Тумба с ящиками Blum Tandem</t>
  </si>
  <si>
    <t>Система Cinetto PS10/19 + электропривод</t>
  </si>
  <si>
    <t>http://promebelclub.ru/forum/showpost.php?p=361424&amp;postcount=1017</t>
  </si>
  <si>
    <t>http://promebelclub.ru/forum/showpost.php?p=361451&amp;postcount=1018</t>
  </si>
  <si>
    <t>Волшебные уголки Kessebohmer</t>
  </si>
  <si>
    <t>Ящики Tandembox plus M, 270-550 мм, Blum</t>
  </si>
  <si>
    <t>http://promebelclub.ru/forum/showpost.php?p=364169&amp;postcount=1022</t>
  </si>
  <si>
    <t>http://promebelclub.ru/forum/showpost.php?p=364272&amp;postcount=1023</t>
  </si>
  <si>
    <t>Ящики Tandembox plus D, 350-550 мм, Blum</t>
  </si>
  <si>
    <t>http://promebelclub.ru/forum/showpost.php?p=364859&amp;postcount=1029</t>
  </si>
  <si>
    <t>Ящики Tandembox plus K, 400-550 мм, Blum</t>
  </si>
  <si>
    <t>http://promebelclub.ru/forum/showpost.php?p=365839&amp;postcount=1030</t>
  </si>
  <si>
    <t>Опорная ножка VRN8019M для шкаф-кровати (для Б8)</t>
  </si>
  <si>
    <t>Опорная ножка VRN8019M для шкаф-кровати (для Б9)</t>
  </si>
  <si>
    <t>http://promebelclub.ru/forum/showpost.php?p=366395&amp;postcount=1034</t>
  </si>
  <si>
    <t>http://promebelclub.ru/forum/showpost.php?p=367673&amp;postcount=1037</t>
  </si>
  <si>
    <t>Ящики с направляющими Tandem, 500, Blum</t>
  </si>
  <si>
    <t>http://promebelclub.ru/forum/showpost.php?p=368399&amp;postcount=1046</t>
  </si>
  <si>
    <t>Фиксатор ХДФ, белый</t>
  </si>
  <si>
    <t>http://promebelclub.ru/forum/showpost.php?p=368754&amp;postcount=1055</t>
  </si>
  <si>
    <t>Пантограф 450-600</t>
  </si>
  <si>
    <t>http://promebelclub.ru/forum/showpost.php?p=368902&amp;postcount=1057</t>
  </si>
  <si>
    <t>Замок Aristo для дверей-купе</t>
  </si>
  <si>
    <t>http://promebelclub.ru/forum/showpost.php?p=370403&amp;postcount=1073</t>
  </si>
  <si>
    <t>Ящики Tandembox Antaro N, 400 мм, Blum</t>
  </si>
  <si>
    <t>http://promebelclub.ru/forum/showpost.php?p=370514&amp;postcount=1074</t>
  </si>
  <si>
    <t>Ящик Legrabox M, 500 мм, Blum</t>
  </si>
  <si>
    <t>Верхние ролики Hettich для системы Top Line L</t>
  </si>
  <si>
    <t>http://promebelclub.ru/forum/showpost.php?p=370808&amp;postcount=1079</t>
  </si>
  <si>
    <t>http://promebelclub.ru/forum/showpost.php?p=372312&amp;postcount=1081</t>
  </si>
  <si>
    <t>http://promebelclub.ru/forum/showpost.php?p=372842&amp;postcount=1082</t>
  </si>
  <si>
    <t>Фурнитура Гратис</t>
  </si>
  <si>
    <t>http://promebelclub.ru/forum/showpost.php?p=372917&amp;postcount=1084</t>
  </si>
  <si>
    <t>Ящики Newline 84 и 199 мм, 500 мм, Firmax</t>
  </si>
  <si>
    <t>Кронштейн коленчатый/KLOK Механизм подъемный/откидной ver.1.0</t>
  </si>
  <si>
    <t>Кронштейн коленчатый/KLOK Механизм подъемный/откидной</t>
  </si>
  <si>
    <t>http://promebelclub.ru/forum/showpost.php?p=373594&amp;postcount=1087</t>
  </si>
  <si>
    <t>http://promebelclub.ru/forum/showpost.php?p=373681&amp;postcount=1088</t>
  </si>
  <si>
    <t>Компланарная система PS40, Cinetto</t>
  </si>
  <si>
    <t>4. Протянуть формулу сверху вниз для всех ячеек</t>
  </si>
  <si>
    <t>5. В столбце "Исправность ссылки" выключить все строки со значением "-".</t>
  </si>
  <si>
    <t>6. Если каждый раздел вставляется в отдельное сообщение, то галочка "Делать разделы сворачиваемыми" должна быть снята.</t>
  </si>
  <si>
    <t>7. Выбрать только разделы, общая сумма знаков которых не превышает 50 000. Для отдельных постов выбирать только по одному разделу.</t>
  </si>
  <si>
    <t>8. Выделить содержимое колонки "Код" и вставить в форму сообщеня на форуме.</t>
  </si>
  <si>
    <t>9. Повторить пункты 4-8 для переноса всех разделов на форум.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</si>
</sst>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2"/>
      <color theme="5" tint="-0.249977111117893"/>
      <name val="Calibri"/>
      <family val="2"/>
      <charset val="204"/>
      <scheme val="minor"/>
    </font>
    <font>
      <sz val="14"/>
      <color theme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u/>
      <sz val="11"/>
      <color rgb="FF0070C0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0" borderId="1" xfId="0" applyBorder="1"/>
    <xf numFmtId="0" fontId="0" fillId="2" borderId="4" xfId="0" applyFill="1" applyBorder="1"/>
    <xf numFmtId="0" fontId="0" fillId="0" borderId="4" xfId="0" applyBorder="1"/>
    <xf numFmtId="0" fontId="2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0" fillId="0" borderId="0" xfId="0" applyFont="1" applyFill="1" applyBorder="1" applyAlignment="1"/>
    <xf numFmtId="0" fontId="7" fillId="0" borderId="0" xfId="1" applyFont="1" applyFill="1" applyBorder="1"/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1" applyFont="1" applyFill="1" applyBorder="1"/>
    <xf numFmtId="0" fontId="10" fillId="0" borderId="0" xfId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1" applyNumberFormat="1" applyFont="1" applyFill="1" applyBorder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color theme="0"/>
      </font>
      <fill>
        <patternFill patternType="darkGray">
          <fgColor rgb="FFFF0000"/>
          <bgColor auto="1"/>
        </patternFill>
      </fill>
    </dxf>
    <dxf>
      <font>
        <b/>
        <i val="0"/>
        <color theme="0"/>
      </font>
      <fill>
        <patternFill patternType="darkGray">
          <fgColor rgb="FFFF0000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fill>
        <patternFill patternType="none"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none"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D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161925</xdr:rowOff>
        </xdr:from>
        <xdr:to>
          <xdr:col>4</xdr:col>
          <xdr:colOff>704850</xdr:colOff>
          <xdr:row>11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Делать разделы сворачиваемыми (тег SPOILER)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13:L1358" totalsRowCount="1" headerRowDxfId="28" dataDxfId="27" totalsRowDxfId="26">
  <autoFilter ref="A13:L1357">
    <filterColumn colId="8">
      <filters>
        <filter val="+"/>
      </filters>
    </filterColumn>
  </autoFilter>
  <sortState ref="A13:L1356">
    <sortCondition descending="1" ref="I13:I1356"/>
    <sortCondition ref="G13:G1356"/>
    <sortCondition ref="H13:H1356"/>
    <sortCondition ref="E13:E1356"/>
  </sortState>
  <tableColumns count="12">
    <tableColumn id="10" name="Верно" dataDxfId="25" totalsRowDxfId="11" dataCellStyle="Гиперссылка">
      <calculatedColumnFormula>IF(OR(AND(Таблица1[[#This Row],[ID сообщения]]=B13,Таблица1[[#This Row],[№ в теме]]=C13),AND(NOT(Таблица1[[#This Row],[ID сообщения]]=B13),NOT(Таблица1[[#This Row],[№ в теме]]=C13))),"",FALSE)</calculatedColumnFormula>
    </tableColumn>
    <tableColumn id="11" name="ID сообщения" dataDxfId="24" totalsRowDxfId="10" dataCellStyle="Гиперссылка">
      <calculatedColumnFormula>1*MID(Таблица1[[#This Row],[Ссылка]],FIND("=",Таблица1[[#This Row],[Ссылка]])+1,FIND("&amp;",Таблица1[[#This Row],[Ссылка]])-FIND("=",Таблица1[[#This Row],[Ссылка]])-1)</calculatedColumnFormula>
    </tableColumn>
    <tableColumn id="7" name="№ в теме" dataDxfId="23" totalsRowDxfId="9" dataCellStyle="Гиперссылка">
      <calculatedColumnFormula>1*MID(Таблица1[[#This Row],[Ссылка]],FIND("&amp;",Таблица1[[#This Row],[Ссылка]])+11,LEN(Таблица1[[#This Row],[Ссылка]])-FIND("&amp;",Таблица1[[#This Row],[Ссылка]])+10)</calculatedColumnFormula>
    </tableColumn>
    <tableColumn id="1" name="Ссылка" totalsRowLabel="Итог" dataDxfId="22" totalsRowDxfId="8"/>
    <tableColumn id="2" name="Описание" totalsRowFunction="count" dataDxfId="21" totalsRowDxfId="7"/>
    <tableColumn id="13" name="Формат" dataDxfId="20" totalsRowDxfId="6"/>
    <tableColumn id="3" name="Раздел" totalsRowLabel="Конец" dataDxfId="19" totalsRowDxfId="5"/>
    <tableColumn id="4" name="Подраздел" totalsRowLabel="Конец" dataDxfId="18" totalsRowDxfId="4"/>
    <tableColumn id="9" name="Исправность ссылки" dataDxfId="17" totalsRowDxfId="3"/>
    <tableColumn id="6" name="Наличие картинки" dataDxfId="16" totalsRowDxfId="2"/>
    <tableColumn id="5" name="Код" dataDxfId="15" totalsRowDxfId="1">
      <calculatedColumnFormula>IF(OR(ISBLANK(Таблица1[[#This Row],[Описание]]),ISBLANK(Таблица1[[#This Row],[Раздел]]),EXACT(Таблица1[[#This Row],[Исправность ссылки]],"-")),"",CONCATENATE(IF(AND(NOT(EXACT(Таблица1[[#This Row],[Раздел]],G13)),$D$12),CONCATENATE("[SPOILER=",Таблица1[[#This Row],[Раздел]],"]"),""),IF(EXACT(Таблица1[[#This Row],[Подраздел]],H13),"",CONCATENATE(IF(ISBLANK(Таблица1[[#This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Row],[Подраздел]],H15),"",CONCATENATE("[/LIST]",IF(ISBLANK(Таблица1[[#This Row],[Подраздел]]),"","[/SPOILER]"),IF(AND(NOT(EXACT(Таблица1[[#This Row],[Раздел]],G15)),$D$12),"[/SPOILER]",)))))</calculatedColumnFormula>
    </tableColumn>
    <tableColumn id="8" name="Кол-во знаков" totalsRowFunction="sum" dataDxfId="14" totalsRowDxfId="0">
      <calculatedColumnFormula>LEN(Таблица1[[#This Row],[Код]])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promebelclub.ru/forum/showpost.php?p=173156&amp;postcount=465" TargetMode="External"/><Relationship Id="rId299" Type="http://schemas.openxmlformats.org/officeDocument/2006/relationships/hyperlink" Target="http://promebelclub.ru/forum/showpost.php?p=53228&amp;postcount=200" TargetMode="External"/><Relationship Id="rId21" Type="http://schemas.openxmlformats.org/officeDocument/2006/relationships/hyperlink" Target="http://promebelclub.ru/forum/showpost.php?p=157749&amp;postcount=451" TargetMode="External"/><Relationship Id="rId63" Type="http://schemas.openxmlformats.org/officeDocument/2006/relationships/hyperlink" Target="http://promebelclub.ru/forum/showpost.php?p=165146&amp;postcount=457" TargetMode="External"/><Relationship Id="rId159" Type="http://schemas.openxmlformats.org/officeDocument/2006/relationships/hyperlink" Target="http://promebelclub.ru/forum/showpost.php?p=199994&amp;postcount=502" TargetMode="External"/><Relationship Id="rId324" Type="http://schemas.openxmlformats.org/officeDocument/2006/relationships/hyperlink" Target="http://promebelclub.ru/forum/showpost.php?p=283872&amp;postcount=722" TargetMode="External"/><Relationship Id="rId366" Type="http://schemas.openxmlformats.org/officeDocument/2006/relationships/hyperlink" Target="http://promebelclub.ru/forum/showpost.php?p=102092&amp;postcount=313" TargetMode="External"/><Relationship Id="rId170" Type="http://schemas.openxmlformats.org/officeDocument/2006/relationships/hyperlink" Target="http://promebelclub.ru/forum/showpost.php?p=200002&amp;postcount=504" TargetMode="External"/><Relationship Id="rId226" Type="http://schemas.openxmlformats.org/officeDocument/2006/relationships/hyperlink" Target="http://promebelclub.ru/forum/showpost.php?p=66635&amp;postcount=252" TargetMode="External"/><Relationship Id="rId433" Type="http://schemas.openxmlformats.org/officeDocument/2006/relationships/ctrlProp" Target="../ctrlProps/ctrlProp1.xml"/><Relationship Id="rId268" Type="http://schemas.openxmlformats.org/officeDocument/2006/relationships/hyperlink" Target="http://promebelclub.ru/forum/showpost.php?p=36803&amp;postcount=166" TargetMode="External"/><Relationship Id="rId32" Type="http://schemas.openxmlformats.org/officeDocument/2006/relationships/hyperlink" Target="http://promebelclub.ru/forum/showpost.php?p=163297&amp;postcount=456" TargetMode="External"/><Relationship Id="rId74" Type="http://schemas.openxmlformats.org/officeDocument/2006/relationships/hyperlink" Target="http://promebelclub.ru/forum/showpost.php?p=165146&amp;postcount=457" TargetMode="External"/><Relationship Id="rId128" Type="http://schemas.openxmlformats.org/officeDocument/2006/relationships/hyperlink" Target="http://promebelclub.ru/forum/showpost.php?p=186540&amp;postcount=476" TargetMode="External"/><Relationship Id="rId335" Type="http://schemas.openxmlformats.org/officeDocument/2006/relationships/hyperlink" Target="http://promebelclub.ru/forum/showpost.php?p=4542&amp;postcount=27" TargetMode="External"/><Relationship Id="rId377" Type="http://schemas.openxmlformats.org/officeDocument/2006/relationships/hyperlink" Target="http://promebelclub.ru/forum/showpost.php?p=3876&amp;postcount=19" TargetMode="External"/><Relationship Id="rId5" Type="http://schemas.openxmlformats.org/officeDocument/2006/relationships/hyperlink" Target="http://promebelclub.ru/forum/showpost.php?p=296064&amp;postcount=759" TargetMode="External"/><Relationship Id="rId181" Type="http://schemas.openxmlformats.org/officeDocument/2006/relationships/hyperlink" Target="http://promebelclub.ru/forum/showpost.php?p=200180&amp;postcount=514" TargetMode="External"/><Relationship Id="rId237" Type="http://schemas.openxmlformats.org/officeDocument/2006/relationships/hyperlink" Target="http://promebelclub.ru/forum/showpost.php?p=70420&amp;postcount=263" TargetMode="External"/><Relationship Id="rId402" Type="http://schemas.openxmlformats.org/officeDocument/2006/relationships/hyperlink" Target="http://promebelclub.ru/forum/showpost.php?p=140634&amp;postcount=387" TargetMode="External"/><Relationship Id="rId279" Type="http://schemas.openxmlformats.org/officeDocument/2006/relationships/hyperlink" Target="http://promebelclub.ru/forum/showpost.php?p=40402&amp;postcount=173" TargetMode="External"/><Relationship Id="rId43" Type="http://schemas.openxmlformats.org/officeDocument/2006/relationships/hyperlink" Target="http://promebelclub.ru/forum/showpost.php?p=163297&amp;postcount=456" TargetMode="External"/><Relationship Id="rId139" Type="http://schemas.openxmlformats.org/officeDocument/2006/relationships/hyperlink" Target="http://promebelclub.ru/forum/showpost.php?p=190010&amp;postcount=484" TargetMode="External"/><Relationship Id="rId290" Type="http://schemas.openxmlformats.org/officeDocument/2006/relationships/hyperlink" Target="http://promebelclub.ru/forum/showpost.php?p=46529&amp;postcount=185" TargetMode="External"/><Relationship Id="rId304" Type="http://schemas.openxmlformats.org/officeDocument/2006/relationships/hyperlink" Target="http://promebelclub.ru/forum/showpost.php?p=53907&amp;postcount=207" TargetMode="External"/><Relationship Id="rId346" Type="http://schemas.openxmlformats.org/officeDocument/2006/relationships/hyperlink" Target="http://promebelclub.ru/forum/showpost.php?p=127843&amp;postcount=342" TargetMode="External"/><Relationship Id="rId388" Type="http://schemas.openxmlformats.org/officeDocument/2006/relationships/hyperlink" Target="http://promebelclub.ru/forum/showpost.php?p=15558&amp;postcount=89" TargetMode="External"/><Relationship Id="rId85" Type="http://schemas.openxmlformats.org/officeDocument/2006/relationships/hyperlink" Target="http://promebelclub.ru/forum/showpost.php?p=165148&amp;postcount=458" TargetMode="External"/><Relationship Id="rId150" Type="http://schemas.openxmlformats.org/officeDocument/2006/relationships/hyperlink" Target="http://promebelclub.ru/forum/showpost.php?p=198338&amp;postcount=498" TargetMode="External"/><Relationship Id="rId192" Type="http://schemas.openxmlformats.org/officeDocument/2006/relationships/hyperlink" Target="http://promebelclub.ru/forum/showpost.php?p=200314&amp;postcount=521" TargetMode="External"/><Relationship Id="rId206" Type="http://schemas.openxmlformats.org/officeDocument/2006/relationships/hyperlink" Target="http://promebelclub.ru/forum/showpost.php?p=215766&amp;postcount=544" TargetMode="External"/><Relationship Id="rId413" Type="http://schemas.openxmlformats.org/officeDocument/2006/relationships/hyperlink" Target="http://promebelclub.ru/forum/showpost.php?p=315460&amp;postcount=841" TargetMode="External"/><Relationship Id="rId248" Type="http://schemas.openxmlformats.org/officeDocument/2006/relationships/hyperlink" Target="http://promebelclub.ru/forum/showpost.php?p=77207&amp;postcount=272" TargetMode="External"/><Relationship Id="rId12" Type="http://schemas.openxmlformats.org/officeDocument/2006/relationships/hyperlink" Target="http://promebelclub.ru/forum/showpost.php?p=318086&amp;postcount=846" TargetMode="External"/><Relationship Id="rId108" Type="http://schemas.openxmlformats.org/officeDocument/2006/relationships/hyperlink" Target="http://promebelclub.ru/forum/showpost.php?p=165589&amp;postcount=459" TargetMode="External"/><Relationship Id="rId315" Type="http://schemas.openxmlformats.org/officeDocument/2006/relationships/hyperlink" Target="http://promebelclub.ru/forum/showpost.php?p=60832&amp;postcount=243" TargetMode="External"/><Relationship Id="rId357" Type="http://schemas.openxmlformats.org/officeDocument/2006/relationships/hyperlink" Target="http://promebelclub.ru/forum/showpost.php?p=132357&amp;postcount=363" TargetMode="External"/><Relationship Id="rId54" Type="http://schemas.openxmlformats.org/officeDocument/2006/relationships/hyperlink" Target="http://promebelclub.ru/forum/showpost.php?p=165146&amp;postcount=457" TargetMode="External"/><Relationship Id="rId96" Type="http://schemas.openxmlformats.org/officeDocument/2006/relationships/hyperlink" Target="http://promebelclub.ru/forum/showpost.php?p=165148&amp;postcount=458" TargetMode="External"/><Relationship Id="rId161" Type="http://schemas.openxmlformats.org/officeDocument/2006/relationships/hyperlink" Target="http://promebelclub.ru/forum/showpost.php?p=199994&amp;postcount=502" TargetMode="External"/><Relationship Id="rId217" Type="http://schemas.openxmlformats.org/officeDocument/2006/relationships/hyperlink" Target="http://promebelclub.ru/forum/showpost.php?p=220490&amp;postcount=565" TargetMode="External"/><Relationship Id="rId399" Type="http://schemas.openxmlformats.org/officeDocument/2006/relationships/hyperlink" Target="http://promebelclub.ru/forum/showpost.php?p=137571&amp;postcount=377" TargetMode="External"/><Relationship Id="rId259" Type="http://schemas.openxmlformats.org/officeDocument/2006/relationships/hyperlink" Target="http://promebelclub.ru/forum/showpost.php?p=34314&amp;postcount=154" TargetMode="External"/><Relationship Id="rId424" Type="http://schemas.openxmlformats.org/officeDocument/2006/relationships/hyperlink" Target="http://promebelclub.ru/forum/showpost.php?p=359062&amp;postcount=974" TargetMode="External"/><Relationship Id="rId23" Type="http://schemas.openxmlformats.org/officeDocument/2006/relationships/hyperlink" Target="http://promebelclub.ru/forum/showpost.php?p=157749&amp;postcount=451" TargetMode="External"/><Relationship Id="rId119" Type="http://schemas.openxmlformats.org/officeDocument/2006/relationships/hyperlink" Target="http://promebelclub.ru/forum/showpost.php?p=174743&amp;postcount=466" TargetMode="External"/><Relationship Id="rId270" Type="http://schemas.openxmlformats.org/officeDocument/2006/relationships/hyperlink" Target="http://promebelclub.ru/forum/showpost.php?p=38691&amp;postcount=167" TargetMode="External"/><Relationship Id="rId326" Type="http://schemas.openxmlformats.org/officeDocument/2006/relationships/hyperlink" Target="http://promebelclub.ru/forum/showpost.php?p=262303&amp;postcount=670" TargetMode="External"/><Relationship Id="rId65" Type="http://schemas.openxmlformats.org/officeDocument/2006/relationships/hyperlink" Target="http://promebelclub.ru/forum/showpost.php?p=165146&amp;postcount=457" TargetMode="External"/><Relationship Id="rId130" Type="http://schemas.openxmlformats.org/officeDocument/2006/relationships/hyperlink" Target="http://promebelclub.ru/forum/showpost.php?p=186940&amp;postcount=477" TargetMode="External"/><Relationship Id="rId368" Type="http://schemas.openxmlformats.org/officeDocument/2006/relationships/hyperlink" Target="http://promebelclub.ru/forum/showpost.php?p=124607&amp;postcount=324" TargetMode="External"/><Relationship Id="rId172" Type="http://schemas.openxmlformats.org/officeDocument/2006/relationships/hyperlink" Target="http://promebelclub.ru/forum/showpost.php?p=200006&amp;postcount=505" TargetMode="External"/><Relationship Id="rId228" Type="http://schemas.openxmlformats.org/officeDocument/2006/relationships/hyperlink" Target="http://promebelclub.ru/forum/showpost.php?p=66941&amp;postcount=254" TargetMode="External"/><Relationship Id="rId281" Type="http://schemas.openxmlformats.org/officeDocument/2006/relationships/hyperlink" Target="http://promebelclub.ru/forum/showpost.php?p=40673&amp;postcount=175" TargetMode="External"/><Relationship Id="rId337" Type="http://schemas.openxmlformats.org/officeDocument/2006/relationships/hyperlink" Target="http://promebelclub.ru/forum/showpost.php?p=5622&amp;postcount=38" TargetMode="External"/><Relationship Id="rId34" Type="http://schemas.openxmlformats.org/officeDocument/2006/relationships/hyperlink" Target="http://promebelclub.ru/forum/showpost.php?p=163297&amp;postcount=456" TargetMode="External"/><Relationship Id="rId76" Type="http://schemas.openxmlformats.org/officeDocument/2006/relationships/hyperlink" Target="http://promebelclub.ru/forum/showpost.php?p=165146&amp;postcount=457" TargetMode="External"/><Relationship Id="rId141" Type="http://schemas.openxmlformats.org/officeDocument/2006/relationships/hyperlink" Target="http://promebelclub.ru/forum/showpost.php?p=190974&amp;postcount=486" TargetMode="External"/><Relationship Id="rId379" Type="http://schemas.openxmlformats.org/officeDocument/2006/relationships/hyperlink" Target="http://promebelclub.ru/forum/showpost.php?p=6048&amp;postcount=42" TargetMode="External"/><Relationship Id="rId7" Type="http://schemas.openxmlformats.org/officeDocument/2006/relationships/hyperlink" Target="http://promebelclub.ru/forum/showpost.php?p=296424&amp;postcount=760" TargetMode="External"/><Relationship Id="rId183" Type="http://schemas.openxmlformats.org/officeDocument/2006/relationships/hyperlink" Target="http://promebelclub.ru/forum/showpost.php?p=200239&amp;postcount=516" TargetMode="External"/><Relationship Id="rId239" Type="http://schemas.openxmlformats.org/officeDocument/2006/relationships/hyperlink" Target="http://promebelclub.ru/forum/showpost.php?p=71495&amp;postcount=265" TargetMode="External"/><Relationship Id="rId390" Type="http://schemas.openxmlformats.org/officeDocument/2006/relationships/hyperlink" Target="http://promebelclub.ru/forum/showpost.php?p=19851&amp;postcount=113" TargetMode="External"/><Relationship Id="rId404" Type="http://schemas.openxmlformats.org/officeDocument/2006/relationships/hyperlink" Target="http://promebelclub.ru/forum/showpost.php?p=148570&amp;postcount=416" TargetMode="External"/><Relationship Id="rId250" Type="http://schemas.openxmlformats.org/officeDocument/2006/relationships/hyperlink" Target="http://promebelclub.ru/forum/showpost.php?p=77896&amp;postcount=273" TargetMode="External"/><Relationship Id="rId292" Type="http://schemas.openxmlformats.org/officeDocument/2006/relationships/hyperlink" Target="http://promebelclub.ru/forum/showpost.php?p=49586&amp;postcount=187" TargetMode="External"/><Relationship Id="rId306" Type="http://schemas.openxmlformats.org/officeDocument/2006/relationships/hyperlink" Target="http://promebelclub.ru/forum/showpost.php?p=56017&amp;postcount=220" TargetMode="External"/><Relationship Id="rId45" Type="http://schemas.openxmlformats.org/officeDocument/2006/relationships/hyperlink" Target="http://promebelclub.ru/forum/showpost.php?p=163297&amp;postcount=456" TargetMode="External"/><Relationship Id="rId87" Type="http://schemas.openxmlformats.org/officeDocument/2006/relationships/hyperlink" Target="http://promebelclub.ru/forum/showpost.php?p=165148&amp;postcount=458" TargetMode="External"/><Relationship Id="rId110" Type="http://schemas.openxmlformats.org/officeDocument/2006/relationships/hyperlink" Target="http://promebelclub.ru/forum/showpost.php?p=166315&amp;postcount=460" TargetMode="External"/><Relationship Id="rId348" Type="http://schemas.openxmlformats.org/officeDocument/2006/relationships/hyperlink" Target="http://promebelclub.ru/forum/showpost.php?p=128016&amp;postcount=347" TargetMode="External"/><Relationship Id="rId152" Type="http://schemas.openxmlformats.org/officeDocument/2006/relationships/hyperlink" Target="http://promebelclub.ru/forum/showpost.php?p=198338&amp;postcount=498" TargetMode="External"/><Relationship Id="rId194" Type="http://schemas.openxmlformats.org/officeDocument/2006/relationships/hyperlink" Target="http://promebelclub.ru/forum/showpost.php?p=200578&amp;postcount=524" TargetMode="External"/><Relationship Id="rId208" Type="http://schemas.openxmlformats.org/officeDocument/2006/relationships/hyperlink" Target="http://promebelclub.ru/forum/showpost.php?p=215858&amp;postcount=546" TargetMode="External"/><Relationship Id="rId415" Type="http://schemas.openxmlformats.org/officeDocument/2006/relationships/hyperlink" Target="http://promebelclub.ru/forum/showpost.php?p=355865&amp;postcount=931" TargetMode="External"/><Relationship Id="rId261" Type="http://schemas.openxmlformats.org/officeDocument/2006/relationships/hyperlink" Target="http://promebelclub.ru/forum/showpost.php?p=34320&amp;postcount=155" TargetMode="External"/><Relationship Id="rId14" Type="http://schemas.openxmlformats.org/officeDocument/2006/relationships/hyperlink" Target="http://promebelclub.ru/forum/showpost.php?p=337712&amp;postcount=881" TargetMode="External"/><Relationship Id="rId56" Type="http://schemas.openxmlformats.org/officeDocument/2006/relationships/hyperlink" Target="http://promebelclub.ru/forum/showpost.php?p=165146&amp;postcount=457" TargetMode="External"/><Relationship Id="rId317" Type="http://schemas.openxmlformats.org/officeDocument/2006/relationships/hyperlink" Target="http://promebelclub.ru/forum/showpost.php?p=60832&amp;postcount=243" TargetMode="External"/><Relationship Id="rId359" Type="http://schemas.openxmlformats.org/officeDocument/2006/relationships/hyperlink" Target="http://promebelclub.ru/forum/showpost.php?p=133811&amp;postcount=365" TargetMode="External"/><Relationship Id="rId98" Type="http://schemas.openxmlformats.org/officeDocument/2006/relationships/hyperlink" Target="http://promebelclub.ru/forum/showpost.php?p=165148&amp;postcount=458" TargetMode="External"/><Relationship Id="rId121" Type="http://schemas.openxmlformats.org/officeDocument/2006/relationships/hyperlink" Target="http://promebelclub.ru/forum/showpost.php?p=176486&amp;postcount=468" TargetMode="External"/><Relationship Id="rId163" Type="http://schemas.openxmlformats.org/officeDocument/2006/relationships/hyperlink" Target="http://promebelclub.ru/forum/showpost.php?p=199994&amp;postcount=502" TargetMode="External"/><Relationship Id="rId219" Type="http://schemas.openxmlformats.org/officeDocument/2006/relationships/hyperlink" Target="http://promebelclub.ru/forum/showpost.php?p=220502&amp;postcount=567" TargetMode="External"/><Relationship Id="rId370" Type="http://schemas.openxmlformats.org/officeDocument/2006/relationships/hyperlink" Target="http://promebelclub.ru/forum/showpost.php?p=1650&amp;postcount=10" TargetMode="External"/><Relationship Id="rId426" Type="http://schemas.openxmlformats.org/officeDocument/2006/relationships/hyperlink" Target="http://promebelclub.ru/forum/showpost.php?p=359762&amp;postcount=984" TargetMode="External"/><Relationship Id="rId230" Type="http://schemas.openxmlformats.org/officeDocument/2006/relationships/hyperlink" Target="http://promebelclub.ru/forum/showpost.php?p=68254&amp;postcount=257" TargetMode="External"/><Relationship Id="rId25" Type="http://schemas.openxmlformats.org/officeDocument/2006/relationships/hyperlink" Target="http://promebelclub.ru/forum/showpost.php?p=158331&amp;postcount=453" TargetMode="External"/><Relationship Id="rId67" Type="http://schemas.openxmlformats.org/officeDocument/2006/relationships/hyperlink" Target="http://promebelclub.ru/forum/showpost.php?p=165146&amp;postcount=457" TargetMode="External"/><Relationship Id="rId272" Type="http://schemas.openxmlformats.org/officeDocument/2006/relationships/hyperlink" Target="http://promebelclub.ru/forum/showpost.php?p=38691&amp;postcount=167" TargetMode="External"/><Relationship Id="rId328" Type="http://schemas.openxmlformats.org/officeDocument/2006/relationships/hyperlink" Target="http://promebelclub.ru/forum/showpost.php?p=256859&amp;postcount=634" TargetMode="External"/><Relationship Id="rId132" Type="http://schemas.openxmlformats.org/officeDocument/2006/relationships/hyperlink" Target="http://promebelclub.ru/forum/showpost.php?p=188131&amp;postcount=478" TargetMode="External"/><Relationship Id="rId174" Type="http://schemas.openxmlformats.org/officeDocument/2006/relationships/hyperlink" Target="http://promebelclub.ru/forum/showpost.php?p=200006&amp;postcount=505" TargetMode="External"/><Relationship Id="rId381" Type="http://schemas.openxmlformats.org/officeDocument/2006/relationships/hyperlink" Target="http://promebelclub.ru/forum/showpost.php?p=6050&amp;postcount=44" TargetMode="External"/><Relationship Id="rId241" Type="http://schemas.openxmlformats.org/officeDocument/2006/relationships/hyperlink" Target="http://promebelclub.ru/forum/showpost.php?p=71495&amp;postcount=265" TargetMode="External"/><Relationship Id="rId36" Type="http://schemas.openxmlformats.org/officeDocument/2006/relationships/hyperlink" Target="http://promebelclub.ru/forum/showpost.php?p=163297&amp;postcount=456" TargetMode="External"/><Relationship Id="rId283" Type="http://schemas.openxmlformats.org/officeDocument/2006/relationships/hyperlink" Target="http://promebelclub.ru/forum/showpost.php?p=41371&amp;postcount=177" TargetMode="External"/><Relationship Id="rId339" Type="http://schemas.openxmlformats.org/officeDocument/2006/relationships/hyperlink" Target="http://promebelclub.ru/forum/showpost.php?p=10895&amp;postcount=66" TargetMode="External"/><Relationship Id="rId78" Type="http://schemas.openxmlformats.org/officeDocument/2006/relationships/hyperlink" Target="http://promebelclub.ru/forum/showpost.php?p=165148&amp;postcount=458" TargetMode="External"/><Relationship Id="rId101" Type="http://schemas.openxmlformats.org/officeDocument/2006/relationships/hyperlink" Target="http://promebelclub.ru/forum/showpost.php?p=165148&amp;postcount=458" TargetMode="External"/><Relationship Id="rId143" Type="http://schemas.openxmlformats.org/officeDocument/2006/relationships/hyperlink" Target="http://promebelclub.ru/forum/showpost.php?p=184827&amp;postcount=475" TargetMode="External"/><Relationship Id="rId185" Type="http://schemas.openxmlformats.org/officeDocument/2006/relationships/hyperlink" Target="http://promebelclub.ru/forum/showpost.php?p=200239&amp;postcount=516" TargetMode="External"/><Relationship Id="rId350" Type="http://schemas.openxmlformats.org/officeDocument/2006/relationships/hyperlink" Target="http://promebelclub.ru/forum/showpost.php?p=128152&amp;postcount=349" TargetMode="External"/><Relationship Id="rId406" Type="http://schemas.openxmlformats.org/officeDocument/2006/relationships/hyperlink" Target="http://promebelclub.ru/forum/showpost.php?p=151066&amp;postcount=429" TargetMode="External"/><Relationship Id="rId9" Type="http://schemas.openxmlformats.org/officeDocument/2006/relationships/hyperlink" Target="http://promebelclub.ru/forum/showpost.php?p=297185&amp;postcount=763" TargetMode="External"/><Relationship Id="rId210" Type="http://schemas.openxmlformats.org/officeDocument/2006/relationships/hyperlink" Target="http://promebelclub.ru/forum/showpost.php?p=216259&amp;postcount=550" TargetMode="External"/><Relationship Id="rId392" Type="http://schemas.openxmlformats.org/officeDocument/2006/relationships/hyperlink" Target="http://promebelclub.ru/forum/showpost.php?p=78559&amp;postcount=275" TargetMode="External"/><Relationship Id="rId252" Type="http://schemas.openxmlformats.org/officeDocument/2006/relationships/hyperlink" Target="http://promebelclub.ru/forum/showpost.php?p=78550&amp;postcount=274" TargetMode="External"/><Relationship Id="rId294" Type="http://schemas.openxmlformats.org/officeDocument/2006/relationships/hyperlink" Target="http://promebelclub.ru/forum/showpost.php?p=51616&amp;postcount=193" TargetMode="External"/><Relationship Id="rId308" Type="http://schemas.openxmlformats.org/officeDocument/2006/relationships/hyperlink" Target="http://promebelclub.ru/forum/showpost.php?p=57569&amp;postcount=225" TargetMode="External"/><Relationship Id="rId47" Type="http://schemas.openxmlformats.org/officeDocument/2006/relationships/hyperlink" Target="http://promebelclub.ru/forum/showpost.php?p=163297&amp;postcount=456" TargetMode="External"/><Relationship Id="rId89" Type="http://schemas.openxmlformats.org/officeDocument/2006/relationships/hyperlink" Target="http://promebelclub.ru/forum/showpost.php?p=165148&amp;postcount=458" TargetMode="External"/><Relationship Id="rId112" Type="http://schemas.openxmlformats.org/officeDocument/2006/relationships/hyperlink" Target="http://promebelclub.ru/forum/showpost.php?p=165148&amp;postcount=458" TargetMode="External"/><Relationship Id="rId154" Type="http://schemas.openxmlformats.org/officeDocument/2006/relationships/hyperlink" Target="http://promebelclub.ru/forum/showpost.php?p=199283&amp;postcount=500" TargetMode="External"/><Relationship Id="rId361" Type="http://schemas.openxmlformats.org/officeDocument/2006/relationships/hyperlink" Target="http://promebelclub.ru/forum/showpost.php?p=134027&amp;postcount=368" TargetMode="External"/><Relationship Id="rId196" Type="http://schemas.openxmlformats.org/officeDocument/2006/relationships/hyperlink" Target="http://promebelclub.ru/forum/showpost.php?p=201404&amp;postcount=528" TargetMode="External"/><Relationship Id="rId417" Type="http://schemas.openxmlformats.org/officeDocument/2006/relationships/hyperlink" Target="http://promebelclub.ru/forum/showpost.php?p=357862&amp;postcount=950" TargetMode="External"/><Relationship Id="rId16" Type="http://schemas.openxmlformats.org/officeDocument/2006/relationships/hyperlink" Target="http://promebelclub.ru/forum/showpost.php?p=168326&amp;postcount=463" TargetMode="External"/><Relationship Id="rId221" Type="http://schemas.openxmlformats.org/officeDocument/2006/relationships/hyperlink" Target="http://promebelclub.ru/forum/showpost.php?p=220593&amp;postcount=569" TargetMode="External"/><Relationship Id="rId263" Type="http://schemas.openxmlformats.org/officeDocument/2006/relationships/hyperlink" Target="http://promebelclub.ru/forum/showpost.php?p=34790&amp;postcount=158" TargetMode="External"/><Relationship Id="rId319" Type="http://schemas.openxmlformats.org/officeDocument/2006/relationships/hyperlink" Target="http://promebelclub.ru/forum/showpost.php?p=62999&amp;postcount=244" TargetMode="External"/><Relationship Id="rId58" Type="http://schemas.openxmlformats.org/officeDocument/2006/relationships/hyperlink" Target="http://promebelclub.ru/forum/showpost.php?p=165146&amp;postcount=457" TargetMode="External"/><Relationship Id="rId123" Type="http://schemas.openxmlformats.org/officeDocument/2006/relationships/hyperlink" Target="http://promebelclub.ru/forum/showpost.php?p=177736&amp;postcount=469" TargetMode="External"/><Relationship Id="rId330" Type="http://schemas.openxmlformats.org/officeDocument/2006/relationships/hyperlink" Target="http://promebelclub.ru/forum/showpost.php?p=288485&amp;postcount=733" TargetMode="External"/><Relationship Id="rId165" Type="http://schemas.openxmlformats.org/officeDocument/2006/relationships/hyperlink" Target="http://promebelclub.ru/forum/showpost.php?p=199994&amp;postcount=502" TargetMode="External"/><Relationship Id="rId372" Type="http://schemas.openxmlformats.org/officeDocument/2006/relationships/hyperlink" Target="http://promebelclub.ru/forum/showpost.php?p=3286&amp;postcount=15" TargetMode="External"/><Relationship Id="rId428" Type="http://schemas.openxmlformats.org/officeDocument/2006/relationships/hyperlink" Target="http://promebelclub.ru/forum/showpost.php?p=356284&amp;postcount=264" TargetMode="External"/><Relationship Id="rId232" Type="http://schemas.openxmlformats.org/officeDocument/2006/relationships/hyperlink" Target="http://promebelclub.ru/forum/showpost.php?p=69699&amp;postcount=261" TargetMode="External"/><Relationship Id="rId274" Type="http://schemas.openxmlformats.org/officeDocument/2006/relationships/hyperlink" Target="http://promebelclub.ru/forum/showpost.php?p=38691&amp;postcount=167" TargetMode="External"/><Relationship Id="rId27" Type="http://schemas.openxmlformats.org/officeDocument/2006/relationships/hyperlink" Target="http://promebelclub.ru/forum/showpost.php?p=160286&amp;postcount=455" TargetMode="External"/><Relationship Id="rId69" Type="http://schemas.openxmlformats.org/officeDocument/2006/relationships/hyperlink" Target="http://promebelclub.ru/forum/showpost.php?p=165146&amp;postcount=457" TargetMode="External"/><Relationship Id="rId134" Type="http://schemas.openxmlformats.org/officeDocument/2006/relationships/hyperlink" Target="http://promebelclub.ru/forum/showpost.php?p=188150&amp;postcount=480" TargetMode="External"/><Relationship Id="rId80" Type="http://schemas.openxmlformats.org/officeDocument/2006/relationships/hyperlink" Target="http://promebelclub.ru/forum/showpost.php?p=165148&amp;postcount=458" TargetMode="External"/><Relationship Id="rId176" Type="http://schemas.openxmlformats.org/officeDocument/2006/relationships/hyperlink" Target="http://promebelclub.ru/forum/showpost.php?p=200045&amp;postcount=508" TargetMode="External"/><Relationship Id="rId341" Type="http://schemas.openxmlformats.org/officeDocument/2006/relationships/hyperlink" Target="http://promebelclub.ru/forum/showpost.php?p=21932&amp;postcount=117" TargetMode="External"/><Relationship Id="rId383" Type="http://schemas.openxmlformats.org/officeDocument/2006/relationships/hyperlink" Target="http://promebelclub.ru/forum/showpost.php?p=10053&amp;postcount=54" TargetMode="External"/><Relationship Id="rId201" Type="http://schemas.openxmlformats.org/officeDocument/2006/relationships/hyperlink" Target="http://promebelclub.ru/forum/showpost.php?p=211248&amp;postcount=540" TargetMode="External"/><Relationship Id="rId243" Type="http://schemas.openxmlformats.org/officeDocument/2006/relationships/hyperlink" Target="http://promebelclub.ru/forum/showpost.php?p=74487&amp;postcount=267" TargetMode="External"/><Relationship Id="rId285" Type="http://schemas.openxmlformats.org/officeDocument/2006/relationships/hyperlink" Target="http://promebelclub.ru/forum/showpost.php?p=41758&amp;postcount=179" TargetMode="External"/><Relationship Id="rId38" Type="http://schemas.openxmlformats.org/officeDocument/2006/relationships/hyperlink" Target="http://promebelclub.ru/forum/showpost.php?p=163297&amp;postcount=456" TargetMode="External"/><Relationship Id="rId103" Type="http://schemas.openxmlformats.org/officeDocument/2006/relationships/hyperlink" Target="http://promebelclub.ru/forum/showpost.php?p=165148&amp;postcount=458" TargetMode="External"/><Relationship Id="rId310" Type="http://schemas.openxmlformats.org/officeDocument/2006/relationships/hyperlink" Target="http://promebelclub.ru/forum/showpost.php?p=58158&amp;postcount=226" TargetMode="External"/><Relationship Id="rId91" Type="http://schemas.openxmlformats.org/officeDocument/2006/relationships/hyperlink" Target="http://promebelclub.ru/forum/showpost.php?p=165148&amp;postcount=458" TargetMode="External"/><Relationship Id="rId145" Type="http://schemas.openxmlformats.org/officeDocument/2006/relationships/hyperlink" Target="http://promebelclub.ru/forum/showpost.php?p=192126&amp;postcount=489" TargetMode="External"/><Relationship Id="rId187" Type="http://schemas.openxmlformats.org/officeDocument/2006/relationships/hyperlink" Target="http://promebelclub.ru/forum/showpost.php?p=200258&amp;postcount=517" TargetMode="External"/><Relationship Id="rId352" Type="http://schemas.openxmlformats.org/officeDocument/2006/relationships/hyperlink" Target="http://promebelclub.ru/forum/showpost.php?p=128923&amp;postcount=357" TargetMode="External"/><Relationship Id="rId394" Type="http://schemas.openxmlformats.org/officeDocument/2006/relationships/hyperlink" Target="http://promebelclub.ru/forum/showpost.php?p=78560&amp;postcount=276" TargetMode="External"/><Relationship Id="rId408" Type="http://schemas.openxmlformats.org/officeDocument/2006/relationships/hyperlink" Target="http://promebelclub.ru/forum/showpost.php?p=1650&amp;postcount=10" TargetMode="External"/><Relationship Id="rId212" Type="http://schemas.openxmlformats.org/officeDocument/2006/relationships/hyperlink" Target="http://promebelclub.ru/forum/showpost.php?p=218016&amp;postcount=553" TargetMode="External"/><Relationship Id="rId254" Type="http://schemas.openxmlformats.org/officeDocument/2006/relationships/hyperlink" Target="http://promebelclub.ru/forum/showpost.php?p=352695&amp;postcount=919" TargetMode="External"/><Relationship Id="rId28" Type="http://schemas.openxmlformats.org/officeDocument/2006/relationships/hyperlink" Target="http://promebelclub.ru/forum/showpost.php?p=163297&amp;postcount=456" TargetMode="External"/><Relationship Id="rId49" Type="http://schemas.openxmlformats.org/officeDocument/2006/relationships/hyperlink" Target="http://promebelclub.ru/forum/showpost.php?p=165146&amp;postcount=457" TargetMode="External"/><Relationship Id="rId114" Type="http://schemas.openxmlformats.org/officeDocument/2006/relationships/hyperlink" Target="http://promebelclub.ru/forum/showpost.php?p=169619&amp;postcount=464" TargetMode="External"/><Relationship Id="rId275" Type="http://schemas.openxmlformats.org/officeDocument/2006/relationships/hyperlink" Target="http://promebelclub.ru/forum/showpost.php?p=38704&amp;postcount=168" TargetMode="External"/><Relationship Id="rId296" Type="http://schemas.openxmlformats.org/officeDocument/2006/relationships/hyperlink" Target="http://promebelclub.ru/forum/showpost.php?p=52210&amp;postcount=196" TargetMode="External"/><Relationship Id="rId300" Type="http://schemas.openxmlformats.org/officeDocument/2006/relationships/hyperlink" Target="http://promebelclub.ru/forum/showpost.php?p=53528&amp;postcount=202" TargetMode="External"/><Relationship Id="rId60" Type="http://schemas.openxmlformats.org/officeDocument/2006/relationships/hyperlink" Target="http://promebelclub.ru/forum/showpost.php?p=165146&amp;postcount=457" TargetMode="External"/><Relationship Id="rId81" Type="http://schemas.openxmlformats.org/officeDocument/2006/relationships/hyperlink" Target="http://promebelclub.ru/forum/showpost.php?p=165148&amp;postcount=458" TargetMode="External"/><Relationship Id="rId135" Type="http://schemas.openxmlformats.org/officeDocument/2006/relationships/hyperlink" Target="http://promebelclub.ru/forum/showpost.php?p=188150&amp;postcount=480" TargetMode="External"/><Relationship Id="rId156" Type="http://schemas.openxmlformats.org/officeDocument/2006/relationships/hyperlink" Target="http://promebelclub.ru/forum/showpost.php?p=199992&amp;postcount=501" TargetMode="External"/><Relationship Id="rId177" Type="http://schemas.openxmlformats.org/officeDocument/2006/relationships/hyperlink" Target="http://promebelclub.ru/forum/showpost.php?p=200045&amp;postcount=508" TargetMode="External"/><Relationship Id="rId198" Type="http://schemas.openxmlformats.org/officeDocument/2006/relationships/hyperlink" Target="http://promebelclub.ru/forum/showpost.php?p=202853&amp;postcount=533" TargetMode="External"/><Relationship Id="rId321" Type="http://schemas.openxmlformats.org/officeDocument/2006/relationships/hyperlink" Target="http://promebelclub.ru/forum/showpost.php?p=31948&amp;postcount=153" TargetMode="External"/><Relationship Id="rId342" Type="http://schemas.openxmlformats.org/officeDocument/2006/relationships/hyperlink" Target="http://promebelclub.ru/forum/showpost.php?p=22599&amp;postcount=118" TargetMode="External"/><Relationship Id="rId363" Type="http://schemas.openxmlformats.org/officeDocument/2006/relationships/hyperlink" Target="http://promebelclub.ru/forum/showpost.php?p=134910&amp;postcount=370" TargetMode="External"/><Relationship Id="rId384" Type="http://schemas.openxmlformats.org/officeDocument/2006/relationships/hyperlink" Target="http://promebelclub.ru/forum/showpost.php?p=10651&amp;postcount=61" TargetMode="External"/><Relationship Id="rId419" Type="http://schemas.openxmlformats.org/officeDocument/2006/relationships/hyperlink" Target="http://promebelclub.ru/forum/showpost.php?p=358353&amp;postcount=959" TargetMode="External"/><Relationship Id="rId202" Type="http://schemas.openxmlformats.org/officeDocument/2006/relationships/hyperlink" Target="http://promebelclub.ru/forum/showpost.php?p=211924&amp;postcount=541" TargetMode="External"/><Relationship Id="rId223" Type="http://schemas.openxmlformats.org/officeDocument/2006/relationships/hyperlink" Target="http://promebelclub.ru/forum/showpost.php?p=188517&amp;postcount=481" TargetMode="External"/><Relationship Id="rId244" Type="http://schemas.openxmlformats.org/officeDocument/2006/relationships/hyperlink" Target="http://promebelclub.ru/forum/showpost.php?p=75138&amp;postcount=269" TargetMode="External"/><Relationship Id="rId430" Type="http://schemas.openxmlformats.org/officeDocument/2006/relationships/printerSettings" Target="../printerSettings/printerSettings1.bin"/><Relationship Id="rId18" Type="http://schemas.openxmlformats.org/officeDocument/2006/relationships/hyperlink" Target="http://promebelclub.ru/forum/showpost.php?p=166831&amp;postcount=461" TargetMode="External"/><Relationship Id="rId39" Type="http://schemas.openxmlformats.org/officeDocument/2006/relationships/hyperlink" Target="http://promebelclub.ru/forum/showpost.php?p=163297&amp;postcount=456" TargetMode="External"/><Relationship Id="rId265" Type="http://schemas.openxmlformats.org/officeDocument/2006/relationships/hyperlink" Target="http://promebelclub.ru/forum/showpost.php?p=35430&amp;postcount=159" TargetMode="External"/><Relationship Id="rId286" Type="http://schemas.openxmlformats.org/officeDocument/2006/relationships/hyperlink" Target="http://promebelclub.ru/forum/showpost.php?p=42318&amp;postcount=180" TargetMode="External"/><Relationship Id="rId50" Type="http://schemas.openxmlformats.org/officeDocument/2006/relationships/hyperlink" Target="http://promebelclub.ru/forum/showpost.php?p=165146&amp;postcount=457" TargetMode="External"/><Relationship Id="rId104" Type="http://schemas.openxmlformats.org/officeDocument/2006/relationships/hyperlink" Target="http://promebelclub.ru/forum/showpost.php?p=165148&amp;postcount=458" TargetMode="External"/><Relationship Id="rId125" Type="http://schemas.openxmlformats.org/officeDocument/2006/relationships/hyperlink" Target="http://promebelclub.ru/forum/showpost.php?p=181202&amp;postcount=474" TargetMode="External"/><Relationship Id="rId146" Type="http://schemas.openxmlformats.org/officeDocument/2006/relationships/hyperlink" Target="http://promebelclub.ru/forum/showpost.php?p=192126&amp;postcount=489" TargetMode="External"/><Relationship Id="rId167" Type="http://schemas.openxmlformats.org/officeDocument/2006/relationships/hyperlink" Target="http://promebelclub.ru/forum/showpost.php?p=199999&amp;postcount=503" TargetMode="External"/><Relationship Id="rId188" Type="http://schemas.openxmlformats.org/officeDocument/2006/relationships/hyperlink" Target="http://promebelclub.ru/forum/showpost.php?p=200258&amp;postcount=517" TargetMode="External"/><Relationship Id="rId311" Type="http://schemas.openxmlformats.org/officeDocument/2006/relationships/hyperlink" Target="http://promebelclub.ru/forum/showpost.php?p=58268&amp;postcount=234" TargetMode="External"/><Relationship Id="rId332" Type="http://schemas.openxmlformats.org/officeDocument/2006/relationships/hyperlink" Target="http://promebelclub.ru/forum/showpost.php?p=188517&amp;postcount=481" TargetMode="External"/><Relationship Id="rId353" Type="http://schemas.openxmlformats.org/officeDocument/2006/relationships/hyperlink" Target="http://promebelclub.ru/forum/showpost.php?p=130241&amp;postcount=359" TargetMode="External"/><Relationship Id="rId374" Type="http://schemas.openxmlformats.org/officeDocument/2006/relationships/hyperlink" Target="http://promebelclub.ru/forum/showpost.php?p=3286&amp;postcount=15" TargetMode="External"/><Relationship Id="rId395" Type="http://schemas.openxmlformats.org/officeDocument/2006/relationships/hyperlink" Target="http://promebelclub.ru/forum/showpost.php?p=82055&amp;postcount=278" TargetMode="External"/><Relationship Id="rId409" Type="http://schemas.openxmlformats.org/officeDocument/2006/relationships/hyperlink" Target="http://promebelclub.ru/forum/showpost.php?p=4184&amp;postcount=20" TargetMode="External"/><Relationship Id="rId71" Type="http://schemas.openxmlformats.org/officeDocument/2006/relationships/hyperlink" Target="http://promebelclub.ru/forum/showpost.php?p=165146&amp;postcount=457" TargetMode="External"/><Relationship Id="rId92" Type="http://schemas.openxmlformats.org/officeDocument/2006/relationships/hyperlink" Target="http://promebelclub.ru/forum/showpost.php?p=165148&amp;postcount=458" TargetMode="External"/><Relationship Id="rId213" Type="http://schemas.openxmlformats.org/officeDocument/2006/relationships/hyperlink" Target="http://promebelclub.ru/forum/showpost.php?p=218711&amp;postcount=554" TargetMode="External"/><Relationship Id="rId234" Type="http://schemas.openxmlformats.org/officeDocument/2006/relationships/hyperlink" Target="http://promebelclub.ru/forum/showpost.php?p=69699&amp;postcount=261" TargetMode="External"/><Relationship Id="rId420" Type="http://schemas.openxmlformats.org/officeDocument/2006/relationships/hyperlink" Target="http://promebelclub.ru/forum/showpost.php?p=358353&amp;postcount=959" TargetMode="External"/><Relationship Id="rId2" Type="http://schemas.openxmlformats.org/officeDocument/2006/relationships/hyperlink" Target="http://promebelclub.ru/forum/showpost.php?p=294882&amp;postcount=755" TargetMode="External"/><Relationship Id="rId29" Type="http://schemas.openxmlformats.org/officeDocument/2006/relationships/hyperlink" Target="http://promebelclub.ru/forum/showpost.php?p=163297&amp;postcount=456" TargetMode="External"/><Relationship Id="rId255" Type="http://schemas.openxmlformats.org/officeDocument/2006/relationships/hyperlink" Target="http://promebelclub.ru/forum/showpost.php?p=31588&amp;postcount=151" TargetMode="External"/><Relationship Id="rId276" Type="http://schemas.openxmlformats.org/officeDocument/2006/relationships/hyperlink" Target="http://promebelclub.ru/forum/showpost.php?p=39389&amp;postcount=171" TargetMode="External"/><Relationship Id="rId297" Type="http://schemas.openxmlformats.org/officeDocument/2006/relationships/hyperlink" Target="http://promebelclub.ru/forum/showpost.php?p=52210&amp;postcount=196" TargetMode="External"/><Relationship Id="rId40" Type="http://schemas.openxmlformats.org/officeDocument/2006/relationships/hyperlink" Target="http://promebelclub.ru/forum/showpost.php?p=163297&amp;postcount=456" TargetMode="External"/><Relationship Id="rId115" Type="http://schemas.openxmlformats.org/officeDocument/2006/relationships/hyperlink" Target="http://promebelclub.ru/forum/showpost.php?p=169619&amp;postcount=464" TargetMode="External"/><Relationship Id="rId136" Type="http://schemas.openxmlformats.org/officeDocument/2006/relationships/hyperlink" Target="http://promebelclub.ru/forum/showpost.php?p=188517&amp;postcount=481" TargetMode="External"/><Relationship Id="rId157" Type="http://schemas.openxmlformats.org/officeDocument/2006/relationships/hyperlink" Target="http://promebelclub.ru/forum/showpost.php?p=199992&amp;postcount=501" TargetMode="External"/><Relationship Id="rId178" Type="http://schemas.openxmlformats.org/officeDocument/2006/relationships/hyperlink" Target="http://promebelclub.ru/forum/showpost.php?p=200050&amp;postcount=509" TargetMode="External"/><Relationship Id="rId301" Type="http://schemas.openxmlformats.org/officeDocument/2006/relationships/hyperlink" Target="http://promebelclub.ru/forum/showpost.php?p=53530&amp;postcount=203" TargetMode="External"/><Relationship Id="rId322" Type="http://schemas.openxmlformats.org/officeDocument/2006/relationships/hyperlink" Target="http://promebelclub.ru/forum/showpost.php?p=53577&amp;postcount=205" TargetMode="External"/><Relationship Id="rId343" Type="http://schemas.openxmlformats.org/officeDocument/2006/relationships/hyperlink" Target="http://promebelclub.ru/forum/showpost.php?p=30849&amp;postcount=149" TargetMode="External"/><Relationship Id="rId364" Type="http://schemas.openxmlformats.org/officeDocument/2006/relationships/hyperlink" Target="http://promebelclub.ru/forum/showpost.php?p=129373&amp;postcount=358" TargetMode="External"/><Relationship Id="rId61" Type="http://schemas.openxmlformats.org/officeDocument/2006/relationships/hyperlink" Target="http://promebelclub.ru/forum/showpost.php?p=165146&amp;postcount=457" TargetMode="External"/><Relationship Id="rId82" Type="http://schemas.openxmlformats.org/officeDocument/2006/relationships/hyperlink" Target="http://promebelclub.ru/forum/showpost.php?p=165148&amp;postcount=458" TargetMode="External"/><Relationship Id="rId199" Type="http://schemas.openxmlformats.org/officeDocument/2006/relationships/hyperlink" Target="http://promebelclub.ru/forum/showpost.php?p=209272&amp;postcount=537" TargetMode="External"/><Relationship Id="rId203" Type="http://schemas.openxmlformats.org/officeDocument/2006/relationships/hyperlink" Target="http://promebelclub.ru/forum/showpost.php?p=214653&amp;postcount=542" TargetMode="External"/><Relationship Id="rId385" Type="http://schemas.openxmlformats.org/officeDocument/2006/relationships/hyperlink" Target="http://promebelclub.ru/forum/showpost.php?p=10651&amp;postcount=61" TargetMode="External"/><Relationship Id="rId19" Type="http://schemas.openxmlformats.org/officeDocument/2006/relationships/hyperlink" Target="http://promebelclub.ru/forum/showpost.php?p=166831&amp;postcount=461" TargetMode="External"/><Relationship Id="rId224" Type="http://schemas.openxmlformats.org/officeDocument/2006/relationships/hyperlink" Target="http://promebelclub.ru/forum/showpost.php?p=188517&amp;postcount=481" TargetMode="External"/><Relationship Id="rId245" Type="http://schemas.openxmlformats.org/officeDocument/2006/relationships/hyperlink" Target="http://promebelclub.ru/forum/showpost.php?p=75142&amp;postcount=270" TargetMode="External"/><Relationship Id="rId266" Type="http://schemas.openxmlformats.org/officeDocument/2006/relationships/hyperlink" Target="http://promebelclub.ru/forum/showpost.php?p=35538&amp;postcount=161" TargetMode="External"/><Relationship Id="rId287" Type="http://schemas.openxmlformats.org/officeDocument/2006/relationships/hyperlink" Target="http://promebelclub.ru/forum/showpost.php?p=43251&amp;postcount=181" TargetMode="External"/><Relationship Id="rId410" Type="http://schemas.openxmlformats.org/officeDocument/2006/relationships/hyperlink" Target="http://promebelclub.ru/forum/showpost.php?p=188517&amp;postcount=481" TargetMode="External"/><Relationship Id="rId431" Type="http://schemas.openxmlformats.org/officeDocument/2006/relationships/drawing" Target="../drawings/drawing1.xml"/><Relationship Id="rId30" Type="http://schemas.openxmlformats.org/officeDocument/2006/relationships/hyperlink" Target="http://promebelclub.ru/forum/showpost.php?p=163297&amp;postcount=456" TargetMode="External"/><Relationship Id="rId105" Type="http://schemas.openxmlformats.org/officeDocument/2006/relationships/hyperlink" Target="http://promebelclub.ru/forum/showpost.php?p=165148&amp;postcount=458" TargetMode="External"/><Relationship Id="rId126" Type="http://schemas.openxmlformats.org/officeDocument/2006/relationships/hyperlink" Target="http://promebelclub.ru/forum/showpost.php?p=181202&amp;postcount=474" TargetMode="External"/><Relationship Id="rId147" Type="http://schemas.openxmlformats.org/officeDocument/2006/relationships/hyperlink" Target="http://promebelclub.ru/forum/showpost.php?p=192126&amp;postcount=489" TargetMode="External"/><Relationship Id="rId168" Type="http://schemas.openxmlformats.org/officeDocument/2006/relationships/hyperlink" Target="http://promebelclub.ru/forum/showpost.php?p=199999&amp;postcount=503" TargetMode="External"/><Relationship Id="rId312" Type="http://schemas.openxmlformats.org/officeDocument/2006/relationships/hyperlink" Target="http://promebelclub.ru/forum/showpost.php?p=58487&amp;postcount=235" TargetMode="External"/><Relationship Id="rId333" Type="http://schemas.openxmlformats.org/officeDocument/2006/relationships/hyperlink" Target="http://promebelclub.ru/forum/showpost.php?p=184827&amp;postcount=475" TargetMode="External"/><Relationship Id="rId354" Type="http://schemas.openxmlformats.org/officeDocument/2006/relationships/hyperlink" Target="http://promebelclub.ru/forum/showpost.php?p=131659&amp;postcount=360" TargetMode="External"/><Relationship Id="rId51" Type="http://schemas.openxmlformats.org/officeDocument/2006/relationships/hyperlink" Target="http://promebelclub.ru/forum/showpost.php?p=165146&amp;postcount=457" TargetMode="External"/><Relationship Id="rId72" Type="http://schemas.openxmlformats.org/officeDocument/2006/relationships/hyperlink" Target="http://promebelclub.ru/forum/showpost.php?p=165146&amp;postcount=457" TargetMode="External"/><Relationship Id="rId93" Type="http://schemas.openxmlformats.org/officeDocument/2006/relationships/hyperlink" Target="http://promebelclub.ru/forum/showpost.php?p=165148&amp;postcount=458" TargetMode="External"/><Relationship Id="rId189" Type="http://schemas.openxmlformats.org/officeDocument/2006/relationships/hyperlink" Target="http://promebelclub.ru/forum/showpost.php?p=200258&amp;postcount=517" TargetMode="External"/><Relationship Id="rId375" Type="http://schemas.openxmlformats.org/officeDocument/2006/relationships/hyperlink" Target="http://promebelclub.ru/forum/showpost.php?p=3875&amp;postcount=18" TargetMode="External"/><Relationship Id="rId396" Type="http://schemas.openxmlformats.org/officeDocument/2006/relationships/hyperlink" Target="http://promebelclub.ru/forum/showpost.php?p=343205&amp;postcount=896" TargetMode="External"/><Relationship Id="rId3" Type="http://schemas.openxmlformats.org/officeDocument/2006/relationships/hyperlink" Target="http://promebelclub.ru/forum/showpost.php?p=295088&amp;postcount=756" TargetMode="External"/><Relationship Id="rId214" Type="http://schemas.openxmlformats.org/officeDocument/2006/relationships/hyperlink" Target="http://promebelclub.ru/forum/showpost.php?p=219899&amp;postcount=562" TargetMode="External"/><Relationship Id="rId235" Type="http://schemas.openxmlformats.org/officeDocument/2006/relationships/hyperlink" Target="http://promebelclub.ru/forum/showpost.php?p=69699&amp;postcount=261" TargetMode="External"/><Relationship Id="rId256" Type="http://schemas.openxmlformats.org/officeDocument/2006/relationships/hyperlink" Target="http://promebelclub.ru/forum/showpost.php?p=31637&amp;postcount=152" TargetMode="External"/><Relationship Id="rId277" Type="http://schemas.openxmlformats.org/officeDocument/2006/relationships/hyperlink" Target="http://promebelclub.ru/forum/showpost.php?p=39389&amp;postcount=171" TargetMode="External"/><Relationship Id="rId298" Type="http://schemas.openxmlformats.org/officeDocument/2006/relationships/hyperlink" Target="http://promebelclub.ru/forum/showpost.php?p=52231&amp;postcount=197" TargetMode="External"/><Relationship Id="rId400" Type="http://schemas.openxmlformats.org/officeDocument/2006/relationships/hyperlink" Target="http://promebelclub.ru/forum/showpost.php?p=137637&amp;postcount=379" TargetMode="External"/><Relationship Id="rId421" Type="http://schemas.openxmlformats.org/officeDocument/2006/relationships/hyperlink" Target="http://promebelclub.ru/forum/showpost.php?p=358549&amp;postcount=960" TargetMode="External"/><Relationship Id="rId116" Type="http://schemas.openxmlformats.org/officeDocument/2006/relationships/hyperlink" Target="http://promebelclub.ru/forum/showpost.php?p=169619&amp;postcount=464" TargetMode="External"/><Relationship Id="rId137" Type="http://schemas.openxmlformats.org/officeDocument/2006/relationships/hyperlink" Target="http://promebelclub.ru/forum/showpost.php?p=189017&amp;postcount=482" TargetMode="External"/><Relationship Id="rId158" Type="http://schemas.openxmlformats.org/officeDocument/2006/relationships/hyperlink" Target="http://promebelclub.ru/forum/showpost.php?p=199992&amp;postcount=501" TargetMode="External"/><Relationship Id="rId302" Type="http://schemas.openxmlformats.org/officeDocument/2006/relationships/hyperlink" Target="http://promebelclub.ru/forum/showpost.php?p=53577&amp;postcount=205" TargetMode="External"/><Relationship Id="rId323" Type="http://schemas.openxmlformats.org/officeDocument/2006/relationships/hyperlink" Target="http://promebelclub.ru/forum/showpost.php?p=237914&amp;postcount=601" TargetMode="External"/><Relationship Id="rId344" Type="http://schemas.openxmlformats.org/officeDocument/2006/relationships/hyperlink" Target="http://promebelclub.ru/forum/showpost.php?p=31587&amp;postcount=150" TargetMode="External"/><Relationship Id="rId20" Type="http://schemas.openxmlformats.org/officeDocument/2006/relationships/hyperlink" Target="http://promebelclub.ru/forum/showpost.php?p=157749&amp;postcount=451" TargetMode="External"/><Relationship Id="rId41" Type="http://schemas.openxmlformats.org/officeDocument/2006/relationships/hyperlink" Target="http://promebelclub.ru/forum/showpost.php?p=163297&amp;postcount=456" TargetMode="External"/><Relationship Id="rId62" Type="http://schemas.openxmlformats.org/officeDocument/2006/relationships/hyperlink" Target="http://promebelclub.ru/forum/showpost.php?p=165146&amp;postcount=457" TargetMode="External"/><Relationship Id="rId83" Type="http://schemas.openxmlformats.org/officeDocument/2006/relationships/hyperlink" Target="http://promebelclub.ru/forum/showpost.php?p=165148&amp;postcount=458" TargetMode="External"/><Relationship Id="rId179" Type="http://schemas.openxmlformats.org/officeDocument/2006/relationships/hyperlink" Target="http://promebelclub.ru/forum/showpost.php?p=200078&amp;postcount=511" TargetMode="External"/><Relationship Id="rId365" Type="http://schemas.openxmlformats.org/officeDocument/2006/relationships/hyperlink" Target="http://promebelclub.ru/forum/showpost.php?p=129373&amp;postcount=358" TargetMode="External"/><Relationship Id="rId386" Type="http://schemas.openxmlformats.org/officeDocument/2006/relationships/hyperlink" Target="http://promebelclub.ru/forum/showpost.php?p=14218&amp;postcount=86" TargetMode="External"/><Relationship Id="rId190" Type="http://schemas.openxmlformats.org/officeDocument/2006/relationships/hyperlink" Target="http://promebelclub.ru/forum/showpost.php?p=200309&amp;postcount=518" TargetMode="External"/><Relationship Id="rId204" Type="http://schemas.openxmlformats.org/officeDocument/2006/relationships/hyperlink" Target="http://promebelclub.ru/forum/showpost.php?p=215764&amp;postcount=543" TargetMode="External"/><Relationship Id="rId225" Type="http://schemas.openxmlformats.org/officeDocument/2006/relationships/hyperlink" Target="http://promebelclub.ru/forum/showpost.php?p=89023&amp;postcount=294" TargetMode="External"/><Relationship Id="rId246" Type="http://schemas.openxmlformats.org/officeDocument/2006/relationships/hyperlink" Target="http://promebelclub.ru/forum/showpost.php?p=75550&amp;postcount=271" TargetMode="External"/><Relationship Id="rId267" Type="http://schemas.openxmlformats.org/officeDocument/2006/relationships/hyperlink" Target="http://promebelclub.ru/forum/showpost.php?p=36471&amp;postcount=164" TargetMode="External"/><Relationship Id="rId288" Type="http://schemas.openxmlformats.org/officeDocument/2006/relationships/hyperlink" Target="http://promebelclub.ru/forum/showpost.php?p=43266&amp;postcount=182" TargetMode="External"/><Relationship Id="rId411" Type="http://schemas.openxmlformats.org/officeDocument/2006/relationships/hyperlink" Target="http://promebelclub.ru/forum/showpost.php?p=188517&amp;postcount=481" TargetMode="External"/><Relationship Id="rId432" Type="http://schemas.openxmlformats.org/officeDocument/2006/relationships/vmlDrawing" Target="../drawings/vmlDrawing1.vml"/><Relationship Id="rId106" Type="http://schemas.openxmlformats.org/officeDocument/2006/relationships/hyperlink" Target="http://promebelclub.ru/forum/showpost.php?p=165148&amp;postcount=458" TargetMode="External"/><Relationship Id="rId127" Type="http://schemas.openxmlformats.org/officeDocument/2006/relationships/hyperlink" Target="http://promebelclub.ru/forum/showpost.php?p=186540&amp;postcount=476" TargetMode="External"/><Relationship Id="rId313" Type="http://schemas.openxmlformats.org/officeDocument/2006/relationships/hyperlink" Target="http://promebelclub.ru/forum/showpost.php?p=58822&amp;postcount=239" TargetMode="External"/><Relationship Id="rId10" Type="http://schemas.openxmlformats.org/officeDocument/2006/relationships/hyperlink" Target="http://promebelclub.ru/forum/showpost.php?p=298212&amp;postcount=775" TargetMode="External"/><Relationship Id="rId31" Type="http://schemas.openxmlformats.org/officeDocument/2006/relationships/hyperlink" Target="http://promebelclub.ru/forum/showpost.php?p=163297&amp;postcount=456" TargetMode="External"/><Relationship Id="rId52" Type="http://schemas.openxmlformats.org/officeDocument/2006/relationships/hyperlink" Target="http://promebelclub.ru/forum/showpost.php?p=165146&amp;postcount=457" TargetMode="External"/><Relationship Id="rId73" Type="http://schemas.openxmlformats.org/officeDocument/2006/relationships/hyperlink" Target="http://promebelclub.ru/forum/showpost.php?p=165146&amp;postcount=457" TargetMode="External"/><Relationship Id="rId94" Type="http://schemas.openxmlformats.org/officeDocument/2006/relationships/hyperlink" Target="http://promebelclub.ru/forum/showpost.php?p=165148&amp;postcount=458" TargetMode="External"/><Relationship Id="rId148" Type="http://schemas.openxmlformats.org/officeDocument/2006/relationships/hyperlink" Target="http://promebelclub.ru/forum/showpost.php?p=192496&amp;postcount=490" TargetMode="External"/><Relationship Id="rId169" Type="http://schemas.openxmlformats.org/officeDocument/2006/relationships/hyperlink" Target="http://promebelclub.ru/forum/showpost.php?p=199999&amp;postcount=503" TargetMode="External"/><Relationship Id="rId334" Type="http://schemas.openxmlformats.org/officeDocument/2006/relationships/hyperlink" Target="http://promebelclub.ru/forum/showpost.php?p=4452&amp;postcount=25" TargetMode="External"/><Relationship Id="rId355" Type="http://schemas.openxmlformats.org/officeDocument/2006/relationships/hyperlink" Target="http://promebelclub.ru/forum/showpost.php?p=131850&amp;postcount=361" TargetMode="External"/><Relationship Id="rId376" Type="http://schemas.openxmlformats.org/officeDocument/2006/relationships/hyperlink" Target="http://promebelclub.ru/forum/showpost.php?p=3875&amp;postcount=18" TargetMode="External"/><Relationship Id="rId397" Type="http://schemas.openxmlformats.org/officeDocument/2006/relationships/hyperlink" Target="http://promebelclub.ru/forum/showpost.php?p=149039&amp;postcount=418" TargetMode="External"/><Relationship Id="rId4" Type="http://schemas.openxmlformats.org/officeDocument/2006/relationships/hyperlink" Target="http://promebelclub.ru/forum/showpost.php?p=295146&amp;postcount=758" TargetMode="External"/><Relationship Id="rId180" Type="http://schemas.openxmlformats.org/officeDocument/2006/relationships/hyperlink" Target="http://promebelclub.ru/forum/showpost.php?p=200180&amp;postcount=514" TargetMode="External"/><Relationship Id="rId215" Type="http://schemas.openxmlformats.org/officeDocument/2006/relationships/hyperlink" Target="http://promebelclub.ru/forum/showpost.php?p=220278&amp;postcount=563" TargetMode="External"/><Relationship Id="rId236" Type="http://schemas.openxmlformats.org/officeDocument/2006/relationships/hyperlink" Target="http://promebelclub.ru/forum/showpost.php?p=70027&amp;postcount=262" TargetMode="External"/><Relationship Id="rId257" Type="http://schemas.openxmlformats.org/officeDocument/2006/relationships/hyperlink" Target="http://promebelclub.ru/forum/showpost.php?p=31948&amp;postcount=153" TargetMode="External"/><Relationship Id="rId278" Type="http://schemas.openxmlformats.org/officeDocument/2006/relationships/hyperlink" Target="http://promebelclub.ru/forum/showpost.php?p=40402&amp;postcount=173" TargetMode="External"/><Relationship Id="rId401" Type="http://schemas.openxmlformats.org/officeDocument/2006/relationships/hyperlink" Target="http://promebelclub.ru/forum/showpost.php?p=139208&amp;postcount=383" TargetMode="External"/><Relationship Id="rId422" Type="http://schemas.openxmlformats.org/officeDocument/2006/relationships/hyperlink" Target="http://promebelclub.ru/forum/showpost.php?p=358549&amp;postcount=960" TargetMode="External"/><Relationship Id="rId303" Type="http://schemas.openxmlformats.org/officeDocument/2006/relationships/hyperlink" Target="http://promebelclub.ru/forum/showpost.php?p=53716&amp;postcount=206" TargetMode="External"/><Relationship Id="rId42" Type="http://schemas.openxmlformats.org/officeDocument/2006/relationships/hyperlink" Target="http://promebelclub.ru/forum/showpost.php?p=163297&amp;postcount=456" TargetMode="External"/><Relationship Id="rId84" Type="http://schemas.openxmlformats.org/officeDocument/2006/relationships/hyperlink" Target="http://promebelclub.ru/forum/showpost.php?p=165148&amp;postcount=458" TargetMode="External"/><Relationship Id="rId138" Type="http://schemas.openxmlformats.org/officeDocument/2006/relationships/hyperlink" Target="http://promebelclub.ru/forum/showpost.php?p=189247&amp;postcount=483" TargetMode="External"/><Relationship Id="rId345" Type="http://schemas.openxmlformats.org/officeDocument/2006/relationships/hyperlink" Target="http://promebelclub.ru/forum/showpost.php?p=127830&amp;postcount=341" TargetMode="External"/><Relationship Id="rId387" Type="http://schemas.openxmlformats.org/officeDocument/2006/relationships/hyperlink" Target="http://promebelclub.ru/forum/showpost.php?p=15558&amp;postcount=89" TargetMode="External"/><Relationship Id="rId191" Type="http://schemas.openxmlformats.org/officeDocument/2006/relationships/hyperlink" Target="http://promebelclub.ru/forum/showpost.php?p=200313&amp;postcount=520" TargetMode="External"/><Relationship Id="rId205" Type="http://schemas.openxmlformats.org/officeDocument/2006/relationships/hyperlink" Target="http://promebelclub.ru/forum/showpost.php?p=215766&amp;postcount=544" TargetMode="External"/><Relationship Id="rId247" Type="http://schemas.openxmlformats.org/officeDocument/2006/relationships/hyperlink" Target="http://promebelclub.ru/forum/showpost.php?p=77207&amp;postcount=272" TargetMode="External"/><Relationship Id="rId412" Type="http://schemas.openxmlformats.org/officeDocument/2006/relationships/hyperlink" Target="http://promebelclub.ru/forum/showpost.php?p=184827&amp;postcount=475" TargetMode="External"/><Relationship Id="rId107" Type="http://schemas.openxmlformats.org/officeDocument/2006/relationships/hyperlink" Target="http://promebelclub.ru/forum/showpost.php?p=165148&amp;postcount=458" TargetMode="External"/><Relationship Id="rId289" Type="http://schemas.openxmlformats.org/officeDocument/2006/relationships/hyperlink" Target="http://promebelclub.ru/forum/showpost.php?p=43383&amp;postcount=183" TargetMode="External"/><Relationship Id="rId11" Type="http://schemas.openxmlformats.org/officeDocument/2006/relationships/hyperlink" Target="http://promebelclub.ru/forum/showpost.php?p=305133&amp;postcount=803" TargetMode="External"/><Relationship Id="rId53" Type="http://schemas.openxmlformats.org/officeDocument/2006/relationships/hyperlink" Target="http://promebelclub.ru/forum/showpost.php?p=165146&amp;postcount=457" TargetMode="External"/><Relationship Id="rId149" Type="http://schemas.openxmlformats.org/officeDocument/2006/relationships/hyperlink" Target="http://promebelclub.ru/forum/showpost.php?p=198338&amp;postcount=498" TargetMode="External"/><Relationship Id="rId314" Type="http://schemas.openxmlformats.org/officeDocument/2006/relationships/hyperlink" Target="http://promebelclub.ru/forum/showpost.php?p=59804&amp;postcount=242" TargetMode="External"/><Relationship Id="rId356" Type="http://schemas.openxmlformats.org/officeDocument/2006/relationships/hyperlink" Target="http://promebelclub.ru/forum/showpost.php?p=131922&amp;postcount=362" TargetMode="External"/><Relationship Id="rId398" Type="http://schemas.openxmlformats.org/officeDocument/2006/relationships/hyperlink" Target="http://promebelclub.ru/forum/showpost.php?p=135486&amp;postcount=371" TargetMode="External"/><Relationship Id="rId95" Type="http://schemas.openxmlformats.org/officeDocument/2006/relationships/hyperlink" Target="http://promebelclub.ru/forum/showpost.php?p=165148&amp;postcount=458" TargetMode="External"/><Relationship Id="rId160" Type="http://schemas.openxmlformats.org/officeDocument/2006/relationships/hyperlink" Target="http://promebelclub.ru/forum/showpost.php?p=199994&amp;postcount=502" TargetMode="External"/><Relationship Id="rId216" Type="http://schemas.openxmlformats.org/officeDocument/2006/relationships/hyperlink" Target="http://promebelclub.ru/forum/showpost.php?p=220481&amp;postcount=564" TargetMode="External"/><Relationship Id="rId423" Type="http://schemas.openxmlformats.org/officeDocument/2006/relationships/hyperlink" Target="http://promebelclub.ru/forum/showpost.php?p=358960&amp;postcount=970" TargetMode="External"/><Relationship Id="rId258" Type="http://schemas.openxmlformats.org/officeDocument/2006/relationships/hyperlink" Target="http://promebelclub.ru/forum/showpost.php?p=31948&amp;postcount=153" TargetMode="External"/><Relationship Id="rId22" Type="http://schemas.openxmlformats.org/officeDocument/2006/relationships/hyperlink" Target="http://promebelclub.ru/forum/showpost.php?p=157749&amp;postcount=451" TargetMode="External"/><Relationship Id="rId64" Type="http://schemas.openxmlformats.org/officeDocument/2006/relationships/hyperlink" Target="http://promebelclub.ru/forum/showpost.php?p=165146&amp;postcount=457" TargetMode="External"/><Relationship Id="rId118" Type="http://schemas.openxmlformats.org/officeDocument/2006/relationships/hyperlink" Target="http://promebelclub.ru/forum/showpost.php?p=174743&amp;postcount=466" TargetMode="External"/><Relationship Id="rId325" Type="http://schemas.openxmlformats.org/officeDocument/2006/relationships/hyperlink" Target="http://promebelclub.ru/forum/showpost.php?p=290727&amp;postcount=748" TargetMode="External"/><Relationship Id="rId367" Type="http://schemas.openxmlformats.org/officeDocument/2006/relationships/hyperlink" Target="http://promebelclub.ru/forum/showpost.php?p=124607&amp;postcount=324" TargetMode="External"/><Relationship Id="rId171" Type="http://schemas.openxmlformats.org/officeDocument/2006/relationships/hyperlink" Target="http://promebelclub.ru/forum/showpost.php?p=200006&amp;postcount=505" TargetMode="External"/><Relationship Id="rId227" Type="http://schemas.openxmlformats.org/officeDocument/2006/relationships/hyperlink" Target="http://promebelclub.ru/forum/showpost.php?p=66635&amp;postcount=252" TargetMode="External"/><Relationship Id="rId269" Type="http://schemas.openxmlformats.org/officeDocument/2006/relationships/hyperlink" Target="http://promebelclub.ru/forum/showpost.php?p=38691&amp;postcount=167" TargetMode="External"/><Relationship Id="rId434" Type="http://schemas.openxmlformats.org/officeDocument/2006/relationships/table" Target="../tables/table1.xml"/><Relationship Id="rId33" Type="http://schemas.openxmlformats.org/officeDocument/2006/relationships/hyperlink" Target="http://promebelclub.ru/forum/showpost.php?p=163297&amp;postcount=456" TargetMode="External"/><Relationship Id="rId129" Type="http://schemas.openxmlformats.org/officeDocument/2006/relationships/hyperlink" Target="http://promebelclub.ru/forum/showpost.php?p=186540&amp;postcount=476" TargetMode="External"/><Relationship Id="rId280" Type="http://schemas.openxmlformats.org/officeDocument/2006/relationships/hyperlink" Target="http://promebelclub.ru/forum/showpost.php?p=40402&amp;postcount=173" TargetMode="External"/><Relationship Id="rId336" Type="http://schemas.openxmlformats.org/officeDocument/2006/relationships/hyperlink" Target="http://promebelclub.ru/forum/showpost.php?p=4602&amp;postcount=32" TargetMode="External"/><Relationship Id="rId75" Type="http://schemas.openxmlformats.org/officeDocument/2006/relationships/hyperlink" Target="http://promebelclub.ru/forum/showpost.php?p=165148&amp;postcount=458" TargetMode="External"/><Relationship Id="rId140" Type="http://schemas.openxmlformats.org/officeDocument/2006/relationships/hyperlink" Target="http://promebelclub.ru/forum/showpost.php?p=190020&amp;postcount=485" TargetMode="External"/><Relationship Id="rId182" Type="http://schemas.openxmlformats.org/officeDocument/2006/relationships/hyperlink" Target="http://promebelclub.ru/forum/showpost.php?p=200180&amp;postcount=514" TargetMode="External"/><Relationship Id="rId378" Type="http://schemas.openxmlformats.org/officeDocument/2006/relationships/hyperlink" Target="http://promebelclub.ru/forum/showpost.php?p=3876&amp;postcount=19" TargetMode="External"/><Relationship Id="rId403" Type="http://schemas.openxmlformats.org/officeDocument/2006/relationships/hyperlink" Target="http://promebelclub.ru/forum/showpost.php?p=140634&amp;postcount=387" TargetMode="External"/><Relationship Id="rId6" Type="http://schemas.openxmlformats.org/officeDocument/2006/relationships/hyperlink" Target="http://promebelclub.ru/forum/showpost.php?p=296424&amp;postcount=760" TargetMode="External"/><Relationship Id="rId238" Type="http://schemas.openxmlformats.org/officeDocument/2006/relationships/hyperlink" Target="http://promebelclub.ru/forum/showpost.php?p=71063&amp;postcount=264" TargetMode="External"/><Relationship Id="rId291" Type="http://schemas.openxmlformats.org/officeDocument/2006/relationships/hyperlink" Target="http://promebelclub.ru/forum/showpost.php?p=47716&amp;postcount=186" TargetMode="External"/><Relationship Id="rId305" Type="http://schemas.openxmlformats.org/officeDocument/2006/relationships/hyperlink" Target="http://promebelclub.ru/forum/showpost.php?p=55993&amp;postcount=219" TargetMode="External"/><Relationship Id="rId347" Type="http://schemas.openxmlformats.org/officeDocument/2006/relationships/hyperlink" Target="http://promebelclub.ru/forum/showpost.php?p=127930&amp;postcount=344" TargetMode="External"/><Relationship Id="rId44" Type="http://schemas.openxmlformats.org/officeDocument/2006/relationships/hyperlink" Target="http://promebelclub.ru/forum/showpost.php?p=163297&amp;postcount=456" TargetMode="External"/><Relationship Id="rId86" Type="http://schemas.openxmlformats.org/officeDocument/2006/relationships/hyperlink" Target="http://promebelclub.ru/forum/showpost.php?p=165148&amp;postcount=458" TargetMode="External"/><Relationship Id="rId151" Type="http://schemas.openxmlformats.org/officeDocument/2006/relationships/hyperlink" Target="http://promebelclub.ru/forum/showpost.php?p=198338&amp;postcount=498" TargetMode="External"/><Relationship Id="rId389" Type="http://schemas.openxmlformats.org/officeDocument/2006/relationships/hyperlink" Target="http://promebelclub.ru/forum/showpost.php?p=19840&amp;postcount=112" TargetMode="External"/><Relationship Id="rId193" Type="http://schemas.openxmlformats.org/officeDocument/2006/relationships/hyperlink" Target="http://promebelclub.ru/forum/showpost.php?p=200315&amp;postcount=522" TargetMode="External"/><Relationship Id="rId207" Type="http://schemas.openxmlformats.org/officeDocument/2006/relationships/hyperlink" Target="http://promebelclub.ru/forum/showpost.php?p=215857&amp;postcount=545" TargetMode="External"/><Relationship Id="rId249" Type="http://schemas.openxmlformats.org/officeDocument/2006/relationships/hyperlink" Target="http://promebelclub.ru/forum/showpost.php?p=77896&amp;postcount=273" TargetMode="External"/><Relationship Id="rId414" Type="http://schemas.openxmlformats.org/officeDocument/2006/relationships/hyperlink" Target="http://promebelclub.ru/forum/showpost.php?p=298263&amp;postcount=776" TargetMode="External"/><Relationship Id="rId13" Type="http://schemas.openxmlformats.org/officeDocument/2006/relationships/hyperlink" Target="http://promebelclub.ru/forum/showpost.php?p=324573&amp;postcount=860" TargetMode="External"/><Relationship Id="rId109" Type="http://schemas.openxmlformats.org/officeDocument/2006/relationships/hyperlink" Target="http://promebelclub.ru/forum/showpost.php?p=166315&amp;postcount=460" TargetMode="External"/><Relationship Id="rId260" Type="http://schemas.openxmlformats.org/officeDocument/2006/relationships/hyperlink" Target="http://promebelclub.ru/forum/showpost.php?p=34344&amp;postcount=156" TargetMode="External"/><Relationship Id="rId316" Type="http://schemas.openxmlformats.org/officeDocument/2006/relationships/hyperlink" Target="http://promebelclub.ru/forum/showpost.php?p=60832&amp;postcount=243" TargetMode="External"/><Relationship Id="rId55" Type="http://schemas.openxmlformats.org/officeDocument/2006/relationships/hyperlink" Target="http://promebelclub.ru/forum/showpost.php?p=165146&amp;postcount=457" TargetMode="External"/><Relationship Id="rId97" Type="http://schemas.openxmlformats.org/officeDocument/2006/relationships/hyperlink" Target="http://promebelclub.ru/forum/showpost.php?p=165148&amp;postcount=458" TargetMode="External"/><Relationship Id="rId120" Type="http://schemas.openxmlformats.org/officeDocument/2006/relationships/hyperlink" Target="http://promebelclub.ru/forum/showpost.php?p=175778&amp;postcount=467" TargetMode="External"/><Relationship Id="rId358" Type="http://schemas.openxmlformats.org/officeDocument/2006/relationships/hyperlink" Target="http://promebelclub.ru/forum/showpost.php?p=132372&amp;postcount=364" TargetMode="External"/><Relationship Id="rId162" Type="http://schemas.openxmlformats.org/officeDocument/2006/relationships/hyperlink" Target="http://promebelclub.ru/forum/showpost.php?p=199994&amp;postcount=502" TargetMode="External"/><Relationship Id="rId218" Type="http://schemas.openxmlformats.org/officeDocument/2006/relationships/hyperlink" Target="http://promebelclub.ru/forum/showpost.php?p=220496&amp;postcount=566" TargetMode="External"/><Relationship Id="rId425" Type="http://schemas.openxmlformats.org/officeDocument/2006/relationships/hyperlink" Target="http://promebelclub.ru/forum/showpost.php?p=359452&amp;postcount=976" TargetMode="External"/><Relationship Id="rId271" Type="http://schemas.openxmlformats.org/officeDocument/2006/relationships/hyperlink" Target="http://promebelclub.ru/forum/showpost.php?p=38691&amp;postcount=167" TargetMode="External"/><Relationship Id="rId24" Type="http://schemas.openxmlformats.org/officeDocument/2006/relationships/hyperlink" Target="http://promebelclub.ru/forum/showpost.php?p=158330&amp;postcount=452" TargetMode="External"/><Relationship Id="rId66" Type="http://schemas.openxmlformats.org/officeDocument/2006/relationships/hyperlink" Target="http://promebelclub.ru/forum/showpost.php?p=165146&amp;postcount=457" TargetMode="External"/><Relationship Id="rId131" Type="http://schemas.openxmlformats.org/officeDocument/2006/relationships/hyperlink" Target="http://promebelclub.ru/forum/showpost.php?p=186940&amp;postcount=477" TargetMode="External"/><Relationship Id="rId327" Type="http://schemas.openxmlformats.org/officeDocument/2006/relationships/hyperlink" Target="http://promebelclub.ru/forum/showpost.php?p=261913&amp;postcount=665" TargetMode="External"/><Relationship Id="rId369" Type="http://schemas.openxmlformats.org/officeDocument/2006/relationships/hyperlink" Target="http://promebelclub.ru/forum/showpost.php?p=98834&amp;postcount=310" TargetMode="External"/><Relationship Id="rId173" Type="http://schemas.openxmlformats.org/officeDocument/2006/relationships/hyperlink" Target="http://promebelclub.ru/forum/showpost.php?p=200006&amp;postcount=505" TargetMode="External"/><Relationship Id="rId229" Type="http://schemas.openxmlformats.org/officeDocument/2006/relationships/hyperlink" Target="http://promebelclub.ru/forum/showpost.php?p=68024&amp;postcount=255" TargetMode="External"/><Relationship Id="rId380" Type="http://schemas.openxmlformats.org/officeDocument/2006/relationships/hyperlink" Target="http://promebelclub.ru/forum/showpost.php?p=6049&amp;postcount=43" TargetMode="External"/><Relationship Id="rId240" Type="http://schemas.openxmlformats.org/officeDocument/2006/relationships/hyperlink" Target="http://promebelclub.ru/forum/showpost.php?p=71495&amp;postcount=265" TargetMode="External"/><Relationship Id="rId35" Type="http://schemas.openxmlformats.org/officeDocument/2006/relationships/hyperlink" Target="http://promebelclub.ru/forum/showpost.php?p=163297&amp;postcount=456" TargetMode="External"/><Relationship Id="rId77" Type="http://schemas.openxmlformats.org/officeDocument/2006/relationships/hyperlink" Target="http://promebelclub.ru/forum/showpost.php?p=165148&amp;postcount=458" TargetMode="External"/><Relationship Id="rId100" Type="http://schemas.openxmlformats.org/officeDocument/2006/relationships/hyperlink" Target="http://promebelclub.ru/forum/showpost.php?p=165148&amp;postcount=458" TargetMode="External"/><Relationship Id="rId282" Type="http://schemas.openxmlformats.org/officeDocument/2006/relationships/hyperlink" Target="http://promebelclub.ru/forum/showpost.php?p=41300&amp;postcount=176" TargetMode="External"/><Relationship Id="rId338" Type="http://schemas.openxmlformats.org/officeDocument/2006/relationships/hyperlink" Target="http://promebelclub.ru/forum/showpost.php?p=10891&amp;postcount=65" TargetMode="External"/><Relationship Id="rId8" Type="http://schemas.openxmlformats.org/officeDocument/2006/relationships/hyperlink" Target="http://promebelclub.ru/forum/showpost.php?p=297052&amp;postcount=762" TargetMode="External"/><Relationship Id="rId142" Type="http://schemas.openxmlformats.org/officeDocument/2006/relationships/hyperlink" Target="http://promebelclub.ru/forum/showpost.php?p=184827&amp;postcount=475" TargetMode="External"/><Relationship Id="rId184" Type="http://schemas.openxmlformats.org/officeDocument/2006/relationships/hyperlink" Target="http://promebelclub.ru/forum/showpost.php?p=200239&amp;postcount=516" TargetMode="External"/><Relationship Id="rId391" Type="http://schemas.openxmlformats.org/officeDocument/2006/relationships/hyperlink" Target="http://promebelclub.ru/forum/showpost.php?p=21535&amp;postcount=116" TargetMode="External"/><Relationship Id="rId405" Type="http://schemas.openxmlformats.org/officeDocument/2006/relationships/hyperlink" Target="http://promebelclub.ru/forum/showpost.php?p=149765&amp;postcount=422" TargetMode="External"/><Relationship Id="rId251" Type="http://schemas.openxmlformats.org/officeDocument/2006/relationships/hyperlink" Target="http://promebelclub.ru/forum/showpost.php?p=77896&amp;postcount=273" TargetMode="External"/><Relationship Id="rId46" Type="http://schemas.openxmlformats.org/officeDocument/2006/relationships/hyperlink" Target="http://promebelclub.ru/forum/showpost.php?p=163297&amp;postcount=456" TargetMode="External"/><Relationship Id="rId293" Type="http://schemas.openxmlformats.org/officeDocument/2006/relationships/hyperlink" Target="http://promebelclub.ru/forum/showpost.php?p=49632&amp;postcount=188" TargetMode="External"/><Relationship Id="rId307" Type="http://schemas.openxmlformats.org/officeDocument/2006/relationships/hyperlink" Target="http://promebelclub.ru/forum/showpost.php?p=57334&amp;postcount=224" TargetMode="External"/><Relationship Id="rId349" Type="http://schemas.openxmlformats.org/officeDocument/2006/relationships/hyperlink" Target="http://promebelclub.ru/forum/showpost.php?p=128060&amp;postcount=348" TargetMode="External"/><Relationship Id="rId88" Type="http://schemas.openxmlformats.org/officeDocument/2006/relationships/hyperlink" Target="http://promebelclub.ru/forum/showpost.php?p=165148&amp;postcount=458" TargetMode="External"/><Relationship Id="rId111" Type="http://schemas.openxmlformats.org/officeDocument/2006/relationships/hyperlink" Target="http://promebelclub.ru/forum/showpost.php?p=166831&amp;postcount=461" TargetMode="External"/><Relationship Id="rId153" Type="http://schemas.openxmlformats.org/officeDocument/2006/relationships/hyperlink" Target="http://promebelclub.ru/forum/showpost.php?p=199283&amp;postcount=500" TargetMode="External"/><Relationship Id="rId195" Type="http://schemas.openxmlformats.org/officeDocument/2006/relationships/hyperlink" Target="http://promebelclub.ru/forum/showpost.php?p=201280&amp;postcount=527" TargetMode="External"/><Relationship Id="rId209" Type="http://schemas.openxmlformats.org/officeDocument/2006/relationships/hyperlink" Target="http://promebelclub.ru/forum/showpost.php?p=215964&amp;postcount=549" TargetMode="External"/><Relationship Id="rId360" Type="http://schemas.openxmlformats.org/officeDocument/2006/relationships/hyperlink" Target="http://promebelclub.ru/forum/showpost.php?p=133830&amp;postcount=367" TargetMode="External"/><Relationship Id="rId416" Type="http://schemas.openxmlformats.org/officeDocument/2006/relationships/hyperlink" Target="http://promebelclub.ru/forum/showpost.php?p=355865&amp;postcount=931" TargetMode="External"/><Relationship Id="rId220" Type="http://schemas.openxmlformats.org/officeDocument/2006/relationships/hyperlink" Target="http://promebelclub.ru/forum/showpost.php?p=220507&amp;postcount=568" TargetMode="External"/><Relationship Id="rId15" Type="http://schemas.openxmlformats.org/officeDocument/2006/relationships/hyperlink" Target="http://promebelclub.ru/forum/showpost.php?p=352695&amp;postcount=919" TargetMode="External"/><Relationship Id="rId57" Type="http://schemas.openxmlformats.org/officeDocument/2006/relationships/hyperlink" Target="http://promebelclub.ru/forum/showpost.php?p=165146&amp;postcount=457" TargetMode="External"/><Relationship Id="rId262" Type="http://schemas.openxmlformats.org/officeDocument/2006/relationships/hyperlink" Target="http://promebelclub.ru/forum/showpost.php?p=34612&amp;postcount=157" TargetMode="External"/><Relationship Id="rId318" Type="http://schemas.openxmlformats.org/officeDocument/2006/relationships/hyperlink" Target="http://promebelclub.ru/forum/showpost.php?p=62999&amp;postcount=244" TargetMode="External"/><Relationship Id="rId99" Type="http://schemas.openxmlformats.org/officeDocument/2006/relationships/hyperlink" Target="http://promebelclub.ru/forum/showpost.php?p=165148&amp;postcount=458" TargetMode="External"/><Relationship Id="rId122" Type="http://schemas.openxmlformats.org/officeDocument/2006/relationships/hyperlink" Target="http://promebelclub.ru/forum/showpost.php?p=176486&amp;postcount=468" TargetMode="External"/><Relationship Id="rId164" Type="http://schemas.openxmlformats.org/officeDocument/2006/relationships/hyperlink" Target="http://promebelclub.ru/forum/showpost.php?p=199994&amp;postcount=502" TargetMode="External"/><Relationship Id="rId371" Type="http://schemas.openxmlformats.org/officeDocument/2006/relationships/hyperlink" Target="http://promebelclub.ru/forum/showpost.php?p=2947&amp;postcount=14" TargetMode="External"/><Relationship Id="rId427" Type="http://schemas.openxmlformats.org/officeDocument/2006/relationships/hyperlink" Target="http://promebelclub.ru/forum/showpost.php?p=360158&amp;postcount=989" TargetMode="External"/><Relationship Id="rId26" Type="http://schemas.openxmlformats.org/officeDocument/2006/relationships/hyperlink" Target="http://promebelclub.ru/forum/showpost.php?p=159831&amp;postcount=454" TargetMode="External"/><Relationship Id="rId231" Type="http://schemas.openxmlformats.org/officeDocument/2006/relationships/hyperlink" Target="http://promebelclub.ru/forum/showpost.php?p=69697&amp;postcount=259" TargetMode="External"/><Relationship Id="rId273" Type="http://schemas.openxmlformats.org/officeDocument/2006/relationships/hyperlink" Target="http://promebelclub.ru/forum/showpost.php?p=38691&amp;postcount=167" TargetMode="External"/><Relationship Id="rId329" Type="http://schemas.openxmlformats.org/officeDocument/2006/relationships/hyperlink" Target="http://promebelclub.ru/forum/showpost.php?p=238222&amp;postcount=602" TargetMode="External"/><Relationship Id="rId68" Type="http://schemas.openxmlformats.org/officeDocument/2006/relationships/hyperlink" Target="http://promebelclub.ru/forum/showpost.php?p=165146&amp;postcount=457" TargetMode="External"/><Relationship Id="rId133" Type="http://schemas.openxmlformats.org/officeDocument/2006/relationships/hyperlink" Target="http://promebelclub.ru/forum/showpost.php?p=188137&amp;postcount=479" TargetMode="External"/><Relationship Id="rId175" Type="http://schemas.openxmlformats.org/officeDocument/2006/relationships/hyperlink" Target="http://promebelclub.ru/forum/showpost.php?p=200027&amp;postcount=507" TargetMode="External"/><Relationship Id="rId340" Type="http://schemas.openxmlformats.org/officeDocument/2006/relationships/hyperlink" Target="http://promebelclub.ru/forum/showpost.php?p=11852&amp;postcount=76" TargetMode="External"/><Relationship Id="rId200" Type="http://schemas.openxmlformats.org/officeDocument/2006/relationships/hyperlink" Target="http://promebelclub.ru/forum/showpost.php?p=209400&amp;postcount=538" TargetMode="External"/><Relationship Id="rId382" Type="http://schemas.openxmlformats.org/officeDocument/2006/relationships/hyperlink" Target="http://promebelclub.ru/forum/showpost.php?p=10053&amp;postcount=54" TargetMode="External"/><Relationship Id="rId242" Type="http://schemas.openxmlformats.org/officeDocument/2006/relationships/hyperlink" Target="http://promebelclub.ru/forum/showpost.php?p=73260&amp;postcount=266" TargetMode="External"/><Relationship Id="rId284" Type="http://schemas.openxmlformats.org/officeDocument/2006/relationships/hyperlink" Target="http://promebelclub.ru/forum/showpost.php?p=41606&amp;postcount=178" TargetMode="External"/><Relationship Id="rId37" Type="http://schemas.openxmlformats.org/officeDocument/2006/relationships/hyperlink" Target="http://promebelclub.ru/forum/showpost.php?p=163297&amp;postcount=456" TargetMode="External"/><Relationship Id="rId79" Type="http://schemas.openxmlformats.org/officeDocument/2006/relationships/hyperlink" Target="http://promebelclub.ru/forum/showpost.php?p=165148&amp;postcount=458" TargetMode="External"/><Relationship Id="rId102" Type="http://schemas.openxmlformats.org/officeDocument/2006/relationships/hyperlink" Target="http://promebelclub.ru/forum/showpost.php?p=165148&amp;postcount=458" TargetMode="External"/><Relationship Id="rId144" Type="http://schemas.openxmlformats.org/officeDocument/2006/relationships/hyperlink" Target="http://promebelclub.ru/forum/showpost.php?p=188517&amp;postcount=481" TargetMode="External"/><Relationship Id="rId90" Type="http://schemas.openxmlformats.org/officeDocument/2006/relationships/hyperlink" Target="http://promebelclub.ru/forum/showpost.php?p=165148&amp;postcount=458" TargetMode="External"/><Relationship Id="rId186" Type="http://schemas.openxmlformats.org/officeDocument/2006/relationships/hyperlink" Target="http://promebelclub.ru/forum/showpost.php?p=200258&amp;postcount=517" TargetMode="External"/><Relationship Id="rId351" Type="http://schemas.openxmlformats.org/officeDocument/2006/relationships/hyperlink" Target="http://promebelclub.ru/forum/showpost.php?p=128877&amp;postcount=355" TargetMode="External"/><Relationship Id="rId393" Type="http://schemas.openxmlformats.org/officeDocument/2006/relationships/hyperlink" Target="http://promebelclub.ru/forum/showpost.php?p=78560&amp;postcount=276" TargetMode="External"/><Relationship Id="rId407" Type="http://schemas.openxmlformats.org/officeDocument/2006/relationships/hyperlink" Target="http://promebelclub.ru/forum/showpost.php?p=157184&amp;postcount=448" TargetMode="External"/><Relationship Id="rId211" Type="http://schemas.openxmlformats.org/officeDocument/2006/relationships/hyperlink" Target="http://promebelclub.ru/forum/showpost.php?p=217126&amp;postcount=551" TargetMode="External"/><Relationship Id="rId253" Type="http://schemas.openxmlformats.org/officeDocument/2006/relationships/hyperlink" Target="http://promebelclub.ru/forum/showpost.php?p=78550&amp;postcount=274" TargetMode="External"/><Relationship Id="rId295" Type="http://schemas.openxmlformats.org/officeDocument/2006/relationships/hyperlink" Target="http://promebelclub.ru/forum/showpost.php?p=51621&amp;postcount=194" TargetMode="External"/><Relationship Id="rId309" Type="http://schemas.openxmlformats.org/officeDocument/2006/relationships/hyperlink" Target="http://promebelclub.ru/forum/showpost.php?p=58158&amp;postcount=226" TargetMode="External"/><Relationship Id="rId48" Type="http://schemas.openxmlformats.org/officeDocument/2006/relationships/hyperlink" Target="http://promebelclub.ru/forum/showpost.php?p=165146&amp;postcount=457" TargetMode="External"/><Relationship Id="rId113" Type="http://schemas.openxmlformats.org/officeDocument/2006/relationships/hyperlink" Target="http://promebelclub.ru/forum/showpost.php?p=169619&amp;postcount=464" TargetMode="External"/><Relationship Id="rId320" Type="http://schemas.openxmlformats.org/officeDocument/2006/relationships/hyperlink" Target="http://promebelclub.ru/forum/showpost.php?p=66470&amp;postcount=250" TargetMode="External"/><Relationship Id="rId155" Type="http://schemas.openxmlformats.org/officeDocument/2006/relationships/hyperlink" Target="http://promebelclub.ru/forum/showpost.php?p=199992&amp;postcount=501" TargetMode="External"/><Relationship Id="rId197" Type="http://schemas.openxmlformats.org/officeDocument/2006/relationships/hyperlink" Target="http://promebelclub.ru/forum/showpost.php?p=202432&amp;postcount=529" TargetMode="External"/><Relationship Id="rId362" Type="http://schemas.openxmlformats.org/officeDocument/2006/relationships/hyperlink" Target="http://promebelclub.ru/forum/showpost.php?p=134162&amp;postcount=369" TargetMode="External"/><Relationship Id="rId418" Type="http://schemas.openxmlformats.org/officeDocument/2006/relationships/hyperlink" Target="http://promebelclub.ru/forum/showpost.php?p=358303&amp;postcount=955" TargetMode="External"/><Relationship Id="rId222" Type="http://schemas.openxmlformats.org/officeDocument/2006/relationships/hyperlink" Target="http://promebelclub.ru/forum/showpost.php?p=220666&amp;postcount=570" TargetMode="External"/><Relationship Id="rId264" Type="http://schemas.openxmlformats.org/officeDocument/2006/relationships/hyperlink" Target="http://promebelclub.ru/forum/showpost.php?p=35444&amp;postcount=160" TargetMode="External"/><Relationship Id="rId17" Type="http://schemas.openxmlformats.org/officeDocument/2006/relationships/hyperlink" Target="http://promebelclub.ru/forum/showpost.php?p=167895&amp;postcount=462" TargetMode="External"/><Relationship Id="rId59" Type="http://schemas.openxmlformats.org/officeDocument/2006/relationships/hyperlink" Target="http://promebelclub.ru/forum/showpost.php?p=165146&amp;postcount=457" TargetMode="External"/><Relationship Id="rId124" Type="http://schemas.openxmlformats.org/officeDocument/2006/relationships/hyperlink" Target="http://promebelclub.ru/forum/showpost.php?p=178097&amp;postcount=470" TargetMode="External"/><Relationship Id="rId70" Type="http://schemas.openxmlformats.org/officeDocument/2006/relationships/hyperlink" Target="http://promebelclub.ru/forum/showpost.php?p=165146&amp;postcount=457" TargetMode="External"/><Relationship Id="rId166" Type="http://schemas.openxmlformats.org/officeDocument/2006/relationships/hyperlink" Target="http://promebelclub.ru/forum/showpost.php?p=199994&amp;postcount=502" TargetMode="External"/><Relationship Id="rId331" Type="http://schemas.openxmlformats.org/officeDocument/2006/relationships/hyperlink" Target="http://promebelclub.ru/forum/showpost.php?p=281894&amp;postcount=711" TargetMode="External"/><Relationship Id="rId373" Type="http://schemas.openxmlformats.org/officeDocument/2006/relationships/hyperlink" Target="http://promebelclub.ru/forum/showpost.php?p=3286&amp;postcount=15" TargetMode="External"/><Relationship Id="rId429" Type="http://schemas.openxmlformats.org/officeDocument/2006/relationships/hyperlink" Target="http://promebelclub.ru/forum/showpost.php?p=360405&amp;postcount=995" TargetMode="External"/><Relationship Id="rId1" Type="http://schemas.openxmlformats.org/officeDocument/2006/relationships/hyperlink" Target="http://promebelclub.ru/forum/showpost.php?p=294055&amp;postcount=753" TargetMode="External"/><Relationship Id="rId233" Type="http://schemas.openxmlformats.org/officeDocument/2006/relationships/hyperlink" Target="http://promebelclub.ru/forum/showpost.php?p=69699&amp;postcount=2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58"/>
  <sheetViews>
    <sheetView showGridLines="0" tabSelected="1" topLeftCell="C1" zoomScaleNormal="100" workbookViewId="0">
      <selection activeCell="E287" sqref="E287"/>
    </sheetView>
  </sheetViews>
  <sheetFormatPr defaultRowHeight="15" outlineLevelRow="1" x14ac:dyDescent="0.25"/>
  <cols>
    <col min="1" max="1" width="8.28515625" style="19" hidden="1" customWidth="1"/>
    <col min="2" max="2" width="11.85546875" style="19" bestFit="1" customWidth="1"/>
    <col min="3" max="3" width="7.85546875" style="43" customWidth="1"/>
    <col min="4" max="4" width="34.140625" style="43" customWidth="1"/>
    <col min="5" max="5" width="59.42578125" style="24" customWidth="1"/>
    <col min="6" max="6" width="11.85546875" style="68" customWidth="1"/>
    <col min="7" max="7" width="20.42578125" style="24" customWidth="1"/>
    <col min="8" max="8" width="28.5703125" style="43" customWidth="1"/>
    <col min="9" max="10" width="10.28515625" style="43" customWidth="1"/>
    <col min="11" max="11" width="39" style="23" customWidth="1"/>
    <col min="12" max="12" width="10.140625" style="23" hidden="1" customWidth="1"/>
    <col min="13" max="13" width="15.7109375" style="43" customWidth="1"/>
    <col min="14" max="14" width="11.42578125" style="43" customWidth="1"/>
    <col min="15" max="16384" width="9.140625" style="43"/>
  </cols>
  <sheetData>
    <row r="1" spans="1:14" x14ac:dyDescent="0.25">
      <c r="A1" s="34"/>
      <c r="B1" s="34"/>
      <c r="C1" s="41"/>
      <c r="D1" s="79" t="s">
        <v>337</v>
      </c>
      <c r="E1" s="79"/>
      <c r="F1" s="79"/>
      <c r="G1" s="79"/>
      <c r="H1" s="79"/>
      <c r="I1" s="79"/>
      <c r="J1" s="79"/>
      <c r="K1" s="79"/>
      <c r="L1" s="79"/>
      <c r="M1" s="70" t="s">
        <v>1092</v>
      </c>
      <c r="N1" s="71" t="s">
        <v>1998</v>
      </c>
    </row>
    <row r="2" spans="1:14" ht="15" hidden="1" customHeight="1" outlineLevel="1" x14ac:dyDescent="0.25">
      <c r="A2" s="20"/>
      <c r="B2" s="20"/>
      <c r="C2" s="42"/>
      <c r="D2" s="78" t="s">
        <v>1071</v>
      </c>
      <c r="E2" s="78"/>
      <c r="F2" s="78"/>
      <c r="G2" s="78"/>
      <c r="H2" s="78"/>
      <c r="I2" s="78"/>
      <c r="J2" s="78"/>
      <c r="K2" s="78"/>
      <c r="L2" s="78"/>
      <c r="M2" s="72" t="s">
        <v>1099</v>
      </c>
      <c r="N2" s="43" t="s">
        <v>1992</v>
      </c>
    </row>
    <row r="3" spans="1:14" ht="15" hidden="1" customHeight="1" outlineLevel="1" x14ac:dyDescent="0.25">
      <c r="A3" s="20"/>
      <c r="B3" s="20"/>
      <c r="C3" s="42"/>
      <c r="D3" s="78" t="s">
        <v>2000</v>
      </c>
      <c r="E3" s="78"/>
      <c r="F3" s="78"/>
      <c r="G3" s="78"/>
      <c r="H3" s="78"/>
      <c r="I3" s="78"/>
      <c r="J3" s="78"/>
      <c r="K3" s="78"/>
      <c r="L3" s="78"/>
      <c r="M3" s="72" t="s">
        <v>1100</v>
      </c>
      <c r="N3" s="43" t="s">
        <v>1990</v>
      </c>
    </row>
    <row r="4" spans="1:14" ht="31.5" hidden="1" customHeight="1" outlineLevel="1" x14ac:dyDescent="0.25">
      <c r="A4" s="20"/>
      <c r="B4" s="20"/>
      <c r="C4" s="42"/>
      <c r="D4" s="78" t="s">
        <v>1066</v>
      </c>
      <c r="E4" s="78"/>
      <c r="F4" s="78"/>
      <c r="G4" s="78"/>
      <c r="H4" s="78"/>
      <c r="I4" s="78"/>
      <c r="J4" s="78"/>
      <c r="K4" s="78"/>
      <c r="L4" s="78"/>
      <c r="M4" s="72" t="s">
        <v>1989</v>
      </c>
      <c r="N4" s="43" t="s">
        <v>1990</v>
      </c>
    </row>
    <row r="5" spans="1:14" ht="15" hidden="1" customHeight="1" outlineLevel="1" x14ac:dyDescent="0.25">
      <c r="A5" s="20"/>
      <c r="B5" s="20"/>
      <c r="C5" s="42"/>
      <c r="D5" s="78" t="s">
        <v>2055</v>
      </c>
      <c r="E5" s="78"/>
      <c r="F5" s="78"/>
      <c r="G5" s="78"/>
      <c r="H5" s="78"/>
      <c r="I5" s="78"/>
      <c r="J5" s="78"/>
      <c r="K5" s="78"/>
      <c r="L5" s="78"/>
      <c r="M5" s="72" t="s">
        <v>1098</v>
      </c>
      <c r="N5" s="43" t="s">
        <v>1997</v>
      </c>
    </row>
    <row r="6" spans="1:14" s="75" customFormat="1" ht="15" hidden="1" customHeight="1" outlineLevel="1" x14ac:dyDescent="0.25">
      <c r="A6" s="76"/>
      <c r="B6" s="76"/>
      <c r="C6" s="76"/>
      <c r="D6" s="80" t="s">
        <v>2056</v>
      </c>
      <c r="E6" s="80"/>
      <c r="F6" s="80"/>
      <c r="G6" s="80"/>
      <c r="H6" s="80"/>
      <c r="I6" s="80"/>
      <c r="J6" s="80"/>
      <c r="K6" s="80"/>
      <c r="L6" s="76"/>
      <c r="M6" s="72"/>
    </row>
    <row r="7" spans="1:14" s="57" customFormat="1" ht="15" hidden="1" customHeight="1" outlineLevel="1" x14ac:dyDescent="0.25">
      <c r="A7" s="58"/>
      <c r="B7" s="58"/>
      <c r="C7" s="58"/>
      <c r="D7" s="78" t="s">
        <v>2057</v>
      </c>
      <c r="E7" s="78"/>
      <c r="F7" s="78"/>
      <c r="G7" s="78"/>
      <c r="H7" s="78"/>
      <c r="I7" s="78"/>
      <c r="J7" s="78"/>
      <c r="K7" s="78"/>
      <c r="L7" s="78"/>
      <c r="M7" s="72" t="s">
        <v>1095</v>
      </c>
      <c r="N7" s="57" t="s">
        <v>1995</v>
      </c>
    </row>
    <row r="8" spans="1:14" hidden="1" outlineLevel="1" x14ac:dyDescent="0.25">
      <c r="D8" s="77" t="s">
        <v>2058</v>
      </c>
      <c r="E8" s="77"/>
      <c r="F8" s="77"/>
      <c r="G8" s="77"/>
      <c r="H8" s="77"/>
      <c r="I8" s="77"/>
      <c r="J8" s="77"/>
      <c r="K8" s="77"/>
      <c r="L8" s="77"/>
      <c r="M8" s="72" t="s">
        <v>1096</v>
      </c>
      <c r="N8" s="43" t="s">
        <v>1993</v>
      </c>
    </row>
    <row r="9" spans="1:14" ht="15" hidden="1" customHeight="1" outlineLevel="1" x14ac:dyDescent="0.25">
      <c r="A9" s="20"/>
      <c r="B9" s="20"/>
      <c r="C9" s="42"/>
      <c r="D9" s="78" t="s">
        <v>2059</v>
      </c>
      <c r="E9" s="78"/>
      <c r="F9" s="78"/>
      <c r="G9" s="78"/>
      <c r="H9" s="78"/>
      <c r="I9" s="78"/>
      <c r="J9" s="78"/>
      <c r="K9" s="78"/>
      <c r="L9" s="78"/>
      <c r="M9" s="72" t="s">
        <v>1093</v>
      </c>
      <c r="N9" s="43" t="s">
        <v>1994</v>
      </c>
    </row>
    <row r="10" spans="1:14" hidden="1" outlineLevel="1" x14ac:dyDescent="0.25">
      <c r="D10" s="77" t="s">
        <v>2060</v>
      </c>
      <c r="E10" s="77"/>
      <c r="F10" s="77"/>
      <c r="G10" s="77"/>
      <c r="H10" s="77"/>
      <c r="I10" s="77"/>
      <c r="J10" s="77"/>
      <c r="K10" s="77"/>
      <c r="L10" s="77"/>
      <c r="M10" s="72" t="s">
        <v>1094</v>
      </c>
      <c r="N10" s="43" t="s">
        <v>1991</v>
      </c>
    </row>
    <row r="11" spans="1:14" collapsed="1" x14ac:dyDescent="0.25">
      <c r="A11" s="20"/>
      <c r="B11" s="20"/>
      <c r="C11" s="42"/>
      <c r="D11" s="42"/>
      <c r="E11" s="42"/>
      <c r="F11" s="37"/>
      <c r="G11" s="42"/>
      <c r="H11" s="42"/>
      <c r="I11" s="23"/>
      <c r="J11" s="23"/>
      <c r="K11" s="43"/>
      <c r="L11" s="43"/>
      <c r="M11" s="72" t="s">
        <v>1097</v>
      </c>
      <c r="N11" s="43" t="s">
        <v>1996</v>
      </c>
    </row>
    <row r="12" spans="1:14" x14ac:dyDescent="0.25">
      <c r="D12" s="43" t="b">
        <v>0</v>
      </c>
      <c r="E12" s="35" t="s">
        <v>336</v>
      </c>
      <c r="F12" s="23"/>
      <c r="G12" s="36">
        <f>Таблица1[[#Totals],[Кол-во знаков]]</f>
        <v>183328</v>
      </c>
      <c r="H12" s="35" t="s">
        <v>954</v>
      </c>
      <c r="I12" s="40">
        <f>Таблица1[[#Totals],[Описание]]</f>
        <v>1300</v>
      </c>
      <c r="J12" s="23"/>
      <c r="K12" s="43"/>
      <c r="L12" s="43"/>
    </row>
    <row r="13" spans="1:14" s="37" customFormat="1" ht="45" x14ac:dyDescent="0.25">
      <c r="A13" s="37" t="s">
        <v>927</v>
      </c>
      <c r="B13" s="37" t="s">
        <v>1070</v>
      </c>
      <c r="C13" s="37" t="s">
        <v>926</v>
      </c>
      <c r="D13" s="37" t="s">
        <v>0</v>
      </c>
      <c r="E13" s="37" t="s">
        <v>1</v>
      </c>
      <c r="F13" s="37" t="s">
        <v>1092</v>
      </c>
      <c r="G13" s="37" t="s">
        <v>2</v>
      </c>
      <c r="H13" s="37" t="s">
        <v>76</v>
      </c>
      <c r="I13" s="37" t="s">
        <v>455</v>
      </c>
      <c r="J13" s="37" t="s">
        <v>456</v>
      </c>
      <c r="K13" s="37" t="s">
        <v>77</v>
      </c>
      <c r="L13" s="37" t="s">
        <v>335</v>
      </c>
    </row>
    <row r="14" spans="1:14" x14ac:dyDescent="0.25">
      <c r="A14" s="18" t="str">
        <f>IF(OR(AND(Таблица1[[#This Row],[ID сообщения]]=B13,Таблица1[[#This Row],[№ в теме]]=C13),AND(NOT(Таблица1[[#This Row],[ID сообщения]]=B13),NOT(Таблица1[[#This Row],[№ в теме]]=C13))),"",FALSE)</f>
        <v/>
      </c>
      <c r="B14" s="30">
        <f>1*MID(Таблица1[[#This Row],[Ссылка]],FIND("=",Таблица1[[#This Row],[Ссылка]])+1,FIND("&amp;",Таблица1[[#This Row],[Ссылка]])-FIND("=",Таблица1[[#This Row],[Ссылка]])-1)</f>
        <v>4184</v>
      </c>
      <c r="C14" s="30">
        <f>1*MID(Таблица1[[#This Row],[Ссылка]],FIND("&amp;",Таблица1[[#This Row],[Ссылка]])+11,LEN(Таблица1[[#This Row],[Ссылка]])-FIND("&amp;",Таблица1[[#This Row],[Ссылка]])+10)</f>
        <v>20</v>
      </c>
      <c r="D14" s="55" t="s">
        <v>770</v>
      </c>
      <c r="E14" s="33" t="s">
        <v>1102</v>
      </c>
      <c r="F14" s="46" t="s">
        <v>1094</v>
      </c>
      <c r="G14" s="33" t="s">
        <v>210</v>
      </c>
      <c r="H14" s="44" t="s">
        <v>23</v>
      </c>
      <c r="I14" s="45" t="s">
        <v>1065</v>
      </c>
      <c r="J14" s="46" t="s">
        <v>471</v>
      </c>
      <c r="K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Row],[Раздел]],G13)),$D$12),CONCATENATE("[SPOILER=",Таблица1[[#This Row],[Раздел]],"]"),""),IF(EXACT(Таблица1[[#This Row],[Подраздел]],H13),"",CONCATENATE(IF(ISBLANK(Таблица1[[#This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Row],[Подраздел]],H15),"",CONCATENATE("[/LIST]",IF(ISBLANK(Таблица1[[#This Row],[Подраздел]]),"","[/SPOILER]"),IF(AND(NOT(EXACT(Таблица1[[#This Row],[Раздел]],G15)),$D$12),"[/SPOILER]",)))))</f>
        <v>[SPOILER=Крючки и вешалки][LIST][*][B][COLOR=Black][LDW][/COLOR][/B] [URL=http://promebelclub.ru/forum/showthread.php?p=4184&amp;postcount=20]Вешало-крюк НАЙДИ L 1500 Х 10 ШТ [/URL]</v>
      </c>
      <c r="L14" s="33">
        <f>LEN(Таблица1[[#This Row],[Код]])</f>
        <v>177</v>
      </c>
      <c r="M14" s="43" t="str">
        <f ca="1">IFERROR(OFFSET(INDEX(Разделы!$A$4:$P$4,1,MATCH(L14,Разделы,0)),0,0,INDEX(Разделы!$A$16:$P$16,1,MATCH(L14,Разделы,0)),1),"")</f>
        <v/>
      </c>
    </row>
    <row r="15" spans="1:14" s="57" customFormat="1" x14ac:dyDescent="0.25">
      <c r="A15" s="57" t="str">
        <f>IF(OR(AND(Таблица1[[#This Row],[ID сообщения]]=B13,Таблица1[[#This Row],[№ в теме]]=C13),AND(NOT(Таблица1[[#This Row],[ID сообщения]]=B13),NOT(Таблица1[[#This Row],[№ в теме]]=C13))),"",FALSE)</f>
        <v/>
      </c>
      <c r="B15" s="33">
        <f>1*MID(Таблица1[[#This Row],[Ссылка]],FIND("=",Таблица1[[#This Row],[Ссылка]])+1,FIND("&amp;",Таблица1[[#This Row],[Ссылка]])-FIND("=",Таблица1[[#This Row],[Ссылка]])-1)</f>
        <v>298952</v>
      </c>
      <c r="C15" s="33">
        <f>1*MID(Таблица1[[#This Row],[Ссылка]],FIND("&amp;",Таблица1[[#This Row],[Ссылка]])+11,LEN(Таблица1[[#This Row],[Ссылка]])-FIND("&amp;",Таблица1[[#This Row],[Ссылка]])+10)</f>
        <v>778</v>
      </c>
      <c r="D15" s="53" t="s">
        <v>99</v>
      </c>
      <c r="E15" s="33" t="s">
        <v>1103</v>
      </c>
      <c r="F15" s="46" t="s">
        <v>1095</v>
      </c>
      <c r="G15" s="47" t="s">
        <v>210</v>
      </c>
      <c r="H15" s="33" t="s">
        <v>23</v>
      </c>
      <c r="I15" s="45" t="s">
        <v>1065</v>
      </c>
      <c r="J15" s="23" t="s">
        <v>1065</v>
      </c>
      <c r="K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Row],[Раздел]],G14)),$D$12),CONCATENATE("[SPOILER=",Таблица1[[#This Row],[Раздел]],"]"),""),IF(EXACT(Таблица1[[#This Row],[Подраздел]],H14),"",CONCATENATE(IF(ISBLANK(Таблица1[[#This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Row],[Подраздел]],H16),"",CONCATENATE("[/LIST]",IF(ISBLANK(Таблица1[[#This Row],[Подраздел]]),"","[/SPOILER]"),IF(AND(NOT(EXACT(Таблица1[[#This Row],[Раздел]],G16)),$D$12),"[/SPOILER]",)))))</f>
        <v>[*][B][COLOR=Gray][F3D][/COLOR][/B] [URL=http://promebelclub.ru/forum/showthread.php?p=298952&amp;postcount=778]Крючок - 2 шт [/URL]</v>
      </c>
      <c r="L15" s="33">
        <f>LEN(Таблица1[[#This Row],[Код]])</f>
        <v>128</v>
      </c>
    </row>
    <row r="16" spans="1:14" s="19" customFormat="1" x14ac:dyDescent="0.25">
      <c r="A16" s="25" t="str">
        <f>IF(OR(AND(Таблица1[[#This Row],[ID сообщения]]=B15,Таблица1[[#This Row],[№ в теме]]=C15),AND(NOT(Таблица1[[#This Row],[ID сообщения]]=B15),NOT(Таблица1[[#This Row],[№ в теме]]=C15))),"",FALSE)</f>
        <v/>
      </c>
      <c r="B16" s="32">
        <f>1*MID(Таблица1[[#This Row],[Ссылка]],FIND("=",Таблица1[[#This Row],[Ссылка]])+1,FIND("&amp;",Таблица1[[#This Row],[Ссылка]])-FIND("=",Таблица1[[#This Row],[Ссылка]])-1)</f>
        <v>133828</v>
      </c>
      <c r="C16" s="32">
        <f>1*MID(Таблица1[[#This Row],[Ссылка]],FIND("&amp;",Таблица1[[#This Row],[Ссылка]])+11,LEN(Таблица1[[#This Row],[Ссылка]])-FIND("&amp;",Таблица1[[#This Row],[Ссылка]])+10)</f>
        <v>366</v>
      </c>
      <c r="D16" s="54" t="s">
        <v>880</v>
      </c>
      <c r="E16" s="48" t="s">
        <v>1104</v>
      </c>
      <c r="F16" s="65" t="s">
        <v>1096</v>
      </c>
      <c r="G16" s="49" t="s">
        <v>210</v>
      </c>
      <c r="H16" s="49" t="s">
        <v>23</v>
      </c>
      <c r="I16" s="45" t="s">
        <v>1065</v>
      </c>
      <c r="J16" s="23" t="s">
        <v>1065</v>
      </c>
      <c r="K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Row],[Раздел]],G15)),$D$12),CONCATENATE("[SPOILER=",Таблица1[[#This Row],[Раздел]],"]"),""),IF(EXACT(Таблица1[[#This Row],[Подраздел]],H15),"",CONCATENATE(IF(ISBLANK(Таблица1[[#This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Row],[Подраздел]],H17),"",CONCATENATE("[/LIST]",IF(ISBLANK(Таблица1[[#This Row],[Подраздел]]),"","[/SPOILER]"),IF(AND(NOT(EXACT(Таблица1[[#This Row],[Раздел]],G17)),$D$12),"[/SPOILER]",)))))</f>
        <v>[*][B][COLOR=DeepSkyBlue][FR3D][/COLOR][/B] [URL=http://promebelclub.ru/forum/showthread.php?p=133828&amp;postcount=366]Крючок 2-х рожковый 2343 [/URL]</v>
      </c>
      <c r="L16" s="33">
        <f>LEN(Таблица1[[#This Row],[Код]])</f>
        <v>147</v>
      </c>
    </row>
    <row r="17" spans="1:12" x14ac:dyDescent="0.25">
      <c r="A17" s="25" t="str">
        <f>IF(OR(AND(Таблица1[[#This Row],[ID сообщения]]=B16,Таблица1[[#This Row],[№ в теме]]=C16),AND(NOT(Таблица1[[#This Row],[ID сообщения]]=B16),NOT(Таблица1[[#This Row],[№ в теме]]=C16))),"",FALSE)</f>
        <v/>
      </c>
      <c r="B17" s="32">
        <f>1*MID(Таблица1[[#This Row],[Ссылка]],FIND("=",Таблица1[[#This Row],[Ссылка]])+1,FIND("&amp;",Таблица1[[#This Row],[Ссылка]])-FIND("=",Таблица1[[#This Row],[Ссылка]])-1)</f>
        <v>133828</v>
      </c>
      <c r="C17" s="32">
        <f>1*MID(Таблица1[[#This Row],[Ссылка]],FIND("&amp;",Таблица1[[#This Row],[Ссылка]])+11,LEN(Таблица1[[#This Row],[Ссылка]])-FIND("&amp;",Таблица1[[#This Row],[Ссылка]])+10)</f>
        <v>366</v>
      </c>
      <c r="D17" s="54" t="s">
        <v>880</v>
      </c>
      <c r="E17" s="48" t="s">
        <v>1105</v>
      </c>
      <c r="F17" s="65" t="s">
        <v>1096</v>
      </c>
      <c r="G17" s="49" t="s">
        <v>210</v>
      </c>
      <c r="H17" s="49" t="s">
        <v>23</v>
      </c>
      <c r="I17" s="45" t="s">
        <v>1065</v>
      </c>
      <c r="J17" s="23" t="s">
        <v>1065</v>
      </c>
      <c r="K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Row],[Раздел]],G16)),$D$12),CONCATENATE("[SPOILER=",Таблица1[[#This Row],[Раздел]],"]"),""),IF(EXACT(Таблица1[[#This Row],[Подраздел]],H16),"",CONCATENATE(IF(ISBLANK(Таблица1[[#This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Row],[Подраздел]],H18),"",CONCATENATE("[/LIST]",IF(ISBLANK(Таблица1[[#This Row],[Подраздел]]),"","[/SPOILER]"),IF(AND(NOT(EXACT(Таблица1[[#This Row],[Раздел]],G18)),$D$12),"[/SPOILER]",)))))</f>
        <v>[*][B][COLOR=DeepSkyBlue][FR3D][/COLOR][/B] [URL=http://promebelclub.ru/forum/showthread.php?p=133828&amp;postcount=366]Крючок 3-х рожковый 2343 [/URL]</v>
      </c>
      <c r="L17" s="33">
        <f>LEN(Таблица1[[#This Row],[Код]])</f>
        <v>147</v>
      </c>
    </row>
    <row r="18" spans="1:12" x14ac:dyDescent="0.25">
      <c r="A18" s="57" t="str">
        <f>IF(OR(AND(Таблица1[[#This Row],[ID сообщения]]=B17,Таблица1[[#This Row],[№ в теме]]=C17),AND(NOT(Таблица1[[#This Row],[ID сообщения]]=B17),NOT(Таблица1[[#This Row],[№ в теме]]=C17))),"",FALSE)</f>
        <v/>
      </c>
      <c r="B18" s="33">
        <f>1*MID(Таблица1[[#This Row],[Ссылка]],FIND("=",Таблица1[[#This Row],[Ссылка]])+1,FIND("&amp;",Таблица1[[#This Row],[Ссылка]])-FIND("=",Таблица1[[#This Row],[Ссылка]])-1)</f>
        <v>302509</v>
      </c>
      <c r="C18" s="33">
        <f>1*MID(Таблица1[[#This Row],[Ссылка]],FIND("&amp;",Таблица1[[#This Row],[Ссылка]])+11,LEN(Таблица1[[#This Row],[Ссылка]])-FIND("&amp;",Таблица1[[#This Row],[Ссылка]])+10)</f>
        <v>797</v>
      </c>
      <c r="D18" s="53" t="s">
        <v>110</v>
      </c>
      <c r="E18" s="33" t="s">
        <v>1106</v>
      </c>
      <c r="F18" s="46" t="s">
        <v>1095</v>
      </c>
      <c r="G18" s="47" t="s">
        <v>210</v>
      </c>
      <c r="H18" s="33" t="s">
        <v>23</v>
      </c>
      <c r="I18" s="45" t="s">
        <v>1065</v>
      </c>
      <c r="J18" s="46" t="s">
        <v>471</v>
      </c>
      <c r="K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Row],[Раздел]],G17)),$D$12),CONCATENATE("[SPOILER=",Таблица1[[#This Row],[Раздел]],"]"),""),IF(EXACT(Таблица1[[#This Row],[Подраздел]],H17),"",CONCATENATE(IF(ISBLANK(Таблица1[[#This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Row],[Подраздел]],H19),"",CONCATENATE("[/LIST]",IF(ISBLANK(Таблица1[[#This Row],[Подраздел]]),"","[/SPOILER]"),IF(AND(NOT(EXACT(Таблица1[[#This Row],[Раздел]],G19)),$D$12),"[/SPOILER]",)))))</f>
        <v>[*][B][COLOR=Gray][F3D][/COLOR][/B] [URL=http://promebelclub.ru/forum/showthread.php?p=302509&amp;postcount=797]Крючок Confalonieri - 2 шт [/URL]</v>
      </c>
      <c r="L18" s="33">
        <f>LEN(Таблица1[[#This Row],[Код]])</f>
        <v>141</v>
      </c>
    </row>
    <row r="19" spans="1:12" x14ac:dyDescent="0.25">
      <c r="A19" s="56" t="str">
        <f>IF(OR(AND(Таблица1[[#This Row],[ID сообщения]]=B18,Таблица1[[#This Row],[№ в теме]]=C18),AND(NOT(Таблица1[[#This Row],[ID сообщения]]=B18),NOT(Таблица1[[#This Row],[№ в теме]]=C18))),"",FALSE)</f>
        <v/>
      </c>
      <c r="B19" s="33">
        <f>1*MID(Таблица1[[#This Row],[Ссылка]],FIND("=",Таблица1[[#This Row],[Ссылка]])+1,FIND("&amp;",Таблица1[[#This Row],[Ссылка]])-FIND("=",Таблица1[[#This Row],[Ссылка]])-1)</f>
        <v>301745</v>
      </c>
      <c r="C19" s="33">
        <f>1*MID(Таблица1[[#This Row],[Ссылка]],FIND("&amp;",Таблица1[[#This Row],[Ссылка]])+11,LEN(Таблица1[[#This Row],[Ссылка]])-FIND("&amp;",Таблица1[[#This Row],[Ссылка]])+10)</f>
        <v>791</v>
      </c>
      <c r="D19" s="53" t="s">
        <v>105</v>
      </c>
      <c r="E19" s="33" t="s">
        <v>1107</v>
      </c>
      <c r="F19" s="46" t="s">
        <v>1095</v>
      </c>
      <c r="G19" s="47" t="s">
        <v>210</v>
      </c>
      <c r="H19" s="33" t="s">
        <v>23</v>
      </c>
      <c r="I19" s="45" t="s">
        <v>1065</v>
      </c>
      <c r="J19" s="23" t="s">
        <v>1065</v>
      </c>
      <c r="K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Row],[Раздел]],G18)),$D$12),CONCATENATE("[SPOILER=",Таблица1[[#This Row],[Раздел]],"]"),""),IF(EXACT(Таблица1[[#This Row],[Подраздел]],H18),"",CONCATENATE(IF(ISBLANK(Таблица1[[#This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Row],[Подраздел]],H20),"",CONCATENATE("[/LIST]",IF(ISBLANK(Таблица1[[#This Row],[Подраздел]]),"","[/SPOILER]"),IF(AND(NOT(EXACT(Таблица1[[#This Row],[Раздел]],G20)),$D$12),"[/SPOILER]",)))))</f>
        <v>[*][B][COLOR=Gray][F3D][/COLOR][/B] [URL=http://promebelclub.ru/forum/showthread.php?p=301745&amp;postcount=791]Крючок №14 ALBA ОН-155 2х-рожковый, хром [/URL]</v>
      </c>
      <c r="L19" s="33">
        <f>LEN(Таблица1[[#This Row],[Код]])</f>
        <v>155</v>
      </c>
    </row>
    <row r="20" spans="1:12" x14ac:dyDescent="0.25">
      <c r="A20" s="18" t="str">
        <f>IF(OR(AND(Таблица1[[#This Row],[ID сообщения]]=B19,Таблица1[[#This Row],[№ в теме]]=C19),AND(NOT(Таблица1[[#This Row],[ID сообщения]]=B19),NOT(Таблица1[[#This Row],[№ в теме]]=C19))),"",FALSE)</f>
        <v/>
      </c>
      <c r="B20" s="30">
        <f>1*MID(Таблица1[[#This Row],[Ссылка]],FIND("=",Таблица1[[#This Row],[Ссылка]])+1,FIND("&amp;",Таблица1[[#This Row],[Ссылка]])-FIND("=",Таблица1[[#This Row],[Ссылка]])-1)</f>
        <v>78550</v>
      </c>
      <c r="C20" s="30">
        <f>1*MID(Таблица1[[#This Row],[Ссылка]],FIND("&amp;",Таблица1[[#This Row],[Ссылка]])+11,LEN(Таблица1[[#This Row],[Ссылка]])-FIND("&amp;",Таблица1[[#This Row],[Ссылка]])+10)</f>
        <v>274</v>
      </c>
      <c r="D20" s="52" t="s">
        <v>436</v>
      </c>
      <c r="E20" s="51" t="s">
        <v>1108</v>
      </c>
      <c r="F20" s="46" t="s">
        <v>1094</v>
      </c>
      <c r="G20" s="33" t="s">
        <v>210</v>
      </c>
      <c r="H20" s="33" t="s">
        <v>23</v>
      </c>
      <c r="I20" s="45" t="s">
        <v>1065</v>
      </c>
      <c r="J20" s="23" t="s">
        <v>1065</v>
      </c>
      <c r="K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Row],[Раздел]],G19)),$D$12),CONCATENATE("[SPOILER=",Таблица1[[#This Row],[Раздел]],"]"),""),IF(EXACT(Таблица1[[#This Row],[Подраздел]],H19),"",CONCATENATE(IF(ISBLANK(Таблица1[[#This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Row],[Подраздел]],H21),"",CONCATENATE("[/LIST]",IF(ISBLANK(Таблица1[[#This Row],[Подраздел]]),"","[/SPOILER]"),IF(AND(NOT(EXACT(Таблица1[[#This Row],[Раздел]],G21)),$D$12),"[/SPOILER]",)))))</f>
        <v>[*][B][COLOR=Black][LDW][/COLOR][/B] [URL=http://promebelclub.ru/forum/showthread.php?p=78550&amp;postcount=274]Крючок двойной и тройной ХРОМ, САТИН и ЗОЛОТО [/URL]</v>
      </c>
      <c r="L20" s="33">
        <f>LEN(Таблица1[[#This Row],[Код]])</f>
        <v>160</v>
      </c>
    </row>
    <row r="21" spans="1:12" x14ac:dyDescent="0.25">
      <c r="A21" s="18" t="str">
        <f>IF(OR(AND(Таблица1[[#This Row],[ID сообщения]]=B20,Таблица1[[#This Row],[№ в теме]]=C20),AND(NOT(Таблица1[[#This Row],[ID сообщения]]=B20),NOT(Таблица1[[#This Row],[№ в теме]]=C20))),"",FALSE)</f>
        <v/>
      </c>
      <c r="B2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2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21" s="52" t="s">
        <v>341</v>
      </c>
      <c r="E21" s="33" t="s">
        <v>390</v>
      </c>
      <c r="F21" s="46"/>
      <c r="G21" s="33" t="s">
        <v>210</v>
      </c>
      <c r="H21" s="33" t="s">
        <v>23</v>
      </c>
      <c r="I21" s="45" t="s">
        <v>1065</v>
      </c>
      <c r="J21" s="23" t="s">
        <v>1065</v>
      </c>
      <c r="K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Row],[Раздел]],G20)),$D$12),CONCATENATE("[SPOILER=",Таблица1[[#This Row],[Раздел]],"]"),""),IF(EXACT(Таблица1[[#This Row],[Подраздел]],H20),"",CONCATENATE(IF(ISBLANK(Таблица1[[#This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Row],[Подраздел]],H22),"",CONCATENATE("[/LIST]",IF(ISBLANK(Таблица1[[#This Row],[Подраздел]]),"","[/SPOILER]"),IF(AND(NOT(EXACT(Таблица1[[#This Row],[Раздел]],G22)),$D$12),"[/SPOILER]",)))))</f>
        <v>[*][URL=http://promebelclub.ru/forum/showthread.php?p=55385&amp;postcount=217]Крючок для одежды FK-008 Ni матовый[/URL]</v>
      </c>
      <c r="L21" s="33">
        <f>LEN(Таблица1[[#This Row],[Код]])</f>
        <v>115</v>
      </c>
    </row>
    <row r="22" spans="1:12" x14ac:dyDescent="0.25">
      <c r="A22" s="18" t="str">
        <f>IF(OR(AND(Таблица1[[#This Row],[ID сообщения]]=B21,Таблица1[[#This Row],[№ в теме]]=C21),AND(NOT(Таблица1[[#This Row],[ID сообщения]]=B21),NOT(Таблица1[[#This Row],[№ в теме]]=C21))),"",FALSE)</f>
        <v/>
      </c>
      <c r="B22" s="30">
        <f>1*MID(Таблица1[[#This Row],[Ссылка]],FIND("=",Таблица1[[#This Row],[Ссылка]])+1,FIND("&amp;",Таблица1[[#This Row],[Ссылка]])-FIND("=",Таблица1[[#This Row],[Ссылка]])-1)</f>
        <v>3875</v>
      </c>
      <c r="C22" s="30">
        <f>1*MID(Таблица1[[#This Row],[Ссылка]],FIND("&amp;",Таблица1[[#This Row],[Ссылка]])+11,LEN(Таблица1[[#This Row],[Ссылка]])-FIND("&amp;",Таблица1[[#This Row],[Ссылка]])+10)</f>
        <v>18</v>
      </c>
      <c r="D22" s="55" t="s">
        <v>931</v>
      </c>
      <c r="E22" s="33" t="s">
        <v>1109</v>
      </c>
      <c r="F22" s="46" t="s">
        <v>1093</v>
      </c>
      <c r="G22" s="33" t="s">
        <v>210</v>
      </c>
      <c r="H22" s="33" t="s">
        <v>23</v>
      </c>
      <c r="I22" s="45" t="s">
        <v>1065</v>
      </c>
      <c r="J22" s="46" t="s">
        <v>471</v>
      </c>
      <c r="K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Row],[Раздел]],G21)),$D$12),CONCATENATE("[SPOILER=",Таблица1[[#This Row],[Раздел]],"]"),""),IF(EXACT(Таблица1[[#This Row],[Подраздел]],H21),"",CONCATENATE(IF(ISBLANK(Таблица1[[#This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Row],[Подраздел]],H23),"",CONCATENATE("[/LIST]",IF(ISBLANK(Таблица1[[#This Row],[Подраздел]]),"","[/SPOILER]"),IF(AND(NOT(EXACT(Таблица1[[#This Row],[Раздел]],G23)),$D$12),"[/SPOILER]",)))))</f>
        <v>[*][B][COLOR=Silver][FRW][/COLOR][/B] [URL=http://promebelclub.ru/forum/showthread.php?p=3875&amp;postcount=18]Крючок и вешалка шляпная [/URL]</v>
      </c>
      <c r="L22" s="33">
        <f>LEN(Таблица1[[#This Row],[Код]])</f>
        <v>138</v>
      </c>
    </row>
    <row r="23" spans="1:12" x14ac:dyDescent="0.25">
      <c r="A23" s="18" t="str">
        <f>IF(OR(AND(Таблица1[[#This Row],[ID сообщения]]=B22,Таблица1[[#This Row],[№ в теме]]=C22),AND(NOT(Таблица1[[#This Row],[ID сообщения]]=B22),NOT(Таблица1[[#This Row],[№ в теме]]=C22))),"",FALSE)</f>
        <v/>
      </c>
      <c r="B23" s="30">
        <f>1*MID(Таблица1[[#This Row],[Ссылка]],FIND("=",Таблица1[[#This Row],[Ссылка]])+1,FIND("&amp;",Таблица1[[#This Row],[Ссылка]])-FIND("=",Таблица1[[#This Row],[Ссылка]])-1)</f>
        <v>10651</v>
      </c>
      <c r="C23" s="30">
        <f>1*MID(Таблица1[[#This Row],[Ссылка]],FIND("&amp;",Таблица1[[#This Row],[Ссылка]])+11,LEN(Таблица1[[#This Row],[Ссылка]])-FIND("&amp;",Таблица1[[#This Row],[Ссылка]])+10)</f>
        <v>61</v>
      </c>
      <c r="D23" s="52" t="s">
        <v>807</v>
      </c>
      <c r="E23" s="33" t="s">
        <v>1109</v>
      </c>
      <c r="F23" s="46" t="s">
        <v>1093</v>
      </c>
      <c r="G23" s="33" t="s">
        <v>210</v>
      </c>
      <c r="H23" s="44" t="s">
        <v>23</v>
      </c>
      <c r="I23" s="45" t="s">
        <v>1065</v>
      </c>
      <c r="J23" s="46" t="s">
        <v>471</v>
      </c>
      <c r="K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Row],[Раздел]],G22)),$D$12),CONCATENATE("[SPOILER=",Таблица1[[#This Row],[Раздел]],"]"),""),IF(EXACT(Таблица1[[#This Row],[Подраздел]],H22),"",CONCATENATE(IF(ISBLANK(Таблица1[[#This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Row],[Подраздел]],H24),"",CONCATENATE("[/LIST]",IF(ISBLANK(Таблица1[[#This Row],[Подраздел]]),"","[/SPOILER]"),IF(AND(NOT(EXACT(Таблица1[[#This Row],[Раздел]],G24)),$D$12),"[/SPOILER]",)))))</f>
        <v>[*][B][COLOR=Silver][FRW][/COLOR][/B] [URL=http://promebelclub.ru/forum/showthread.php?p=10651&amp;postcount=61]Крючок и вешалка шляпная [/URL]</v>
      </c>
      <c r="L23" s="33">
        <f>LEN(Таблица1[[#This Row],[Код]])</f>
        <v>139</v>
      </c>
    </row>
    <row r="24" spans="1:12" x14ac:dyDescent="0.25">
      <c r="A24" s="18" t="str">
        <f>IF(OR(AND(Таблица1[[#This Row],[ID сообщения]]=B23,Таблица1[[#This Row],[№ в теме]]=C23),AND(NOT(Таблица1[[#This Row],[ID сообщения]]=B23),NOT(Таблица1[[#This Row],[№ в теме]]=C23))),"",FALSE)</f>
        <v/>
      </c>
      <c r="B24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24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24" s="52" t="s">
        <v>793</v>
      </c>
      <c r="E24" s="33" t="s">
        <v>1110</v>
      </c>
      <c r="F24" s="46" t="s">
        <v>1093</v>
      </c>
      <c r="G24" s="33" t="s">
        <v>210</v>
      </c>
      <c r="H24" s="33" t="s">
        <v>23</v>
      </c>
      <c r="I24" s="45" t="s">
        <v>1065</v>
      </c>
      <c r="J24" s="46" t="s">
        <v>471</v>
      </c>
      <c r="K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Row],[Раздел]],G23)),$D$12),CONCATENATE("[SPOILER=",Таблица1[[#This Row],[Раздел]],"]"),""),IF(EXACT(Таблица1[[#This Row],[Подраздел]],H23),"",CONCATENATE(IF(ISBLANK(Таблица1[[#This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Row],[Подраздел]],H25),"",CONCATENATE("[/LIST]",IF(ISBLANK(Таблица1[[#This Row],[Подраздел]]),"","[/SPOILER]"),IF(AND(NOT(EXACT(Таблица1[[#This Row],[Раздел]],G25)),$D$12),"[/SPOILER]",)))))</f>
        <v>[*][B][COLOR=Silver][FRW][/COLOR][/B] [URL=http://promebelclub.ru/forum/showthread.php?p=7828&amp;postcount=46]Крючок маленький [/URL]</v>
      </c>
      <c r="L24" s="33">
        <f>LEN(Таблица1[[#This Row],[Код]])</f>
        <v>130</v>
      </c>
    </row>
    <row r="25" spans="1:12" x14ac:dyDescent="0.25">
      <c r="A25" s="18" t="str">
        <f>IF(OR(AND(Таблица1[[#This Row],[ID сообщения]]=B24,Таблица1[[#This Row],[№ в теме]]=C24),AND(NOT(Таблица1[[#This Row],[ID сообщения]]=B24),NOT(Таблица1[[#This Row],[№ в теме]]=C24))),"",FALSE)</f>
        <v/>
      </c>
      <c r="B25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25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25" s="52" t="s">
        <v>753</v>
      </c>
      <c r="E25" s="33" t="s">
        <v>1111</v>
      </c>
      <c r="F25" s="46" t="s">
        <v>1093</v>
      </c>
      <c r="G25" s="33" t="s">
        <v>210</v>
      </c>
      <c r="H25" s="33" t="s">
        <v>23</v>
      </c>
      <c r="I25" s="45" t="s">
        <v>1065</v>
      </c>
      <c r="J25" s="46" t="s">
        <v>471</v>
      </c>
      <c r="K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Row],[Раздел]],G24)),$D$12),CONCATENATE("[SPOILER=",Таблица1[[#This Row],[Раздел]],"]"),""),IF(EXACT(Таблица1[[#This Row],[Подраздел]],H24),"",CONCATENATE(IF(ISBLANK(Таблица1[[#This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Row],[Подраздел]],H26),"",CONCATENATE("[/LIST]",IF(ISBLANK(Таблица1[[#This Row],[Подраздел]]),"","[/SPOILER]"),IF(AND(NOT(EXACT(Таблица1[[#This Row],[Раздел]],G26)),$D$12),"[/SPOILER]",)))))</f>
        <v>[*][B][COLOR=Silver][FRW][/COLOR][/B] [URL=http://promebelclub.ru/forum/showthread.php?p=808&amp;postcount=8]Крючок-вешалка [/URL][/LIST][/SPOILER]</v>
      </c>
      <c r="L25" s="33">
        <f>LEN(Таблица1[[#This Row],[Код]])</f>
        <v>143</v>
      </c>
    </row>
    <row r="26" spans="1:12" x14ac:dyDescent="0.25">
      <c r="A26" s="57" t="str">
        <f>IF(OR(AND(Таблица1[[#This Row],[ID сообщения]]=B25,Таблица1[[#This Row],[№ в теме]]=C25),AND(NOT(Таблица1[[#This Row],[ID сообщения]]=B25),NOT(Таблица1[[#This Row],[№ в теме]]=C25))),"",FALSE)</f>
        <v/>
      </c>
      <c r="B26" s="33">
        <f>1*MID(Таблица1[[#This Row],[Ссылка]],FIND("=",Таблица1[[#This Row],[Ссылка]])+1,FIND("&amp;",Таблица1[[#This Row],[Ссылка]])-FIND("=",Таблица1[[#This Row],[Ссылка]])-1)</f>
        <v>342399</v>
      </c>
      <c r="C26" s="33">
        <f>1*MID(Таблица1[[#This Row],[Ссылка]],FIND("&amp;",Таблица1[[#This Row],[Ссылка]])+11,LEN(Таблица1[[#This Row],[Ссылка]])-FIND("&amp;",Таблица1[[#This Row],[Ссылка]])+10)</f>
        <v>885</v>
      </c>
      <c r="D26" s="53" t="s">
        <v>184</v>
      </c>
      <c r="E26" s="33" t="s">
        <v>1112</v>
      </c>
      <c r="F26" s="46" t="s">
        <v>1095</v>
      </c>
      <c r="G26" s="47" t="s">
        <v>210</v>
      </c>
      <c r="H26" s="33" t="s">
        <v>22</v>
      </c>
      <c r="I26" s="45" t="s">
        <v>1065</v>
      </c>
      <c r="J26" s="23" t="s">
        <v>1065</v>
      </c>
      <c r="K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Row],[Раздел]],G25)),$D$12),CONCATENATE("[SPOILER=",Таблица1[[#This Row],[Раздел]],"]"),""),IF(EXACT(Таблица1[[#This Row],[Подраздел]],H25),"",CONCATENATE(IF(ISBLANK(Таблица1[[#This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Row],[Подраздел]],H27),"",CONCATENATE("[/LIST]",IF(ISBLANK(Таблица1[[#This Row],[Подраздел]]),"","[/SPOILER]"),IF(AND(NOT(EXACT(Таблица1[[#This Row],[Раздел]],G27)),$D$12),"[/SPOILER]",)))))</f>
        <v>[SPOILER=Менсолодержатели][LIST][*][B][COLOR=Gray][F3D][/COLOR][/B] [URL=http://promebelclub.ru/forum/showthread.php?p=342399&amp;postcount=885]Капитель резная Ставрос KR 032 [/URL]</v>
      </c>
      <c r="L26" s="33">
        <f>LEN(Таблица1[[#This Row],[Код]])</f>
        <v>177</v>
      </c>
    </row>
    <row r="27" spans="1:12" x14ac:dyDescent="0.25">
      <c r="A27" s="18" t="str">
        <f>IF(OR(AND(Таблица1[[#This Row],[ID сообщения]]=B26,Таблица1[[#This Row],[№ в теме]]=C26),AND(NOT(Таблица1[[#This Row],[ID сообщения]]=B26),NOT(Таблица1[[#This Row],[№ в теме]]=C26))),"",FALSE)</f>
        <v/>
      </c>
      <c r="B27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7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7" s="52" t="s">
        <v>244</v>
      </c>
      <c r="E27" s="33" t="s">
        <v>1113</v>
      </c>
      <c r="F27" s="46" t="s">
        <v>1095</v>
      </c>
      <c r="G27" s="33" t="s">
        <v>210</v>
      </c>
      <c r="H27" s="33" t="s">
        <v>22</v>
      </c>
      <c r="I27" s="45" t="s">
        <v>1065</v>
      </c>
      <c r="J27" s="23" t="s">
        <v>1065</v>
      </c>
      <c r="K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Row],[Раздел]],G26)),$D$12),CONCATENATE("[SPOILER=",Таблица1[[#This Row],[Раздел]],"]"),""),IF(EXACT(Таблица1[[#This Row],[Подраздел]],H26),"",CONCATENATE(IF(ISBLANK(Таблица1[[#This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Row],[Подраздел]],H28),"",CONCATENATE("[/LIST]",IF(ISBLANK(Таблица1[[#This Row],[Подраздел]]),"","[/SPOILER]"),IF(AND(NOT(EXACT(Таблица1[[#This Row],[Раздел]],G28)),$D$12),"[/SPOILER]",)))))</f>
        <v>[*][B][COLOR=Gray][F3D][/COLOR][/B] [URL=http://promebelclub.ru/forum/showthread.php?p=165146&amp;postcount=457]Менсолодержатель Kaiman Maxi, 25 кг, металлик, Italiana Ferramenta [/URL]</v>
      </c>
      <c r="L27" s="33">
        <f>LEN(Таблица1[[#This Row],[Код]])</f>
        <v>181</v>
      </c>
    </row>
    <row r="28" spans="1:12" x14ac:dyDescent="0.25">
      <c r="A28" s="18" t="str">
        <f>IF(OR(AND(Таблица1[[#This Row],[ID сообщения]]=B27,Таблица1[[#This Row],[№ в теме]]=C27),AND(NOT(Таблица1[[#This Row],[ID сообщения]]=B27),NOT(Таблица1[[#This Row],[№ в теме]]=C27))),"",FALSE)</f>
        <v/>
      </c>
      <c r="B28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8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8" s="52" t="s">
        <v>244</v>
      </c>
      <c r="E28" s="33" t="s">
        <v>1114</v>
      </c>
      <c r="F28" s="46" t="s">
        <v>1095</v>
      </c>
      <c r="G28" s="33" t="s">
        <v>210</v>
      </c>
      <c r="H28" s="33" t="s">
        <v>22</v>
      </c>
      <c r="I28" s="45" t="s">
        <v>1065</v>
      </c>
      <c r="J28" s="23" t="s">
        <v>1065</v>
      </c>
      <c r="K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Row],[Раздел]],G27)),$D$12),CONCATENATE("[SPOILER=",Таблица1[[#This Row],[Раздел]],"]"),""),IF(EXACT(Таблица1[[#This Row],[Подраздел]],H27),"",CONCATENATE(IF(ISBLANK(Таблица1[[#This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Row],[Подраздел]],H29),"",CONCATENATE("[/LIST]",IF(ISBLANK(Таблица1[[#This Row],[Подраздел]]),"","[/SPOILER]"),IF(AND(NOT(EXACT(Таблица1[[#This Row],[Раздел]],G29)),$D$12),"[/SPOILER]",)))))</f>
        <v>[*][B][COLOR=Gray][F3D][/COLOR][/B] [URL=http://promebelclub.ru/forum/showthread.php?p=165146&amp;postcount=457]Менсолодержатель Kalabrone Maxi, 25 кг, хром, Italiana Ferramenta [/URL]</v>
      </c>
      <c r="L28" s="33">
        <f>LEN(Таблица1[[#This Row],[Код]])</f>
        <v>180</v>
      </c>
    </row>
    <row r="29" spans="1:12" x14ac:dyDescent="0.25">
      <c r="A29" s="57" t="str">
        <f>IF(OR(AND(Таблица1[[#This Row],[ID сообщения]]=B28,Таблица1[[#This Row],[№ в теме]]=C28),AND(NOT(Таблица1[[#This Row],[ID сообщения]]=B28),NOT(Таблица1[[#This Row],[№ в теме]]=C28))),"",FALSE)</f>
        <v/>
      </c>
      <c r="B29" s="33">
        <f>1*MID(Таблица1[[#This Row],[Ссылка]],FIND("=",Таблица1[[#This Row],[Ссылка]])+1,FIND("&amp;",Таблица1[[#This Row],[Ссылка]])-FIND("=",Таблица1[[#This Row],[Ссылка]])-1)</f>
        <v>302444</v>
      </c>
      <c r="C29" s="33">
        <f>1*MID(Таблица1[[#This Row],[Ссылка]],FIND("&amp;",Таблица1[[#This Row],[Ссылка]])+11,LEN(Таблица1[[#This Row],[Ссылка]])-FIND("&amp;",Таблица1[[#This Row],[Ссылка]])+10)</f>
        <v>794</v>
      </c>
      <c r="D29" s="53" t="s">
        <v>108</v>
      </c>
      <c r="E29" s="33" t="s">
        <v>1115</v>
      </c>
      <c r="F29" s="46" t="s">
        <v>1095</v>
      </c>
      <c r="G29" s="47" t="s">
        <v>210</v>
      </c>
      <c r="H29" s="33" t="s">
        <v>22</v>
      </c>
      <c r="I29" s="45" t="s">
        <v>1065</v>
      </c>
      <c r="J29" s="46" t="s">
        <v>471</v>
      </c>
      <c r="K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Row],[Раздел]],G28)),$D$12),CONCATENATE("[SPOILER=",Таблица1[[#This Row],[Раздел]],"]"),""),IF(EXACT(Таблица1[[#This Row],[Подраздел]],H28),"",CONCATENATE(IF(ISBLANK(Таблица1[[#This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Row],[Подраздел]],H30),"",CONCATENATE("[/LIST]",IF(ISBLANK(Таблица1[[#This Row],[Подраздел]]),"","[/SPOILER]"),IF(AND(NOT(EXACT(Таблица1[[#This Row],[Раздел]],G30)),$D$12),"[/SPOILER]",)))))</f>
        <v>[*][B][COLOR=Gray][F3D][/COLOR][/B] [URL=http://promebelclub.ru/forum/showthread.php?p=302444&amp;postcount=794]Менсолодержатель MS.12, 240 мм, 100 кг, Confalonieri [/URL]</v>
      </c>
      <c r="L29" s="33">
        <f>LEN(Таблица1[[#This Row],[Код]])</f>
        <v>167</v>
      </c>
    </row>
    <row r="30" spans="1:12" x14ac:dyDescent="0.25">
      <c r="A30" s="18" t="str">
        <f>IF(OR(AND(Таблица1[[#This Row],[ID сообщения]]=B29,Таблица1[[#This Row],[№ в теме]]=C29),AND(NOT(Таблица1[[#This Row],[ID сообщения]]=B29),NOT(Таблица1[[#This Row],[№ в теме]]=C29))),"",FALSE)</f>
        <v/>
      </c>
      <c r="B30" s="30">
        <f>1*MID(Таблица1[[#This Row],[Ссылка]],FIND("=",Таблица1[[#This Row],[Ссылка]])+1,FIND("&amp;",Таблица1[[#This Row],[Ссылка]])-FIND("=",Таблица1[[#This Row],[Ссылка]])-1)</f>
        <v>215964</v>
      </c>
      <c r="C30" s="30">
        <f>1*MID(Таблица1[[#This Row],[Ссылка]],FIND("&amp;",Таблица1[[#This Row],[Ссылка]])+11,LEN(Таблица1[[#This Row],[Ссылка]])-FIND("&amp;",Таблица1[[#This Row],[Ссылка]])+10)</f>
        <v>549</v>
      </c>
      <c r="D30" s="52" t="s">
        <v>270</v>
      </c>
      <c r="E30" s="33" t="s">
        <v>1116</v>
      </c>
      <c r="F30" s="46" t="s">
        <v>1093</v>
      </c>
      <c r="G30" s="33" t="s">
        <v>210</v>
      </c>
      <c r="H30" s="33" t="s">
        <v>22</v>
      </c>
      <c r="I30" s="45" t="s">
        <v>1065</v>
      </c>
      <c r="J30" s="23" t="s">
        <v>1065</v>
      </c>
      <c r="K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Row],[Раздел]],G29)),$D$12),CONCATENATE("[SPOILER=",Таблица1[[#This Row],[Раздел]],"]"),""),IF(EXACT(Таблица1[[#This Row],[Подраздел]],H29),"",CONCATENATE(IF(ISBLANK(Таблица1[[#This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Row],[Подраздел]],H31),"",CONCATENATE("[/LIST]",IF(ISBLANK(Таблица1[[#This Row],[Подраздел]]),"","[/SPOILER]"),IF(AND(NOT(EXACT(Таблица1[[#This Row],[Раздел]],G31)),$D$12),"[/SPOILER]",)))))</f>
        <v>[*][B][COLOR=Silver][FRW][/COLOR][/B] [URL=http://promebelclub.ru/forum/showthread.php?p=215964&amp;postcount=549]Менсолодержатель QUADRO большой [/URL]</v>
      </c>
      <c r="L30" s="33">
        <f>LEN(Таблица1[[#This Row],[Код]])</f>
        <v>148</v>
      </c>
    </row>
    <row r="31" spans="1:12" x14ac:dyDescent="0.25">
      <c r="A31" s="18" t="str">
        <f>IF(OR(AND(Таблица1[[#This Row],[ID сообщения]]=B30,Таблица1[[#This Row],[№ в теме]]=C30),AND(NOT(Таблица1[[#This Row],[ID сообщения]]=B30),NOT(Таблица1[[#This Row],[№ в теме]]=C30))),"",FALSE)</f>
        <v/>
      </c>
      <c r="B31" s="30">
        <f>1*MID(Таблица1[[#This Row],[Ссылка]],FIND("=",Таблица1[[#This Row],[Ссылка]])+1,FIND("&amp;",Таблица1[[#This Row],[Ссылка]])-FIND("=",Таблица1[[#This Row],[Ссылка]])-1)</f>
        <v>215964</v>
      </c>
      <c r="C31" s="30">
        <f>1*MID(Таблица1[[#This Row],[Ссылка]],FIND("&amp;",Таблица1[[#This Row],[Ссылка]])+11,LEN(Таблица1[[#This Row],[Ссылка]])-FIND("&amp;",Таблица1[[#This Row],[Ссылка]])+10)</f>
        <v>549</v>
      </c>
      <c r="D31" s="52" t="s">
        <v>270</v>
      </c>
      <c r="E31" s="33" t="s">
        <v>1117</v>
      </c>
      <c r="F31" s="46" t="s">
        <v>1093</v>
      </c>
      <c r="G31" s="33" t="s">
        <v>210</v>
      </c>
      <c r="H31" s="33" t="s">
        <v>22</v>
      </c>
      <c r="I31" s="45" t="s">
        <v>1065</v>
      </c>
      <c r="J31" s="23" t="s">
        <v>1065</v>
      </c>
      <c r="K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Row],[Раздел]],G30)),$D$12),CONCATENATE("[SPOILER=",Таблица1[[#This Row],[Раздел]],"]"),""),IF(EXACT(Таблица1[[#This Row],[Подраздел]],H30),"",CONCATENATE(IF(ISBLANK(Таблица1[[#This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Row],[Подраздел]],H32),"",CONCATENATE("[/LIST]",IF(ISBLANK(Таблица1[[#This Row],[Подраздел]]),"","[/SPOILER]"),IF(AND(NOT(EXACT(Таблица1[[#This Row],[Раздел]],G32)),$D$12),"[/SPOILER]",)))))</f>
        <v>[*][B][COLOR=Silver][FRW][/COLOR][/B] [URL=http://promebelclub.ru/forum/showthread.php?p=215964&amp;postcount=549]Менсолодержатель QUADRO малый [/URL]</v>
      </c>
      <c r="L31" s="33">
        <f>LEN(Таблица1[[#This Row],[Код]])</f>
        <v>146</v>
      </c>
    </row>
    <row r="32" spans="1:12" x14ac:dyDescent="0.25">
      <c r="A32" s="18" t="str">
        <f>IF(OR(AND(Таблица1[[#This Row],[ID сообщения]]=B31,Таблица1[[#This Row],[№ в теме]]=C31),AND(NOT(Таблица1[[#This Row],[ID сообщения]]=B31),NOT(Таблица1[[#This Row],[№ в теме]]=C31))),"",FALSE)</f>
        <v/>
      </c>
      <c r="B32" s="30">
        <f>1*MID(Таблица1[[#This Row],[Ссылка]],FIND("=",Таблица1[[#This Row],[Ссылка]])+1,FIND("&amp;",Таблица1[[#This Row],[Ссылка]])-FIND("=",Таблица1[[#This Row],[Ссылка]])-1)</f>
        <v>215964</v>
      </c>
      <c r="C32" s="30">
        <f>1*MID(Таблица1[[#This Row],[Ссылка]],FIND("&amp;",Таблица1[[#This Row],[Ссылка]])+11,LEN(Таблица1[[#This Row],[Ссылка]])-FIND("&amp;",Таблица1[[#This Row],[Ссылка]])+10)</f>
        <v>549</v>
      </c>
      <c r="D32" s="52" t="s">
        <v>270</v>
      </c>
      <c r="E32" s="33" t="s">
        <v>1118</v>
      </c>
      <c r="F32" s="46" t="s">
        <v>1093</v>
      </c>
      <c r="G32" s="33" t="s">
        <v>210</v>
      </c>
      <c r="H32" s="33" t="s">
        <v>22</v>
      </c>
      <c r="I32" s="45" t="s">
        <v>1065</v>
      </c>
      <c r="J32" s="23" t="s">
        <v>1065</v>
      </c>
      <c r="K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Row],[Раздел]],G31)),$D$12),CONCATENATE("[SPOILER=",Таблица1[[#This Row],[Раздел]],"]"),""),IF(EXACT(Таблица1[[#This Row],[Подраздел]],H31),"",CONCATENATE(IF(ISBLANK(Таблица1[[#This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Row],[Подраздел]],H33),"",CONCATENATE("[/LIST]",IF(ISBLANK(Таблица1[[#This Row],[Подраздел]]),"","[/SPOILER]"),IF(AND(NOT(EXACT(Таблица1[[#This Row],[Раздел]],G33)),$D$12),"[/SPOILER]",)))))</f>
        <v>[*][B][COLOR=Silver][FRW][/COLOR][/B] [URL=http://promebelclub.ru/forum/showthread.php?p=215964&amp;postcount=549]Менсолодержатель QUADRO мини [/URL]</v>
      </c>
      <c r="L32" s="33">
        <f>LEN(Таблица1[[#This Row],[Код]])</f>
        <v>145</v>
      </c>
    </row>
    <row r="33" spans="1:12" x14ac:dyDescent="0.25">
      <c r="A33" s="57" t="str">
        <f>IF(OR(AND(Таблица1[[#This Row],[ID сообщения]]=B32,Таблица1[[#This Row],[№ в теме]]=C32),AND(NOT(Таблица1[[#This Row],[ID сообщения]]=B32),NOT(Таблица1[[#This Row],[№ в теме]]=C32))),"",FALSE)</f>
        <v/>
      </c>
      <c r="B33" s="33">
        <f>1*MID(Таблица1[[#This Row],[Ссылка]],FIND("=",Таблица1[[#This Row],[Ссылка]])+1,FIND("&amp;",Таблица1[[#This Row],[Ссылка]])-FIND("=",Таблица1[[#This Row],[Ссылка]])-1)</f>
        <v>302143</v>
      </c>
      <c r="C33" s="33">
        <f>1*MID(Таблица1[[#This Row],[Ссылка]],FIND("&amp;",Таблица1[[#This Row],[Ссылка]])+11,LEN(Таблица1[[#This Row],[Ссылка]])-FIND("&amp;",Таблица1[[#This Row],[Ссылка]])+10)</f>
        <v>792</v>
      </c>
      <c r="D33" s="53" t="s">
        <v>106</v>
      </c>
      <c r="E33" s="33" t="s">
        <v>1119</v>
      </c>
      <c r="F33" s="46" t="s">
        <v>1095</v>
      </c>
      <c r="G33" s="47" t="s">
        <v>210</v>
      </c>
      <c r="H33" s="33" t="s">
        <v>22</v>
      </c>
      <c r="I33" s="45" t="s">
        <v>1065</v>
      </c>
      <c r="J33" s="46" t="s">
        <v>471</v>
      </c>
      <c r="K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Row],[Раздел]],G32)),$D$12),CONCATENATE("[SPOILER=",Таблица1[[#This Row],[Раздел]],"]"),""),IF(EXACT(Таблица1[[#This Row],[Подраздел]],H32),"",CONCATENATE(IF(ISBLANK(Таблица1[[#This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Row],[Подраздел]],H34),"",CONCATENATE("[/LIST]",IF(ISBLANK(Таблица1[[#This Row],[Подраздел]]),"","[/SPOILER]"),IF(AND(NOT(EXACT(Таблица1[[#This Row],[Раздел]],G34)),$D$12),"[/SPOILER]",)))))</f>
        <v>[*][B][COLOR=Gray][F3D][/COLOR][/B] [URL=http://promebelclub.ru/forum/showthread.php?p=302143&amp;postcount=792]Менсолодержатель S224, Rei [/URL]</v>
      </c>
      <c r="L33" s="33">
        <f>LEN(Таблица1[[#This Row],[Код]])</f>
        <v>141</v>
      </c>
    </row>
    <row r="34" spans="1:12" x14ac:dyDescent="0.25">
      <c r="A34" s="18" t="str">
        <f>IF(OR(AND(Таблица1[[#This Row],[ID сообщения]]=B33,Таблица1[[#This Row],[№ в теме]]=C33),AND(NOT(Таблица1[[#This Row],[ID сообщения]]=B33),NOT(Таблица1[[#This Row],[№ в теме]]=C33))),"",FALSE)</f>
        <v/>
      </c>
      <c r="B34" s="30">
        <f>1*MID(Таблица1[[#This Row],[Ссылка]],FIND("=",Таблица1[[#This Row],[Ссылка]])+1,FIND("&amp;",Таблица1[[#This Row],[Ссылка]])-FIND("=",Таблица1[[#This Row],[Ссылка]])-1)</f>
        <v>165589</v>
      </c>
      <c r="C34" s="30">
        <f>1*MID(Таблица1[[#This Row],[Ссылка]],FIND("&amp;",Таблица1[[#This Row],[Ссылка]])+11,LEN(Таблица1[[#This Row],[Ссылка]])-FIND("&amp;",Таблица1[[#This Row],[Ссылка]])+10)</f>
        <v>459</v>
      </c>
      <c r="D34" s="52" t="s">
        <v>245</v>
      </c>
      <c r="E34" s="33" t="s">
        <v>1120</v>
      </c>
      <c r="F34" s="46" t="s">
        <v>1095</v>
      </c>
      <c r="G34" s="33" t="s">
        <v>210</v>
      </c>
      <c r="H34" s="33" t="s">
        <v>22</v>
      </c>
      <c r="I34" s="45" t="s">
        <v>1065</v>
      </c>
      <c r="J34" s="46" t="s">
        <v>471</v>
      </c>
      <c r="K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Row],[Раздел]],G33)),$D$12),CONCATENATE("[SPOILER=",Таблица1[[#This Row],[Раздел]],"]"),""),IF(EXACT(Таблица1[[#This Row],[Подраздел]],H33),"",CONCATENATE(IF(ISBLANK(Таблица1[[#This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Row],[Подраздел]],H35),"",CONCATENATE("[/LIST]",IF(ISBLANK(Таблица1[[#This Row],[Подраздел]]),"","[/SPOILER]"),IF(AND(NOT(EXACT(Таблица1[[#This Row],[Раздел]],G35)),$D$12),"[/SPOILER]",)))))</f>
        <v>[*][B][COLOR=Gray][F3D][/COLOR][/B] [URL=http://promebelclub.ru/forum/showthread.php?p=165589&amp;postcount=459]Менсолодержатель Квадро (Серый SU16 ZVC), Permo [/URL]</v>
      </c>
      <c r="L34" s="33">
        <f>LEN(Таблица1[[#This Row],[Код]])</f>
        <v>162</v>
      </c>
    </row>
    <row r="35" spans="1:12" x14ac:dyDescent="0.25">
      <c r="A35" s="18" t="str">
        <f>IF(OR(AND(Таблица1[[#This Row],[ID сообщения]]=B34,Таблица1[[#This Row],[№ в теме]]=C34),AND(NOT(Таблица1[[#This Row],[ID сообщения]]=B34),NOT(Таблица1[[#This Row],[№ в теме]]=C34))),"",FALSE)</f>
        <v/>
      </c>
      <c r="B35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35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35" s="52" t="s">
        <v>244</v>
      </c>
      <c r="E35" s="33" t="s">
        <v>1121</v>
      </c>
      <c r="F35" s="46" t="s">
        <v>1095</v>
      </c>
      <c r="G35" s="33" t="s">
        <v>210</v>
      </c>
      <c r="H35" s="33" t="s">
        <v>22</v>
      </c>
      <c r="I35" s="45" t="s">
        <v>1065</v>
      </c>
      <c r="J35" s="23" t="s">
        <v>1065</v>
      </c>
      <c r="K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Row],[Раздел]],G34)),$D$12),CONCATENATE("[SPOILER=",Таблица1[[#This Row],[Раздел]],"]"),""),IF(EXACT(Таблица1[[#This Row],[Подраздел]],H34),"",CONCATENATE(IF(ISBLANK(Таблица1[[#This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Row],[Подраздел]],H36),"",CONCATENATE("[/LIST]",IF(ISBLANK(Таблица1[[#This Row],[Подраздел]]),"","[/SPOILER]"),IF(AND(NOT(EXACT(Таблица1[[#This Row],[Раздел]],G36)),$D$12),"[/SPOILER]",)))))</f>
        <v>[*][B][COLOR=Gray][F3D][/COLOR][/B] [URL=http://promebelclub.ru/forum/showthread.php?p=165146&amp;postcount=457]Менсолодержатель Квадро с вырезом, толщина 4-16 мм, серебро, Rei [/URL]</v>
      </c>
      <c r="L35" s="33">
        <f>LEN(Таблица1[[#This Row],[Код]])</f>
        <v>179</v>
      </c>
    </row>
    <row r="36" spans="1:12" x14ac:dyDescent="0.25">
      <c r="A36" s="57" t="str">
        <f>IF(OR(AND(Таблица1[[#This Row],[ID сообщения]]=B35,Таблица1[[#This Row],[№ в теме]]=C35),AND(NOT(Таблица1[[#This Row],[ID сообщения]]=B35),NOT(Таблица1[[#This Row],[№ в теме]]=C35))),"",FALSE)</f>
        <v/>
      </c>
      <c r="B36" s="33">
        <f>1*MID(Таблица1[[#This Row],[Ссылка]],FIND("=",Таблица1[[#This Row],[Ссылка]])+1,FIND("&amp;",Таблица1[[#This Row],[Ссылка]])-FIND("=",Таблица1[[#This Row],[Ссылка]])-1)</f>
        <v>299697</v>
      </c>
      <c r="C36" s="33">
        <f>1*MID(Таблица1[[#This Row],[Ссылка]],FIND("&amp;",Таблица1[[#This Row],[Ссылка]])+11,LEN(Таблица1[[#This Row],[Ссылка]])-FIND("&amp;",Таблица1[[#This Row],[Ссылка]])+10)</f>
        <v>781</v>
      </c>
      <c r="D36" s="53" t="s">
        <v>100</v>
      </c>
      <c r="E36" s="33" t="s">
        <v>1122</v>
      </c>
      <c r="F36" s="46" t="s">
        <v>1095</v>
      </c>
      <c r="G36" s="47" t="s">
        <v>210</v>
      </c>
      <c r="H36" s="33" t="s">
        <v>22</v>
      </c>
      <c r="I36" s="45" t="s">
        <v>1065</v>
      </c>
      <c r="J36" s="23" t="s">
        <v>1065</v>
      </c>
      <c r="K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Row],[Раздел]],G35)),$D$12),CONCATENATE("[SPOILER=",Таблица1[[#This Row],[Раздел]],"]"),""),IF(EXACT(Таблица1[[#This Row],[Подраздел]],H35),"",CONCATENATE(IF(ISBLANK(Таблица1[[#This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Row],[Подраздел]],H37),"",CONCATENATE("[/LIST]",IF(ISBLANK(Таблица1[[#This Row],[Подраздел]]),"","[/SPOILER]"),IF(AND(NOT(EXACT(Таблица1[[#This Row],[Раздел]],G37)),$D$12),"[/SPOILER]",)))))</f>
        <v>[*][B][COLOR=Gray][F3D][/COLOR][/B] [URL=http://promebelclub.ru/forum/showthread.php?p=299697&amp;postcount=781]Менсолодержатель Пеликан [/URL]</v>
      </c>
      <c r="L36" s="33">
        <f>LEN(Таблица1[[#This Row],[Код]])</f>
        <v>139</v>
      </c>
    </row>
    <row r="37" spans="1:12" x14ac:dyDescent="0.25">
      <c r="A37" s="18" t="str">
        <f>IF(OR(AND(Таблица1[[#This Row],[ID сообщения]]=B36,Таблица1[[#This Row],[№ в теме]]=C36),AND(NOT(Таблица1[[#This Row],[ID сообщения]]=B36),NOT(Таблица1[[#This Row],[№ в теме]]=C36))),"",FALSE)</f>
        <v/>
      </c>
      <c r="B37" s="30">
        <f>1*MID(Таблица1[[#This Row],[Ссылка]],FIND("=",Таблица1[[#This Row],[Ссылка]])+1,FIND("&amp;",Таблица1[[#This Row],[Ссылка]])-FIND("=",Таблица1[[#This Row],[Ссылка]])-1)</f>
        <v>17399</v>
      </c>
      <c r="C37" s="30">
        <f>1*MID(Таблица1[[#This Row],[Ссылка]],FIND("&amp;",Таблица1[[#This Row],[Ссылка]])+11,LEN(Таблица1[[#This Row],[Ссылка]])-FIND("&amp;",Таблица1[[#This Row],[Ссылка]])+10)</f>
        <v>96</v>
      </c>
      <c r="D37" s="52" t="s">
        <v>840</v>
      </c>
      <c r="E37" s="33" t="s">
        <v>1122</v>
      </c>
      <c r="F37" s="46" t="s">
        <v>1093</v>
      </c>
      <c r="G37" s="33" t="s">
        <v>210</v>
      </c>
      <c r="H37" s="33" t="s">
        <v>22</v>
      </c>
      <c r="I37" s="45" t="s">
        <v>1065</v>
      </c>
      <c r="J37" s="23" t="s">
        <v>1065</v>
      </c>
      <c r="K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Row],[Раздел]],G36)),$D$12),CONCATENATE("[SPOILER=",Таблица1[[#This Row],[Раздел]],"]"),""),IF(EXACT(Таблица1[[#This Row],[Подраздел]],H36),"",CONCATENATE(IF(ISBLANK(Таблица1[[#This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Row],[Подраздел]],H38),"",CONCATENATE("[/LIST]",IF(ISBLANK(Таблица1[[#This Row],[Подраздел]]),"","[/SPOILER]"),IF(AND(NOT(EXACT(Таблица1[[#This Row],[Раздел]],G38)),$D$12),"[/SPOILER]",)))))</f>
        <v>[*][B][COLOR=Silver][FRW][/COLOR][/B] [URL=http://promebelclub.ru/forum/showthread.php?p=17399&amp;postcount=96]Менсолодержатель Пеликан [/URL]</v>
      </c>
      <c r="L37" s="33">
        <f>LEN(Таблица1[[#This Row],[Код]])</f>
        <v>139</v>
      </c>
    </row>
    <row r="38" spans="1:12" x14ac:dyDescent="0.25">
      <c r="A38" s="18" t="str">
        <f>IF(OR(AND(Таблица1[[#This Row],[ID сообщения]]=B37,Таблица1[[#This Row],[№ в теме]]=C37),AND(NOT(Таблица1[[#This Row],[ID сообщения]]=B37),NOT(Таблица1[[#This Row],[№ в теме]]=C37))),"",FALSE)</f>
        <v/>
      </c>
      <c r="B38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38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38" s="52" t="s">
        <v>244</v>
      </c>
      <c r="E38" s="33" t="s">
        <v>1123</v>
      </c>
      <c r="F38" s="46" t="s">
        <v>1095</v>
      </c>
      <c r="G38" s="33" t="s">
        <v>210</v>
      </c>
      <c r="H38" s="33" t="s">
        <v>22</v>
      </c>
      <c r="I38" s="45" t="s">
        <v>1065</v>
      </c>
      <c r="J38" s="23" t="s">
        <v>1065</v>
      </c>
      <c r="K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Row],[Раздел]],G37)),$D$12),CONCATENATE("[SPOILER=",Таблица1[[#This Row],[Раздел]],"]"),""),IF(EXACT(Таблица1[[#This Row],[Подраздел]],H37),"",CONCATENATE(IF(ISBLANK(Таблица1[[#This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Row],[Подраздел]],H39),"",CONCATENATE("[/LIST]",IF(ISBLANK(Таблица1[[#This Row],[Подраздел]]),"","[/SPOILER]"),IF(AND(NOT(EXACT(Таблица1[[#This Row],[Раздел]],G39)),$D$12),"[/SPOILER]",)))))</f>
        <v>[*][B][COLOR=Gray][F3D][/COLOR][/B] [URL=http://promebelclub.ru/forum/showthread.php?p=165146&amp;postcount=457]Менсолодержатель Пеликан P506, средний, хром мат., Boyard [/URL]</v>
      </c>
      <c r="L38" s="33">
        <f>LEN(Таблица1[[#This Row],[Код]])</f>
        <v>172</v>
      </c>
    </row>
    <row r="39" spans="1:12" x14ac:dyDescent="0.25">
      <c r="A39" s="18" t="str">
        <f>IF(OR(AND(Таблица1[[#This Row],[ID сообщения]]=B38,Таблица1[[#This Row],[№ в теме]]=C38),AND(NOT(Таблица1[[#This Row],[ID сообщения]]=B38),NOT(Таблица1[[#This Row],[№ в теме]]=C38))),"",FALSE)</f>
        <v/>
      </c>
      <c r="B39" s="30">
        <f>1*MID(Таблица1[[#This Row],[Ссылка]],FIND("=",Таблица1[[#This Row],[Ссылка]])+1,FIND("&amp;",Таблица1[[#This Row],[Ссылка]])-FIND("=",Таблица1[[#This Row],[Ссылка]])-1)</f>
        <v>69697</v>
      </c>
      <c r="C39" s="30">
        <f>1*MID(Таблица1[[#This Row],[Ссылка]],FIND("&amp;",Таблица1[[#This Row],[Ссылка]])+11,LEN(Таблица1[[#This Row],[Ссылка]])-FIND("&amp;",Таблица1[[#This Row],[Ссылка]])+10)</f>
        <v>259</v>
      </c>
      <c r="D39" s="52" t="s">
        <v>443</v>
      </c>
      <c r="E39" s="51" t="s">
        <v>1124</v>
      </c>
      <c r="F39" s="46" t="s">
        <v>1093</v>
      </c>
      <c r="G39" s="33" t="s">
        <v>210</v>
      </c>
      <c r="H39" s="33" t="s">
        <v>22</v>
      </c>
      <c r="I39" s="45" t="s">
        <v>1065</v>
      </c>
      <c r="J39" s="23" t="s">
        <v>1065</v>
      </c>
      <c r="K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Row],[Раздел]],G38)),$D$12),CONCATENATE("[SPOILER=",Таблица1[[#This Row],[Раздел]],"]"),""),IF(EXACT(Таблица1[[#This Row],[Подраздел]],H38),"",CONCATENATE(IF(ISBLANK(Таблица1[[#This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Row],[Подраздел]],H40),"",CONCATENATE("[/LIST]",IF(ISBLANK(Таблица1[[#This Row],[Подраздел]]),"","[/SPOILER]"),IF(AND(NOT(EXACT(Таблица1[[#This Row],[Раздел]],G40)),$D$12),"[/SPOILER]",)))))</f>
        <v>[*][B][COLOR=Silver][FRW][/COLOR][/B] [URL=http://promebelclub.ru/forum/showthread.php?p=69697&amp;postcount=259]Менсолодержатель Пеликан P508BSN.2 BOYARD [/URL]</v>
      </c>
      <c r="L39" s="33">
        <f>LEN(Таблица1[[#This Row],[Код]])</f>
        <v>157</v>
      </c>
    </row>
    <row r="40" spans="1:12" x14ac:dyDescent="0.25">
      <c r="A40" s="18" t="str">
        <f>IF(OR(AND(Таблица1[[#This Row],[ID сообщения]]=B39,Таблица1[[#This Row],[№ в теме]]=C39),AND(NOT(Таблица1[[#This Row],[ID сообщения]]=B39),NOT(Таблица1[[#This Row],[№ в теме]]=C39))),"",FALSE)</f>
        <v/>
      </c>
      <c r="B40" s="30">
        <f>1*MID(Таблица1[[#This Row],[Ссылка]],FIND("=",Таблица1[[#This Row],[Ссылка]])+1,FIND("&amp;",Таблица1[[#This Row],[Ссылка]])-FIND("=",Таблица1[[#This Row],[Ссылка]])-1)</f>
        <v>69699</v>
      </c>
      <c r="C40" s="30">
        <f>1*MID(Таблица1[[#This Row],[Ссылка]],FIND("&amp;",Таблица1[[#This Row],[Ссылка]])+11,LEN(Таблица1[[#This Row],[Ссылка]])-FIND("&amp;",Таблица1[[#This Row],[Ссылка]])+10)</f>
        <v>261</v>
      </c>
      <c r="D40" s="52" t="s">
        <v>444</v>
      </c>
      <c r="E40" s="51" t="s">
        <v>1125</v>
      </c>
      <c r="F40" s="46" t="s">
        <v>1093</v>
      </c>
      <c r="G40" s="33" t="s">
        <v>210</v>
      </c>
      <c r="H40" s="33" t="s">
        <v>22</v>
      </c>
      <c r="I40" s="45" t="s">
        <v>1065</v>
      </c>
      <c r="J40" s="23" t="s">
        <v>1065</v>
      </c>
      <c r="K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Row],[Раздел]],G39)),$D$12),CONCATENATE("[SPOILER=",Таблица1[[#This Row],[Раздел]],"]"),""),IF(EXACT(Таблица1[[#This Row],[Подраздел]],H39),"",CONCATENATE(IF(ISBLANK(Таблица1[[#This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Row],[Подраздел]],H41),"",CONCATENATE("[/LIST]",IF(ISBLANK(Таблица1[[#This Row],[Подраздел]]),"","[/SPOILER]"),IF(AND(NOT(EXACT(Таблица1[[#This Row],[Раздел]],G41)),$D$12),"[/SPOILER]",)))))</f>
        <v>[*][B][COLOR=Silver][FRW][/COLOR][/B] [URL=http://promebelclub.ru/forum/showthread.php?p=69699&amp;postcount=261]Менсолодержатель Пеликан большой 16 мм [/URL]</v>
      </c>
      <c r="L40" s="33">
        <f>LEN(Таблица1[[#This Row],[Код]])</f>
        <v>154</v>
      </c>
    </row>
    <row r="41" spans="1:12" x14ac:dyDescent="0.25">
      <c r="A41" s="18" t="str">
        <f>IF(OR(AND(Таблица1[[#This Row],[ID сообщения]]=B40,Таблица1[[#This Row],[№ в теме]]=C40),AND(NOT(Таблица1[[#This Row],[ID сообщения]]=B40),NOT(Таблица1[[#This Row],[№ в теме]]=C40))),"",FALSE)</f>
        <v/>
      </c>
      <c r="B41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41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41" s="52" t="s">
        <v>793</v>
      </c>
      <c r="E41" s="33" t="s">
        <v>1126</v>
      </c>
      <c r="F41" s="46" t="s">
        <v>1093</v>
      </c>
      <c r="G41" s="33" t="s">
        <v>210</v>
      </c>
      <c r="H41" s="33" t="s">
        <v>22</v>
      </c>
      <c r="I41" s="45" t="s">
        <v>1065</v>
      </c>
      <c r="J41" s="46" t="s">
        <v>471</v>
      </c>
      <c r="K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Row],[Раздел]],G40)),$D$12),CONCATENATE("[SPOILER=",Таблица1[[#This Row],[Раздел]],"]"),""),IF(EXACT(Таблица1[[#This Row],[Подраздел]],H40),"",CONCATENATE(IF(ISBLANK(Таблица1[[#This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Row],[Подраздел]],H42),"",CONCATENATE("[/LIST]",IF(ISBLANK(Таблица1[[#This Row],[Подраздел]]),"","[/SPOILER]"),IF(AND(NOT(EXACT(Таблица1[[#This Row],[Раздел]],G42)),$D$12),"[/SPOILER]",)))))</f>
        <v>[*][B][COLOR=Silver][FRW][/COLOR][/B] [URL=http://promebelclub.ru/forum/showthread.php?p=7828&amp;postcount=46]Менсолодержатель Пеликан большой и малый [/URL]</v>
      </c>
      <c r="L41" s="33">
        <f>LEN(Таблица1[[#This Row],[Код]])</f>
        <v>154</v>
      </c>
    </row>
    <row r="42" spans="1:12" x14ac:dyDescent="0.25">
      <c r="A42" s="18" t="e">
        <f>IF(OR(AND(Таблица1[[#This Row],[ID сообщения]]=#REF!,Таблица1[[#This Row],[№ в теме]]=#REF!),AND(NOT(Таблица1[[#This Row],[ID сообщения]]=#REF!),NOT(Таблица1[[#This Row],[№ в теме]]=#REF!))),"",FALSE)</f>
        <v>#REF!</v>
      </c>
      <c r="B42" s="30">
        <f>1*MID(Таблица1[[#This Row],[Ссылка]],FIND("=",Таблица1[[#This Row],[Ссылка]])+1,FIND("&amp;",Таблица1[[#This Row],[Ссылка]])-FIND("=",Таблица1[[#This Row],[Ссылка]])-1)</f>
        <v>149154</v>
      </c>
      <c r="C42" s="30">
        <f>1*MID(Таблица1[[#This Row],[Ссылка]],FIND("&amp;",Таблица1[[#This Row],[Ссылка]])+11,LEN(Таблица1[[#This Row],[Ссылка]])-FIND("&amp;",Таблица1[[#This Row],[Ссылка]])+10)</f>
        <v>419</v>
      </c>
      <c r="D42" s="55" t="s">
        <v>996</v>
      </c>
      <c r="E42" s="48" t="s">
        <v>1127</v>
      </c>
      <c r="F42" s="65" t="s">
        <v>1095</v>
      </c>
      <c r="G42" s="33" t="s">
        <v>210</v>
      </c>
      <c r="H42" s="33" t="s">
        <v>22</v>
      </c>
      <c r="I42" s="45" t="s">
        <v>1065</v>
      </c>
      <c r="J42" s="23" t="s">
        <v>1065</v>
      </c>
      <c r="K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Row],[Раздел]],G41)),$D$12),CONCATENATE("[SPOILER=",Таблица1[[#This Row],[Раздел]],"]"),""),IF(EXACT(Таблица1[[#This Row],[Подраздел]],H41),"",CONCATENATE(IF(ISBLANK(Таблица1[[#This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Row],[Подраздел]],H43),"",CONCATENATE("[/LIST]",IF(ISBLANK(Таблица1[[#This Row],[Подраздел]]),"","[/SPOILER]"),IF(AND(NOT(EXACT(Таблица1[[#This Row],[Раздел]],G43)),$D$12),"[/SPOILER]",)))))</f>
        <v>[*][B][COLOR=Gray][F3D][/COLOR][/B] [URL=http://promebelclub.ru/forum/showthread.php?p=149154&amp;postcount=419]Менсолодержатель Пеликан малый [/URL]</v>
      </c>
      <c r="L42" s="33">
        <f>LEN(Таблица1[[#This Row],[Код]])</f>
        <v>145</v>
      </c>
    </row>
    <row r="43" spans="1:12" x14ac:dyDescent="0.25">
      <c r="A43" s="18" t="str">
        <f>IF(OR(AND(Таблица1[[#This Row],[ID сообщения]]=B42,Таблица1[[#This Row],[№ в теме]]=C42),AND(NOT(Таблица1[[#This Row],[ID сообщения]]=B42),NOT(Таблица1[[#This Row],[№ в теме]]=C42))),"",FALSE)</f>
        <v/>
      </c>
      <c r="B43" s="30">
        <f>1*MID(Таблица1[[#This Row],[Ссылка]],FIND("=",Таблица1[[#This Row],[Ссылка]])+1,FIND("&amp;",Таблица1[[#This Row],[Ссылка]])-FIND("=",Таблица1[[#This Row],[Ссылка]])-1)</f>
        <v>69699</v>
      </c>
      <c r="C43" s="30">
        <f>1*MID(Таблица1[[#This Row],[Ссылка]],FIND("&amp;",Таблица1[[#This Row],[Ссылка]])+11,LEN(Таблица1[[#This Row],[Ссылка]])-FIND("&amp;",Таблица1[[#This Row],[Ссылка]])+10)</f>
        <v>261</v>
      </c>
      <c r="D43" s="52" t="s">
        <v>444</v>
      </c>
      <c r="E43" s="51" t="s">
        <v>1128</v>
      </c>
      <c r="F43" s="46" t="s">
        <v>1093</v>
      </c>
      <c r="G43" s="33" t="s">
        <v>210</v>
      </c>
      <c r="H43" s="33" t="s">
        <v>22</v>
      </c>
      <c r="I43" s="45" t="s">
        <v>1065</v>
      </c>
      <c r="J43" s="23" t="s">
        <v>1065</v>
      </c>
      <c r="K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Row],[Раздел]],G42)),$D$12),CONCATENATE("[SPOILER=",Таблица1[[#This Row],[Раздел]],"]"),""),IF(EXACT(Таблица1[[#This Row],[Подраздел]],H42),"",CONCATENATE(IF(ISBLANK(Таблица1[[#This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Row],[Подраздел]],H44),"",CONCATENATE("[/LIST]",IF(ISBLANK(Таблица1[[#This Row],[Подраздел]]),"","[/SPOILER]"),IF(AND(NOT(EXACT(Таблица1[[#This Row],[Раздел]],G44)),$D$12),"[/SPOILER]",)))))</f>
        <v>[*][B][COLOR=Silver][FRW][/COLOR][/B] [URL=http://promebelclub.ru/forum/showthread.php?p=69699&amp;postcount=261]Менсолодержатель Пеликан малый 16 мм [/URL]</v>
      </c>
      <c r="L43" s="33">
        <f>LEN(Таблица1[[#This Row],[Код]])</f>
        <v>152</v>
      </c>
    </row>
    <row r="44" spans="1:12" x14ac:dyDescent="0.25">
      <c r="A44" s="57" t="str">
        <f>IF(OR(AND(Таблица1[[#This Row],[ID сообщения]]=B43,Таблица1[[#This Row],[№ в теме]]=C43),AND(NOT(Таблица1[[#This Row],[ID сообщения]]=B43),NOT(Таблица1[[#This Row],[№ в теме]]=C43))),"",FALSE)</f>
        <v/>
      </c>
      <c r="B44" s="33">
        <f>1*MID(Таблица1[[#This Row],[Ссылка]],FIND("=",Таблица1[[#This Row],[Ссылка]])+1,FIND("&amp;",Таблица1[[#This Row],[Ссылка]])-FIND("=",Таблица1[[#This Row],[Ссылка]])-1)</f>
        <v>300921</v>
      </c>
      <c r="C44" s="33">
        <f>1*MID(Таблица1[[#This Row],[Ссылка]],FIND("&amp;",Таблица1[[#This Row],[Ссылка]])+11,LEN(Таблица1[[#This Row],[Ссылка]])-FIND("&amp;",Таблица1[[#This Row],[Ссылка]])+10)</f>
        <v>789</v>
      </c>
      <c r="D44" s="53" t="s">
        <v>103</v>
      </c>
      <c r="E44" s="33" t="s">
        <v>1129</v>
      </c>
      <c r="F44" s="46" t="s">
        <v>1095</v>
      </c>
      <c r="G44" s="47" t="s">
        <v>210</v>
      </c>
      <c r="H44" s="33" t="s">
        <v>22</v>
      </c>
      <c r="I44" s="45" t="s">
        <v>1065</v>
      </c>
      <c r="J44" s="23" t="s">
        <v>1065</v>
      </c>
      <c r="K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Row],[Раздел]],G43)),$D$12),CONCATENATE("[SPOILER=",Таблица1[[#This Row],[Раздел]],"]"),""),IF(EXACT(Таблица1[[#This Row],[Подраздел]],H43),"",CONCATENATE(IF(ISBLANK(Таблица1[[#This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Row],[Подраздел]],H45),"",CONCATENATE("[/LIST]",IF(ISBLANK(Таблица1[[#This Row],[Подраздел]]),"","[/SPOILER]"),IF(AND(NOT(EXACT(Таблица1[[#This Row],[Раздел]],G45)),$D$12),"[/SPOILER]",)))))</f>
        <v>[*][B][COLOR=Gray][F3D][/COLOR][/B] [URL=http://promebelclub.ru/forum/showthread.php?p=300921&amp;postcount=789]Менсолодержатель Супер-Тукан [/URL]</v>
      </c>
      <c r="L44" s="33">
        <f>LEN(Таблица1[[#This Row],[Код]])</f>
        <v>143</v>
      </c>
    </row>
    <row r="45" spans="1:12" x14ac:dyDescent="0.25">
      <c r="A45" s="18" t="str">
        <f>IF(OR(AND(Таблица1[[#This Row],[ID сообщения]]=B44,Таблица1[[#This Row],[№ в теме]]=C44),AND(NOT(Таблица1[[#This Row],[ID сообщения]]=B44),NOT(Таблица1[[#This Row],[№ в теме]]=C44))),"",FALSE)</f>
        <v/>
      </c>
      <c r="B45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45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45" s="52" t="s">
        <v>256</v>
      </c>
      <c r="E45" s="33" t="s">
        <v>1130</v>
      </c>
      <c r="F45" s="46" t="s">
        <v>1093</v>
      </c>
      <c r="G45" s="33" t="s">
        <v>210</v>
      </c>
      <c r="H45" s="44" t="s">
        <v>22</v>
      </c>
      <c r="I45" s="45" t="s">
        <v>1065</v>
      </c>
      <c r="J45" s="46" t="s">
        <v>471</v>
      </c>
      <c r="K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Row],[Раздел]],G44)),$D$12),CONCATENATE("[SPOILER=",Таблица1[[#This Row],[Раздел]],"]"),""),IF(EXACT(Таблица1[[#This Row],[Подраздел]],H44),"",CONCATENATE(IF(ISBLANK(Таблица1[[#This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Row],[Подраздел]],H46),"",CONCATENATE("[/LIST]",IF(ISBLANK(Таблица1[[#This Row],[Подраздел]]),"","[/SPOILER]"),IF(AND(NOT(EXACT(Таблица1[[#This Row],[Раздел]],G46)),$D$12),"[/SPOILER]",)))))</f>
        <v>[*][B][COLOR=Silver][FRW][/COLOR][/B] [URL=http://promebelclub.ru/forum/showthread.php?p=188517&amp;postcount=481]Полкодержатель 200 мм хром SU06CR [/URL]</v>
      </c>
      <c r="L45" s="33">
        <f>LEN(Таблица1[[#This Row],[Код]])</f>
        <v>150</v>
      </c>
    </row>
    <row r="46" spans="1:12" x14ac:dyDescent="0.25">
      <c r="A46" s="18" t="str">
        <f>IF(OR(AND(Таблица1[[#This Row],[ID сообщения]]=B45,Таблица1[[#This Row],[№ в теме]]=C45),AND(NOT(Таблица1[[#This Row],[ID сообщения]]=B45),NOT(Таблица1[[#This Row],[№ в теме]]=C45))),"",FALSE)</f>
        <v/>
      </c>
      <c r="B46" s="30">
        <f>1*MID(Таблица1[[#This Row],[Ссылка]],FIND("=",Таблица1[[#This Row],[Ссылка]])+1,FIND("&amp;",Таблица1[[#This Row],[Ссылка]])-FIND("=",Таблица1[[#This Row],[Ссылка]])-1)</f>
        <v>19636</v>
      </c>
      <c r="C46" s="30">
        <f>1*MID(Таблица1[[#This Row],[Ссылка]],FIND("&amp;",Таблица1[[#This Row],[Ссылка]])+11,LEN(Таблица1[[#This Row],[Ссылка]])-FIND("&amp;",Таблица1[[#This Row],[Ссылка]])+10)</f>
        <v>107</v>
      </c>
      <c r="D46" s="52" t="s">
        <v>850</v>
      </c>
      <c r="E46" s="33" t="s">
        <v>1131</v>
      </c>
      <c r="F46" s="46" t="s">
        <v>1093</v>
      </c>
      <c r="G46" s="33" t="s">
        <v>210</v>
      </c>
      <c r="H46" s="33" t="s">
        <v>22</v>
      </c>
      <c r="I46" s="45" t="s">
        <v>1065</v>
      </c>
      <c r="J46" s="23" t="s">
        <v>1065</v>
      </c>
      <c r="K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Row],[Раздел]],G45)),$D$12),CONCATENATE("[SPOILER=",Таблица1[[#This Row],[Раздел]],"]"),""),IF(EXACT(Таблица1[[#This Row],[Подраздел]],H45),"",CONCATENATE(IF(ISBLANK(Таблица1[[#This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Row],[Подраздел]],H47),"",CONCATENATE("[/LIST]",IF(ISBLANK(Таблица1[[#This Row],[Подраздел]]),"","[/SPOILER]"),IF(AND(NOT(EXACT(Таблица1[[#This Row],[Раздел]],G47)),$D$12),"[/SPOILER]",)))))</f>
        <v>[*][B][COLOR=Silver][FRW][/COLOR][/B] [URL=http://promebelclub.ru/forum/showthread.php?p=19636&amp;postcount=107]Стойка для подвесной полки [/URL][/LIST][/SPOILER]</v>
      </c>
      <c r="L46" s="33">
        <f>LEN(Таблица1[[#This Row],[Код]])</f>
        <v>159</v>
      </c>
    </row>
    <row r="47" spans="1:12" x14ac:dyDescent="0.25">
      <c r="A47" s="57" t="str">
        <f>IF(OR(AND(Таблица1[[#This Row],[ID сообщения]]=B46,Таблица1[[#This Row],[№ в теме]]=C46),AND(NOT(Таблица1[[#This Row],[ID сообщения]]=B46),NOT(Таблица1[[#This Row],[№ в теме]]=C46))),"",FALSE)</f>
        <v/>
      </c>
      <c r="B47" s="33">
        <f>1*MID(Таблица1[[#This Row],[Ссылка]],FIND("=",Таблица1[[#This Row],[Ссылка]])+1,FIND("&amp;",Таблица1[[#This Row],[Ссылка]])-FIND("=",Таблица1[[#This Row],[Ссылка]])-1)</f>
        <v>301739</v>
      </c>
      <c r="C47" s="33">
        <f>1*MID(Таблица1[[#This Row],[Ссылка]],FIND("&amp;",Таблица1[[#This Row],[Ссылка]])+11,LEN(Таблица1[[#This Row],[Ссылка]])-FIND("&amp;",Таблица1[[#This Row],[Ссылка]])+10)</f>
        <v>790</v>
      </c>
      <c r="D47" s="53" t="s">
        <v>104</v>
      </c>
      <c r="E47" s="33" t="s">
        <v>1132</v>
      </c>
      <c r="F47" s="46" t="s">
        <v>1095</v>
      </c>
      <c r="G47" s="47" t="s">
        <v>210</v>
      </c>
      <c r="H47" s="33" t="s">
        <v>21</v>
      </c>
      <c r="I47" s="45" t="s">
        <v>1065</v>
      </c>
      <c r="J47" s="23" t="s">
        <v>1065</v>
      </c>
      <c r="K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Row],[Раздел]],G46)),$D$12),CONCATENATE("[SPOILER=",Таблица1[[#This Row],[Раздел]],"]"),""),IF(EXACT(Таблица1[[#This Row],[Подраздел]],H46),"",CONCATENATE(IF(ISBLANK(Таблица1[[#This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Row],[Подраздел]],H48),"",CONCATENATE("[/LIST]",IF(ISBLANK(Таблица1[[#This Row],[Подраздел]]),"","[/SPOILER]"),IF(AND(NOT(EXACT(Таблица1[[#This Row],[Раздел]],G48)),$D$12),"[/SPOILER]",)))))</f>
        <v>[SPOILER=Ручки][LIST][*][B][COLOR=Gray][F3D][/COLOR][/B] [URL=http://promebelclub.ru/forum/showthread.php?p=301739&amp;postcount=790]Ручка - 15 шт [/URL]</v>
      </c>
      <c r="L47" s="33">
        <f>LEN(Таблица1[[#This Row],[Код]])</f>
        <v>149</v>
      </c>
    </row>
    <row r="48" spans="1:12" x14ac:dyDescent="0.25">
      <c r="A48" s="25" t="str">
        <f>IF(OR(AND(Таблица1[[#This Row],[ID сообщения]]=B47,Таблица1[[#This Row],[№ в теме]]=C47),AND(NOT(Таблица1[[#This Row],[ID сообщения]]=B47),NOT(Таблица1[[#This Row],[№ в теме]]=C47))),"",FALSE)</f>
        <v/>
      </c>
      <c r="B48" s="32">
        <f>1*MID(Таблица1[[#This Row],[Ссылка]],FIND("=",Таблица1[[#This Row],[Ссылка]])+1,FIND("&amp;",Таблица1[[#This Row],[Ссылка]])-FIND("=",Таблица1[[#This Row],[Ссылка]])-1)</f>
        <v>20463</v>
      </c>
      <c r="C48" s="32">
        <f>1*MID(Таблица1[[#This Row],[Ссылка]],FIND("&amp;",Таблица1[[#This Row],[Ссылка]])+11,LEN(Таблица1[[#This Row],[Ссылка]])-FIND("&amp;",Таблица1[[#This Row],[Ссылка]])+10)</f>
        <v>114</v>
      </c>
      <c r="D48" s="54" t="s">
        <v>855</v>
      </c>
      <c r="E48" s="33" t="s">
        <v>1133</v>
      </c>
      <c r="F48" s="46" t="s">
        <v>1093</v>
      </c>
      <c r="G48" s="33" t="s">
        <v>210</v>
      </c>
      <c r="H48" s="33" t="s">
        <v>21</v>
      </c>
      <c r="I48" s="45" t="s">
        <v>1065</v>
      </c>
      <c r="J48" s="23" t="s">
        <v>1065</v>
      </c>
      <c r="K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Row],[Раздел]],G47)),$D$12),CONCATENATE("[SPOILER=",Таблица1[[#This Row],[Раздел]],"]"),""),IF(EXACT(Таблица1[[#This Row],[Подраздел]],H47),"",CONCATENATE(IF(ISBLANK(Таблица1[[#This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Row],[Подраздел]],H49),"",CONCATENATE("[/LIST]",IF(ISBLANK(Таблица1[[#This Row],[Подраздел]]),"","[/SPOILER]"),IF(AND(NOT(EXACT(Таблица1[[#This Row],[Раздел]],G49)),$D$12),"[/SPOILER]",)))))</f>
        <v>[*][B][COLOR=Silver][FRW][/COLOR][/B] [URL=http://promebelclub.ru/forum/showthread.php?p=20463&amp;postcount=114]Ручка - 2 шт из Макмарта [/URL]</v>
      </c>
      <c r="L48" s="33">
        <f>LEN(Таблица1[[#This Row],[Код]])</f>
        <v>140</v>
      </c>
    </row>
    <row r="49" spans="1:12" x14ac:dyDescent="0.25">
      <c r="A49" s="25" t="str">
        <f>IF(OR(AND(Таблица1[[#This Row],[ID сообщения]]=B48,Таблица1[[#This Row],[№ в теме]]=C48),AND(NOT(Таблица1[[#This Row],[ID сообщения]]=B48),NOT(Таблица1[[#This Row],[№ в теме]]=C48))),"",FALSE)</f>
        <v/>
      </c>
      <c r="B49" s="32">
        <f>1*MID(Таблица1[[#This Row],[Ссылка]],FIND("=",Таблица1[[#This Row],[Ссылка]])+1,FIND("&amp;",Таблица1[[#This Row],[Ссылка]])-FIND("=",Таблица1[[#This Row],[Ссылка]])-1)</f>
        <v>132357</v>
      </c>
      <c r="C49" s="32">
        <f>1*MID(Таблица1[[#This Row],[Ссылка]],FIND("&amp;",Таблица1[[#This Row],[Ссылка]])+11,LEN(Таблица1[[#This Row],[Ссылка]])-FIND("&amp;",Таблица1[[#This Row],[Ссылка]])+10)</f>
        <v>363</v>
      </c>
      <c r="D49" s="54" t="s">
        <v>879</v>
      </c>
      <c r="E49" s="48" t="s">
        <v>904</v>
      </c>
      <c r="F49" s="65"/>
      <c r="G49" s="49" t="s">
        <v>210</v>
      </c>
      <c r="H49" s="49" t="s">
        <v>21</v>
      </c>
      <c r="I49" s="45" t="s">
        <v>1065</v>
      </c>
      <c r="J49" s="23" t="s">
        <v>1065</v>
      </c>
      <c r="K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Row],[Раздел]],G48)),$D$12),CONCATENATE("[SPOILER=",Таблица1[[#This Row],[Раздел]],"]"),""),IF(EXACT(Таблица1[[#This Row],[Подраздел]],H48),"",CONCATENATE(IF(ISBLANK(Таблица1[[#This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Row],[Подраздел]],H50),"",CONCATENATE("[/LIST]",IF(ISBLANK(Таблица1[[#This Row],[Подраздел]]),"","[/SPOILER]"),IF(AND(NOT(EXACT(Таблица1[[#This Row],[Раздел]],G50)),$D$12),"[/SPOILER]",)))))</f>
        <v>[*][URL=http://promebelclub.ru/forum/showthread.php?p=132357&amp;postcount=363]Ручка - разные[/URL]</v>
      </c>
      <c r="L49" s="33">
        <f>LEN(Таблица1[[#This Row],[Код]])</f>
        <v>95</v>
      </c>
    </row>
    <row r="50" spans="1:12" x14ac:dyDescent="0.25">
      <c r="A50" s="18" t="str">
        <f>IF(OR(AND(Таблица1[[#This Row],[ID сообщения]]=B49,Таблица1[[#This Row],[№ в теме]]=C49),AND(NOT(Таблица1[[#This Row],[ID сообщения]]=B49),NOT(Таблица1[[#This Row],[№ в теме]]=C49))),"",FALSE)</f>
        <v/>
      </c>
      <c r="B50" s="30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50" s="30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50" s="52" t="s">
        <v>769</v>
      </c>
      <c r="E50" s="33" t="s">
        <v>1134</v>
      </c>
      <c r="F50" s="46" t="s">
        <v>1093</v>
      </c>
      <c r="G50" s="33" t="s">
        <v>210</v>
      </c>
      <c r="H50" s="33" t="s">
        <v>21</v>
      </c>
      <c r="I50" s="45" t="s">
        <v>1065</v>
      </c>
      <c r="J50" s="46" t="s">
        <v>471</v>
      </c>
      <c r="K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Row],[Раздел]],G49)),$D$12),CONCATENATE("[SPOILER=",Таблица1[[#This Row],[Раздел]],"]"),""),IF(EXACT(Таблица1[[#This Row],[Подраздел]],H49),"",CONCATENATE(IF(ISBLANK(Таблица1[[#This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Row],[Подраздел]],H51),"",CONCATENATE("[/LIST]",IF(ISBLANK(Таблица1[[#This Row],[Подраздел]]),"","[/SPOILER]"),IF(AND(NOT(EXACT(Таблица1[[#This Row],[Раздел]],G51)),$D$12),"[/SPOILER]",)))))</f>
        <v>[*][B][COLOR=Silver][FRW][/COLOR][/B] [URL=http://promebelclub.ru/forum/showthread.php?p=3874&amp;postcount=17]Ручка - Разные [/URL]</v>
      </c>
      <c r="L50" s="33">
        <f>LEN(Таблица1[[#This Row],[Код]])</f>
        <v>128</v>
      </c>
    </row>
    <row r="51" spans="1:12" x14ac:dyDescent="0.25">
      <c r="A51" s="18" t="str">
        <f>IF(OR(AND(Таблица1[[#This Row],[ID сообщения]]=B50,Таблица1[[#This Row],[№ в теме]]=C50),AND(NOT(Таблица1[[#This Row],[ID сообщения]]=B50),NOT(Таблица1[[#This Row],[№ в теме]]=C50))),"",FALSE)</f>
        <v/>
      </c>
      <c r="B51" s="30">
        <f>1*MID(Таблица1[[#This Row],[Ссылка]],FIND("=",Таблица1[[#This Row],[Ссылка]])+1,FIND("&amp;",Таблица1[[#This Row],[Ссылка]])-FIND("=",Таблица1[[#This Row],[Ссылка]])-1)</f>
        <v>5731</v>
      </c>
      <c r="C51" s="30">
        <f>1*MID(Таблица1[[#This Row],[Ссылка]],FIND("&amp;",Таблица1[[#This Row],[Ссылка]])+11,LEN(Таблица1[[#This Row],[Ссылка]])-FIND("&amp;",Таблица1[[#This Row],[Ссылка]])+10)</f>
        <v>39</v>
      </c>
      <c r="D51" s="52" t="s">
        <v>788</v>
      </c>
      <c r="E51" s="33" t="s">
        <v>1135</v>
      </c>
      <c r="F51" s="46" t="s">
        <v>1093</v>
      </c>
      <c r="G51" s="33" t="s">
        <v>210</v>
      </c>
      <c r="H51" s="33" t="s">
        <v>21</v>
      </c>
      <c r="I51" s="45" t="s">
        <v>1065</v>
      </c>
      <c r="J51" s="46" t="s">
        <v>471</v>
      </c>
      <c r="K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Row],[Раздел]],G50)),$D$12),CONCATENATE("[SPOILER=",Таблица1[[#This Row],[Раздел]],"]"),""),IF(EXACT(Таблица1[[#This Row],[Подраздел]],H50),"",CONCATENATE(IF(ISBLANK(Таблица1[[#This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Row],[Подраздел]],H52),"",CONCATENATE("[/LIST]",IF(ISBLANK(Таблица1[[#This Row],[Подраздел]]),"","[/SPOILER]"),IF(AND(NOT(EXACT(Таблица1[[#This Row],[Раздел]],G52)),$D$12),"[/SPOILER]",)))))</f>
        <v>[*][B][COLOR=Silver][FRW][/COLOR][/B] [URL=http://promebelclub.ru/forum/showthread.php?p=5731&amp;postcount=39]Ручка - разные [/URL]</v>
      </c>
      <c r="L51" s="33">
        <f>LEN(Таблица1[[#This Row],[Код]])</f>
        <v>128</v>
      </c>
    </row>
    <row r="52" spans="1:12" x14ac:dyDescent="0.25">
      <c r="A52" s="18" t="str">
        <f>IF(OR(AND(Таблица1[[#This Row],[ID сообщения]]=B51,Таблица1[[#This Row],[№ в теме]]=C51),AND(NOT(Таблица1[[#This Row],[ID сообщения]]=B51),NOT(Таблица1[[#This Row],[№ в теме]]=C51))),"",FALSE)</f>
        <v/>
      </c>
      <c r="B52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52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52" s="52" t="s">
        <v>793</v>
      </c>
      <c r="E52" s="33" t="s">
        <v>1135</v>
      </c>
      <c r="F52" s="46" t="s">
        <v>1093</v>
      </c>
      <c r="G52" s="33" t="s">
        <v>210</v>
      </c>
      <c r="H52" s="33" t="s">
        <v>21</v>
      </c>
      <c r="I52" s="45" t="s">
        <v>1065</v>
      </c>
      <c r="J52" s="46" t="s">
        <v>471</v>
      </c>
      <c r="K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Row],[Раздел]],G51)),$D$12),CONCATENATE("[SPOILER=",Таблица1[[#This Row],[Раздел]],"]"),""),IF(EXACT(Таблица1[[#This Row],[Подраздел]],H51),"",CONCATENATE(IF(ISBLANK(Таблица1[[#This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Row],[Подраздел]],H53),"",CONCATENATE("[/LIST]",IF(ISBLANK(Таблица1[[#This Row],[Подраздел]]),"","[/SPOILER]"),IF(AND(NOT(EXACT(Таблица1[[#This Row],[Раздел]],G53)),$D$12),"[/SPOILER]",)))))</f>
        <v>[*][B][COLOR=Silver][FRW][/COLOR][/B] [URL=http://promebelclub.ru/forum/showthread.php?p=7828&amp;postcount=46]Ручка - разные [/URL]</v>
      </c>
      <c r="L52" s="33">
        <f>LEN(Таблица1[[#This Row],[Код]])</f>
        <v>128</v>
      </c>
    </row>
    <row r="53" spans="1:12" x14ac:dyDescent="0.25">
      <c r="A53" s="18" t="str">
        <f>IF(OR(AND(Таблица1[[#This Row],[ID сообщения]]=B52,Таблица1[[#This Row],[№ в теме]]=C52),AND(NOT(Таблица1[[#This Row],[ID сообщения]]=B52),NOT(Таблица1[[#This Row],[№ в теме]]=C52))),"",FALSE)</f>
        <v/>
      </c>
      <c r="B53" s="30">
        <f>1*MID(Таблица1[[#This Row],[Ссылка]],FIND("=",Таблица1[[#This Row],[Ссылка]])+1,FIND("&amp;",Таблица1[[#This Row],[Ссылка]])-FIND("=",Таблица1[[#This Row],[Ссылка]])-1)</f>
        <v>10651</v>
      </c>
      <c r="C53" s="30">
        <f>1*MID(Таблица1[[#This Row],[Ссылка]],FIND("&amp;",Таблица1[[#This Row],[Ссылка]])+11,LEN(Таблица1[[#This Row],[Ссылка]])-FIND("&amp;",Таблица1[[#This Row],[Ссылка]])+10)</f>
        <v>61</v>
      </c>
      <c r="D53" s="52" t="s">
        <v>807</v>
      </c>
      <c r="E53" s="33" t="s">
        <v>1135</v>
      </c>
      <c r="F53" s="46" t="s">
        <v>1093</v>
      </c>
      <c r="G53" s="33" t="s">
        <v>210</v>
      </c>
      <c r="H53" s="33" t="s">
        <v>21</v>
      </c>
      <c r="I53" s="45" t="s">
        <v>1065</v>
      </c>
      <c r="J53" s="46" t="s">
        <v>471</v>
      </c>
      <c r="K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Row],[Раздел]],G52)),$D$12),CONCATENATE("[SPOILER=",Таблица1[[#This Row],[Раздел]],"]"),""),IF(EXACT(Таблица1[[#This Row],[Подраздел]],H52),"",CONCATENATE(IF(ISBLANK(Таблица1[[#This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Row],[Подраздел]],H54),"",CONCATENATE("[/LIST]",IF(ISBLANK(Таблица1[[#This Row],[Подраздел]]),"","[/SPOILER]"),IF(AND(NOT(EXACT(Таблица1[[#This Row],[Раздел]],G54)),$D$12),"[/SPOILER]",)))))</f>
        <v>[*][B][COLOR=Silver][FRW][/COLOR][/B] [URL=http://promebelclub.ru/forum/showthread.php?p=10651&amp;postcount=61]Ручка - разные [/URL]</v>
      </c>
      <c r="L53" s="33">
        <f>LEN(Таблица1[[#This Row],[Код]])</f>
        <v>129</v>
      </c>
    </row>
    <row r="54" spans="1:12" x14ac:dyDescent="0.25">
      <c r="A54" s="18" t="str">
        <f>IF(OR(AND(Таблица1[[#This Row],[ID сообщения]]=B53,Таблица1[[#This Row],[№ в теме]]=C53),AND(NOT(Таблица1[[#This Row],[ID сообщения]]=B53),NOT(Таблица1[[#This Row],[№ в теме]]=C53))),"",FALSE)</f>
        <v/>
      </c>
      <c r="B54" s="30">
        <f>1*MID(Таблица1[[#This Row],[Ссылка]],FIND("=",Таблица1[[#This Row],[Ссылка]])+1,FIND("&amp;",Таблица1[[#This Row],[Ссылка]])-FIND("=",Таблица1[[#This Row],[Ссылка]])-1)</f>
        <v>26115</v>
      </c>
      <c r="C54" s="30">
        <f>1*MID(Таблица1[[#This Row],[Ссылка]],FIND("&amp;",Таблица1[[#This Row],[Ссылка]])+11,LEN(Таблица1[[#This Row],[Ссылка]])-FIND("&amp;",Таблица1[[#This Row],[Ссылка]])+10)</f>
        <v>121</v>
      </c>
      <c r="D54" s="52" t="s">
        <v>861</v>
      </c>
      <c r="E54" s="33" t="s">
        <v>1135</v>
      </c>
      <c r="F54" s="46" t="s">
        <v>1093</v>
      </c>
      <c r="G54" s="33" t="s">
        <v>210</v>
      </c>
      <c r="H54" s="33" t="s">
        <v>21</v>
      </c>
      <c r="I54" s="45" t="s">
        <v>1065</v>
      </c>
      <c r="J54" s="23" t="s">
        <v>1065</v>
      </c>
      <c r="K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Row],[Раздел]],G53)),$D$12),CONCATENATE("[SPOILER=",Таблица1[[#This Row],[Раздел]],"]"),""),IF(EXACT(Таблица1[[#This Row],[Подраздел]],H53),"",CONCATENATE(IF(ISBLANK(Таблица1[[#This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Row],[Подраздел]],H55),"",CONCATENATE("[/LIST]",IF(ISBLANK(Таблица1[[#This Row],[Подраздел]]),"","[/SPOILER]"),IF(AND(NOT(EXACT(Таблица1[[#This Row],[Раздел]],G55)),$D$12),"[/SPOILER]",)))))</f>
        <v>[*][B][COLOR=Silver][FRW][/COLOR][/B] [URL=http://promebelclub.ru/forum/showthread.php?p=26115&amp;postcount=121]Ручка - разные [/URL]</v>
      </c>
      <c r="L54" s="33">
        <f>LEN(Таблица1[[#This Row],[Код]])</f>
        <v>130</v>
      </c>
    </row>
    <row r="55" spans="1:12" x14ac:dyDescent="0.25">
      <c r="A55" s="18" t="str">
        <f>IF(OR(AND(Таблица1[[#This Row],[ID сообщения]]=B54,Таблица1[[#This Row],[№ в теме]]=C54),AND(NOT(Таблица1[[#This Row],[ID сообщения]]=B54),NOT(Таблица1[[#This Row],[№ в теме]]=C54))),"",FALSE)</f>
        <v/>
      </c>
      <c r="B55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55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55" s="52" t="s">
        <v>777</v>
      </c>
      <c r="E55" s="33" t="s">
        <v>1135</v>
      </c>
      <c r="F55" s="46" t="s">
        <v>1094</v>
      </c>
      <c r="G55" s="47" t="s">
        <v>210</v>
      </c>
      <c r="H55" s="33" t="s">
        <v>21</v>
      </c>
      <c r="I55" s="45" t="s">
        <v>1065</v>
      </c>
      <c r="J55" s="23" t="s">
        <v>1065</v>
      </c>
      <c r="K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Row],[Раздел]],G54)),$D$12),CONCATENATE("[SPOILER=",Таблица1[[#This Row],[Раздел]],"]"),""),IF(EXACT(Таблица1[[#This Row],[Подраздел]],H54),"",CONCATENATE(IF(ISBLANK(Таблица1[[#This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Row],[Подраздел]],H56),"",CONCATENATE("[/LIST]",IF(ISBLANK(Таблица1[[#This Row],[Подраздел]]),"","[/SPOILER]"),IF(AND(NOT(EXACT(Таблица1[[#This Row],[Раздел]],G56)),$D$12),"[/SPOILER]",)))))</f>
        <v>[*][B][COLOR=Black][LDW][/COLOR][/B] [URL=http://promebelclub.ru/forum/showthread.php?p=4542&amp;postcount=27]Ручка - разные [/URL]</v>
      </c>
      <c r="L55" s="33">
        <f>LEN(Таблица1[[#This Row],[Код]])</f>
        <v>127</v>
      </c>
    </row>
    <row r="56" spans="1:12" x14ac:dyDescent="0.25">
      <c r="A56" s="18" t="e">
        <f>IF(OR(AND(Таблица1[[#This Row],[ID сообщения]]=#REF!,Таблица1[[#This Row],[№ в теме]]=#REF!),AND(NOT(Таблица1[[#This Row],[ID сообщения]]=#REF!),NOT(Таблица1[[#This Row],[№ в теме]]=#REF!))),"",FALSE)</f>
        <v>#REF!</v>
      </c>
      <c r="B56" s="30">
        <f>1*MID(Таблица1[[#This Row],[Ссылка]],FIND("=",Таблица1[[#This Row],[Ссылка]])+1,FIND("&amp;",Таблица1[[#This Row],[Ссылка]])-FIND("=",Таблица1[[#This Row],[Ссылка]])-1)</f>
        <v>156976</v>
      </c>
      <c r="C56" s="30">
        <f>1*MID(Таблица1[[#This Row],[Ссылка]],FIND("&amp;",Таблица1[[#This Row],[Ссылка]])+11,LEN(Таблица1[[#This Row],[Ссылка]])-FIND("&amp;",Таблица1[[#This Row],[Ссылка]])+10)</f>
        <v>445</v>
      </c>
      <c r="D56" s="52" t="s">
        <v>1018</v>
      </c>
      <c r="E56" s="48" t="s">
        <v>1048</v>
      </c>
      <c r="F56" s="65"/>
      <c r="G56" s="33" t="s">
        <v>210</v>
      </c>
      <c r="H56" s="33" t="s">
        <v>21</v>
      </c>
      <c r="I56" s="45" t="s">
        <v>1065</v>
      </c>
      <c r="J56" s="23" t="s">
        <v>1065</v>
      </c>
      <c r="K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Row],[Раздел]],G55)),$D$12),CONCATENATE("[SPOILER=",Таблица1[[#This Row],[Раздел]],"]"),""),IF(EXACT(Таблица1[[#This Row],[Подраздел]],H55),"",CONCATENATE(IF(ISBLANK(Таблица1[[#This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Row],[Подраздел]],H57),"",CONCATENATE("[/LIST]",IF(ISBLANK(Таблица1[[#This Row],[Подраздел]]),"","[/SPOILER]"),IF(AND(NOT(EXACT(Таблица1[[#This Row],[Раздел]],G57)),$D$12),"[/SPOILER]",)))))</f>
        <v>[*][URL=http://promebelclub.ru/forum/showthread.php?p=156976&amp;postcount=445]Ручка - разные, импортированые из 3DS[/URL]</v>
      </c>
      <c r="L56" s="33">
        <f>LEN(Таблица1[[#This Row],[Код]])</f>
        <v>118</v>
      </c>
    </row>
    <row r="57" spans="1:12" x14ac:dyDescent="0.25">
      <c r="A57" s="57" t="str">
        <f>IF(OR(AND(Таблица1[[#This Row],[ID сообщения]]=B56,Таблица1[[#This Row],[№ в теме]]=C56),AND(NOT(Таблица1[[#This Row],[ID сообщения]]=B56),NOT(Таблица1[[#This Row],[№ в теме]]=C56))),"",FALSE)</f>
        <v/>
      </c>
      <c r="B57" s="33">
        <f>1*MID(Таблица1[[#This Row],[Ссылка]],FIND("=",Таблица1[[#This Row],[Ссылка]])+1,FIND("&amp;",Таблица1[[#This Row],[Ссылка]])-FIND("=",Таблица1[[#This Row],[Ссылка]])-1)</f>
        <v>244555</v>
      </c>
      <c r="C57" s="33">
        <f>1*MID(Таблица1[[#This Row],[Ссылка]],FIND("&amp;",Таблица1[[#This Row],[Ссылка]])+11,LEN(Таблица1[[#This Row],[Ссылка]])-FIND("&amp;",Таблица1[[#This Row],[Ссылка]])+10)</f>
        <v>619</v>
      </c>
      <c r="D57" s="53" t="s">
        <v>567</v>
      </c>
      <c r="E57" s="33" t="s">
        <v>568</v>
      </c>
      <c r="F57" s="46"/>
      <c r="G57" s="33" t="s">
        <v>210</v>
      </c>
      <c r="H57" s="33" t="s">
        <v>21</v>
      </c>
      <c r="I57" s="45" t="s">
        <v>1065</v>
      </c>
      <c r="J57" s="23" t="s">
        <v>1065</v>
      </c>
      <c r="K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Row],[Раздел]],G56)),$D$12),CONCATENATE("[SPOILER=",Таблица1[[#This Row],[Раздел]],"]"),""),IF(EXACT(Таблица1[[#This Row],[Подраздел]],H56),"",CONCATENATE(IF(ISBLANK(Таблица1[[#This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Row],[Подраздел]],H58),"",CONCATENATE("[/LIST]",IF(ISBLANK(Таблица1[[#This Row],[Подраздел]]),"","[/SPOILER]"),IF(AND(NOT(EXACT(Таблица1[[#This Row],[Раздел]],G58)),$D$12),"[/SPOILER]",)))))</f>
        <v>[*][URL=http://promebelclub.ru/forum/showthread.php?p=244555&amp;postcount=619]Ручка . Много[/URL]</v>
      </c>
      <c r="L57" s="33">
        <f>LEN(Таблица1[[#This Row],[Код]])</f>
        <v>94</v>
      </c>
    </row>
    <row r="58" spans="1:12" x14ac:dyDescent="0.25">
      <c r="A58" s="56" t="str">
        <f>IF(OR(AND(Таблица1[[#This Row],[ID сообщения]]=B57,Таблица1[[#This Row],[№ в теме]]=C57),AND(NOT(Таблица1[[#This Row],[ID сообщения]]=B57),NOT(Таблица1[[#This Row],[№ в теме]]=C57))),"",FALSE)</f>
        <v/>
      </c>
      <c r="B58" s="33">
        <f>1*MID(Таблица1[[#This Row],[Ссылка]],FIND("=",Таблица1[[#This Row],[Ссылка]])+1,FIND("&amp;",Таблица1[[#This Row],[Ссылка]])-FIND("=",Таблица1[[#This Row],[Ссылка]])-1)</f>
        <v>297900</v>
      </c>
      <c r="C58" s="33">
        <f>1*MID(Таблица1[[#This Row],[Ссылка]],FIND("&amp;",Таблица1[[#This Row],[Ссылка]])+11,LEN(Таблица1[[#This Row],[Ссылка]])-FIND("&amp;",Таблица1[[#This Row],[Ссылка]])+10)</f>
        <v>764</v>
      </c>
      <c r="D58" s="53" t="s">
        <v>92</v>
      </c>
      <c r="E58" s="33" t="s">
        <v>1136</v>
      </c>
      <c r="F58" s="46" t="s">
        <v>1093</v>
      </c>
      <c r="G58" s="47" t="s">
        <v>210</v>
      </c>
      <c r="H58" s="33" t="s">
        <v>21</v>
      </c>
      <c r="I58" s="45" t="s">
        <v>1065</v>
      </c>
      <c r="J58" s="23" t="s">
        <v>1065</v>
      </c>
      <c r="K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Row],[Раздел]],G57)),$D$12),CONCATENATE("[SPOILER=",Таблица1[[#This Row],[Раздел]],"]"),""),IF(EXACT(Таблица1[[#This Row],[Подраздел]],H57),"",CONCATENATE(IF(ISBLANK(Таблица1[[#This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Row],[Подраздел]],H59),"",CONCATENATE("[/LIST]",IF(ISBLANK(Таблица1[[#This Row],[Подраздел]]),"","[/SPOILER]"),IF(AND(NOT(EXACT(Таблица1[[#This Row],[Раздел]],G59)),$D$12),"[/SPOILER]",)))))</f>
        <v>[*][B][COLOR=Silver][FRW][/COLOR][/B] [URL=http://promebelclub.ru/forum/showthread.php?p=297900&amp;postcount=764]Ручка 3230_96 хром [/URL]</v>
      </c>
      <c r="L58" s="33">
        <f>LEN(Таблица1[[#This Row],[Код]])</f>
        <v>135</v>
      </c>
    </row>
    <row r="59" spans="1:12" x14ac:dyDescent="0.25">
      <c r="A59" s="18" t="str">
        <f>IF(OR(AND(Таблица1[[#This Row],[ID сообщения]]=B31,Таблица1[[#This Row],[№ в теме]]=C31),AND(NOT(Таблица1[[#This Row],[ID сообщения]]=B31),NOT(Таблица1[[#This Row],[№ в теме]]=C31))),"",FALSE)</f>
        <v/>
      </c>
      <c r="B59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59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59" s="55" t="s">
        <v>977</v>
      </c>
      <c r="E59" s="48" t="s">
        <v>980</v>
      </c>
      <c r="F59" s="65"/>
      <c r="G59" s="33" t="s">
        <v>210</v>
      </c>
      <c r="H59" s="33" t="s">
        <v>21</v>
      </c>
      <c r="I59" s="45" t="s">
        <v>1065</v>
      </c>
      <c r="J59" s="23" t="s">
        <v>1065</v>
      </c>
      <c r="K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Row],[Раздел]],G58)),$D$12),CONCATENATE("[SPOILER=",Таблица1[[#This Row],[Раздел]],"]"),""),IF(EXACT(Таблица1[[#This Row],[Подраздел]],H58),"",CONCATENATE(IF(ISBLANK(Таблица1[[#This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Row],[Подраздел]],H60),"",CONCATENATE("[/LIST]",IF(ISBLANK(Таблица1[[#This Row],[Подраздел]]),"","[/SPOILER]"),IF(AND(NOT(EXACT(Таблица1[[#This Row],[Раздел]],G60)),$D$12),"[/SPOILER]",)))))</f>
        <v>[*][URL=http://promebelclub.ru/forum/showthread.php?p=145594&amp;postcount=405]Ручка Boyard RS005, 96 мм (128 мм тоже есть для комплекта, но делал не я)[/URL]</v>
      </c>
      <c r="L59" s="33">
        <f>LEN(Таблица1[[#This Row],[Код]])</f>
        <v>154</v>
      </c>
    </row>
    <row r="60" spans="1:12" x14ac:dyDescent="0.25">
      <c r="A60" s="18" t="str">
        <f>IF(OR(AND(Таблица1[[#This Row],[ID сообщения]]=B59,Таблица1[[#This Row],[№ в теме]]=C59),AND(NOT(Таблица1[[#This Row],[ID сообщения]]=B59),NOT(Таблица1[[#This Row],[№ в теме]]=C59))),"",FALSE)</f>
        <v/>
      </c>
      <c r="B60" s="30">
        <f>1*MID(Таблица1[[#This Row],[Ссылка]],FIND("=",Таблица1[[#This Row],[Ссылка]])+1,FIND("&amp;",Таблица1[[#This Row],[Ссылка]])-FIND("=",Таблица1[[#This Row],[Ссылка]])-1)</f>
        <v>19774</v>
      </c>
      <c r="C60" s="30">
        <f>1*MID(Таблица1[[#This Row],[Ссылка]],FIND("&amp;",Таблица1[[#This Row],[Ссылка]])+11,LEN(Таблица1[[#This Row],[Ссылка]])-FIND("&amp;",Таблица1[[#This Row],[Ссылка]])+10)</f>
        <v>109</v>
      </c>
      <c r="D60" s="52" t="s">
        <v>852</v>
      </c>
      <c r="E60" s="33" t="s">
        <v>1137</v>
      </c>
      <c r="F60" s="46" t="s">
        <v>1093</v>
      </c>
      <c r="G60" s="33" t="s">
        <v>210</v>
      </c>
      <c r="H60" s="33" t="s">
        <v>21</v>
      </c>
      <c r="I60" s="45" t="s">
        <v>1065</v>
      </c>
      <c r="J60" s="23" t="s">
        <v>1065</v>
      </c>
      <c r="K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Row],[Раздел]],G59)),$D$12),CONCATENATE("[SPOILER=",Таблица1[[#This Row],[Раздел]],"]"),""),IF(EXACT(Таблица1[[#This Row],[Подраздел]],H59),"",CONCATENATE(IF(ISBLANK(Таблица1[[#This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Row],[Подраздел]],H61),"",CONCATENATE("[/LIST]",IF(ISBLANK(Таблица1[[#This Row],[Подраздел]]),"","[/SPOILER]"),IF(AND(NOT(EXACT(Таблица1[[#This Row],[Раздел]],G61)),$D$12),"[/SPOILER]",)))))</f>
        <v>[*][B][COLOR=Silver][FRW][/COLOR][/B] [URL=http://promebelclub.ru/forum/showthread.php?p=19774&amp;postcount=109]Ручка Boyard RS050 [/URL]</v>
      </c>
      <c r="L60" s="33">
        <f>LEN(Таблица1[[#This Row],[Код]])</f>
        <v>134</v>
      </c>
    </row>
    <row r="61" spans="1:12" x14ac:dyDescent="0.25">
      <c r="A61" s="18" t="str">
        <f>IF(OR(AND(Таблица1[[#This Row],[ID сообщения]]=B35,Таблица1[[#This Row],[№ в теме]]=C35),AND(NOT(Таблица1[[#This Row],[ID сообщения]]=B35),NOT(Таблица1[[#This Row],[№ в теме]]=C35))),"",FALSE)</f>
        <v/>
      </c>
      <c r="B61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61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61" s="52" t="s">
        <v>977</v>
      </c>
      <c r="E61" s="48" t="s">
        <v>978</v>
      </c>
      <c r="F61" s="65"/>
      <c r="G61" s="33" t="s">
        <v>210</v>
      </c>
      <c r="H61" s="33" t="s">
        <v>21</v>
      </c>
      <c r="I61" s="45" t="s">
        <v>1065</v>
      </c>
      <c r="J61" s="23" t="s">
        <v>1065</v>
      </c>
      <c r="K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Row],[Раздел]],G60)),$D$12),CONCATENATE("[SPOILER=",Таблица1[[#This Row],[Раздел]],"]"),""),IF(EXACT(Таблица1[[#This Row],[Подраздел]],H60),"",CONCATENATE(IF(ISBLANK(Таблица1[[#This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Row],[Подраздел]],H62),"",CONCATENATE("[/LIST]",IF(ISBLANK(Таблица1[[#This Row],[Подраздел]]),"","[/SPOILER]"),IF(AND(NOT(EXACT(Таблица1[[#This Row],[Раздел]],G62)),$D$12),"[/SPOILER]",)))))</f>
        <v>[*][URL=http://promebelclub.ru/forum/showthread.php?p=145594&amp;postcount=405]Ручка Boyard RS051 (все размеры)[/URL]</v>
      </c>
      <c r="L61" s="33">
        <f>LEN(Таблица1[[#This Row],[Код]])</f>
        <v>113</v>
      </c>
    </row>
    <row r="62" spans="1:12" x14ac:dyDescent="0.25">
      <c r="A62" s="18" t="str">
        <f>IF(OR(AND(Таблица1[[#This Row],[ID сообщения]]=B35,Таблица1[[#This Row],[№ в теме]]=C35),AND(NOT(Таблица1[[#This Row],[ID сообщения]]=B35),NOT(Таблица1[[#This Row],[№ в теме]]=C35))),"",FALSE)</f>
        <v/>
      </c>
      <c r="B62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62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62" s="52" t="s">
        <v>977</v>
      </c>
      <c r="E62" s="48" t="s">
        <v>979</v>
      </c>
      <c r="F62" s="65"/>
      <c r="G62" s="33" t="s">
        <v>210</v>
      </c>
      <c r="H62" s="33" t="s">
        <v>21</v>
      </c>
      <c r="I62" s="45" t="s">
        <v>1065</v>
      </c>
      <c r="J62" s="23" t="s">
        <v>1065</v>
      </c>
      <c r="K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Row],[Раздел]],G61)),$D$12),CONCATENATE("[SPOILER=",Таблица1[[#This Row],[Раздел]],"]"),""),IF(EXACT(Таблица1[[#This Row],[Подраздел]],H61),"",CONCATENATE(IF(ISBLANK(Таблица1[[#This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Row],[Подраздел]],H63),"",CONCATENATE("[/LIST]",IF(ISBLANK(Таблица1[[#This Row],[Подраздел]]),"","[/SPOILER]"),IF(AND(NOT(EXACT(Таблица1[[#This Row],[Раздел]],G63)),$D$12),"[/SPOILER]",)))))</f>
        <v>[*][URL=http://promebelclub.ru/forum/showthread.php?p=145594&amp;postcount=405]Ручка Boyard RS055 (все размеры)[/URL]</v>
      </c>
      <c r="L62" s="33">
        <f>LEN(Таблица1[[#This Row],[Код]])</f>
        <v>113</v>
      </c>
    </row>
    <row r="63" spans="1:12" x14ac:dyDescent="0.25">
      <c r="A63" s="57" t="str">
        <f>IF(OR(AND(Таблица1[[#This Row],[ID сообщения]]=B62,Таблица1[[#This Row],[№ в теме]]=C62),AND(NOT(Таблица1[[#This Row],[ID сообщения]]=B62),NOT(Таблица1[[#This Row],[№ в теме]]=C62))),"",FALSE)</f>
        <v/>
      </c>
      <c r="B63" s="33">
        <f>1*MID(Таблица1[[#This Row],[Ссылка]],FIND("=",Таблица1[[#This Row],[Ссылка]])+1,FIND("&amp;",Таблица1[[#This Row],[Ссылка]])-FIND("=",Таблица1[[#This Row],[Ссылка]])-1)</f>
        <v>240326</v>
      </c>
      <c r="C63" s="33">
        <f>1*MID(Таблица1[[#This Row],[Ссылка]],FIND("&amp;",Таблица1[[#This Row],[Ссылка]])+11,LEN(Таблица1[[#This Row],[Ссылка]])-FIND("&amp;",Таблица1[[#This Row],[Ссылка]])+10)</f>
        <v>617</v>
      </c>
      <c r="D63" s="53" t="s">
        <v>565</v>
      </c>
      <c r="E63" s="33" t="s">
        <v>566</v>
      </c>
      <c r="F63" s="46"/>
      <c r="G63" s="33" t="s">
        <v>210</v>
      </c>
      <c r="H63" s="33" t="s">
        <v>21</v>
      </c>
      <c r="I63" s="45" t="s">
        <v>1065</v>
      </c>
      <c r="J63" s="46" t="s">
        <v>1065</v>
      </c>
      <c r="K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Row],[Раздел]],G62)),$D$12),CONCATENATE("[SPOILER=",Таблица1[[#This Row],[Раздел]],"]"),""),IF(EXACT(Таблица1[[#This Row],[Подраздел]],H62),"",CONCATENATE(IF(ISBLANK(Таблица1[[#This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Row],[Подраздел]],H64),"",CONCATENATE("[/LIST]",IF(ISBLANK(Таблица1[[#This Row],[Подраздел]]),"","[/SPOILER]"),IF(AND(NOT(EXACT(Таблица1[[#This Row],[Раздел]],G64)),$D$12),"[/SPOILER]",)))))</f>
        <v>[*][URL=http://promebelclub.ru/forum/showthread.php?p=240326&amp;postcount=617]Ручка CEBI 4 шт[/URL]</v>
      </c>
      <c r="L63" s="33">
        <f>LEN(Таблица1[[#This Row],[Код]])</f>
        <v>96</v>
      </c>
    </row>
    <row r="64" spans="1:12" x14ac:dyDescent="0.25">
      <c r="A64" s="18" t="str">
        <f>IF(OR(AND(Таблица1[[#This Row],[ID сообщения]]=B63,Таблица1[[#This Row],[№ в теме]]=C63),AND(NOT(Таблица1[[#This Row],[ID сообщения]]=B63),NOT(Таблица1[[#This Row],[№ в теме]]=C63))),"",FALSE)</f>
        <v/>
      </c>
      <c r="B64" s="30">
        <f>1*MID(Таблица1[[#This Row],[Ссылка]],FIND("=",Таблица1[[#This Row],[Ссылка]])+1,FIND("&amp;",Таблица1[[#This Row],[Ссылка]])-FIND("=",Таблица1[[#This Row],[Ссылка]])-1)</f>
        <v>40402</v>
      </c>
      <c r="C64" s="30">
        <f>1*MID(Таблица1[[#This Row],[Ссылка]],FIND("&amp;",Таблица1[[#This Row],[Ссылка]])+11,LEN(Таблица1[[#This Row],[Ссылка]])-FIND("&amp;",Таблица1[[#This Row],[Ссылка]])+10)</f>
        <v>173</v>
      </c>
      <c r="D64" s="52" t="s">
        <v>457</v>
      </c>
      <c r="E64" s="33" t="s">
        <v>715</v>
      </c>
      <c r="F64" s="46"/>
      <c r="G64" s="33" t="s">
        <v>210</v>
      </c>
      <c r="H64" s="33" t="s">
        <v>21</v>
      </c>
      <c r="I64" s="45" t="s">
        <v>1065</v>
      </c>
      <c r="J64" s="23" t="s">
        <v>1065</v>
      </c>
      <c r="K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Row],[Раздел]],G63)),$D$12),CONCATENATE("[SPOILER=",Таблица1[[#This Row],[Раздел]],"]"),""),IF(EXACT(Таблица1[[#This Row],[Подраздел]],H63),"",CONCATENATE(IF(ISBLANK(Таблица1[[#This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Row],[Подраздел]],H65),"",CONCATENATE("[/LIST]",IF(ISBLANK(Таблица1[[#This Row],[Подраздел]]),"","[/SPOILER]"),IF(AND(NOT(EXACT(Таблица1[[#This Row],[Раздел]],G65)),$D$12),"[/SPOILER]",)))))</f>
        <v>[*][URL=http://promebelclub.ru/forum/showthread.php?p=40402&amp;postcount=173]Ручка Cosma 2870[/URL]</v>
      </c>
      <c r="L64" s="33">
        <f>LEN(Таблица1[[#This Row],[Код]])</f>
        <v>96</v>
      </c>
    </row>
    <row r="65" spans="1:12" x14ac:dyDescent="0.25">
      <c r="A65" s="18" t="str">
        <f>IF(OR(AND(Таблица1[[#This Row],[ID сообщения]]=B64,Таблица1[[#This Row],[№ в теме]]=C64),AND(NOT(Таблица1[[#This Row],[ID сообщения]]=B64),NOT(Таблица1[[#This Row],[№ в теме]]=C64))),"",FALSE)</f>
        <v/>
      </c>
      <c r="B65" s="30">
        <f>1*MID(Таблица1[[#This Row],[Ссылка]],FIND("=",Таблица1[[#This Row],[Ссылка]])+1,FIND("&amp;",Таблица1[[#This Row],[Ссылка]])-FIND("=",Таблица1[[#This Row],[Ссылка]])-1)</f>
        <v>200258</v>
      </c>
      <c r="C65" s="30">
        <f>1*MID(Таблица1[[#This Row],[Ссылка]],FIND("&amp;",Таблица1[[#This Row],[Ссылка]])+11,LEN(Таблица1[[#This Row],[Ссылка]])-FIND("&amp;",Таблица1[[#This Row],[Ссылка]])+10)</f>
        <v>517</v>
      </c>
      <c r="D65" s="52" t="s">
        <v>247</v>
      </c>
      <c r="E65" s="33" t="s">
        <v>1138</v>
      </c>
      <c r="F65" s="46" t="s">
        <v>1093</v>
      </c>
      <c r="G65" s="33" t="s">
        <v>210</v>
      </c>
      <c r="H65" s="44" t="s">
        <v>21</v>
      </c>
      <c r="I65" s="45" t="s">
        <v>1065</v>
      </c>
      <c r="J65" s="23" t="s">
        <v>1065</v>
      </c>
      <c r="K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Row],[Раздел]],G64)),$D$12),CONCATENATE("[SPOILER=",Таблица1[[#This Row],[Раздел]],"]"),""),IF(EXACT(Таблица1[[#This Row],[Подраздел]],H64),"",CONCATENATE(IF(ISBLANK(Таблица1[[#This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Row],[Подраздел]],H66),"",CONCATENATE("[/LIST]",IF(ISBLANK(Таблица1[[#This Row],[Подраздел]]),"","[/SPOILER]"),IF(AND(NOT(EXACT(Таблица1[[#This Row],[Раздел]],G66)),$D$12),"[/SPOILER]",)))))</f>
        <v>[*][B][COLOR=Silver][FRW][/COLOR][/B] [URL=http://promebelclub.ru/forum/showthread.php?p=200258&amp;postcount=517]Ручка D 433 золото [/URL]</v>
      </c>
      <c r="L65" s="33">
        <f>LEN(Таблица1[[#This Row],[Код]])</f>
        <v>135</v>
      </c>
    </row>
    <row r="66" spans="1:12" x14ac:dyDescent="0.25">
      <c r="A66" s="18" t="str">
        <f>IF(OR(AND(Таблица1[[#This Row],[ID сообщения]]=B65,Таблица1[[#This Row],[№ в теме]]=C65),AND(NOT(Таблица1[[#This Row],[ID сообщения]]=B65),NOT(Таблица1[[#This Row],[№ в теме]]=C65))),"",FALSE)</f>
        <v/>
      </c>
      <c r="B66" s="30">
        <f>1*MID(Таблица1[[#This Row],[Ссылка]],FIND("=",Таблица1[[#This Row],[Ссылка]])+1,FIND("&amp;",Таблица1[[#This Row],[Ссылка]])-FIND("=",Таблица1[[#This Row],[Ссылка]])-1)</f>
        <v>200006</v>
      </c>
      <c r="C66" s="30">
        <f>1*MID(Таблица1[[#This Row],[Ссылка]],FIND("&amp;",Таблица1[[#This Row],[Ссылка]])+11,LEN(Таблица1[[#This Row],[Ссылка]])-FIND("&amp;",Таблица1[[#This Row],[Ссылка]])+10)</f>
        <v>505</v>
      </c>
      <c r="D66" s="52" t="s">
        <v>248</v>
      </c>
      <c r="E66" s="33" t="s">
        <v>1139</v>
      </c>
      <c r="F66" s="46" t="s">
        <v>1093</v>
      </c>
      <c r="G66" s="33" t="s">
        <v>210</v>
      </c>
      <c r="H66" s="44" t="s">
        <v>21</v>
      </c>
      <c r="I66" s="45" t="s">
        <v>1065</v>
      </c>
      <c r="J66" s="23" t="s">
        <v>1065</v>
      </c>
      <c r="K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Row],[Раздел]],G65)),$D$12),CONCATENATE("[SPOILER=",Таблица1[[#This Row],[Раздел]],"]"),""),IF(EXACT(Таблица1[[#This Row],[Подраздел]],H65),"",CONCATENATE(IF(ISBLANK(Таблица1[[#This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Row],[Подраздел]],H67),"",CONCATENATE("[/LIST]",IF(ISBLANK(Таблица1[[#This Row],[Подраздел]]),"","[/SPOILER]"),IF(AND(NOT(EXACT(Таблица1[[#This Row],[Раздел]],G67)),$D$12),"[/SPOILER]",)))))</f>
        <v>[*][B][COLOR=Silver][FRW][/COLOR][/B] [URL=http://promebelclub.ru/forum/showthread.php?p=200006&amp;postcount=505]Ручка DG-33 G2 [/URL]</v>
      </c>
      <c r="L66" s="33">
        <f>LEN(Таблица1[[#This Row],[Код]])</f>
        <v>131</v>
      </c>
    </row>
    <row r="67" spans="1:12" x14ac:dyDescent="0.25">
      <c r="A67" s="18" t="str">
        <f>IF(OR(AND(Таблица1[[#This Row],[ID сообщения]]=B66,Таблица1[[#This Row],[№ в теме]]=C66),AND(NOT(Таблица1[[#This Row],[ID сообщения]]=B66),NOT(Таблица1[[#This Row],[№ в теме]]=C66))),"",FALSE)</f>
        <v/>
      </c>
      <c r="B67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67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67" s="52" t="s">
        <v>249</v>
      </c>
      <c r="E67" s="33" t="s">
        <v>1140</v>
      </c>
      <c r="F67" s="46" t="s">
        <v>1095</v>
      </c>
      <c r="G67" s="33" t="s">
        <v>210</v>
      </c>
      <c r="H67" s="33" t="s">
        <v>21</v>
      </c>
      <c r="I67" s="45" t="s">
        <v>1065</v>
      </c>
      <c r="J67" s="23" t="s">
        <v>1065</v>
      </c>
      <c r="K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Row],[Раздел]],G66)),$D$12),CONCATENATE("[SPOILER=",Таблица1[[#This Row],[Раздел]],"]"),""),IF(EXACT(Таблица1[[#This Row],[Подраздел]],H66),"",CONCATENATE(IF(ISBLANK(Таблица1[[#This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Row],[Подраздел]],H68),"",CONCATENATE("[/LIST]",IF(ISBLANK(Таблица1[[#This Row],[Подраздел]]),"","[/SPOILER]"),IF(AND(NOT(EXACT(Таблица1[[#This Row],[Раздел]],G68)),$D$12),"[/SPOILER]",)))))</f>
        <v>[*][B][COLOR=Gray][F3D][/COLOR][/B] [URL=http://promebelclub.ru/forum/showthread.php?p=163297&amp;postcount=456]Ручка Falso РК-102 никель (INOX) 256 мм [/URL]</v>
      </c>
      <c r="L67" s="33">
        <f>LEN(Таблица1[[#This Row],[Код]])</f>
        <v>154</v>
      </c>
    </row>
    <row r="68" spans="1:12" x14ac:dyDescent="0.25">
      <c r="A68" s="18" t="str">
        <f>IF(OR(AND(Таблица1[[#This Row],[ID сообщения]]=B67,Таблица1[[#This Row],[№ в теме]]=C67),AND(NOT(Таблица1[[#This Row],[ID сообщения]]=B67),NOT(Таблица1[[#This Row],[№ в теме]]=C67))),"",FALSE)</f>
        <v/>
      </c>
      <c r="B68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68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68" s="52" t="s">
        <v>249</v>
      </c>
      <c r="E68" s="33" t="s">
        <v>1141</v>
      </c>
      <c r="F68" s="46" t="s">
        <v>1095</v>
      </c>
      <c r="G68" s="33" t="s">
        <v>210</v>
      </c>
      <c r="H68" s="33" t="s">
        <v>21</v>
      </c>
      <c r="I68" s="45" t="s">
        <v>1065</v>
      </c>
      <c r="J68" s="23" t="s">
        <v>1065</v>
      </c>
      <c r="K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Row],[Раздел]],G67)),$D$12),CONCATENATE("[SPOILER=",Таблица1[[#This Row],[Раздел]],"]"),""),IF(EXACT(Таблица1[[#This Row],[Подраздел]],H67),"",CONCATENATE(IF(ISBLANK(Таблица1[[#This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Row],[Подраздел]],H69),"",CONCATENATE("[/LIST]",IF(ISBLANK(Таблица1[[#This Row],[Подраздел]]),"","[/SPOILER]"),IF(AND(NOT(EXACT(Таблица1[[#This Row],[Раздел]],G69)),$D$12),"[/SPOILER]",)))))</f>
        <v>[*][B][COLOR=Gray][F3D][/COLOR][/B] [URL=http://promebelclub.ru/forum/showthread.php?p=163297&amp;postcount=456]Ручка Falso РК-103 хром матовый 256 мм [/URL]</v>
      </c>
      <c r="L68" s="33">
        <f>LEN(Таблица1[[#This Row],[Код]])</f>
        <v>153</v>
      </c>
    </row>
    <row r="69" spans="1:12" x14ac:dyDescent="0.25">
      <c r="A69" s="18" t="str">
        <f>IF(OR(AND(Таблица1[[#This Row],[ID сообщения]]=B68,Таблица1[[#This Row],[№ в теме]]=C68),AND(NOT(Таблица1[[#This Row],[ID сообщения]]=B68),NOT(Таблица1[[#This Row],[№ в теме]]=C68))),"",FALSE)</f>
        <v/>
      </c>
      <c r="B69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69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69" s="52" t="s">
        <v>249</v>
      </c>
      <c r="E69" s="33" t="s">
        <v>1142</v>
      </c>
      <c r="F69" s="46" t="s">
        <v>1095</v>
      </c>
      <c r="G69" s="33" t="s">
        <v>210</v>
      </c>
      <c r="H69" s="33" t="s">
        <v>21</v>
      </c>
      <c r="I69" s="45" t="s">
        <v>1065</v>
      </c>
      <c r="J69" s="23" t="s">
        <v>1065</v>
      </c>
      <c r="K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Row],[Раздел]],G68)),$D$12),CONCATENATE("[SPOILER=",Таблица1[[#This Row],[Раздел]],"]"),""),IF(EXACT(Таблица1[[#This Row],[Подраздел]],H68),"",CONCATENATE(IF(ISBLANK(Таблица1[[#This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Row],[Подраздел]],H70),"",CONCATENATE("[/LIST]",IF(ISBLANK(Таблица1[[#This Row],[Подраздел]]),"","[/SPOILER]"),IF(AND(NOT(EXACT(Таблица1[[#This Row],[Раздел]],G70)),$D$12),"[/SPOILER]",)))))</f>
        <v>[*][B][COLOR=Gray][F3D][/COLOR][/B] [URL=http://promebelclub.ru/forum/showthread.php?p=163297&amp;postcount=456]Ручка Falso РК-106 хром матовый 32 мм [/URL]</v>
      </c>
      <c r="L69" s="33">
        <f>LEN(Таблица1[[#This Row],[Код]])</f>
        <v>152</v>
      </c>
    </row>
    <row r="70" spans="1:12" x14ac:dyDescent="0.25">
      <c r="A70" s="18" t="str">
        <f>IF(OR(AND(Таблица1[[#This Row],[ID сообщения]]=B69,Таблица1[[#This Row],[№ в теме]]=C69),AND(NOT(Таблица1[[#This Row],[ID сообщения]]=B69),NOT(Таблица1[[#This Row],[№ в теме]]=C69))),"",FALSE)</f>
        <v/>
      </c>
      <c r="B70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0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0" s="52" t="s">
        <v>249</v>
      </c>
      <c r="E70" s="33" t="s">
        <v>1143</v>
      </c>
      <c r="F70" s="46" t="s">
        <v>1095</v>
      </c>
      <c r="G70" s="33" t="s">
        <v>210</v>
      </c>
      <c r="H70" s="33" t="s">
        <v>21</v>
      </c>
      <c r="I70" s="45" t="s">
        <v>1065</v>
      </c>
      <c r="J70" s="23" t="s">
        <v>1065</v>
      </c>
      <c r="K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Row],[Раздел]],G69)),$D$12),CONCATENATE("[SPOILER=",Таблица1[[#This Row],[Раздел]],"]"),""),IF(EXACT(Таблица1[[#This Row],[Подраздел]],H69),"",CONCATENATE(IF(ISBLANK(Таблица1[[#This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Row],[Подраздел]],H71),"",CONCATENATE("[/LIST]",IF(ISBLANK(Таблица1[[#This Row],[Подраздел]]),"","[/SPOILER]"),IF(AND(NOT(EXACT(Таблица1[[#This Row],[Раздел]],G71)),$D$12),"[/SPOILER]",)))))</f>
        <v>[*][B][COLOR=Gray][F3D][/COLOR][/B] [URL=http://promebelclub.ru/forum/showthread.php?p=163297&amp;postcount=456]Ручка Falso РК-107 никель (INOX) 32 мм [/URL]</v>
      </c>
      <c r="L70" s="33">
        <f>LEN(Таблица1[[#This Row],[Код]])</f>
        <v>153</v>
      </c>
    </row>
    <row r="71" spans="1:12" x14ac:dyDescent="0.25">
      <c r="A71" s="18" t="str">
        <f>IF(OR(AND(Таблица1[[#This Row],[ID сообщения]]=B70,Таблица1[[#This Row],[№ в теме]]=C70),AND(NOT(Таблица1[[#This Row],[ID сообщения]]=B70),NOT(Таблица1[[#This Row],[№ в теме]]=C70))),"",FALSE)</f>
        <v/>
      </c>
      <c r="B71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1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1" s="52" t="s">
        <v>249</v>
      </c>
      <c r="E71" s="33" t="s">
        <v>1144</v>
      </c>
      <c r="F71" s="46" t="s">
        <v>1095</v>
      </c>
      <c r="G71" s="33" t="s">
        <v>210</v>
      </c>
      <c r="H71" s="33" t="s">
        <v>21</v>
      </c>
      <c r="I71" s="45" t="s">
        <v>1065</v>
      </c>
      <c r="J71" s="23" t="s">
        <v>1065</v>
      </c>
      <c r="K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Row],[Раздел]],G70)),$D$12),CONCATENATE("[SPOILER=",Таблица1[[#This Row],[Раздел]],"]"),""),IF(EXACT(Таблица1[[#This Row],[Подраздел]],H70),"",CONCATENATE(IF(ISBLANK(Таблица1[[#This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Row],[Подраздел]],H72),"",CONCATENATE("[/LIST]",IF(ISBLANK(Таблица1[[#This Row],[Подраздел]]),"","[/SPOILER]"),IF(AND(NOT(EXACT(Таблица1[[#This Row],[Раздел]],G72)),$D$12),"[/SPOILER]",)))))</f>
        <v>[*][B][COLOR=Gray][F3D][/COLOR][/B] [URL=http://promebelclub.ru/forum/showthread.php?p=163297&amp;postcount=456]Ручка Falso РК-337 хром блестящий 320 мм [/URL]</v>
      </c>
      <c r="L71" s="33">
        <f>LEN(Таблица1[[#This Row],[Код]])</f>
        <v>155</v>
      </c>
    </row>
    <row r="72" spans="1:12" x14ac:dyDescent="0.25">
      <c r="A72" s="18" t="str">
        <f>IF(OR(AND(Таблица1[[#This Row],[ID сообщения]]=B71,Таблица1[[#This Row],[№ в теме]]=C71),AND(NOT(Таблица1[[#This Row],[ID сообщения]]=B71),NOT(Таблица1[[#This Row],[№ в теме]]=C71))),"",FALSE)</f>
        <v/>
      </c>
      <c r="B72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2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2" s="52" t="s">
        <v>249</v>
      </c>
      <c r="E72" s="33" t="s">
        <v>1145</v>
      </c>
      <c r="F72" s="46" t="s">
        <v>1095</v>
      </c>
      <c r="G72" s="33" t="s">
        <v>210</v>
      </c>
      <c r="H72" s="33" t="s">
        <v>21</v>
      </c>
      <c r="I72" s="45" t="s">
        <v>1065</v>
      </c>
      <c r="J72" s="23" t="s">
        <v>1065</v>
      </c>
      <c r="K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Row],[Раздел]],G71)),$D$12),CONCATENATE("[SPOILER=",Таблица1[[#This Row],[Раздел]],"]"),""),IF(EXACT(Таблица1[[#This Row],[Подраздел]],H71),"",CONCATENATE(IF(ISBLANK(Таблица1[[#This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Row],[Подраздел]],H73),"",CONCATENATE("[/LIST]",IF(ISBLANK(Таблица1[[#This Row],[Подраздел]]),"","[/SPOILER]"),IF(AND(NOT(EXACT(Таблица1[[#This Row],[Раздел]],G73)),$D$12),"[/SPOILER]",)))))</f>
        <v>[*][B][COLOR=Gray][F3D][/COLOR][/B] [URL=http://promebelclub.ru/forum/showthread.php?p=163297&amp;postcount=456]Ручка Falso РК-40 хром матовый 320 мм [/URL]</v>
      </c>
      <c r="L72" s="33">
        <f>LEN(Таблица1[[#This Row],[Код]])</f>
        <v>152</v>
      </c>
    </row>
    <row r="73" spans="1:12" x14ac:dyDescent="0.25">
      <c r="A73" s="18" t="str">
        <f>IF(OR(AND(Таблица1[[#This Row],[ID сообщения]]=B72,Таблица1[[#This Row],[№ в теме]]=C72),AND(NOT(Таблица1[[#This Row],[ID сообщения]]=B72),NOT(Таблица1[[#This Row],[№ в теме]]=C72))),"",FALSE)</f>
        <v/>
      </c>
      <c r="B73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3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3" s="52" t="s">
        <v>249</v>
      </c>
      <c r="E73" s="33" t="s">
        <v>1146</v>
      </c>
      <c r="F73" s="46" t="s">
        <v>1095</v>
      </c>
      <c r="G73" s="33" t="s">
        <v>210</v>
      </c>
      <c r="H73" s="33" t="s">
        <v>21</v>
      </c>
      <c r="I73" s="45" t="s">
        <v>1065</v>
      </c>
      <c r="J73" s="23" t="s">
        <v>1065</v>
      </c>
      <c r="K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Row],[Раздел]],G72)),$D$12),CONCATENATE("[SPOILER=",Таблица1[[#This Row],[Раздел]],"]"),""),IF(EXACT(Таблица1[[#This Row],[Подраздел]],H72),"",CONCATENATE(IF(ISBLANK(Таблица1[[#This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Row],[Подраздел]],H74),"",CONCATENATE("[/LIST]",IF(ISBLANK(Таблица1[[#This Row],[Подраздел]]),"","[/SPOILER]"),IF(AND(NOT(EXACT(Таблица1[[#This Row],[Раздел]],G74)),$D$12),"[/SPOILER]",)))))</f>
        <v>[*][B][COLOR=Gray][F3D][/COLOR][/B] [URL=http://promebelclub.ru/forum/showthread.php?p=163297&amp;postcount=456]Ручка Falso РК-41 алюминий 128 мм [/URL]</v>
      </c>
      <c r="L73" s="33">
        <f>LEN(Таблица1[[#This Row],[Код]])</f>
        <v>148</v>
      </c>
    </row>
    <row r="74" spans="1:12" x14ac:dyDescent="0.25">
      <c r="A74" s="18" t="str">
        <f>IF(OR(AND(Таблица1[[#This Row],[ID сообщения]]=B73,Таблица1[[#This Row],[№ в теме]]=C73),AND(NOT(Таблица1[[#This Row],[ID сообщения]]=B73),NOT(Таблица1[[#This Row],[№ в теме]]=C73))),"",FALSE)</f>
        <v/>
      </c>
      <c r="B74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4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4" s="52" t="s">
        <v>249</v>
      </c>
      <c r="E74" s="33" t="s">
        <v>1147</v>
      </c>
      <c r="F74" s="46" t="s">
        <v>1095</v>
      </c>
      <c r="G74" s="33" t="s">
        <v>210</v>
      </c>
      <c r="H74" s="33" t="s">
        <v>21</v>
      </c>
      <c r="I74" s="45" t="s">
        <v>1065</v>
      </c>
      <c r="J74" s="23" t="s">
        <v>1065</v>
      </c>
      <c r="K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Row],[Раздел]],G73)),$D$12),CONCATENATE("[SPOILER=",Таблица1[[#This Row],[Раздел]],"]"),""),IF(EXACT(Таблица1[[#This Row],[Подраздел]],H73),"",CONCATENATE(IF(ISBLANK(Таблица1[[#This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Row],[Подраздел]],H75),"",CONCATENATE("[/LIST]",IF(ISBLANK(Таблица1[[#This Row],[Подраздел]]),"","[/SPOILER]"),IF(AND(NOT(EXACT(Таблица1[[#This Row],[Раздел]],G75)),$D$12),"[/SPOILER]",)))))</f>
        <v>[*][B][COLOR=Gray][F3D][/COLOR][/B] [URL=http://promebelclub.ru/forum/showthread.php?p=163297&amp;postcount=456]Ручка Falso РК-42 алюминий 192 мм [/URL]</v>
      </c>
      <c r="L74" s="33">
        <f>LEN(Таблица1[[#This Row],[Код]])</f>
        <v>148</v>
      </c>
    </row>
    <row r="75" spans="1:12" x14ac:dyDescent="0.25">
      <c r="A75" s="18" t="str">
        <f>IF(OR(AND(Таблица1[[#This Row],[ID сообщения]]=B74,Таблица1[[#This Row],[№ в теме]]=C74),AND(NOT(Таблица1[[#This Row],[ID сообщения]]=B74),NOT(Таблица1[[#This Row],[№ в теме]]=C74))),"",FALSE)</f>
        <v/>
      </c>
      <c r="B75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5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5" s="52" t="s">
        <v>249</v>
      </c>
      <c r="E75" s="33" t="s">
        <v>1148</v>
      </c>
      <c r="F75" s="46" t="s">
        <v>1095</v>
      </c>
      <c r="G75" s="33" t="s">
        <v>210</v>
      </c>
      <c r="H75" s="33" t="s">
        <v>21</v>
      </c>
      <c r="I75" s="45" t="s">
        <v>1065</v>
      </c>
      <c r="J75" s="23" t="s">
        <v>1065</v>
      </c>
      <c r="K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Row],[Раздел]],G74)),$D$12),CONCATENATE("[SPOILER=",Таблица1[[#This Row],[Раздел]],"]"),""),IF(EXACT(Таблица1[[#This Row],[Подраздел]],H74),"",CONCATENATE(IF(ISBLANK(Таблица1[[#This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Row],[Подраздел]],H76),"",CONCATENATE("[/LIST]",IF(ISBLANK(Таблица1[[#This Row],[Подраздел]]),"","[/SPOILER]"),IF(AND(NOT(EXACT(Таблица1[[#This Row],[Раздел]],G76)),$D$12),"[/SPOILER]",)))))</f>
        <v>[*][B][COLOR=Gray][F3D][/COLOR][/B] [URL=http://promebelclub.ru/forum/showthread.php?p=163297&amp;postcount=456]Ручка Falso РК-43 алюминий 320 мм [/URL]</v>
      </c>
      <c r="L75" s="33">
        <f>LEN(Таблица1[[#This Row],[Код]])</f>
        <v>148</v>
      </c>
    </row>
    <row r="76" spans="1:12" x14ac:dyDescent="0.25">
      <c r="A76" s="18" t="str">
        <f>IF(OR(AND(Таблица1[[#This Row],[ID сообщения]]=B75,Таблица1[[#This Row],[№ в теме]]=C75),AND(NOT(Таблица1[[#This Row],[ID сообщения]]=B75),NOT(Таблица1[[#This Row],[№ в теме]]=C75))),"",FALSE)</f>
        <v/>
      </c>
      <c r="B76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6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6" s="52" t="s">
        <v>249</v>
      </c>
      <c r="E76" s="33" t="s">
        <v>1149</v>
      </c>
      <c r="F76" s="46" t="s">
        <v>1095</v>
      </c>
      <c r="G76" s="33" t="s">
        <v>210</v>
      </c>
      <c r="H76" s="33" t="s">
        <v>21</v>
      </c>
      <c r="I76" s="45" t="s">
        <v>1065</v>
      </c>
      <c r="J76" s="23" t="s">
        <v>1065</v>
      </c>
      <c r="K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Row],[Раздел]],G75)),$D$12),CONCATENATE("[SPOILER=",Таблица1[[#This Row],[Раздел]],"]"),""),IF(EXACT(Таблица1[[#This Row],[Подраздел]],H75),"",CONCATENATE(IF(ISBLANK(Таблица1[[#This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Row],[Подраздел]],H77),"",CONCATENATE("[/LIST]",IF(ISBLANK(Таблица1[[#This Row],[Подраздел]]),"","[/SPOILER]"),IF(AND(NOT(EXACT(Таблица1[[#This Row],[Раздел]],G77)),$D$12),"[/SPOILER]",)))))</f>
        <v>[*][B][COLOR=Gray][F3D][/COLOR][/B] [URL=http://promebelclub.ru/forum/showthread.php?p=163297&amp;postcount=456]Ручка Falso РК-46 никель (INOX) 64 мм [/URL]</v>
      </c>
      <c r="L76" s="33">
        <f>LEN(Таблица1[[#This Row],[Код]])</f>
        <v>152</v>
      </c>
    </row>
    <row r="77" spans="1:12" x14ac:dyDescent="0.25">
      <c r="A77" s="18" t="str">
        <f>IF(OR(AND(Таблица1[[#This Row],[ID сообщения]]=B76,Таблица1[[#This Row],[№ в теме]]=C76),AND(NOT(Таблица1[[#This Row],[ID сообщения]]=B76),NOT(Таблица1[[#This Row],[№ в теме]]=C76))),"",FALSE)</f>
        <v/>
      </c>
      <c r="B77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7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7" s="52" t="s">
        <v>249</v>
      </c>
      <c r="E77" s="33" t="s">
        <v>1150</v>
      </c>
      <c r="F77" s="46" t="s">
        <v>1095</v>
      </c>
      <c r="G77" s="33" t="s">
        <v>210</v>
      </c>
      <c r="H77" s="33" t="s">
        <v>21</v>
      </c>
      <c r="I77" s="45" t="s">
        <v>1065</v>
      </c>
      <c r="J77" s="23" t="s">
        <v>1065</v>
      </c>
      <c r="K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Row],[Раздел]],G76)),$D$12),CONCATENATE("[SPOILER=",Таблица1[[#This Row],[Раздел]],"]"),""),IF(EXACT(Таблица1[[#This Row],[Подраздел]],H76),"",CONCATENATE(IF(ISBLANK(Таблица1[[#This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Row],[Подраздел]],H78),"",CONCATENATE("[/LIST]",IF(ISBLANK(Таблица1[[#This Row],[Подраздел]]),"","[/SPOILER]"),IF(AND(NOT(EXACT(Таблица1[[#This Row],[Раздел]],G78)),$D$12),"[/SPOILER]",)))))</f>
        <v>[*][B][COLOR=Gray][F3D][/COLOR][/B] [URL=http://promebelclub.ru/forum/showthread.php?p=163297&amp;postcount=456]Ручка Falso РК-47 хром матовый 64 мм [/URL]</v>
      </c>
      <c r="L77" s="33">
        <f>LEN(Таблица1[[#This Row],[Код]])</f>
        <v>151</v>
      </c>
    </row>
    <row r="78" spans="1:12" x14ac:dyDescent="0.25">
      <c r="A78" s="18" t="str">
        <f>IF(OR(AND(Таблица1[[#This Row],[ID сообщения]]=B77,Таблица1[[#This Row],[№ в теме]]=C77),AND(NOT(Таблица1[[#This Row],[ID сообщения]]=B77),NOT(Таблица1[[#This Row],[№ в теме]]=C77))),"",FALSE)</f>
        <v/>
      </c>
      <c r="B78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8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8" s="52" t="s">
        <v>249</v>
      </c>
      <c r="E78" s="33" t="s">
        <v>1151</v>
      </c>
      <c r="F78" s="46" t="s">
        <v>1095</v>
      </c>
      <c r="G78" s="33" t="s">
        <v>210</v>
      </c>
      <c r="H78" s="33" t="s">
        <v>21</v>
      </c>
      <c r="I78" s="45" t="s">
        <v>1065</v>
      </c>
      <c r="J78" s="23" t="s">
        <v>1065</v>
      </c>
      <c r="K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Row],[Раздел]],G77)),$D$12),CONCATENATE("[SPOILER=",Таблица1[[#This Row],[Раздел]],"]"),""),IF(EXACT(Таблица1[[#This Row],[Подраздел]],H77),"",CONCATENATE(IF(ISBLANK(Таблица1[[#This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Row],[Подраздел]],H79),"",CONCATENATE("[/LIST]",IF(ISBLANK(Таблица1[[#This Row],[Подраздел]]),"","[/SPOILER]"),IF(AND(NOT(EXACT(Таблица1[[#This Row],[Раздел]],G79)),$D$12),"[/SPOILER]",)))))</f>
        <v>[*][B][COLOR=Gray][F3D][/COLOR][/B] [URL=http://promebelclub.ru/forum/showthread.php?p=163297&amp;postcount=456]Ручка Falso РК-48 никель (INOX) 128 мм [/URL]</v>
      </c>
      <c r="L78" s="33">
        <f>LEN(Таблица1[[#This Row],[Код]])</f>
        <v>153</v>
      </c>
    </row>
    <row r="79" spans="1:12" x14ac:dyDescent="0.25">
      <c r="A79" s="18" t="str">
        <f>IF(OR(AND(Таблица1[[#This Row],[ID сообщения]]=B78,Таблица1[[#This Row],[№ в теме]]=C78),AND(NOT(Таблица1[[#This Row],[ID сообщения]]=B78),NOT(Таблица1[[#This Row],[№ в теме]]=C78))),"",FALSE)</f>
        <v/>
      </c>
      <c r="B79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79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79" s="52" t="s">
        <v>249</v>
      </c>
      <c r="E79" s="33" t="s">
        <v>1152</v>
      </c>
      <c r="F79" s="46" t="s">
        <v>1095</v>
      </c>
      <c r="G79" s="33" t="s">
        <v>210</v>
      </c>
      <c r="H79" s="33" t="s">
        <v>21</v>
      </c>
      <c r="I79" s="45" t="s">
        <v>1065</v>
      </c>
      <c r="J79" s="23" t="s">
        <v>1065</v>
      </c>
      <c r="K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Row],[Раздел]],G78)),$D$12),CONCATENATE("[SPOILER=",Таблица1[[#This Row],[Раздел]],"]"),""),IF(EXACT(Таблица1[[#This Row],[Подраздел]],H78),"",CONCATENATE(IF(ISBLANK(Таблица1[[#This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Row],[Подраздел]],H80),"",CONCATENATE("[/LIST]",IF(ISBLANK(Таблица1[[#This Row],[Подраздел]]),"","[/SPOILER]"),IF(AND(NOT(EXACT(Таблица1[[#This Row],[Раздел]],G80)),$D$12),"[/SPOILER]",)))))</f>
        <v>[*][B][COLOR=Gray][F3D][/COLOR][/B] [URL=http://promebelclub.ru/forum/showthread.php?p=163297&amp;postcount=456]Ручка Falso РК-49 хром матовый 128 мм [/URL]</v>
      </c>
      <c r="L79" s="33">
        <f>LEN(Таблица1[[#This Row],[Код]])</f>
        <v>152</v>
      </c>
    </row>
    <row r="80" spans="1:12" x14ac:dyDescent="0.25">
      <c r="A80" s="18" t="str">
        <f>IF(OR(AND(Таблица1[[#This Row],[ID сообщения]]=B79,Таблица1[[#This Row],[№ в теме]]=C79),AND(NOT(Таблица1[[#This Row],[ID сообщения]]=B79),NOT(Таблица1[[#This Row],[№ в теме]]=C79))),"",FALSE)</f>
        <v/>
      </c>
      <c r="B80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80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80" s="52" t="s">
        <v>249</v>
      </c>
      <c r="E80" s="33" t="s">
        <v>1153</v>
      </c>
      <c r="F80" s="46" t="s">
        <v>1095</v>
      </c>
      <c r="G80" s="33" t="s">
        <v>210</v>
      </c>
      <c r="H80" s="33" t="s">
        <v>21</v>
      </c>
      <c r="I80" s="45" t="s">
        <v>1065</v>
      </c>
      <c r="J80" s="23" t="s">
        <v>1065</v>
      </c>
      <c r="K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Row],[Раздел]],G79)),$D$12),CONCATENATE("[SPOILER=",Таблица1[[#This Row],[Раздел]],"]"),""),IF(EXACT(Таблица1[[#This Row],[Подраздел]],H79),"",CONCATENATE(IF(ISBLANK(Таблица1[[#This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Row],[Подраздел]],H81),"",CONCATENATE("[/LIST]",IF(ISBLANK(Таблица1[[#This Row],[Подраздел]]),"","[/SPOILER]"),IF(AND(NOT(EXACT(Таблица1[[#This Row],[Раздел]],G81)),$D$12),"[/SPOILER]",)))))</f>
        <v>[*][B][COLOR=Gray][F3D][/COLOR][/B] [URL=http://promebelclub.ru/forum/showthread.php?p=163297&amp;postcount=456]Ручка Falso РК-69 никель (INOX) 320 мм [/URL]</v>
      </c>
      <c r="L80" s="33">
        <f>LEN(Таблица1[[#This Row],[Код]])</f>
        <v>153</v>
      </c>
    </row>
    <row r="81" spans="1:12" x14ac:dyDescent="0.25">
      <c r="A81" s="18" t="str">
        <f>IF(OR(AND(Таблица1[[#This Row],[ID сообщения]]=B80,Таблица1[[#This Row],[№ в теме]]=C80),AND(NOT(Таблица1[[#This Row],[ID сообщения]]=B80),NOT(Таблица1[[#This Row],[№ в теме]]=C80))),"",FALSE)</f>
        <v/>
      </c>
      <c r="B81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81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81" s="52" t="s">
        <v>249</v>
      </c>
      <c r="E81" s="33" t="s">
        <v>1154</v>
      </c>
      <c r="F81" s="46" t="s">
        <v>1095</v>
      </c>
      <c r="G81" s="33" t="s">
        <v>210</v>
      </c>
      <c r="H81" s="33" t="s">
        <v>21</v>
      </c>
      <c r="I81" s="45" t="s">
        <v>1065</v>
      </c>
      <c r="J81" s="23" t="s">
        <v>1065</v>
      </c>
      <c r="K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Row],[Раздел]],G80)),$D$12),CONCATENATE("[SPOILER=",Таблица1[[#This Row],[Раздел]],"]"),""),IF(EXACT(Таблица1[[#This Row],[Подраздел]],H80),"",CONCATENATE(IF(ISBLANK(Таблица1[[#This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Row],[Подраздел]],H82),"",CONCATENATE("[/LIST]",IF(ISBLANK(Таблица1[[#This Row],[Подраздел]]),"","[/SPOILER]"),IF(AND(NOT(EXACT(Таблица1[[#This Row],[Раздел]],G82)),$D$12),"[/SPOILER]",)))))</f>
        <v>[*][B][COLOR=Gray][F3D][/COLOR][/B] [URL=http://promebelclub.ru/forum/showthread.php?p=163297&amp;postcount=456]Ручка Falso РК-70 хром матовый 320 мм [/URL]</v>
      </c>
      <c r="L81" s="33">
        <f>LEN(Таблица1[[#This Row],[Код]])</f>
        <v>152</v>
      </c>
    </row>
    <row r="82" spans="1:12" x14ac:dyDescent="0.25">
      <c r="A82" s="18" t="str">
        <f>IF(OR(AND(Таблица1[[#This Row],[ID сообщения]]=B81,Таблица1[[#This Row],[№ в теме]]=C81),AND(NOT(Таблица1[[#This Row],[ID сообщения]]=B81),NOT(Таблица1[[#This Row],[№ в теме]]=C81))),"",FALSE)</f>
        <v/>
      </c>
      <c r="B82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82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82" s="52" t="s">
        <v>249</v>
      </c>
      <c r="E82" s="33" t="s">
        <v>1155</v>
      </c>
      <c r="F82" s="46" t="s">
        <v>1095</v>
      </c>
      <c r="G82" s="33" t="s">
        <v>210</v>
      </c>
      <c r="H82" s="33" t="s">
        <v>21</v>
      </c>
      <c r="I82" s="45" t="s">
        <v>1065</v>
      </c>
      <c r="J82" s="23" t="s">
        <v>1065</v>
      </c>
      <c r="K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Row],[Раздел]],G81)),$D$12),CONCATENATE("[SPOILER=",Таблица1[[#This Row],[Раздел]],"]"),""),IF(EXACT(Таблица1[[#This Row],[Подраздел]],H81),"",CONCATENATE(IF(ISBLANK(Таблица1[[#This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Row],[Подраздел]],H83),"",CONCATENATE("[/LIST]",IF(ISBLANK(Таблица1[[#This Row],[Подраздел]]),"","[/SPOILER]"),IF(AND(NOT(EXACT(Таблица1[[#This Row],[Раздел]],G83)),$D$12),"[/SPOILER]",)))))</f>
        <v>[*][B][COLOR=Gray][F3D][/COLOR][/B] [URL=http://promebelclub.ru/forum/showthread.php?p=163297&amp;postcount=456]Ручка Falso РК-71 никель (INOX) 320 мм [/URL]</v>
      </c>
      <c r="L82" s="33">
        <f>LEN(Таблица1[[#This Row],[Код]])</f>
        <v>153</v>
      </c>
    </row>
    <row r="83" spans="1:12" x14ac:dyDescent="0.25">
      <c r="A83" s="18" t="str">
        <f>IF(OR(AND(Таблица1[[#This Row],[ID сообщения]]=B82,Таблица1[[#This Row],[№ в теме]]=C82),AND(NOT(Таблица1[[#This Row],[ID сообщения]]=B82),NOT(Таблица1[[#This Row],[№ в теме]]=C82))),"",FALSE)</f>
        <v/>
      </c>
      <c r="B83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83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83" s="52" t="s">
        <v>249</v>
      </c>
      <c r="E83" s="33" t="s">
        <v>1156</v>
      </c>
      <c r="F83" s="46" t="s">
        <v>1095</v>
      </c>
      <c r="G83" s="33" t="s">
        <v>210</v>
      </c>
      <c r="H83" s="33" t="s">
        <v>21</v>
      </c>
      <c r="I83" s="45" t="s">
        <v>1065</v>
      </c>
      <c r="J83" s="23" t="s">
        <v>1065</v>
      </c>
      <c r="K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Row],[Раздел]],G82)),$D$12),CONCATENATE("[SPOILER=",Таблица1[[#This Row],[Раздел]],"]"),""),IF(EXACT(Таблица1[[#This Row],[Подраздел]],H82),"",CONCATENATE(IF(ISBLANK(Таблица1[[#This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Row],[Подраздел]],H84),"",CONCATENATE("[/LIST]",IF(ISBLANK(Таблица1[[#This Row],[Подраздел]]),"","[/SPOILER]"),IF(AND(NOT(EXACT(Таблица1[[#This Row],[Раздел]],G84)),$D$12),"[/SPOILER]",)))))</f>
        <v>[*][B][COLOR=Gray][F3D][/COLOR][/B] [URL=http://promebelclub.ru/forum/showthread.php?p=163297&amp;postcount=456]Ручка Falso РК-72 хром матовый 320 мм [/URL]</v>
      </c>
      <c r="L83" s="33">
        <f>LEN(Таблица1[[#This Row],[Код]])</f>
        <v>152</v>
      </c>
    </row>
    <row r="84" spans="1:12" x14ac:dyDescent="0.25">
      <c r="A84" s="18" t="str">
        <f>IF(OR(AND(Таблица1[[#This Row],[ID сообщения]]=B83,Таблица1[[#This Row],[№ в теме]]=C83),AND(NOT(Таблица1[[#This Row],[ID сообщения]]=B83),NOT(Таблица1[[#This Row],[№ в теме]]=C83))),"",FALSE)</f>
        <v/>
      </c>
      <c r="B84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84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84" s="52" t="s">
        <v>249</v>
      </c>
      <c r="E84" s="33" t="s">
        <v>1157</v>
      </c>
      <c r="F84" s="46" t="s">
        <v>1095</v>
      </c>
      <c r="G84" s="33" t="s">
        <v>210</v>
      </c>
      <c r="H84" s="33" t="s">
        <v>21</v>
      </c>
      <c r="I84" s="45" t="s">
        <v>1065</v>
      </c>
      <c r="J84" s="23" t="s">
        <v>1065</v>
      </c>
      <c r="K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Row],[Раздел]],G83)),$D$12),CONCATENATE("[SPOILER=",Таблица1[[#This Row],[Раздел]],"]"),""),IF(EXACT(Таблица1[[#This Row],[Подраздел]],H83),"",CONCATENATE(IF(ISBLANK(Таблица1[[#This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Row],[Подраздел]],H85),"",CONCATENATE("[/LIST]",IF(ISBLANK(Таблица1[[#This Row],[Подраздел]]),"","[/SPOILER]"),IF(AND(NOT(EXACT(Таблица1[[#This Row],[Раздел]],G85)),$D$12),"[/SPOILER]",)))))</f>
        <v>[*][B][COLOR=Gray][F3D][/COLOR][/B] [URL=http://promebelclub.ru/forum/showthread.php?p=163297&amp;postcount=456]Ручка Falso РК-80 никель (INOX) 320 мм [/URL]</v>
      </c>
      <c r="L84" s="33">
        <f>LEN(Таблица1[[#This Row],[Код]])</f>
        <v>153</v>
      </c>
    </row>
    <row r="85" spans="1:12" x14ac:dyDescent="0.25">
      <c r="A85" s="18" t="str">
        <f>IF(OR(AND(Таблица1[[#This Row],[ID сообщения]]=B84,Таблица1[[#This Row],[№ в теме]]=C84),AND(NOT(Таблица1[[#This Row],[ID сообщения]]=B84),NOT(Таблица1[[#This Row],[№ в теме]]=C84))),"",FALSE)</f>
        <v/>
      </c>
      <c r="B85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85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85" s="52" t="s">
        <v>249</v>
      </c>
      <c r="E85" s="33" t="s">
        <v>1158</v>
      </c>
      <c r="F85" s="46" t="s">
        <v>1095</v>
      </c>
      <c r="G85" s="33" t="s">
        <v>210</v>
      </c>
      <c r="H85" s="33" t="s">
        <v>21</v>
      </c>
      <c r="I85" s="45" t="s">
        <v>1065</v>
      </c>
      <c r="J85" s="23" t="s">
        <v>1065</v>
      </c>
      <c r="K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Row],[Раздел]],G84)),$D$12),CONCATENATE("[SPOILER=",Таблица1[[#This Row],[Раздел]],"]"),""),IF(EXACT(Таблица1[[#This Row],[Подраздел]],H84),"",CONCATENATE(IF(ISBLANK(Таблица1[[#This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Row],[Подраздел]],H86),"",CONCATENATE("[/LIST]",IF(ISBLANK(Таблица1[[#This Row],[Подраздел]]),"","[/SPOILER]"),IF(AND(NOT(EXACT(Таблица1[[#This Row],[Раздел]],G86)),$D$12),"[/SPOILER]",)))))</f>
        <v>[*][B][COLOR=Gray][F3D][/COLOR][/B] [URL=http://promebelclub.ru/forum/showthread.php?p=163297&amp;postcount=456]Ручка Falso РК-81 хром матовый 320 мм [/URL]</v>
      </c>
      <c r="L85" s="33">
        <f>LEN(Таблица1[[#This Row],[Код]])</f>
        <v>152</v>
      </c>
    </row>
    <row r="86" spans="1:12" x14ac:dyDescent="0.25">
      <c r="A86" s="18" t="str">
        <f>IF(OR(AND(Таблица1[[#This Row],[ID сообщения]]=B85,Таблица1[[#This Row],[№ в теме]]=C85),AND(NOT(Таблица1[[#This Row],[ID сообщения]]=B85),NOT(Таблица1[[#This Row],[№ в теме]]=C85))),"",FALSE)</f>
        <v/>
      </c>
      <c r="B86" s="30">
        <f>1*MID(Таблица1[[#This Row],[Ссылка]],FIND("=",Таблица1[[#This Row],[Ссылка]])+1,FIND("&amp;",Таблица1[[#This Row],[Ссылка]])-FIND("=",Таблица1[[#This Row],[Ссылка]])-1)</f>
        <v>163297</v>
      </c>
      <c r="C86" s="30">
        <f>1*MID(Таблица1[[#This Row],[Ссылка]],FIND("&amp;",Таблица1[[#This Row],[Ссылка]])+11,LEN(Таблица1[[#This Row],[Ссылка]])-FIND("&amp;",Таблица1[[#This Row],[Ссылка]])+10)</f>
        <v>456</v>
      </c>
      <c r="D86" s="52" t="s">
        <v>249</v>
      </c>
      <c r="E86" s="33" t="s">
        <v>1159</v>
      </c>
      <c r="F86" s="46" t="s">
        <v>1095</v>
      </c>
      <c r="G86" s="33" t="s">
        <v>210</v>
      </c>
      <c r="H86" s="33" t="s">
        <v>21</v>
      </c>
      <c r="I86" s="45" t="s">
        <v>1065</v>
      </c>
      <c r="J86" s="23" t="s">
        <v>1065</v>
      </c>
      <c r="K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Row],[Раздел]],G85)),$D$12),CONCATENATE("[SPOILER=",Таблица1[[#This Row],[Раздел]],"]"),""),IF(EXACT(Таблица1[[#This Row],[Подраздел]],H85),"",CONCATENATE(IF(ISBLANK(Таблица1[[#This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Row],[Подраздел]],H87),"",CONCATENATE("[/LIST]",IF(ISBLANK(Таблица1[[#This Row],[Подраздел]]),"","[/SPOILER]"),IF(AND(NOT(EXACT(Таблица1[[#This Row],[Раздел]],G87)),$D$12),"[/SPOILER]",)))))</f>
        <v>[*][B][COLOR=Gray][F3D][/COLOR][/B] [URL=http://promebelclub.ru/forum/showthread.php?p=163297&amp;postcount=456]Ручка Falso РК-82 хром блестящий 320 мм [/URL]</v>
      </c>
      <c r="L86" s="33">
        <f>LEN(Таблица1[[#This Row],[Код]])</f>
        <v>154</v>
      </c>
    </row>
    <row r="87" spans="1:12" x14ac:dyDescent="0.25">
      <c r="A87" s="18" t="str">
        <f>IF(OR(AND(Таблица1[[#This Row],[ID сообщения]]=B86,Таблица1[[#This Row],[№ в теме]]=C86),AND(NOT(Таблица1[[#This Row],[ID сообщения]]=B86),NOT(Таблица1[[#This Row],[№ в теме]]=C86))),"",FALSE)</f>
        <v/>
      </c>
      <c r="B87" s="30">
        <f>1*MID(Таблица1[[#This Row],[Ссылка]],FIND("=",Таблица1[[#This Row],[Ссылка]])+1,FIND("&amp;",Таблица1[[#This Row],[Ссылка]])-FIND("=",Таблица1[[#This Row],[Ссылка]])-1)</f>
        <v>200002</v>
      </c>
      <c r="C87" s="30">
        <f>1*MID(Таблица1[[#This Row],[Ссылка]],FIND("&amp;",Таблица1[[#This Row],[Ссылка]])+11,LEN(Таблица1[[#This Row],[Ссылка]])-FIND("&amp;",Таблица1[[#This Row],[Ссылка]])+10)</f>
        <v>504</v>
      </c>
      <c r="D87" s="52" t="s">
        <v>250</v>
      </c>
      <c r="E87" s="33" t="s">
        <v>1160</v>
      </c>
      <c r="F87" s="46" t="s">
        <v>1093</v>
      </c>
      <c r="G87" s="33" t="s">
        <v>210</v>
      </c>
      <c r="H87" s="44" t="s">
        <v>21</v>
      </c>
      <c r="I87" s="45" t="s">
        <v>1065</v>
      </c>
      <c r="J87" s="23" t="s">
        <v>1065</v>
      </c>
      <c r="K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Row],[Раздел]],G86)),$D$12),CONCATENATE("[SPOILER=",Таблица1[[#This Row],[Раздел]],"]"),""),IF(EXACT(Таблица1[[#This Row],[Подраздел]],H86),"",CONCATENATE(IF(ISBLANK(Таблица1[[#This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Row],[Подраздел]],H88),"",CONCATENATE("[/LIST]",IF(ISBLANK(Таблица1[[#This Row],[Подраздел]]),"","[/SPOILER]"),IF(AND(NOT(EXACT(Таблица1[[#This Row],[Раздел]],G88)),$D$12),"[/SPOILER]",)))))</f>
        <v>[*][B][COLOR=Silver][FRW][/COLOR][/B] [URL=http://promebelclub.ru/forum/showthread.php?p=200002&amp;postcount=504]Ручка FF1-206-160 (Каталог КронаЛайн Украина) [/URL]</v>
      </c>
      <c r="L87" s="33">
        <f>LEN(Таблица1[[#This Row],[Код]])</f>
        <v>162</v>
      </c>
    </row>
    <row r="88" spans="1:12" x14ac:dyDescent="0.25">
      <c r="A88" s="18" t="str">
        <f>IF(OR(AND(Таблица1[[#This Row],[ID сообщения]]=B87,Таблица1[[#This Row],[№ в теме]]=C87),AND(NOT(Таблица1[[#This Row],[ID сообщения]]=B87),NOT(Таблица1[[#This Row],[№ в теме]]=C87))),"",FALSE)</f>
        <v/>
      </c>
      <c r="B88" s="30">
        <f>1*MID(Таблица1[[#This Row],[Ссылка]],FIND("=",Таблица1[[#This Row],[Ссылка]])+1,FIND("&amp;",Таблица1[[#This Row],[Ссылка]])-FIND("=",Таблица1[[#This Row],[Ссылка]])-1)</f>
        <v>200002</v>
      </c>
      <c r="C88" s="30">
        <f>1*MID(Таблица1[[#This Row],[Ссылка]],FIND("&amp;",Таблица1[[#This Row],[Ссылка]])+11,LEN(Таблица1[[#This Row],[Ссылка]])-FIND("&amp;",Таблица1[[#This Row],[Ссылка]])+10)</f>
        <v>504</v>
      </c>
      <c r="D88" s="52" t="s">
        <v>250</v>
      </c>
      <c r="E88" s="33" t="s">
        <v>1161</v>
      </c>
      <c r="F88" s="46" t="s">
        <v>1093</v>
      </c>
      <c r="G88" s="33" t="s">
        <v>210</v>
      </c>
      <c r="H88" s="44" t="s">
        <v>21</v>
      </c>
      <c r="I88" s="45" t="s">
        <v>1065</v>
      </c>
      <c r="J88" s="23" t="s">
        <v>1065</v>
      </c>
      <c r="K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Row],[Раздел]],G87)),$D$12),CONCATENATE("[SPOILER=",Таблица1[[#This Row],[Раздел]],"]"),""),IF(EXACT(Таблица1[[#This Row],[Подраздел]],H87),"",CONCATENATE(IF(ISBLANK(Таблица1[[#This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Row],[Подраздел]],H89),"",CONCATENATE("[/LIST]",IF(ISBLANK(Таблица1[[#This Row],[Подраздел]]),"","[/SPOILER]"),IF(AND(NOT(EXACT(Таблица1[[#This Row],[Раздел]],G89)),$D$12),"[/SPOILER]",)))))</f>
        <v>[*][B][COLOR=Silver][FRW][/COLOR][/B] [URL=http://promebelclub.ru/forum/showthread.php?p=200002&amp;postcount=504]Ручка FF1-220-96 (Каталог КронаЛайн Украина) [/URL]</v>
      </c>
      <c r="L88" s="33">
        <f>LEN(Таблица1[[#This Row],[Код]])</f>
        <v>161</v>
      </c>
    </row>
    <row r="89" spans="1:12" x14ac:dyDescent="0.25">
      <c r="A89" s="18" t="str">
        <f>IF(OR(AND(Таблица1[[#This Row],[ID сообщения]]=B88,Таблица1[[#This Row],[№ в теме]]=C88),AND(NOT(Таблица1[[#This Row],[ID сообщения]]=B88),NOT(Таблица1[[#This Row],[№ в теме]]=C88))),"",FALSE)</f>
        <v/>
      </c>
      <c r="B89" s="30">
        <f>1*MID(Таблица1[[#This Row],[Ссылка]],FIND("=",Таблица1[[#This Row],[Ссылка]])+1,FIND("&amp;",Таблица1[[#This Row],[Ссылка]])-FIND("=",Таблица1[[#This Row],[Ссылка]])-1)</f>
        <v>211924</v>
      </c>
      <c r="C89" s="30">
        <f>1*MID(Таблица1[[#This Row],[Ссылка]],FIND("&amp;",Таблица1[[#This Row],[Ссылка]])+11,LEN(Таблица1[[#This Row],[Ссылка]])-FIND("&amp;",Таблица1[[#This Row],[Ссылка]])+10)</f>
        <v>541</v>
      </c>
      <c r="D89" s="52" t="s">
        <v>251</v>
      </c>
      <c r="E89" s="33" t="s">
        <v>1162</v>
      </c>
      <c r="F89" s="46" t="s">
        <v>1093</v>
      </c>
      <c r="G89" s="33" t="s">
        <v>210</v>
      </c>
      <c r="H89" s="44" t="s">
        <v>21</v>
      </c>
      <c r="I89" s="45" t="s">
        <v>1065</v>
      </c>
      <c r="J89" s="23" t="s">
        <v>1065</v>
      </c>
      <c r="K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Row],[Раздел]],G88)),$D$12),CONCATENATE("[SPOILER=",Таблица1[[#This Row],[Раздел]],"]"),""),IF(EXACT(Таблица1[[#This Row],[Подраздел]],H88),"",CONCATENATE(IF(ISBLANK(Таблица1[[#This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Row],[Подраздел]],H90),"",CONCATENATE("[/LIST]",IF(ISBLANK(Таблица1[[#This Row],[Подраздел]]),"","[/SPOILER]"),IF(AND(NOT(EXACT(Таблица1[[#This Row],[Раздел]],G90)),$D$12),"[/SPOILER]",)))))</f>
        <v>[*][B][COLOR=Silver][FRW][/COLOR][/B] [URL=http://promebelclub.ru/forum/showthread.php?p=211924&amp;postcount=541]Ручка FF1-226-160 [/URL]</v>
      </c>
      <c r="L89" s="33">
        <f>LEN(Таблица1[[#This Row],[Код]])</f>
        <v>134</v>
      </c>
    </row>
    <row r="90" spans="1:12" x14ac:dyDescent="0.25">
      <c r="A90" s="18" t="str">
        <f>IF(OR(AND(Таблица1[[#This Row],[ID сообщения]]=B89,Таблица1[[#This Row],[№ в теме]]=C89),AND(NOT(Таблица1[[#This Row],[ID сообщения]]=B89),NOT(Таблица1[[#This Row],[№ в теме]]=C89))),"",FALSE)</f>
        <v/>
      </c>
      <c r="B90" s="30">
        <f>1*MID(Таблица1[[#This Row],[Ссылка]],FIND("=",Таблица1[[#This Row],[Ссылка]])+1,FIND("&amp;",Таблица1[[#This Row],[Ссылка]])-FIND("=",Таблица1[[#This Row],[Ссылка]])-1)</f>
        <v>200258</v>
      </c>
      <c r="C90" s="30">
        <f>1*MID(Таблица1[[#This Row],[Ссылка]],FIND("&amp;",Таблица1[[#This Row],[Ссылка]])+11,LEN(Таблица1[[#This Row],[Ссылка]])-FIND("&amp;",Таблица1[[#This Row],[Ссылка]])+10)</f>
        <v>517</v>
      </c>
      <c r="D90" s="52" t="s">
        <v>247</v>
      </c>
      <c r="E90" s="33" t="s">
        <v>1163</v>
      </c>
      <c r="F90" s="46" t="s">
        <v>1093</v>
      </c>
      <c r="G90" s="33" t="s">
        <v>210</v>
      </c>
      <c r="H90" s="44" t="s">
        <v>21</v>
      </c>
      <c r="I90" s="45" t="s">
        <v>1065</v>
      </c>
      <c r="J90" s="23" t="s">
        <v>1065</v>
      </c>
      <c r="K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Row],[Раздел]],G89)),$D$12),CONCATENATE("[SPOILER=",Таблица1[[#This Row],[Раздел]],"]"),""),IF(EXACT(Таблица1[[#This Row],[Подраздел]],H89),"",CONCATENATE(IF(ISBLANK(Таблица1[[#This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Row],[Подраздел]],H91),"",CONCATENATE("[/LIST]",IF(ISBLANK(Таблица1[[#This Row],[Подраздел]]),"","[/SPOILER]"),IF(AND(NOT(EXACT(Таблица1[[#This Row],[Раздел]],G91)),$D$12),"[/SPOILER]",)))))</f>
        <v>[*][B][COLOR=Silver][FRW][/COLOR][/B] [URL=http://promebelclub.ru/forum/showthread.php?p=200258&amp;postcount=517]Ручка FF1-252-128 [/URL]</v>
      </c>
      <c r="L90" s="33">
        <f>LEN(Таблица1[[#This Row],[Код]])</f>
        <v>134</v>
      </c>
    </row>
    <row r="91" spans="1:12" x14ac:dyDescent="0.25">
      <c r="A91" s="18" t="str">
        <f>IF(OR(AND(Таблица1[[#This Row],[ID сообщения]]=B90,Таблица1[[#This Row],[№ в теме]]=C90),AND(NOT(Таблица1[[#This Row],[ID сообщения]]=B90),NOT(Таблица1[[#This Row],[№ в теме]]=C90))),"",FALSE)</f>
        <v/>
      </c>
      <c r="B91" s="30">
        <f>1*MID(Таблица1[[#This Row],[Ссылка]],FIND("=",Таблица1[[#This Row],[Ссылка]])+1,FIND("&amp;",Таблица1[[#This Row],[Ссылка]])-FIND("=",Таблица1[[#This Row],[Ссылка]])-1)</f>
        <v>200002</v>
      </c>
      <c r="C91" s="30">
        <f>1*MID(Таблица1[[#This Row],[Ссылка]],FIND("&amp;",Таблица1[[#This Row],[Ссылка]])+11,LEN(Таблица1[[#This Row],[Ссылка]])-FIND("&amp;",Таблица1[[#This Row],[Ссылка]])+10)</f>
        <v>504</v>
      </c>
      <c r="D91" s="52" t="s">
        <v>250</v>
      </c>
      <c r="E91" s="33" t="s">
        <v>1164</v>
      </c>
      <c r="F91" s="46" t="s">
        <v>1093</v>
      </c>
      <c r="G91" s="33" t="s">
        <v>210</v>
      </c>
      <c r="H91" s="44" t="s">
        <v>21</v>
      </c>
      <c r="I91" s="45" t="s">
        <v>1065</v>
      </c>
      <c r="J91" s="23" t="s">
        <v>1065</v>
      </c>
      <c r="K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Row],[Раздел]],G90)),$D$12),CONCATENATE("[SPOILER=",Таблица1[[#This Row],[Раздел]],"]"),""),IF(EXACT(Таблица1[[#This Row],[Подраздел]],H90),"",CONCATENATE(IF(ISBLANK(Таблица1[[#This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Row],[Подраздел]],H92),"",CONCATENATE("[/LIST]",IF(ISBLANK(Таблица1[[#This Row],[Подраздел]]),"","[/SPOILER]"),IF(AND(NOT(EXACT(Таблица1[[#This Row],[Раздел]],G92)),$D$12),"[/SPOILER]",)))))</f>
        <v>[*][B][COLOR=Silver][FRW][/COLOR][/B] [URL=http://promebelclub.ru/forum/showthread.php?p=200002&amp;postcount=504]Ручка FF1-254-128 (Каталог КронаЛайн Украина) [/URL]</v>
      </c>
      <c r="L91" s="33">
        <f>LEN(Таблица1[[#This Row],[Код]])</f>
        <v>162</v>
      </c>
    </row>
    <row r="92" spans="1:12" x14ac:dyDescent="0.25">
      <c r="A92" s="18" t="str">
        <f>IF(OR(AND(Таблица1[[#This Row],[ID сообщения]]=B91,Таблица1[[#This Row],[№ в теме]]=C91),AND(NOT(Таблица1[[#This Row],[ID сообщения]]=B91),NOT(Таблица1[[#This Row],[№ в теме]]=C91))),"",FALSE)</f>
        <v/>
      </c>
      <c r="B92" s="30">
        <f>1*MID(Таблица1[[#This Row],[Ссылка]],FIND("=",Таблица1[[#This Row],[Ссылка]])+1,FIND("&amp;",Таблица1[[#This Row],[Ссылка]])-FIND("=",Таблица1[[#This Row],[Ссылка]])-1)</f>
        <v>200006</v>
      </c>
      <c r="C92" s="30">
        <f>1*MID(Таблица1[[#This Row],[Ссылка]],FIND("&amp;",Таблица1[[#This Row],[Ссылка]])+11,LEN(Таблица1[[#This Row],[Ссылка]])-FIND("&amp;",Таблица1[[#This Row],[Ссылка]])+10)</f>
        <v>505</v>
      </c>
      <c r="D92" s="52" t="s">
        <v>248</v>
      </c>
      <c r="E92" s="33" t="s">
        <v>1165</v>
      </c>
      <c r="F92" s="46" t="s">
        <v>1093</v>
      </c>
      <c r="G92" s="33" t="s">
        <v>210</v>
      </c>
      <c r="H92" s="44" t="s">
        <v>21</v>
      </c>
      <c r="I92" s="45" t="s">
        <v>1065</v>
      </c>
      <c r="J92" s="23" t="s">
        <v>1065</v>
      </c>
      <c r="K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Row],[Раздел]],G91)),$D$12),CONCATENATE("[SPOILER=",Таблица1[[#This Row],[Раздел]],"]"),""),IF(EXACT(Таблица1[[#This Row],[Подраздел]],H91),"",CONCATENATE(IF(ISBLANK(Таблица1[[#This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Row],[Подраздел]],H93),"",CONCATENATE("[/LIST]",IF(ISBLANK(Таблица1[[#This Row],[Подраздел]]),"","[/SPOILER]"),IF(AND(NOT(EXACT(Таблица1[[#This Row],[Раздел]],G93)),$D$12),"[/SPOILER]",)))))</f>
        <v>[*][B][COLOR=Silver][FRW][/COLOR][/B] [URL=http://promebelclub.ru/forum/showthread.php?p=200006&amp;postcount=505]Ручка FF2-102-128 хром [/URL]</v>
      </c>
      <c r="L92" s="33">
        <f>LEN(Таблица1[[#This Row],[Код]])</f>
        <v>139</v>
      </c>
    </row>
    <row r="93" spans="1:12" x14ac:dyDescent="0.25">
      <c r="A93" s="18" t="str">
        <f>IF(OR(AND(Таблица1[[#This Row],[ID сообщения]]=B92,Таблица1[[#This Row],[№ в теме]]=C92),AND(NOT(Таблица1[[#This Row],[ID сообщения]]=B92),NOT(Таблица1[[#This Row],[№ в теме]]=C92))),"",FALSE)</f>
        <v/>
      </c>
      <c r="B93" s="30">
        <f>1*MID(Таблица1[[#This Row],[Ссылка]],FIND("=",Таблица1[[#This Row],[Ссылка]])+1,FIND("&amp;",Таблица1[[#This Row],[Ссылка]])-FIND("=",Таблица1[[#This Row],[Ссылка]])-1)</f>
        <v>200006</v>
      </c>
      <c r="C93" s="30">
        <f>1*MID(Таблица1[[#This Row],[Ссылка]],FIND("&amp;",Таблица1[[#This Row],[Ссылка]])+11,LEN(Таблица1[[#This Row],[Ссылка]])-FIND("&amp;",Таблица1[[#This Row],[Ссылка]])+10)</f>
        <v>505</v>
      </c>
      <c r="D93" s="52" t="s">
        <v>248</v>
      </c>
      <c r="E93" s="33" t="s">
        <v>1166</v>
      </c>
      <c r="F93" s="46" t="s">
        <v>1093</v>
      </c>
      <c r="G93" s="33" t="s">
        <v>210</v>
      </c>
      <c r="H93" s="44" t="s">
        <v>21</v>
      </c>
      <c r="I93" s="45" t="s">
        <v>1065</v>
      </c>
      <c r="J93" s="23" t="s">
        <v>1065</v>
      </c>
      <c r="K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Row],[Раздел]],G92)),$D$12),CONCATENATE("[SPOILER=",Таблица1[[#This Row],[Раздел]],"]"),""),IF(EXACT(Таблица1[[#This Row],[Подраздел]],H92),"",CONCATENATE(IF(ISBLANK(Таблица1[[#This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Row],[Подраздел]],H94),"",CONCATENATE("[/LIST]",IF(ISBLANK(Таблица1[[#This Row],[Подраздел]]),"","[/SPOILER]"),IF(AND(NOT(EXACT(Таблица1[[#This Row],[Раздел]],G94)),$D$12),"[/SPOILER]",)))))</f>
        <v>[*][B][COLOR=Silver][FRW][/COLOR][/B] [URL=http://promebelclub.ru/forum/showthread.php?p=200006&amp;postcount=505]Ручка FF4-1134-160 [/URL]</v>
      </c>
      <c r="L93" s="33">
        <f>LEN(Таблица1[[#This Row],[Код]])</f>
        <v>135</v>
      </c>
    </row>
    <row r="94" spans="1:12" x14ac:dyDescent="0.25">
      <c r="A94" s="18" t="str">
        <f>IF(OR(AND(Таблица1[[#This Row],[ID сообщения]]=B65,Таблица1[[#This Row],[№ в теме]]=C65),AND(NOT(Таблица1[[#This Row],[ID сообщения]]=B65),NOT(Таблица1[[#This Row],[№ в теме]]=C65))),"",FALSE)</f>
        <v/>
      </c>
      <c r="B94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94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94" s="55" t="s">
        <v>977</v>
      </c>
      <c r="E94" s="48" t="s">
        <v>981</v>
      </c>
      <c r="F94" s="65"/>
      <c r="G94" s="33" t="s">
        <v>210</v>
      </c>
      <c r="H94" s="33" t="s">
        <v>21</v>
      </c>
      <c r="I94" s="45" t="s">
        <v>1065</v>
      </c>
      <c r="J94" s="23" t="s">
        <v>1065</v>
      </c>
      <c r="K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Row],[Раздел]],G93)),$D$12),CONCATENATE("[SPOILER=",Таблица1[[#This Row],[Раздел]],"]"),""),IF(EXACT(Таблица1[[#This Row],[Подраздел]],H93),"",CONCATENATE(IF(ISBLANK(Таблица1[[#This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Row],[Подраздел]],H95),"",CONCATENATE("[/LIST]",IF(ISBLANK(Таблица1[[#This Row],[Подраздел]]),"","[/SPOILER]"),IF(AND(NOT(EXACT(Таблица1[[#This Row],[Раздел]],G95)),$D$12),"[/SPOILER]",)))))</f>
        <v>[*][URL=http://promebelclub.ru/forum/showthread.php?p=145594&amp;postcount=405]Ручка Gamet RG08, RR08 128 мм (160 мм тоже есть для комплекта, но делал не я)[/URL]</v>
      </c>
      <c r="L94" s="33">
        <f>LEN(Таблица1[[#This Row],[Код]])</f>
        <v>158</v>
      </c>
    </row>
    <row r="95" spans="1:12" x14ac:dyDescent="0.25">
      <c r="A95" s="18" t="str">
        <f>IF(OR(AND(Таблица1[[#This Row],[ID сообщения]]=B94,Таблица1[[#This Row],[№ в теме]]=C94),AND(NOT(Таблица1[[#This Row],[ID сообщения]]=B94),NOT(Таблица1[[#This Row],[№ в теме]]=C94))),"",FALSE)</f>
        <v/>
      </c>
      <c r="B95" s="30">
        <f>1*MID(Таблица1[[#This Row],[Ссылка]],FIND("=",Таблица1[[#This Row],[Ссылка]])+1,FIND("&amp;",Таблица1[[#This Row],[Ссылка]])-FIND("=",Таблица1[[#This Row],[Ссылка]])-1)</f>
        <v>19774</v>
      </c>
      <c r="C95" s="30">
        <f>1*MID(Таблица1[[#This Row],[Ссылка]],FIND("&amp;",Таблица1[[#This Row],[Ссылка]])+11,LEN(Таблица1[[#This Row],[Ссылка]])-FIND("&amp;",Таблица1[[#This Row],[Ссылка]])+10)</f>
        <v>109</v>
      </c>
      <c r="D95" s="52" t="s">
        <v>852</v>
      </c>
      <c r="E95" s="33" t="s">
        <v>1167</v>
      </c>
      <c r="F95" s="46" t="s">
        <v>1093</v>
      </c>
      <c r="G95" s="33" t="s">
        <v>210</v>
      </c>
      <c r="H95" s="33" t="s">
        <v>21</v>
      </c>
      <c r="I95" s="45" t="s">
        <v>1065</v>
      </c>
      <c r="J95" s="23" t="s">
        <v>1065</v>
      </c>
      <c r="K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Row],[Раздел]],G94)),$D$12),CONCATENATE("[SPOILER=",Таблица1[[#This Row],[Раздел]],"]"),""),IF(EXACT(Таблица1[[#This Row],[Подраздел]],H94),"",CONCATENATE(IF(ISBLANK(Таблица1[[#This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Row],[Подраздел]],H96),"",CONCATENATE("[/LIST]",IF(ISBLANK(Таблица1[[#This Row],[Подраздел]]),"","[/SPOILER]"),IF(AND(NOT(EXACT(Таблица1[[#This Row],[Раздел]],G96)),$D$12),"[/SPOILER]",)))))</f>
        <v>[*][B][COLOR=Silver][FRW][/COLOR][/B] [URL=http://promebelclub.ru/forum/showthread.php?p=19774&amp;postcount=109]Ручка Gamet US9108 [/URL]</v>
      </c>
      <c r="L95" s="33">
        <f>LEN(Таблица1[[#This Row],[Код]])</f>
        <v>134</v>
      </c>
    </row>
    <row r="96" spans="1:12" x14ac:dyDescent="0.25">
      <c r="A96" s="18" t="str">
        <f>IF(OR(AND(Таблица1[[#This Row],[ID сообщения]]=B95,Таблица1[[#This Row],[№ в теме]]=C95),AND(NOT(Таблица1[[#This Row],[ID сообщения]]=B95),NOT(Таблица1[[#This Row],[№ в теме]]=C95))),"",FALSE)</f>
        <v/>
      </c>
      <c r="B96" s="30">
        <f>1*MID(Таблица1[[#This Row],[Ссылка]],FIND("=",Таблица1[[#This Row],[Ссылка]])+1,FIND("&amp;",Таблица1[[#This Row],[Ссылка]])-FIND("=",Таблица1[[#This Row],[Ссылка]])-1)</f>
        <v>11852</v>
      </c>
      <c r="C96" s="30">
        <f>1*MID(Таблица1[[#This Row],[Ссылка]],FIND("&amp;",Таблица1[[#This Row],[Ссылка]])+11,LEN(Таблица1[[#This Row],[Ссылка]])-FIND("&amp;",Таблица1[[#This Row],[Ссылка]])+10)</f>
        <v>76</v>
      </c>
      <c r="D96" s="52" t="s">
        <v>822</v>
      </c>
      <c r="E96" s="33" t="s">
        <v>1168</v>
      </c>
      <c r="F96" s="46" t="s">
        <v>1093</v>
      </c>
      <c r="G96" s="33" t="s">
        <v>210</v>
      </c>
      <c r="H96" s="33" t="s">
        <v>21</v>
      </c>
      <c r="I96" s="45" t="s">
        <v>1065</v>
      </c>
      <c r="J96" s="23" t="s">
        <v>1065</v>
      </c>
      <c r="K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Row],[Раздел]],G95)),$D$12),CONCATENATE("[SPOILER=",Таблица1[[#This Row],[Раздел]],"]"),""),IF(EXACT(Таблица1[[#This Row],[Подраздел]],H95),"",CONCATENATE(IF(ISBLANK(Таблица1[[#This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Row],[Подраздел]],H97),"",CONCATENATE("[/LIST]",IF(ISBLANK(Таблица1[[#This Row],[Подраздел]]),"","[/SPOILER]"),IF(AND(NOT(EXACT(Таблица1[[#This Row],[Раздел]],G97)),$D$12),"[/SPOILER]",)))))</f>
        <v>[*][B][COLOR=Silver][FRW][/COLOR][/B] [URL=http://promebelclub.ru/forum/showthread.php?p=11852&amp;postcount=76]Ручка Gamet, Boyard - 13 шт [/URL]</v>
      </c>
      <c r="L96" s="33">
        <f>LEN(Таблица1[[#This Row],[Код]])</f>
        <v>142</v>
      </c>
    </row>
    <row r="97" spans="1:12" x14ac:dyDescent="0.25">
      <c r="A97" s="18" t="str">
        <f>IF(OR(AND(Таблица1[[#This Row],[ID сообщения]]=B67,Таблица1[[#This Row],[№ в теме]]=C67),AND(NOT(Таблица1[[#This Row],[ID сообщения]]=B67),NOT(Таблица1[[#This Row],[№ в теме]]=C67))),"",FALSE)</f>
        <v/>
      </c>
      <c r="B97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97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97" s="52" t="s">
        <v>977</v>
      </c>
      <c r="E97" s="48" t="s">
        <v>982</v>
      </c>
      <c r="F97" s="65"/>
      <c r="G97" s="33" t="s">
        <v>210</v>
      </c>
      <c r="H97" s="33" t="s">
        <v>21</v>
      </c>
      <c r="I97" s="45" t="s">
        <v>1065</v>
      </c>
      <c r="J97" s="23" t="s">
        <v>1065</v>
      </c>
      <c r="K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Row],[Раздел]],G96)),$D$12),CONCATENATE("[SPOILER=",Таблица1[[#This Row],[Раздел]],"]"),""),IF(EXACT(Таблица1[[#This Row],[Подраздел]],H96),"",CONCATENATE(IF(ISBLANK(Таблица1[[#This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Row],[Подраздел]],H98),"",CONCATENATE("[/LIST]",IF(ISBLANK(Таблица1[[#This Row],[Подраздел]]),"","[/SPOILER]"),IF(AND(NOT(EXACT(Таблица1[[#This Row],[Раздел]],G98)),$D$12),"[/SPOILER]",)))))</f>
        <v>[*][URL=http://promebelclub.ru/forum/showthread.php?p=145594&amp;postcount=405]Ручка Hettich Intra[/URL]</v>
      </c>
      <c r="L97" s="33">
        <f>LEN(Таблица1[[#This Row],[Код]])</f>
        <v>100</v>
      </c>
    </row>
    <row r="98" spans="1:12" x14ac:dyDescent="0.25">
      <c r="A98" s="18" t="str">
        <f>IF(OR(AND(Таблица1[[#This Row],[ID сообщения]]=B67,Таблица1[[#This Row],[№ в теме]]=C67),AND(NOT(Таблица1[[#This Row],[ID сообщения]]=B67),NOT(Таблица1[[#This Row],[№ в теме]]=C67))),"",FALSE)</f>
        <v/>
      </c>
      <c r="B98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98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98" s="52" t="s">
        <v>977</v>
      </c>
      <c r="E98" s="48" t="s">
        <v>983</v>
      </c>
      <c r="F98" s="65"/>
      <c r="G98" s="33" t="s">
        <v>210</v>
      </c>
      <c r="H98" s="33" t="s">
        <v>21</v>
      </c>
      <c r="I98" s="45" t="s">
        <v>1065</v>
      </c>
      <c r="J98" s="23" t="s">
        <v>1065</v>
      </c>
      <c r="K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Row],[Раздел]],G97)),$D$12),CONCATENATE("[SPOILER=",Таблица1[[#This Row],[Раздел]],"]"),""),IF(EXACT(Таблица1[[#This Row],[Подраздел]],H97),"",CONCATENATE(IF(ISBLANK(Таблица1[[#This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Row],[Подраздел]],H99),"",CONCATENATE("[/LIST]",IF(ISBLANK(Таблица1[[#This Row],[Подраздел]]),"","[/SPOILER]"),IF(AND(NOT(EXACT(Таблица1[[#This Row],[Раздел]],G99)),$D$12),"[/SPOILER]",)))))</f>
        <v>[*][URL=http://promebelclub.ru/forum/showthread.php?p=145594&amp;postcount=405]Ручка Hettich Rialto[/URL]</v>
      </c>
      <c r="L98" s="33">
        <f>LEN(Таблица1[[#This Row],[Код]])</f>
        <v>101</v>
      </c>
    </row>
    <row r="99" spans="1:12" x14ac:dyDescent="0.25">
      <c r="A99" s="18" t="str">
        <f>IF(OR(AND(Таблица1[[#This Row],[ID сообщения]]=B67,Таблица1[[#This Row],[№ в теме]]=C67),AND(NOT(Таблица1[[#This Row],[ID сообщения]]=B67),NOT(Таблица1[[#This Row],[№ в теме]]=C67))),"",FALSE)</f>
        <v/>
      </c>
      <c r="B99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99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99" s="52" t="s">
        <v>977</v>
      </c>
      <c r="E99" s="48" t="s">
        <v>984</v>
      </c>
      <c r="F99" s="65"/>
      <c r="G99" s="33" t="s">
        <v>210</v>
      </c>
      <c r="H99" s="33" t="s">
        <v>21</v>
      </c>
      <c r="I99" s="45" t="s">
        <v>1065</v>
      </c>
      <c r="J99" s="23" t="s">
        <v>1065</v>
      </c>
      <c r="K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Row],[Раздел]],G98)),$D$12),CONCATENATE("[SPOILER=",Таблица1[[#This Row],[Раздел]],"]"),""),IF(EXACT(Таблица1[[#This Row],[Подраздел]],H98),"",CONCATENATE(IF(ISBLANK(Таблица1[[#This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Row],[Подраздел]],H100),"",CONCATENATE("[/LIST]",IF(ISBLANK(Таблица1[[#This Row],[Подраздел]]),"","[/SPOILER]"),IF(AND(NOT(EXACT(Таблица1[[#This Row],[Раздел]],G100)),$D$12),"[/SPOILER]",)))))</f>
        <v>[*][URL=http://promebelclub.ru/forum/showthread.php?p=145594&amp;postcount=405]Ручка Hettich Tolfo[/URL]</v>
      </c>
      <c r="L99" s="33">
        <f>LEN(Таблица1[[#This Row],[Код]])</f>
        <v>100</v>
      </c>
    </row>
    <row r="100" spans="1:12" x14ac:dyDescent="0.25">
      <c r="A100" s="18" t="str">
        <f>IF(OR(AND(Таблица1[[#This Row],[ID сообщения]]=B99,Таблица1[[#This Row],[№ в теме]]=C99),AND(NOT(Таблица1[[#This Row],[ID сообщения]]=B99),NOT(Таблица1[[#This Row],[№ в теме]]=C99))),"",FALSE)</f>
        <v/>
      </c>
      <c r="B100" s="30">
        <f>1*MID(Таблица1[[#This Row],[Ссылка]],FIND("=",Таблица1[[#This Row],[Ссылка]])+1,FIND("&amp;",Таблица1[[#This Row],[Ссылка]])-FIND("=",Таблица1[[#This Row],[Ссылка]])-1)</f>
        <v>157749</v>
      </c>
      <c r="C100" s="30">
        <f>1*MID(Таблица1[[#This Row],[Ссылка]],FIND("&amp;",Таблица1[[#This Row],[Ссылка]])+11,LEN(Таблица1[[#This Row],[Ссылка]])-FIND("&amp;",Таблица1[[#This Row],[Ссылка]])+10)</f>
        <v>451</v>
      </c>
      <c r="D100" s="52" t="s">
        <v>252</v>
      </c>
      <c r="E100" s="51" t="s">
        <v>253</v>
      </c>
      <c r="F100" s="46"/>
      <c r="G100" s="33" t="s">
        <v>210</v>
      </c>
      <c r="H100" s="33" t="s">
        <v>21</v>
      </c>
      <c r="I100" s="45" t="s">
        <v>1065</v>
      </c>
      <c r="J100" s="23" t="s">
        <v>1065</v>
      </c>
      <c r="K1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Row],[Раздел]],G99)),$D$12),CONCATENATE("[SPOILER=",Таблица1[[#This Row],[Раздел]],"]"),""),IF(EXACT(Таблица1[[#This Row],[Подраздел]],H99),"",CONCATENATE(IF(ISBLANK(Таблица1[[#This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Row],[Подраздел]],H101),"",CONCATENATE("[/LIST]",IF(ISBLANK(Таблица1[[#This Row],[Подраздел]]),"","[/SPOILER]"),IF(AND(NOT(EXACT(Таблица1[[#This Row],[Раздел]],G101)),$D$12),"[/SPOILER]",)))))</f>
        <v>[*][URL=http://promebelclub.ru/forum/showthread.php?p=157749&amp;postcount=451]Ручка Malaca 128 мм[/URL]</v>
      </c>
      <c r="L100" s="33">
        <f>LEN(Таблица1[[#This Row],[Код]])</f>
        <v>100</v>
      </c>
    </row>
    <row r="101" spans="1:12" x14ac:dyDescent="0.25">
      <c r="A101" s="18" t="str">
        <f>IF(OR(AND(Таблица1[[#This Row],[ID сообщения]]=B100,Таблица1[[#This Row],[№ в теме]]=C100),AND(NOT(Таблица1[[#This Row],[ID сообщения]]=B100),NOT(Таблица1[[#This Row],[№ в теме]]=C100))),"",FALSE)</f>
        <v/>
      </c>
      <c r="B101" s="30">
        <f>1*MID(Таблица1[[#This Row],[Ссылка]],FIND("=",Таблица1[[#This Row],[Ссылка]])+1,FIND("&amp;",Таблица1[[#This Row],[Ссылка]])-FIND("=",Таблица1[[#This Row],[Ссылка]])-1)</f>
        <v>157749</v>
      </c>
      <c r="C101" s="30">
        <f>1*MID(Таблица1[[#This Row],[Ссылка]],FIND("&amp;",Таблица1[[#This Row],[Ссылка]])+11,LEN(Таблица1[[#This Row],[Ссылка]])-FIND("&amp;",Таблица1[[#This Row],[Ссылка]])+10)</f>
        <v>451</v>
      </c>
      <c r="D101" s="52" t="s">
        <v>252</v>
      </c>
      <c r="E101" s="51" t="s">
        <v>254</v>
      </c>
      <c r="F101" s="46"/>
      <c r="G101" s="33" t="s">
        <v>210</v>
      </c>
      <c r="H101" s="33" t="s">
        <v>21</v>
      </c>
      <c r="I101" s="45" t="s">
        <v>1065</v>
      </c>
      <c r="J101" s="23" t="s">
        <v>1065</v>
      </c>
      <c r="K1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Row],[Раздел]],G100)),$D$12),CONCATENATE("[SPOILER=",Таблица1[[#This Row],[Раздел]],"]"),""),IF(EXACT(Таблица1[[#This Row],[Подраздел]],H100),"",CONCATENATE(IF(ISBLANK(Таблица1[[#This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Row],[Подраздел]],H102),"",CONCATENATE("[/LIST]",IF(ISBLANK(Таблица1[[#This Row],[Подраздел]]),"","[/SPOILER]"),IF(AND(NOT(EXACT(Таблица1[[#This Row],[Раздел]],G102)),$D$12),"[/SPOILER]",)))))</f>
        <v>[*][URL=http://promebelclub.ru/forum/showthread.php?p=157749&amp;postcount=451]Ручка Minorisa 128 мм[/URL]</v>
      </c>
      <c r="L101" s="33">
        <f>LEN(Таблица1[[#This Row],[Код]])</f>
        <v>102</v>
      </c>
    </row>
    <row r="102" spans="1:12" x14ac:dyDescent="0.25">
      <c r="A102" s="18" t="str">
        <f>IF(OR(AND(Таблица1[[#This Row],[ID сообщения]]=B69,Таблица1[[#This Row],[№ в теме]]=C69),AND(NOT(Таблица1[[#This Row],[ID сообщения]]=B69),NOT(Таблица1[[#This Row],[№ в теме]]=C69))),"",FALSE)</f>
        <v/>
      </c>
      <c r="B102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102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102" s="52" t="s">
        <v>977</v>
      </c>
      <c r="E102" s="48" t="s">
        <v>985</v>
      </c>
      <c r="F102" s="65"/>
      <c r="G102" s="33" t="s">
        <v>210</v>
      </c>
      <c r="H102" s="33" t="s">
        <v>21</v>
      </c>
      <c r="I102" s="45" t="s">
        <v>1065</v>
      </c>
      <c r="J102" s="23" t="s">
        <v>1065</v>
      </c>
      <c r="K1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Row],[Раздел]],G101)),$D$12),CONCATENATE("[SPOILER=",Таблица1[[#This Row],[Раздел]],"]"),""),IF(EXACT(Таблица1[[#This Row],[Подраздел]],H101),"",CONCATENATE(IF(ISBLANK(Таблица1[[#This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Row],[Подраздел]],H103),"",CONCATENATE("[/LIST]",IF(ISBLANK(Таблица1[[#This Row],[Подраздел]]),"","[/SPOILER]"),IF(AND(NOT(EXACT(Таблица1[[#This Row],[Раздел]],G103)),$D$12),"[/SPOILER]",)))))</f>
        <v>[*][URL=http://promebelclub.ru/forum/showthread.php?p=145594&amp;postcount=405]Ручка Navaro Azorin рейлинг, золото старое, 160 мм и 320 мм[/URL]</v>
      </c>
      <c r="L102" s="33">
        <f>LEN(Таблица1[[#This Row],[Код]])</f>
        <v>140</v>
      </c>
    </row>
    <row r="103" spans="1:12" x14ac:dyDescent="0.25">
      <c r="A103" s="57" t="str">
        <f>IF(OR(AND(Таблица1[[#This Row],[ID сообщения]]=B102,Таблица1[[#This Row],[№ в теме]]=C102),AND(NOT(Таблица1[[#This Row],[ID сообщения]]=B102),NOT(Таблица1[[#This Row],[№ в теме]]=C102))),"",FALSE)</f>
        <v/>
      </c>
      <c r="B103" s="33">
        <f>1*MID(Таблица1[[#This Row],[Ссылка]],FIND("=",Таблица1[[#This Row],[Ссылка]])+1,FIND("&amp;",Таблица1[[#This Row],[Ссылка]])-FIND("=",Таблица1[[#This Row],[Ссылка]])-1)</f>
        <v>313425</v>
      </c>
      <c r="C103" s="33">
        <f>1*MID(Таблица1[[#This Row],[Ссылка]],FIND("&amp;",Таблица1[[#This Row],[Ссылка]])+11,LEN(Таблица1[[#This Row],[Ссылка]])-FIND("&amp;",Таблица1[[#This Row],[Ссылка]])+10)</f>
        <v>832</v>
      </c>
      <c r="D103" s="53" t="s">
        <v>142</v>
      </c>
      <c r="E103" s="33" t="s">
        <v>1169</v>
      </c>
      <c r="F103" s="46" t="s">
        <v>1095</v>
      </c>
      <c r="G103" s="47" t="s">
        <v>210</v>
      </c>
      <c r="H103" s="33" t="s">
        <v>21</v>
      </c>
      <c r="I103" s="45" t="s">
        <v>1065</v>
      </c>
      <c r="J103" s="23" t="s">
        <v>1065</v>
      </c>
      <c r="K1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Row],[Раздел]],G102)),$D$12),CONCATENATE("[SPOILER=",Таблица1[[#This Row],[Раздел]],"]"),""),IF(EXACT(Таблица1[[#This Row],[Подраздел]],H102),"",CONCATENATE(IF(ISBLANK(Таблица1[[#This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Row],[Подраздел]],H104),"",CONCATENATE("[/LIST]",IF(ISBLANK(Таблица1[[#This Row],[Подраздел]]),"","[/SPOILER]"),IF(AND(NOT(EXACT(Таблица1[[#This Row],[Раздел]],G104)),$D$12),"[/SPOILER]",)))))</f>
        <v>[*][B][COLOR=Gray][F3D][/COLOR][/B] [URL=http://promebelclub.ru/forum/showthread.php?p=313425&amp;postcount=832]Ручка №050-96, Скоба Серебро [/URL]</v>
      </c>
      <c r="L103" s="33">
        <f>LEN(Таблица1[[#This Row],[Код]])</f>
        <v>143</v>
      </c>
    </row>
    <row r="104" spans="1:12" x14ac:dyDescent="0.25">
      <c r="A104" s="56" t="str">
        <f>IF(OR(AND(Таблица1[[#This Row],[ID сообщения]]=B103,Таблица1[[#This Row],[№ в теме]]=C103),AND(NOT(Таблица1[[#This Row],[ID сообщения]]=B103),NOT(Таблица1[[#This Row],[№ в теме]]=C103))),"",FALSE)</f>
        <v/>
      </c>
      <c r="B104" s="33">
        <f>1*MID(Таблица1[[#This Row],[Ссылка]],FIND("=",Таблица1[[#This Row],[Ссылка]])+1,FIND("&amp;",Таблица1[[#This Row],[Ссылка]])-FIND("=",Таблица1[[#This Row],[Ссылка]])-1)</f>
        <v>314272</v>
      </c>
      <c r="C104" s="33">
        <f>1*MID(Таблица1[[#This Row],[Ссылка]],FIND("&amp;",Таблица1[[#This Row],[Ссылка]])+11,LEN(Таблица1[[#This Row],[Ссылка]])-FIND("&amp;",Таблица1[[#This Row],[Ссылка]])+10)</f>
        <v>838</v>
      </c>
      <c r="D104" s="53" t="s">
        <v>149</v>
      </c>
      <c r="E104" s="33" t="s">
        <v>1170</v>
      </c>
      <c r="F104" s="46" t="s">
        <v>1095</v>
      </c>
      <c r="G104" s="47" t="s">
        <v>210</v>
      </c>
      <c r="H104" s="33" t="s">
        <v>21</v>
      </c>
      <c r="I104" s="45" t="s">
        <v>1065</v>
      </c>
      <c r="J104" s="23" t="s">
        <v>1065</v>
      </c>
      <c r="K1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Row],[Раздел]],G103)),$D$12),CONCATENATE("[SPOILER=",Таблица1[[#This Row],[Раздел]],"]"),""),IF(EXACT(Таблица1[[#This Row],[Подраздел]],H103),"",CONCATENATE(IF(ISBLANK(Таблица1[[#This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Row],[Подраздел]],H105),"",CONCATENATE("[/LIST]",IF(ISBLANK(Таблица1[[#This Row],[Подраздел]]),"","[/SPOILER]"),IF(AND(NOT(EXACT(Таблица1[[#This Row],[Раздел]],G105)),$D$12),"[/SPOILER]",)))))</f>
        <v>[*][B][COLOR=Gray][F3D][/COLOR][/B] [URL=http://promebelclub.ru/forum/showthread.php?p=314272&amp;postcount=838]Ручка №057-96, Дуга Хром [/URL]</v>
      </c>
      <c r="L104" s="33">
        <f>LEN(Таблица1[[#This Row],[Код]])</f>
        <v>139</v>
      </c>
    </row>
    <row r="105" spans="1:12" x14ac:dyDescent="0.25">
      <c r="A105" s="56" t="str">
        <f>IF(OR(AND(Таблица1[[#This Row],[ID сообщения]]=B104,Таблица1[[#This Row],[№ в теме]]=C104),AND(NOT(Таблица1[[#This Row],[ID сообщения]]=B104),NOT(Таблица1[[#This Row],[№ в теме]]=C104))),"",FALSE)</f>
        <v/>
      </c>
      <c r="B105" s="33">
        <f>1*MID(Таблица1[[#This Row],[Ссылка]],FIND("=",Таблица1[[#This Row],[Ссылка]])+1,FIND("&amp;",Таблица1[[#This Row],[Ссылка]])-FIND("=",Таблица1[[#This Row],[Ссылка]])-1)</f>
        <v>351090</v>
      </c>
      <c r="C105" s="33">
        <f>1*MID(Таблица1[[#This Row],[Ссылка]],FIND("&amp;",Таблица1[[#This Row],[Ссылка]])+11,LEN(Таблица1[[#This Row],[Ссылка]])-FIND("&amp;",Таблица1[[#This Row],[Ссылка]])+10)</f>
        <v>917</v>
      </c>
      <c r="D105" s="53" t="s">
        <v>207</v>
      </c>
      <c r="E105" s="33" t="s">
        <v>1171</v>
      </c>
      <c r="F105" s="46" t="s">
        <v>1095</v>
      </c>
      <c r="G105" s="47" t="s">
        <v>210</v>
      </c>
      <c r="H105" s="33" t="s">
        <v>21</v>
      </c>
      <c r="I105" s="45" t="s">
        <v>1065</v>
      </c>
      <c r="J105" s="23" t="s">
        <v>1065</v>
      </c>
      <c r="K1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Row],[Раздел]],G104)),$D$12),CONCATENATE("[SPOILER=",Таблица1[[#This Row],[Раздел]],"]"),""),IF(EXACT(Таблица1[[#This Row],[Подраздел]],H104),"",CONCATENATE(IF(ISBLANK(Таблица1[[#This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Row],[Подраздел]],H106),"",CONCATENATE("[/LIST]",IF(ISBLANK(Таблица1[[#This Row],[Подраздел]]),"","[/SPOILER]"),IF(AND(NOT(EXACT(Таблица1[[#This Row],[Раздел]],G106)),$D$12),"[/SPOILER]",)))))</f>
        <v>[*][B][COLOR=Gray][F3D][/COLOR][/B] [URL=http://promebelclub.ru/forum/showthread.php?p=351090&amp;postcount=917]Ручка №111 Дуга золото [/URL]</v>
      </c>
      <c r="L105" s="33">
        <f>LEN(Таблица1[[#This Row],[Код]])</f>
        <v>137</v>
      </c>
    </row>
    <row r="106" spans="1:12" x14ac:dyDescent="0.25">
      <c r="A106" s="56" t="str">
        <f>IF(OR(AND(Таблица1[[#This Row],[ID сообщения]]=B105,Таблица1[[#This Row],[№ в теме]]=C105),AND(NOT(Таблица1[[#This Row],[ID сообщения]]=B105),NOT(Таблица1[[#This Row],[№ в теме]]=C105))),"",FALSE)</f>
        <v/>
      </c>
      <c r="B106" s="33">
        <f>1*MID(Таблица1[[#This Row],[Ссылка]],FIND("=",Таблица1[[#This Row],[Ссылка]])+1,FIND("&amp;",Таблица1[[#This Row],[Ссылка]])-FIND("=",Таблица1[[#This Row],[Ссылка]])-1)</f>
        <v>306637</v>
      </c>
      <c r="C106" s="33">
        <f>1*MID(Таблица1[[#This Row],[Ссылка]],FIND("&amp;",Таблица1[[#This Row],[Ссылка]])+11,LEN(Таблица1[[#This Row],[Ссылка]])-FIND("&amp;",Таблица1[[#This Row],[Ссылка]])+10)</f>
        <v>811</v>
      </c>
      <c r="D106" s="53" t="s">
        <v>122</v>
      </c>
      <c r="E106" s="33" t="s">
        <v>1172</v>
      </c>
      <c r="F106" s="46" t="s">
        <v>1095</v>
      </c>
      <c r="G106" s="47" t="s">
        <v>210</v>
      </c>
      <c r="H106" s="33" t="s">
        <v>21</v>
      </c>
      <c r="I106" s="45" t="s">
        <v>1065</v>
      </c>
      <c r="J106" s="23" t="s">
        <v>1065</v>
      </c>
      <c r="K1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Row],[Раздел]],G105)),$D$12),CONCATENATE("[SPOILER=",Таблица1[[#This Row],[Раздел]],"]"),""),IF(EXACT(Таблица1[[#This Row],[Подраздел]],H105),"",CONCATENATE(IF(ISBLANK(Таблица1[[#This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Row],[Подраздел]],H107),"",CONCATENATE("[/LIST]",IF(ISBLANK(Таблица1[[#This Row],[Подраздел]]),"","[/SPOILER]"),IF(AND(NOT(EXACT(Таблица1[[#This Row],[Раздел]],G107)),$D$12),"[/SPOILER]",)))))</f>
        <v>[*][B][COLOR=Gray][F3D][/COLOR][/B] [URL=http://promebelclub.ru/forum/showthread.php?p=306637&amp;postcount=811]Ручка №115-96, Валмакс S96096 [/URL]</v>
      </c>
      <c r="L106" s="33">
        <f>LEN(Таблица1[[#This Row],[Код]])</f>
        <v>144</v>
      </c>
    </row>
    <row r="107" spans="1:12" x14ac:dyDescent="0.25">
      <c r="A107" s="56" t="str">
        <f>IF(OR(AND(Таблица1[[#This Row],[ID сообщения]]=B106,Таблица1[[#This Row],[№ в теме]]=C106),AND(NOT(Таблица1[[#This Row],[ID сообщения]]=B106),NOT(Таблица1[[#This Row],[№ в теме]]=C106))),"",FALSE)</f>
        <v/>
      </c>
      <c r="B107" s="33">
        <f>1*MID(Таблица1[[#This Row],[Ссылка]],FIND("=",Таблица1[[#This Row],[Ссылка]])+1,FIND("&amp;",Таблица1[[#This Row],[Ссылка]])-FIND("=",Таблица1[[#This Row],[Ссылка]])-1)</f>
        <v>304855</v>
      </c>
      <c r="C107" s="33">
        <f>1*MID(Таблица1[[#This Row],[Ссылка]],FIND("&amp;",Таблица1[[#This Row],[Ссылка]])+11,LEN(Таблица1[[#This Row],[Ссылка]])-FIND("&amp;",Таблица1[[#This Row],[Ссылка]])+10)</f>
        <v>801</v>
      </c>
      <c r="D107" s="53" t="s">
        <v>114</v>
      </c>
      <c r="E107" s="33" t="s">
        <v>1173</v>
      </c>
      <c r="F107" s="46" t="s">
        <v>1095</v>
      </c>
      <c r="G107" s="47" t="s">
        <v>210</v>
      </c>
      <c r="H107" s="33" t="s">
        <v>21</v>
      </c>
      <c r="I107" s="45" t="s">
        <v>1065</v>
      </c>
      <c r="J107" s="23" t="s">
        <v>1065</v>
      </c>
      <c r="K1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Row],[Раздел]],G106)),$D$12),CONCATENATE("[SPOILER=",Таблица1[[#This Row],[Раздел]],"]"),""),IF(EXACT(Таблица1[[#This Row],[Подраздел]],H106),"",CONCATENATE(IF(ISBLANK(Таблица1[[#This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Row],[Подраздел]],H108),"",CONCATENATE("[/LIST]",IF(ISBLANK(Таблица1[[#This Row],[Подраздел]]),"","[/SPOILER]"),IF(AND(NOT(EXACT(Таблица1[[#This Row],[Раздел]],G108)),$D$12),"[/SPOILER]",)))))</f>
        <v>[*][B][COLOR=Gray][F3D][/COLOR][/B] [URL=http://promebelclub.ru/forum/showthread.php?p=304855&amp;postcount=801]Ручка №137-96, Дуга Хром [/URL]</v>
      </c>
      <c r="L107" s="33">
        <f>LEN(Таблица1[[#This Row],[Код]])</f>
        <v>139</v>
      </c>
    </row>
    <row r="108" spans="1:12" x14ac:dyDescent="0.25">
      <c r="A108" s="56" t="str">
        <f>IF(OR(AND(Таблица1[[#This Row],[ID сообщения]]=B107,Таблица1[[#This Row],[№ в теме]]=C107),AND(NOT(Таблица1[[#This Row],[ID сообщения]]=B107),NOT(Таблица1[[#This Row],[№ в теме]]=C107))),"",FALSE)</f>
        <v/>
      </c>
      <c r="B108" s="33">
        <f>1*MID(Таблица1[[#This Row],[Ссылка]],FIND("=",Таблица1[[#This Row],[Ссылка]])+1,FIND("&amp;",Таблица1[[#This Row],[Ссылка]])-FIND("=",Таблица1[[#This Row],[Ссылка]])-1)</f>
        <v>306888</v>
      </c>
      <c r="C108" s="33">
        <f>1*MID(Таблица1[[#This Row],[Ссылка]],FIND("&amp;",Таблица1[[#This Row],[Ссылка]])+11,LEN(Таблица1[[#This Row],[Ссылка]])-FIND("&amp;",Таблица1[[#This Row],[Ссылка]])+10)</f>
        <v>814</v>
      </c>
      <c r="D108" s="53" t="s">
        <v>123</v>
      </c>
      <c r="E108" s="33" t="s">
        <v>1174</v>
      </c>
      <c r="F108" s="46" t="s">
        <v>1095</v>
      </c>
      <c r="G108" s="47" t="s">
        <v>210</v>
      </c>
      <c r="H108" s="33" t="s">
        <v>21</v>
      </c>
      <c r="I108" s="45" t="s">
        <v>1065</v>
      </c>
      <c r="J108" s="23" t="s">
        <v>1065</v>
      </c>
      <c r="K1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Row],[Раздел]],G107)),$D$12),CONCATENATE("[SPOILER=",Таблица1[[#This Row],[Раздел]],"]"),""),IF(EXACT(Таблица1[[#This Row],[Подраздел]],H107),"",CONCATENATE(IF(ISBLANK(Таблица1[[#This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Row],[Подраздел]],H109),"",CONCATENATE("[/LIST]",IF(ISBLANK(Таблица1[[#This Row],[Подраздел]]),"","[/SPOILER]"),IF(AND(NOT(EXACT(Таблица1[[#This Row],[Раздел]],G109)),$D$12),"[/SPOILER]",)))))</f>
        <v>[*][B][COLOR=Gray][F3D][/COLOR][/B] [URL=http://promebelclub.ru/forum/showthread.php?p=306888&amp;postcount=814]Ручка №141 скоба и кнопка [/URL]</v>
      </c>
      <c r="L108" s="33">
        <f>LEN(Таблица1[[#This Row],[Код]])</f>
        <v>140</v>
      </c>
    </row>
    <row r="109" spans="1:12" x14ac:dyDescent="0.25">
      <c r="A109" s="56" t="str">
        <f>IF(OR(AND(Таблица1[[#This Row],[ID сообщения]]=B108,Таблица1[[#This Row],[№ в теме]]=C108),AND(NOT(Таблица1[[#This Row],[ID сообщения]]=B108),NOT(Таблица1[[#This Row],[№ в теме]]=C108))),"",FALSE)</f>
        <v/>
      </c>
      <c r="B109" s="33">
        <f>1*MID(Таблица1[[#This Row],[Ссылка]],FIND("=",Таблица1[[#This Row],[Ссылка]])+1,FIND("&amp;",Таблица1[[#This Row],[Ссылка]])-FIND("=",Таблица1[[#This Row],[Ссылка]])-1)</f>
        <v>317309</v>
      </c>
      <c r="C109" s="33">
        <f>1*MID(Таблица1[[#This Row],[Ссылка]],FIND("&amp;",Таблица1[[#This Row],[Ссылка]])+11,LEN(Таблица1[[#This Row],[Ссылка]])-FIND("&amp;",Таблица1[[#This Row],[Ссылка]])+10)</f>
        <v>845</v>
      </c>
      <c r="D109" s="53" t="s">
        <v>154</v>
      </c>
      <c r="E109" s="33" t="s">
        <v>1175</v>
      </c>
      <c r="F109" s="46" t="s">
        <v>1095</v>
      </c>
      <c r="G109" s="47" t="s">
        <v>210</v>
      </c>
      <c r="H109" s="33" t="s">
        <v>21</v>
      </c>
      <c r="I109" s="45" t="s">
        <v>1065</v>
      </c>
      <c r="J109" s="23" t="s">
        <v>1065</v>
      </c>
      <c r="K1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Row],[Раздел]],G108)),$D$12),CONCATENATE("[SPOILER=",Таблица1[[#This Row],[Раздел]],"]"),""),IF(EXACT(Таблица1[[#This Row],[Подраздел]],H108),"",CONCATENATE(IF(ISBLANK(Таблица1[[#This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Row],[Подраздел]],H110),"",CONCATENATE("[/LIST]",IF(ISBLANK(Таблица1[[#This Row],[Подраздел]]),"","[/SPOILER]"),IF(AND(NOT(EXACT(Таблица1[[#This Row],[Раздел]],G110)),$D$12),"[/SPOILER]",)))))</f>
        <v>[*][B][COLOR=Gray][F3D][/COLOR][/B] [URL=http://promebelclub.ru/forum/showthread.php?p=317309&amp;postcount=845]Ручка №145-96,128, Дуга, Хром, Moer W0836 [/URL]</v>
      </c>
      <c r="L109" s="33">
        <f>LEN(Таблица1[[#This Row],[Код]])</f>
        <v>156</v>
      </c>
    </row>
    <row r="110" spans="1:12" x14ac:dyDescent="0.25">
      <c r="A110" s="56" t="str">
        <f>IF(OR(AND(Таблица1[[#This Row],[ID сообщения]]=B109,Таблица1[[#This Row],[№ в теме]]=C109),AND(NOT(Таблица1[[#This Row],[ID сообщения]]=B109),NOT(Таблица1[[#This Row],[№ в теме]]=C109))),"",FALSE)</f>
        <v/>
      </c>
      <c r="B110" s="33">
        <f>1*MID(Таблица1[[#This Row],[Ссылка]],FIND("=",Таблица1[[#This Row],[Ссылка]])+1,FIND("&amp;",Таблица1[[#This Row],[Ссылка]])-FIND("=",Таблица1[[#This Row],[Ссылка]])-1)</f>
        <v>309228</v>
      </c>
      <c r="C110" s="33">
        <f>1*MID(Таблица1[[#This Row],[Ссылка]],FIND("&amp;",Таблица1[[#This Row],[Ссылка]])+11,LEN(Таблица1[[#This Row],[Ссылка]])-FIND("&amp;",Таблица1[[#This Row],[Ссылка]])+10)</f>
        <v>827</v>
      </c>
      <c r="D110" s="53" t="s">
        <v>137</v>
      </c>
      <c r="E110" s="33" t="s">
        <v>1176</v>
      </c>
      <c r="F110" s="46" t="s">
        <v>1095</v>
      </c>
      <c r="G110" s="47" t="s">
        <v>210</v>
      </c>
      <c r="H110" s="33" t="s">
        <v>21</v>
      </c>
      <c r="I110" s="45" t="s">
        <v>1065</v>
      </c>
      <c r="J110" s="23" t="s">
        <v>1065</v>
      </c>
      <c r="K1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Row],[Раздел]],G109)),$D$12),CONCATENATE("[SPOILER=",Таблица1[[#This Row],[Раздел]],"]"),""),IF(EXACT(Таблица1[[#This Row],[Подраздел]],H109),"",CONCATENATE(IF(ISBLANK(Таблица1[[#This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Row],[Подраздел]],H111),"",CONCATENATE("[/LIST]",IF(ISBLANK(Таблица1[[#This Row],[Подраздел]]),"","[/SPOILER]"),IF(AND(NOT(EXACT(Таблица1[[#This Row],[Раздел]],G111)),$D$12),"[/SPOILER]",)))))</f>
        <v>[*][B][COLOR=Gray][F3D][/COLOR][/B] [URL=http://promebelclub.ru/forum/showthread.php?p=309228&amp;postcount=827]Ручка №147-96, Скоба, Хром RedElement 2089 [/URL]</v>
      </c>
      <c r="L110" s="33">
        <f>LEN(Таблица1[[#This Row],[Код]])</f>
        <v>157</v>
      </c>
    </row>
    <row r="111" spans="1:12" x14ac:dyDescent="0.25">
      <c r="A111" s="56" t="str">
        <f>IF(OR(AND(Таблица1[[#This Row],[ID сообщения]]=B110,Таблица1[[#This Row],[№ в теме]]=C110),AND(NOT(Таблица1[[#This Row],[ID сообщения]]=B110),NOT(Таблица1[[#This Row],[№ в теме]]=C110))),"",FALSE)</f>
        <v/>
      </c>
      <c r="B111" s="33">
        <f>1*MID(Таблица1[[#This Row],[Ссылка]],FIND("=",Таблица1[[#This Row],[Ссылка]])+1,FIND("&amp;",Таблица1[[#This Row],[Ссылка]])-FIND("=",Таблица1[[#This Row],[Ссылка]])-1)</f>
        <v>313425</v>
      </c>
      <c r="C111" s="33">
        <f>1*MID(Таблица1[[#This Row],[Ссылка]],FIND("&amp;",Таблица1[[#This Row],[Ссылка]])+11,LEN(Таблица1[[#This Row],[Ссылка]])-FIND("&amp;",Таблица1[[#This Row],[Ссылка]])+10)</f>
        <v>832</v>
      </c>
      <c r="D111" s="53" t="s">
        <v>142</v>
      </c>
      <c r="E111" s="33" t="s">
        <v>1177</v>
      </c>
      <c r="F111" s="46" t="s">
        <v>1095</v>
      </c>
      <c r="G111" s="47" t="s">
        <v>210</v>
      </c>
      <c r="H111" s="33" t="s">
        <v>21</v>
      </c>
      <c r="I111" s="45" t="s">
        <v>1065</v>
      </c>
      <c r="J111" s="23" t="s">
        <v>1065</v>
      </c>
      <c r="K1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Row],[Раздел]],G110)),$D$12),CONCATENATE("[SPOILER=",Таблица1[[#This Row],[Раздел]],"]"),""),IF(EXACT(Таблица1[[#This Row],[Подраздел]],H110),"",CONCATENATE(IF(ISBLANK(Таблица1[[#This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Row],[Подраздел]],H112),"",CONCATENATE("[/LIST]",IF(ISBLANK(Таблица1[[#This Row],[Подраздел]]),"","[/SPOILER]"),IF(AND(NOT(EXACT(Таблица1[[#This Row],[Раздел]],G112)),$D$12),"[/SPOILER]",)))))</f>
        <v>[*][B][COLOR=Gray][F3D][/COLOR][/B] [URL=http://promebelclub.ru/forum/showthread.php?p=313425&amp;postcount=832]Ручка №149-96, Дуга Хром Кристаллы RedElement 606 [/URL]</v>
      </c>
      <c r="L111" s="33">
        <f>LEN(Таблица1[[#This Row],[Код]])</f>
        <v>164</v>
      </c>
    </row>
    <row r="112" spans="1:12" x14ac:dyDescent="0.25">
      <c r="A112" s="18" t="str">
        <f>IF(OR(AND(Таблица1[[#This Row],[ID сообщения]]=B111,Таблица1[[#This Row],[№ в теме]]=C111),AND(NOT(Таблица1[[#This Row],[ID сообщения]]=B111),NOT(Таблица1[[#This Row],[№ в теме]]=C111))),"",FALSE)</f>
        <v/>
      </c>
      <c r="B112" s="30">
        <f>1*MID(Таблица1[[#This Row],[Ссылка]],FIND("=",Таблица1[[#This Row],[Ссылка]])+1,FIND("&amp;",Таблица1[[#This Row],[Ссылка]])-FIND("=",Таблица1[[#This Row],[Ссылка]])-1)</f>
        <v>201404</v>
      </c>
      <c r="C112" s="30">
        <f>1*MID(Таблица1[[#This Row],[Ссылка]],FIND("&amp;",Таблица1[[#This Row],[Ссылка]])+11,LEN(Таблица1[[#This Row],[Ссылка]])-FIND("&amp;",Таблица1[[#This Row],[Ссылка]])+10)</f>
        <v>528</v>
      </c>
      <c r="D112" s="52" t="s">
        <v>255</v>
      </c>
      <c r="E112" s="33" t="s">
        <v>1178</v>
      </c>
      <c r="F112" s="46" t="s">
        <v>1093</v>
      </c>
      <c r="G112" s="33" t="s">
        <v>210</v>
      </c>
      <c r="H112" s="44" t="s">
        <v>21</v>
      </c>
      <c r="I112" s="45" t="s">
        <v>1065</v>
      </c>
      <c r="J112" s="23" t="s">
        <v>1065</v>
      </c>
      <c r="K1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Row],[Раздел]],G111)),$D$12),CONCATENATE("[SPOILER=",Таблица1[[#This Row],[Раздел]],"]"),""),IF(EXACT(Таблица1[[#This Row],[Подраздел]],H111),"",CONCATENATE(IF(ISBLANK(Таблица1[[#This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Row],[Подраздел]],H113),"",CONCATENATE("[/LIST]",IF(ISBLANK(Таблица1[[#This Row],[Подраздел]]),"","[/SPOILER]"),IF(AND(NOT(EXACT(Таблица1[[#This Row],[Раздел]],G113)),$D$12),"[/SPOILER]",)))))</f>
        <v>[*][B][COLOR=Silver][FRW][/COLOR][/B] [URL=http://promebelclub.ru/forum/showthread.php?p=201404&amp;postcount=528]Ручка RR 0808-96 мат. хром [/URL]</v>
      </c>
      <c r="L112" s="33">
        <f>LEN(Таблица1[[#This Row],[Код]])</f>
        <v>143</v>
      </c>
    </row>
    <row r="113" spans="1:12" x14ac:dyDescent="0.25">
      <c r="A113" s="18" t="str">
        <f>IF(OR(AND(Таблица1[[#This Row],[ID сообщения]]=B112,Таблица1[[#This Row],[№ в теме]]=C112),AND(NOT(Таблица1[[#This Row],[ID сообщения]]=B112),NOT(Таблица1[[#This Row],[№ в теме]]=C112))),"",FALSE)</f>
        <v/>
      </c>
      <c r="B113" s="30">
        <f>1*MID(Таблица1[[#This Row],[Ссылка]],FIND("=",Таблица1[[#This Row],[Ссылка]])+1,FIND("&amp;",Таблица1[[#This Row],[Ссылка]])-FIND("=",Таблица1[[#This Row],[Ссылка]])-1)</f>
        <v>201404</v>
      </c>
      <c r="C113" s="30">
        <f>1*MID(Таблица1[[#This Row],[Ссылка]],FIND("&amp;",Таблица1[[#This Row],[Ссылка]])+11,LEN(Таблица1[[#This Row],[Ссылка]])-FIND("&amp;",Таблица1[[#This Row],[Ссылка]])+10)</f>
        <v>528</v>
      </c>
      <c r="D113" s="52" t="s">
        <v>255</v>
      </c>
      <c r="E113" s="33" t="s">
        <v>1179</v>
      </c>
      <c r="F113" s="46" t="s">
        <v>1093</v>
      </c>
      <c r="G113" s="33" t="s">
        <v>210</v>
      </c>
      <c r="H113" s="44" t="s">
        <v>21</v>
      </c>
      <c r="I113" s="45" t="s">
        <v>1065</v>
      </c>
      <c r="J113" s="23" t="s">
        <v>1065</v>
      </c>
      <c r="K1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Row],[Раздел]],G112)),$D$12),CONCATENATE("[SPOILER=",Таблица1[[#This Row],[Раздел]],"]"),""),IF(EXACT(Таблица1[[#This Row],[Подраздел]],H112),"",CONCATENATE(IF(ISBLANK(Таблица1[[#This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Row],[Подраздел]],H114),"",CONCATENATE("[/LIST]",IF(ISBLANK(Таблица1[[#This Row],[Подраздел]]),"","[/SPOILER]"),IF(AND(NOT(EXACT(Таблица1[[#This Row],[Раздел]],G114)),$D$12),"[/SPOILER]",)))))</f>
        <v>[*][B][COLOR=Silver][FRW][/COLOR][/B] [URL=http://promebelclub.ru/forum/showthread.php?p=201404&amp;postcount=528]Ручка UA 02C00-96 [/URL]</v>
      </c>
      <c r="L113" s="33">
        <f>LEN(Таблица1[[#This Row],[Код]])</f>
        <v>134</v>
      </c>
    </row>
    <row r="114" spans="1:12" x14ac:dyDescent="0.25">
      <c r="A114" s="18" t="str">
        <f>IF(OR(AND(Таблица1[[#This Row],[ID сообщения]]=B113,Таблица1[[#This Row],[№ в теме]]=C113),AND(NOT(Таблица1[[#This Row],[ID сообщения]]=B113),NOT(Таблица1[[#This Row],[№ в теме]]=C113))),"",FALSE)</f>
        <v/>
      </c>
      <c r="B114" s="30">
        <f>1*MID(Таблица1[[#This Row],[Ссылка]],FIND("=",Таблица1[[#This Row],[Ссылка]])+1,FIND("&amp;",Таблица1[[#This Row],[Ссылка]])-FIND("=",Таблица1[[#This Row],[Ссылка]])-1)</f>
        <v>201404</v>
      </c>
      <c r="C114" s="30">
        <f>1*MID(Таблица1[[#This Row],[Ссылка]],FIND("&amp;",Таблица1[[#This Row],[Ссылка]])+11,LEN(Таблица1[[#This Row],[Ссылка]])-FIND("&amp;",Таблица1[[#This Row],[Ссылка]])+10)</f>
        <v>528</v>
      </c>
      <c r="D114" s="52" t="s">
        <v>255</v>
      </c>
      <c r="E114" s="33" t="s">
        <v>1180</v>
      </c>
      <c r="F114" s="46" t="s">
        <v>1093</v>
      </c>
      <c r="G114" s="33" t="s">
        <v>210</v>
      </c>
      <c r="H114" s="44" t="s">
        <v>21</v>
      </c>
      <c r="I114" s="45" t="s">
        <v>1065</v>
      </c>
      <c r="J114" s="23" t="s">
        <v>1065</v>
      </c>
      <c r="K1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Row],[Раздел]],G113)),$D$12),CONCATENATE("[SPOILER=",Таблица1[[#This Row],[Раздел]],"]"),""),IF(EXACT(Таблица1[[#This Row],[Подраздел]],H113),"",CONCATENATE(IF(ISBLANK(Таблица1[[#This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Row],[Подраздел]],H115),"",CONCATENATE("[/LIST]",IF(ISBLANK(Таблица1[[#This Row],[Подраздел]]),"","[/SPOILER]"),IF(AND(NOT(EXACT(Таблица1[[#This Row],[Раздел]],G115)),$D$12),"[/SPOILER]",)))))</f>
        <v>[*][B][COLOR=Silver][FRW][/COLOR][/B] [URL=http://promebelclub.ru/forum/showthread.php?p=201404&amp;postcount=528]Ручка UA 03C00-96 [/URL]</v>
      </c>
      <c r="L114" s="33">
        <f>LEN(Таблица1[[#This Row],[Код]])</f>
        <v>134</v>
      </c>
    </row>
    <row r="115" spans="1:12" x14ac:dyDescent="0.25">
      <c r="A115" s="18" t="str">
        <f>IF(OR(AND(Таблица1[[#This Row],[ID сообщения]]=B114,Таблица1[[#This Row],[№ в теме]]=C114),AND(NOT(Таблица1[[#This Row],[ID сообщения]]=B114),NOT(Таблица1[[#This Row],[№ в теме]]=C114))),"",FALSE)</f>
        <v/>
      </c>
      <c r="B115" s="30">
        <f>1*MID(Таблица1[[#This Row],[Ссылка]],FIND("=",Таблица1[[#This Row],[Ссылка]])+1,FIND("&amp;",Таблица1[[#This Row],[Ссылка]])-FIND("=",Таблица1[[#This Row],[Ссылка]])-1)</f>
        <v>200002</v>
      </c>
      <c r="C115" s="30">
        <f>1*MID(Таблица1[[#This Row],[Ссылка]],FIND("&amp;",Таблица1[[#This Row],[Ссылка]])+11,LEN(Таблица1[[#This Row],[Ссылка]])-FIND("&amp;",Таблица1[[#This Row],[Ссылка]])+10)</f>
        <v>504</v>
      </c>
      <c r="D115" s="52" t="s">
        <v>250</v>
      </c>
      <c r="E115" s="33" t="s">
        <v>1181</v>
      </c>
      <c r="F115" s="46" t="s">
        <v>1093</v>
      </c>
      <c r="G115" s="33" t="s">
        <v>210</v>
      </c>
      <c r="H115" s="44" t="s">
        <v>21</v>
      </c>
      <c r="I115" s="45" t="s">
        <v>1065</v>
      </c>
      <c r="J115" s="23" t="s">
        <v>1065</v>
      </c>
      <c r="K1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Row],[Раздел]],G114)),$D$12),CONCATENATE("[SPOILER=",Таблица1[[#This Row],[Раздел]],"]"),""),IF(EXACT(Таблица1[[#This Row],[Подраздел]],H114),"",CONCATENATE(IF(ISBLANK(Таблица1[[#This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Row],[Подраздел]],H116),"",CONCATENATE("[/LIST]",IF(ISBLANK(Таблица1[[#This Row],[Подраздел]]),"","[/SPOILER]"),IF(AND(NOT(EXACT(Таблица1[[#This Row],[Раздел]],G116)),$D$12),"[/SPOILER]",)))))</f>
        <v>[*][B][COLOR=Silver][FRW][/COLOR][/B] [URL=http://promebelclub.ru/forum/showthread.php?p=200002&amp;postcount=504]Ручка UA 08C00-96 (Каталог КронаЛайн Украина) [/URL]</v>
      </c>
      <c r="L115" s="33">
        <f>LEN(Таблица1[[#This Row],[Код]])</f>
        <v>162</v>
      </c>
    </row>
    <row r="116" spans="1:12" x14ac:dyDescent="0.25">
      <c r="A116" s="18" t="str">
        <f>IF(OR(AND(Таблица1[[#This Row],[ID сообщения]]=B115,Таблица1[[#This Row],[№ в теме]]=C115),AND(NOT(Таблица1[[#This Row],[ID сообщения]]=B115),NOT(Таблица1[[#This Row],[№ в теме]]=C115))),"",FALSE)</f>
        <v/>
      </c>
      <c r="B116" s="30">
        <f>1*MID(Таблица1[[#This Row],[Ссылка]],FIND("=",Таблица1[[#This Row],[Ссылка]])+1,FIND("&amp;",Таблица1[[#This Row],[Ссылка]])-FIND("=",Таблица1[[#This Row],[Ссылка]])-1)</f>
        <v>211924</v>
      </c>
      <c r="C116" s="30">
        <f>1*MID(Таблица1[[#This Row],[Ссылка]],FIND("&amp;",Таблица1[[#This Row],[Ссылка]])+11,LEN(Таблица1[[#This Row],[Ссылка]])-FIND("&amp;",Таблица1[[#This Row],[Ссылка]])+10)</f>
        <v>541</v>
      </c>
      <c r="D116" s="52" t="s">
        <v>251</v>
      </c>
      <c r="E116" s="33" t="s">
        <v>1182</v>
      </c>
      <c r="F116" s="46" t="s">
        <v>1093</v>
      </c>
      <c r="G116" s="33" t="s">
        <v>210</v>
      </c>
      <c r="H116" s="44" t="s">
        <v>21</v>
      </c>
      <c r="I116" s="45" t="s">
        <v>1065</v>
      </c>
      <c r="J116" s="23" t="s">
        <v>1065</v>
      </c>
      <c r="K1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Row],[Раздел]],G115)),$D$12),CONCATENATE("[SPOILER=",Таблица1[[#This Row],[Раздел]],"]"),""),IF(EXACT(Таблица1[[#This Row],[Подраздел]],H115),"",CONCATENATE(IF(ISBLANK(Таблица1[[#This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Row],[Подраздел]],H117),"",CONCATENATE("[/LIST]",IF(ISBLANK(Таблица1[[#This Row],[Подраздел]]),"","[/SPOILER]"),IF(AND(NOT(EXACT(Таблица1[[#This Row],[Раздел]],G117)),$D$12),"[/SPOILER]",)))))</f>
        <v>[*][B][COLOR=Silver][FRW][/COLOR][/B] [URL=http://promebelclub.ru/forum/showthread.php?p=211924&amp;postcount=541]Ручка UP 7804-96 хром [/URL]</v>
      </c>
      <c r="L116" s="33">
        <f>LEN(Таблица1[[#This Row],[Код]])</f>
        <v>138</v>
      </c>
    </row>
    <row r="117" spans="1:12" x14ac:dyDescent="0.25">
      <c r="A117" s="18" t="str">
        <f>IF(OR(AND(Таблица1[[#This Row],[ID сообщения]]=B116,Таблица1[[#This Row],[№ в теме]]=C116),AND(NOT(Таблица1[[#This Row],[ID сообщения]]=B116),NOT(Таблица1[[#This Row],[№ в теме]]=C116))),"",FALSE)</f>
        <v/>
      </c>
      <c r="B117" s="30">
        <f>1*MID(Таблица1[[#This Row],[Ссылка]],FIND("=",Таблица1[[#This Row],[Ссылка]])+1,FIND("&amp;",Таблица1[[#This Row],[Ссылка]])-FIND("=",Таблица1[[#This Row],[Ссылка]])-1)</f>
        <v>211924</v>
      </c>
      <c r="C117" s="30">
        <f>1*MID(Таблица1[[#This Row],[Ссылка]],FIND("&amp;",Таблица1[[#This Row],[Ссылка]])+11,LEN(Таблица1[[#This Row],[Ссылка]])-FIND("&amp;",Таблица1[[#This Row],[Ссылка]])+10)</f>
        <v>541</v>
      </c>
      <c r="D117" s="52" t="s">
        <v>251</v>
      </c>
      <c r="E117" s="33" t="s">
        <v>1183</v>
      </c>
      <c r="F117" s="46" t="s">
        <v>1093</v>
      </c>
      <c r="G117" s="33" t="s">
        <v>210</v>
      </c>
      <c r="H117" s="44" t="s">
        <v>21</v>
      </c>
      <c r="I117" s="45" t="s">
        <v>1065</v>
      </c>
      <c r="J117" s="23" t="s">
        <v>1065</v>
      </c>
      <c r="K1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Row],[Раздел]],G116)),$D$12),CONCATENATE("[SPOILER=",Таблица1[[#This Row],[Раздел]],"]"),""),IF(EXACT(Таблица1[[#This Row],[Подраздел]],H116),"",CONCATENATE(IF(ISBLANK(Таблица1[[#This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Row],[Подраздел]],H118),"",CONCATENATE("[/LIST]",IF(ISBLANK(Таблица1[[#This Row],[Подраздел]]),"","[/SPOILER]"),IF(AND(NOT(EXACT(Таблица1[[#This Row],[Раздел]],G118)),$D$12),"[/SPOILER]",)))))</f>
        <v>[*][B][COLOR=Silver][FRW][/COLOR][/B] [URL=http://promebelclub.ru/forum/showthread.php?p=211924&amp;postcount=541]Ручка UU 7108-128 мат. хром [/URL]</v>
      </c>
      <c r="L117" s="33">
        <f>LEN(Таблица1[[#This Row],[Код]])</f>
        <v>144</v>
      </c>
    </row>
    <row r="118" spans="1:12" x14ac:dyDescent="0.25">
      <c r="A118" s="57" t="str">
        <f>IF(OR(AND(Таблица1[[#This Row],[ID сообщения]]=B117,Таблица1[[#This Row],[№ в теме]]=C117),AND(NOT(Таблица1[[#This Row],[ID сообщения]]=B117),NOT(Таблица1[[#This Row],[№ в теме]]=C117))),"",FALSE)</f>
        <v/>
      </c>
      <c r="B118" s="33">
        <f>1*MID(Таблица1[[#This Row],[Ссылка]],FIND("=",Таблица1[[#This Row],[Ссылка]])+1,FIND("&amp;",Таблица1[[#This Row],[Ссылка]])-FIND("=",Таблица1[[#This Row],[Ссылка]])-1)</f>
        <v>314045</v>
      </c>
      <c r="C118" s="33">
        <f>1*MID(Таблица1[[#This Row],[Ссылка]],FIND("&amp;",Таблица1[[#This Row],[Ссылка]])+11,LEN(Таблица1[[#This Row],[Ссылка]])-FIND("&amp;",Таблица1[[#This Row],[Ссылка]])+10)</f>
        <v>834</v>
      </c>
      <c r="D118" s="53" t="s">
        <v>145</v>
      </c>
      <c r="E118" s="33" t="s">
        <v>1184</v>
      </c>
      <c r="F118" s="46" t="s">
        <v>1095</v>
      </c>
      <c r="G118" s="47" t="s">
        <v>210</v>
      </c>
      <c r="H118" s="33" t="s">
        <v>21</v>
      </c>
      <c r="I118" s="45" t="s">
        <v>1065</v>
      </c>
      <c r="J118" s="23" t="s">
        <v>1065</v>
      </c>
      <c r="K1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Row],[Раздел]],G117)),$D$12),CONCATENATE("[SPOILER=",Таблица1[[#This Row],[Раздел]],"]"),""),IF(EXACT(Таблица1[[#This Row],[Подраздел]],H117),"",CONCATENATE(IF(ISBLANK(Таблица1[[#This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Row],[Подраздел]],H119),"",CONCATENATE("[/LIST]",IF(ISBLANK(Таблица1[[#This Row],[Подраздел]]),"","[/SPOILER]"),IF(AND(NOT(EXACT(Таблица1[[#This Row],[Раздел]],G119)),$D$12),"[/SPOILER]",)))))</f>
        <v>[*][B][COLOR=Gray][F3D][/COLOR][/B] [URL=http://promebelclub.ru/forum/showthread.php?p=314045&amp;postcount=834]Ручка Валмакс FM 021/032 [/URL]</v>
      </c>
      <c r="L118" s="33">
        <f>LEN(Таблица1[[#This Row],[Код]])</f>
        <v>139</v>
      </c>
    </row>
    <row r="119" spans="1:12" x14ac:dyDescent="0.25">
      <c r="A119" s="18" t="str">
        <f>IF(OR(AND(Таблица1[[#This Row],[ID сообщения]]=B118,Таблица1[[#This Row],[№ в теме]]=C118),AND(NOT(Таблица1[[#This Row],[ID сообщения]]=B118),NOT(Таблица1[[#This Row],[№ в теме]]=C118))),"",FALSE)</f>
        <v/>
      </c>
      <c r="B119" s="30">
        <f>1*MID(Таблица1[[#This Row],[Ссылка]],FIND("=",Таблица1[[#This Row],[Ссылка]])+1,FIND("&amp;",Таблица1[[#This Row],[Ссылка]])-FIND("=",Таблица1[[#This Row],[Ссылка]])-1)</f>
        <v>9431</v>
      </c>
      <c r="C119" s="30">
        <f>1*MID(Таблица1[[#This Row],[Ссылка]],FIND("&amp;",Таблица1[[#This Row],[Ссылка]])+11,LEN(Таблица1[[#This Row],[Ссылка]])-FIND("&amp;",Таблица1[[#This Row],[Ссылка]])+10)</f>
        <v>47</v>
      </c>
      <c r="D119" s="52" t="s">
        <v>794</v>
      </c>
      <c r="E119" s="33" t="s">
        <v>1185</v>
      </c>
      <c r="F119" s="46" t="s">
        <v>1093</v>
      </c>
      <c r="G119" s="33" t="s">
        <v>210</v>
      </c>
      <c r="H119" s="33" t="s">
        <v>21</v>
      </c>
      <c r="I119" s="45" t="s">
        <v>1065</v>
      </c>
      <c r="J119" s="23" t="s">
        <v>1065</v>
      </c>
      <c r="K1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Row],[Раздел]],G118)),$D$12),CONCATENATE("[SPOILER=",Таблица1[[#This Row],[Раздел]],"]"),""),IF(EXACT(Таблица1[[#This Row],[Подраздел]],H118),"",CONCATENATE(IF(ISBLANK(Таблица1[[#This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Row],[Подраздел]],H120),"",CONCATENATE("[/LIST]",IF(ISBLANK(Таблица1[[#This Row],[Подраздел]]),"","[/SPOILER]"),IF(AND(NOT(EXACT(Таблица1[[#This Row],[Раздел]],G120)),$D$12),"[/SPOILER]",)))))</f>
        <v>[*][B][COLOR=Silver][FRW][/COLOR][/B] [URL=http://promebelclub.ru/forum/showthread.php?p=9431&amp;postcount=47]Ручка врезная 120х40 [/URL]</v>
      </c>
      <c r="L119" s="33">
        <f>LEN(Таблица1[[#This Row],[Код]])</f>
        <v>134</v>
      </c>
    </row>
    <row r="120" spans="1:12" x14ac:dyDescent="0.25">
      <c r="A120" s="25" t="str">
        <f>IF(OR(AND(Таблица1[[#This Row],[ID сообщения]]=B119,Таблица1[[#This Row],[№ в теме]]=C119),AND(NOT(Таблица1[[#This Row],[ID сообщения]]=B119),NOT(Таблица1[[#This Row],[№ в теме]]=C119))),"",FALSE)</f>
        <v/>
      </c>
      <c r="B120" s="32">
        <f>1*MID(Таблица1[[#This Row],[Ссылка]],FIND("=",Таблица1[[#This Row],[Ссылка]])+1,FIND("&amp;",Таблица1[[#This Row],[Ссылка]])-FIND("=",Таблица1[[#This Row],[Ссылка]])-1)</f>
        <v>131850</v>
      </c>
      <c r="C120" s="32">
        <f>1*MID(Таблица1[[#This Row],[Ссылка]],FIND("&amp;",Таблица1[[#This Row],[Ссылка]])+11,LEN(Таблица1[[#This Row],[Ссылка]])-FIND("&amp;",Таблица1[[#This Row],[Ссылка]])+10)</f>
        <v>361</v>
      </c>
      <c r="D120" s="54" t="s">
        <v>878</v>
      </c>
      <c r="E120" s="48" t="s">
        <v>903</v>
      </c>
      <c r="F120" s="65"/>
      <c r="G120" s="49" t="s">
        <v>210</v>
      </c>
      <c r="H120" s="49" t="s">
        <v>21</v>
      </c>
      <c r="I120" s="45" t="s">
        <v>1065</v>
      </c>
      <c r="J120" s="23" t="s">
        <v>1065</v>
      </c>
      <c r="K1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Row],[Раздел]],G119)),$D$12),CONCATENATE("[SPOILER=",Таблица1[[#This Row],[Раздел]],"]"),""),IF(EXACT(Таблица1[[#This Row],[Подраздел]],H119),"",CONCATENATE(IF(ISBLANK(Таблица1[[#This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Row],[Подраздел]],H121),"",CONCATENATE("[/LIST]",IF(ISBLANK(Таблица1[[#This Row],[Подраздел]]),"","[/SPOILER]"),IF(AND(NOT(EXACT(Таблица1[[#This Row],[Раздел]],G121)),$D$12),"[/SPOILER]",)))))</f>
        <v>[*][URL=http://promebelclub.ru/forum/showthread.php?p=131850&amp;postcount=361]Ручка врезная GTV UA-01-326-128 и 096[/URL]</v>
      </c>
      <c r="L120" s="33">
        <f>LEN(Таблица1[[#This Row],[Код]])</f>
        <v>118</v>
      </c>
    </row>
    <row r="121" spans="1:12" x14ac:dyDescent="0.25">
      <c r="A121" s="18" t="str">
        <f>IF(OR(AND(Таблица1[[#This Row],[ID сообщения]]=B57,Таблица1[[#This Row],[№ в теме]]=C57),AND(NOT(Таблица1[[#This Row],[ID сообщения]]=B57),NOT(Таблица1[[#This Row],[№ в теме]]=C57))),"",FALSE)</f>
        <v/>
      </c>
      <c r="B121" s="30">
        <f>1*MID(Таблица1[[#This Row],[Ссылка]],FIND("=",Таблица1[[#This Row],[Ссылка]])+1,FIND("&amp;",Таблица1[[#This Row],[Ссылка]])-FIND("=",Таблица1[[#This Row],[Ссылка]])-1)</f>
        <v>156051</v>
      </c>
      <c r="C121" s="30">
        <f>1*MID(Таблица1[[#This Row],[Ссылка]],FIND("&amp;",Таблица1[[#This Row],[Ссылка]])+11,LEN(Таблица1[[#This Row],[Ссылка]])-FIND("&amp;",Таблица1[[#This Row],[Ссылка]])+10)</f>
        <v>441</v>
      </c>
      <c r="D121" s="52" t="s">
        <v>1017</v>
      </c>
      <c r="E121" s="48" t="s">
        <v>1186</v>
      </c>
      <c r="F121" s="65" t="s">
        <v>1095</v>
      </c>
      <c r="G121" s="33" t="s">
        <v>210</v>
      </c>
      <c r="H121" s="33" t="s">
        <v>21</v>
      </c>
      <c r="I121" s="45" t="s">
        <v>1065</v>
      </c>
      <c r="J121" s="23" t="s">
        <v>1065</v>
      </c>
      <c r="K1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Row],[Раздел]],G120)),$D$12),CONCATENATE("[SPOILER=",Таблица1[[#This Row],[Раздел]],"]"),""),IF(EXACT(Таблица1[[#This Row],[Подраздел]],H120),"",CONCATENATE(IF(ISBLANK(Таблица1[[#This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Row],[Подраздел]],H122),"",CONCATENATE("[/LIST]",IF(ISBLANK(Таблица1[[#This Row],[Подраздел]]),"","[/SPOILER]"),IF(AND(NOT(EXACT(Таблица1[[#This Row],[Раздел]],G122)),$D$12),"[/SPOILER]",)))))</f>
        <v>[*][B][COLOR=Gray][F3D][/COLOR][/B] [URL=http://promebelclub.ru/forum/showthread.php?p=156051&amp;postcount=441]Ручка врезная UN5008_96 хром мат. [/URL]</v>
      </c>
      <c r="L121" s="33">
        <f>LEN(Таблица1[[#This Row],[Код]])</f>
        <v>148</v>
      </c>
    </row>
    <row r="122" spans="1:12" x14ac:dyDescent="0.25">
      <c r="A122" s="18" t="str">
        <f>IF(OR(AND(Таблица1[[#This Row],[ID сообщения]]=B117,Таблица1[[#This Row],[№ в теме]]=C117),AND(NOT(Таблица1[[#This Row],[ID сообщения]]=B117),NOT(Таблица1[[#This Row],[№ в теме]]=C117))),"",FALSE)</f>
        <v/>
      </c>
      <c r="B122" s="30">
        <f>1*MID(Таблица1[[#This Row],[Ссылка]],FIND("=",Таблица1[[#This Row],[Ссылка]])+1,FIND("&amp;",Таблица1[[#This Row],[Ссылка]])-FIND("=",Таблица1[[#This Row],[Ссылка]])-1)</f>
        <v>136667</v>
      </c>
      <c r="C122" s="30">
        <f>1*MID(Таблица1[[#This Row],[Ссылка]],FIND("&amp;",Таблица1[[#This Row],[Ссылка]])+11,LEN(Таблица1[[#This Row],[Ссылка]])-FIND("&amp;",Таблица1[[#This Row],[Ссылка]])+10)</f>
        <v>374</v>
      </c>
      <c r="D122" s="55" t="s">
        <v>959</v>
      </c>
      <c r="E122" s="33" t="s">
        <v>1187</v>
      </c>
      <c r="F122" s="46" t="s">
        <v>1095</v>
      </c>
      <c r="G122" s="33" t="s">
        <v>210</v>
      </c>
      <c r="H122" s="33" t="s">
        <v>21</v>
      </c>
      <c r="I122" s="45" t="s">
        <v>1065</v>
      </c>
      <c r="J122" s="23" t="s">
        <v>1065</v>
      </c>
      <c r="K1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Row],[Раздел]],G121)),$D$12),CONCATENATE("[SPOILER=",Таблица1[[#This Row],[Раздел]],"]"),""),IF(EXACT(Таблица1[[#This Row],[Подраздел]],H121),"",CONCATENATE(IF(ISBLANK(Таблица1[[#This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Row],[Подраздел]],H123),"",CONCATENATE("[/LIST]",IF(ISBLANK(Таблица1[[#This Row],[Подраздел]]),"","[/SPOILER]"),IF(AND(NOT(EXACT(Таблица1[[#This Row],[Раздел]],G123)),$D$12),"[/SPOILER]",)))))</f>
        <v>[*][B][COLOR=Gray][F3D][/COLOR][/B] [URL=http://promebelclub.ru/forum/showthread.php?p=136667&amp;postcount=374]Ручка квадрат 32 и 64 мм [/URL]</v>
      </c>
      <c r="L122" s="33">
        <f>LEN(Таблица1[[#This Row],[Код]])</f>
        <v>139</v>
      </c>
    </row>
    <row r="123" spans="1:12" x14ac:dyDescent="0.25">
      <c r="A123" s="57" t="str">
        <f>IF(OR(AND(Таблица1[[#This Row],[ID сообщения]]=B122,Таблица1[[#This Row],[№ в теме]]=C122),AND(NOT(Таблица1[[#This Row],[ID сообщения]]=B122),NOT(Таблица1[[#This Row],[№ в теме]]=C122))),"",FALSE)</f>
        <v/>
      </c>
      <c r="B123" s="33">
        <f>1*MID(Таблица1[[#This Row],[Ссылка]],FIND("=",Таблица1[[#This Row],[Ссылка]])+1,FIND("&amp;",Таблица1[[#This Row],[Ссылка]])-FIND("=",Таблица1[[#This Row],[Ссылка]])-1)</f>
        <v>262280</v>
      </c>
      <c r="C123" s="33">
        <f>1*MID(Таблица1[[#This Row],[Ссылка]],FIND("&amp;",Таблица1[[#This Row],[Ссылка]])+11,LEN(Таблица1[[#This Row],[Ссылка]])-FIND("&amp;",Таблица1[[#This Row],[Ссылка]])+10)</f>
        <v>668</v>
      </c>
      <c r="D123" s="53" t="s">
        <v>571</v>
      </c>
      <c r="E123" s="33" t="s">
        <v>572</v>
      </c>
      <c r="F123" s="46"/>
      <c r="G123" s="33" t="s">
        <v>210</v>
      </c>
      <c r="H123" s="44" t="s">
        <v>21</v>
      </c>
      <c r="I123" s="45" t="s">
        <v>1065</v>
      </c>
      <c r="J123" s="23" t="s">
        <v>1065</v>
      </c>
      <c r="K1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Row],[Раздел]],G122)),$D$12),CONCATENATE("[SPOILER=",Таблица1[[#This Row],[Раздел]],"]"),""),IF(EXACT(Таблица1[[#This Row],[Подраздел]],H122),"",CONCATENATE(IF(ISBLANK(Таблица1[[#This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Row],[Подраздел]],H124),"",CONCATENATE("[/LIST]",IF(ISBLANK(Таблица1[[#This Row],[Подраздел]]),"","[/SPOILER]"),IF(AND(NOT(EXACT(Таблица1[[#This Row],[Раздел]],G124)),$D$12),"[/SPOILER]",)))))</f>
        <v>[*][URL=http://promebelclub.ru/forum/showthread.php?p=262280&amp;postcount=668]Ручка керамика[/URL]</v>
      </c>
      <c r="L123" s="33">
        <f>LEN(Таблица1[[#This Row],[Код]])</f>
        <v>95</v>
      </c>
    </row>
    <row r="124" spans="1:12" x14ac:dyDescent="0.25">
      <c r="A124" s="18" t="str">
        <f>IF(OR(AND(Таблица1[[#This Row],[ID сообщения]]=B107,Таблица1[[#This Row],[№ в теме]]=C107),AND(NOT(Таблица1[[#This Row],[ID сообщения]]=B107),NOT(Таблица1[[#This Row],[№ в теме]]=C107))),"",FALSE)</f>
        <v/>
      </c>
      <c r="B124" s="30">
        <f>1*MID(Таблица1[[#This Row],[Ссылка]],FIND("=",Таблица1[[#This Row],[Ссылка]])+1,FIND("&amp;",Таблица1[[#This Row],[Ссылка]])-FIND("=",Таблица1[[#This Row],[Ссылка]])-1)</f>
        <v>140630</v>
      </c>
      <c r="C124" s="30">
        <f>1*MID(Таблица1[[#This Row],[Ссылка]],FIND("&amp;",Таблица1[[#This Row],[Ссылка]])+11,LEN(Таблица1[[#This Row],[Ссылка]])-FIND("&amp;",Таблица1[[#This Row],[Ссылка]])+10)</f>
        <v>386</v>
      </c>
      <c r="D124" s="55" t="s">
        <v>972</v>
      </c>
      <c r="E124" s="33" t="s">
        <v>1188</v>
      </c>
      <c r="F124" s="46" t="s">
        <v>1095</v>
      </c>
      <c r="G124" s="33" t="s">
        <v>210</v>
      </c>
      <c r="H124" s="33" t="s">
        <v>21</v>
      </c>
      <c r="I124" s="45" t="s">
        <v>1065</v>
      </c>
      <c r="J124" s="23" t="s">
        <v>1065</v>
      </c>
      <c r="K1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Row],[Раздел]],G123)),$D$12),CONCATENATE("[SPOILER=",Таблица1[[#This Row],[Раздел]],"]"),""),IF(EXACT(Таблица1[[#This Row],[Подраздел]],H123),"",CONCATENATE(IF(ISBLANK(Таблица1[[#This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Row],[Подраздел]],H125),"",CONCATENATE("[/LIST]",IF(ISBLANK(Таблица1[[#This Row],[Подраздел]]),"","[/SPOILER]"),IF(AND(NOT(EXACT(Таблица1[[#This Row],[Раздел]],G125)),$D$12),"[/SPOILER]",)))))</f>
        <v>[*][B][COLOR=Gray][F3D][/COLOR][/B] [URL=http://promebelclub.ru/forum/showthread.php?p=140630&amp;postcount=386]Ручка Командор (скоба, врезная, кнопка) [/URL]</v>
      </c>
      <c r="L124" s="33">
        <f>LEN(Таблица1[[#This Row],[Код]])</f>
        <v>154</v>
      </c>
    </row>
    <row r="125" spans="1:12" x14ac:dyDescent="0.25">
      <c r="A125" s="57" t="str">
        <f>IF(OR(AND(Таблица1[[#This Row],[ID сообщения]]=B124,Таблица1[[#This Row],[№ в теме]]=C124),AND(NOT(Таблица1[[#This Row],[ID сообщения]]=B124),NOT(Таблица1[[#This Row],[№ в теме]]=C124))),"",FALSE)</f>
        <v/>
      </c>
      <c r="B125" s="33">
        <f>1*MID(Таблица1[[#This Row],[Ссылка]],FIND("=",Таблица1[[#This Row],[Ссылка]])+1,FIND("&amp;",Таблица1[[#This Row],[Ссылка]])-FIND("=",Таблица1[[#This Row],[Ссылка]])-1)</f>
        <v>313083</v>
      </c>
      <c r="C125" s="33">
        <f>1*MID(Таблица1[[#This Row],[Ссылка]],FIND("&amp;",Таблица1[[#This Row],[Ссылка]])+11,LEN(Таблица1[[#This Row],[Ссылка]])-FIND("&amp;",Таблица1[[#This Row],[Ссылка]])+10)</f>
        <v>831</v>
      </c>
      <c r="D125" s="53" t="s">
        <v>141</v>
      </c>
      <c r="E125" s="33" t="s">
        <v>1189</v>
      </c>
      <c r="F125" s="46" t="s">
        <v>1095</v>
      </c>
      <c r="G125" s="47" t="s">
        <v>210</v>
      </c>
      <c r="H125" s="33" t="s">
        <v>21</v>
      </c>
      <c r="I125" s="45" t="s">
        <v>1065</v>
      </c>
      <c r="J125" s="23" t="s">
        <v>1065</v>
      </c>
      <c r="K1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Row],[Раздел]],G124)),$D$12),CONCATENATE("[SPOILER=",Таблица1[[#This Row],[Раздел]],"]"),""),IF(EXACT(Таблица1[[#This Row],[Подраздел]],H124),"",CONCATENATE(IF(ISBLANK(Таблица1[[#This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Row],[Подраздел]],H126),"",CONCATENATE("[/LIST]",IF(ISBLANK(Таблица1[[#This Row],[Подраздел]]),"","[/SPOILER]"),IF(AND(NOT(EXACT(Таблица1[[#This Row],[Раздел]],G126)),$D$12),"[/SPOILER]",)))))</f>
        <v>[*][B][COLOR=Gray][F3D][/COLOR][/B] [URL=http://promebelclub.ru/forum/showthread.php?p=313083&amp;postcount=831]Ручка Макмарт - 60 шт [/URL]</v>
      </c>
      <c r="L125" s="33">
        <f>LEN(Таблица1[[#This Row],[Код]])</f>
        <v>136</v>
      </c>
    </row>
    <row r="126" spans="1:12" x14ac:dyDescent="0.25">
      <c r="A126" s="18" t="str">
        <f>IF(OR(AND(Таблица1[[#This Row],[ID сообщения]]=B105,Таблица1[[#This Row],[№ в теме]]=C105),AND(NOT(Таблица1[[#This Row],[ID сообщения]]=B105),NOT(Таблица1[[#This Row],[№ в теме]]=C105))),"",FALSE)</f>
        <v/>
      </c>
      <c r="B126" s="30">
        <f>1*MID(Таблица1[[#This Row],[Ссылка]],FIND("=",Таблица1[[#This Row],[Ссылка]])+1,FIND("&amp;",Таблица1[[#This Row],[Ссылка]])-FIND("=",Таблица1[[#This Row],[Ссылка]])-1)</f>
        <v>141279</v>
      </c>
      <c r="C126" s="30">
        <f>1*MID(Таблица1[[#This Row],[Ссылка]],FIND("&amp;",Таблица1[[#This Row],[Ссылка]])+11,LEN(Таблица1[[#This Row],[Ссылка]])-FIND("&amp;",Таблица1[[#This Row],[Ссылка]])+10)</f>
        <v>388</v>
      </c>
      <c r="D126" s="52" t="s">
        <v>974</v>
      </c>
      <c r="E126" s="33" t="s">
        <v>1190</v>
      </c>
      <c r="F126" s="46" t="s">
        <v>1095</v>
      </c>
      <c r="G126" s="47" t="s">
        <v>210</v>
      </c>
      <c r="H126" s="33" t="s">
        <v>21</v>
      </c>
      <c r="I126" s="45" t="s">
        <v>1065</v>
      </c>
      <c r="J126" s="23" t="s">
        <v>1065</v>
      </c>
      <c r="K1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Row],[Раздел]],G125)),$D$12),CONCATENATE("[SPOILER=",Таблица1[[#This Row],[Раздел]],"]"),""),IF(EXACT(Таблица1[[#This Row],[Подраздел]],H125),"",CONCATENATE(IF(ISBLANK(Таблица1[[#This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Row],[Подраздел]],H127),"",CONCATENATE("[/LIST]",IF(ISBLANK(Таблица1[[#This Row],[Подраздел]]),"","[/SPOILER]"),IF(AND(NOT(EXACT(Таблица1[[#This Row],[Раздел]],G127)),$D$12),"[/SPOILER]",)))))</f>
        <v>[*][B][COLOR=Gray][F3D][/COLOR][/B] [URL=http://promebelclub.ru/forum/showthread.php?p=141279&amp;postcount=388]Ручка Макмарт - разные [/URL]</v>
      </c>
      <c r="L126" s="33">
        <f>LEN(Таблица1[[#This Row],[Код]])</f>
        <v>137</v>
      </c>
    </row>
    <row r="127" spans="1:12" x14ac:dyDescent="0.25">
      <c r="A127" s="18" t="str">
        <f>IF(OR(AND(Таблица1[[#This Row],[ID сообщения]]=B126,Таблица1[[#This Row],[№ в теме]]=C126),AND(NOT(Таблица1[[#This Row],[ID сообщения]]=B126),NOT(Таблица1[[#This Row],[№ в теме]]=C126))),"",FALSE)</f>
        <v/>
      </c>
      <c r="B127" s="30">
        <f>1*MID(Таблица1[[#This Row],[Ссылка]],FIND("=",Таблица1[[#This Row],[Ссылка]])+1,FIND("&amp;",Таблица1[[#This Row],[Ссылка]])-FIND("=",Таблица1[[#This Row],[Ссылка]])-1)</f>
        <v>62999</v>
      </c>
      <c r="C127" s="30">
        <f>1*MID(Таблица1[[#This Row],[Ссылка]],FIND("&amp;",Таблица1[[#This Row],[Ссылка]])+11,LEN(Таблица1[[#This Row],[Ссылка]])-FIND("&amp;",Таблица1[[#This Row],[Ссылка]])+10)</f>
        <v>244</v>
      </c>
      <c r="D127" s="52" t="s">
        <v>465</v>
      </c>
      <c r="E127" s="33" t="s">
        <v>1054</v>
      </c>
      <c r="F127" s="46"/>
      <c r="G127" s="33" t="s">
        <v>210</v>
      </c>
      <c r="H127" s="33" t="s">
        <v>21</v>
      </c>
      <c r="I127" s="45" t="s">
        <v>1065</v>
      </c>
      <c r="J127" s="23" t="s">
        <v>1065</v>
      </c>
      <c r="K1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Row],[Раздел]],G126)),$D$12),CONCATENATE("[SPOILER=",Таблица1[[#This Row],[Раздел]],"]"),""),IF(EXACT(Таблица1[[#This Row],[Подраздел]],H126),"",CONCATENATE(IF(ISBLANK(Таблица1[[#This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Row],[Подраздел]],H128),"",CONCATENATE("[/LIST]",IF(ISBLANK(Таблица1[[#This Row],[Подраздел]]),"","[/SPOILER]"),IF(AND(NOT(EXACT(Таблица1[[#This Row],[Раздел]],G128)),$D$12),"[/SPOILER]",)))))</f>
        <v>[*][URL=http://promebelclub.ru/forum/showthread.php?p=62999&amp;postcount=244]Ручка МакМарт 24200Z02700 горн.хрусталь+хром[/URL]</v>
      </c>
      <c r="L127" s="33">
        <f>LEN(Таблица1[[#This Row],[Код]])</f>
        <v>124</v>
      </c>
    </row>
    <row r="128" spans="1:12" x14ac:dyDescent="0.25">
      <c r="A128" s="18" t="str">
        <f>IF(OR(AND(Таблица1[[#This Row],[ID сообщения]]=B127,Таблица1[[#This Row],[№ в теме]]=C127),AND(NOT(Таблица1[[#This Row],[ID сообщения]]=B127),NOT(Таблица1[[#This Row],[№ в теме]]=C127))),"",FALSE)</f>
        <v/>
      </c>
      <c r="B128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128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128" s="52" t="s">
        <v>256</v>
      </c>
      <c r="E128" s="33" t="s">
        <v>1191</v>
      </c>
      <c r="F128" s="46" t="s">
        <v>1093</v>
      </c>
      <c r="G128" s="33" t="s">
        <v>210</v>
      </c>
      <c r="H128" s="44" t="s">
        <v>21</v>
      </c>
      <c r="I128" s="45" t="s">
        <v>1065</v>
      </c>
      <c r="J128" s="46" t="s">
        <v>471</v>
      </c>
      <c r="K1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Row],[Раздел]],G127)),$D$12),CONCATENATE("[SPOILER=",Таблица1[[#This Row],[Раздел]],"]"),""),IF(EXACT(Таблица1[[#This Row],[Подраздел]],H127),"",CONCATENATE(IF(ISBLANK(Таблица1[[#This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Row],[Подраздел]],H129),"",CONCATENATE("[/LIST]",IF(ISBLANK(Таблица1[[#This Row],[Подраздел]]),"","[/SPOILER]"),IF(AND(NOT(EXACT(Таблица1[[#This Row],[Раздел]],G129)),$D$12),"[/SPOILER]",)))))</f>
        <v>[*][B][COLOR=Silver][FRW][/COLOR][/B] [URL=http://promebelclub.ru/forum/showthread.php?p=188517&amp;postcount=481]Ручка никель матовый RE1006_416 [/URL]</v>
      </c>
      <c r="L128" s="33">
        <f>LEN(Таблица1[[#This Row],[Код]])</f>
        <v>148</v>
      </c>
    </row>
    <row r="129" spans="1:12" x14ac:dyDescent="0.25">
      <c r="A129" s="18" t="str">
        <f>IF(OR(AND(Таблица1[[#This Row],[ID сообщения]]=B128,Таблица1[[#This Row],[№ в теме]]=C128),AND(NOT(Таблица1[[#This Row],[ID сообщения]]=B128),NOT(Таблица1[[#This Row],[№ в теме]]=C128))),"",FALSE)</f>
        <v/>
      </c>
      <c r="B12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2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29" s="52" t="s">
        <v>341</v>
      </c>
      <c r="E129" s="33" t="s">
        <v>1035</v>
      </c>
      <c r="F129" s="46"/>
      <c r="G129" s="33" t="s">
        <v>210</v>
      </c>
      <c r="H129" s="33" t="s">
        <v>21</v>
      </c>
      <c r="I129" s="45" t="s">
        <v>1065</v>
      </c>
      <c r="J129" s="23" t="s">
        <v>1065</v>
      </c>
      <c r="K1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Row],[Раздел]],G128)),$D$12),CONCATENATE("[SPOILER=",Таблица1[[#This Row],[Раздел]],"]"),""),IF(EXACT(Таблица1[[#This Row],[Подраздел]],H128),"",CONCATENATE(IF(ISBLANK(Таблица1[[#This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Row],[Подраздел]],H130),"",CONCATENATE("[/LIST]",IF(ISBLANK(Таблица1[[#This Row],[Подраздел]]),"","[/SPOILER]"),IF(AND(NOT(EXACT(Таблица1[[#This Row],[Раздел]],G130)),$D$12),"[/SPOILER]",)))))</f>
        <v>[*][URL=http://promebelclub.ru/forum/showthread.php?p=55385&amp;postcount=217]Ручка под матовый никель L=128мм RL01.05.128Ni[/URL]</v>
      </c>
      <c r="L129" s="33">
        <f>LEN(Таблица1[[#This Row],[Код]])</f>
        <v>126</v>
      </c>
    </row>
    <row r="130" spans="1:12" x14ac:dyDescent="0.25">
      <c r="A130" s="18" t="str">
        <f>IF(OR(AND(Таблица1[[#This Row],[ID сообщения]]=B129,Таблица1[[#This Row],[№ в теме]]=C129),AND(NOT(Таблица1[[#This Row],[ID сообщения]]=B129),NOT(Таблица1[[#This Row],[№ в теме]]=C129))),"",FALSE)</f>
        <v/>
      </c>
      <c r="B13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3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30" s="52" t="s">
        <v>341</v>
      </c>
      <c r="E130" s="33" t="s">
        <v>404</v>
      </c>
      <c r="F130" s="46"/>
      <c r="G130" s="33" t="s">
        <v>210</v>
      </c>
      <c r="H130" s="33" t="s">
        <v>21</v>
      </c>
      <c r="I130" s="45" t="s">
        <v>1065</v>
      </c>
      <c r="J130" s="23" t="s">
        <v>1065</v>
      </c>
      <c r="K1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Row],[Раздел]],G129)),$D$12),CONCATENATE("[SPOILER=",Таблица1[[#This Row],[Раздел]],"]"),""),IF(EXACT(Таблица1[[#This Row],[Подраздел]],H129),"",CONCATENATE(IF(ISBLANK(Таблица1[[#This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Row],[Подраздел]],H131),"",CONCATENATE("[/LIST]",IF(ISBLANK(Таблица1[[#This Row],[Подраздел]]),"","[/SPOILER]"),IF(AND(NOT(EXACT(Таблица1[[#This Row],[Раздел]],G131)),$D$12),"[/SPOILER]",)))))</f>
        <v>[*][URL=http://promebelclub.ru/forum/showthread.php?p=55385&amp;postcount=217]Ручка РК1-724_640(320 и 320)[/URL]</v>
      </c>
      <c r="L130" s="33">
        <f>LEN(Таблица1[[#This Row],[Код]])</f>
        <v>108</v>
      </c>
    </row>
    <row r="131" spans="1:12" x14ac:dyDescent="0.25">
      <c r="A131" s="18" t="str">
        <f>IF(OR(AND(Таблица1[[#This Row],[ID сообщения]]=B130,Таблица1[[#This Row],[№ в теме]]=C130),AND(NOT(Таблица1[[#This Row],[ID сообщения]]=B130),NOT(Таблица1[[#This Row],[№ в теме]]=C130))),"",FALSE)</f>
        <v/>
      </c>
      <c r="B13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3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31" s="52" t="s">
        <v>341</v>
      </c>
      <c r="E131" s="33" t="s">
        <v>403</v>
      </c>
      <c r="F131" s="46"/>
      <c r="G131" s="33" t="s">
        <v>210</v>
      </c>
      <c r="H131" s="33" t="s">
        <v>21</v>
      </c>
      <c r="I131" s="45" t="s">
        <v>1065</v>
      </c>
      <c r="J131" s="23" t="s">
        <v>1065</v>
      </c>
      <c r="K1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Row],[Раздел]],G130)),$D$12),CONCATENATE("[SPOILER=",Таблица1[[#This Row],[Раздел]],"]"),""),IF(EXACT(Таблица1[[#This Row],[Подраздел]],H130),"",CONCATENATE(IF(ISBLANK(Таблица1[[#This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Row],[Подраздел]],H132),"",CONCATENATE("[/LIST]",IF(ISBLANK(Таблица1[[#This Row],[Подраздел]]),"","[/SPOILER]"),IF(AND(NOT(EXACT(Таблица1[[#This Row],[Раздел]],G132)),$D$12),"[/SPOILER]",)))))</f>
        <v>[*][URL=http://promebelclub.ru/forum/showthread.php?p=55385&amp;postcount=217]Ручка РК2 1174мм_1088[/URL]</v>
      </c>
      <c r="L131" s="33">
        <f>LEN(Таблица1[[#This Row],[Код]])</f>
        <v>101</v>
      </c>
    </row>
    <row r="132" spans="1:12" x14ac:dyDescent="0.25">
      <c r="A132" s="18" t="str">
        <f>IF(OR(AND(Таблица1[[#This Row],[ID сообщения]]=B131,Таблица1[[#This Row],[№ в теме]]=C131),AND(NOT(Таблица1[[#This Row],[ID сообщения]]=B131),NOT(Таблица1[[#This Row],[№ в теме]]=C131))),"",FALSE)</f>
        <v/>
      </c>
      <c r="B13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3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32" s="52" t="s">
        <v>341</v>
      </c>
      <c r="E132" s="33" t="s">
        <v>405</v>
      </c>
      <c r="F132" s="46"/>
      <c r="G132" s="33" t="s">
        <v>210</v>
      </c>
      <c r="H132" s="33" t="s">
        <v>21</v>
      </c>
      <c r="I132" s="45" t="s">
        <v>1065</v>
      </c>
      <c r="J132" s="23" t="s">
        <v>1065</v>
      </c>
      <c r="K1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Row],[Раздел]],G131)),$D$12),CONCATENATE("[SPOILER=",Таблица1[[#This Row],[Раздел]],"]"),""),IF(EXACT(Таблица1[[#This Row],[Подраздел]],H131),"",CONCATENATE(IF(ISBLANK(Таблица1[[#This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Row],[Подраздел]],H133),"",CONCATENATE("[/LIST]",IF(ISBLANK(Таблица1[[#This Row],[Подраздел]]),"","[/SPOILER]"),IF(AND(NOT(EXACT(Таблица1[[#This Row],[Раздел]],G133)),$D$12),"[/SPOILER]",)))))</f>
        <v>[*][URL=http://promebelclub.ru/forum/showthread.php?p=55385&amp;postcount=217]Ручка РК3 474мм_384[/URL]</v>
      </c>
      <c r="L132" s="33">
        <f>LEN(Таблица1[[#This Row],[Код]])</f>
        <v>99</v>
      </c>
    </row>
    <row r="133" spans="1:12" x14ac:dyDescent="0.25">
      <c r="A133" s="18" t="str">
        <f>IF(OR(AND(Таблица1[[#This Row],[ID сообщения]]=B132,Таблица1[[#This Row],[№ в теме]]=C132),AND(NOT(Таблица1[[#This Row],[ID сообщения]]=B132),NOT(Таблица1[[#This Row],[№ в теме]]=C132))),"",FALSE)</f>
        <v/>
      </c>
      <c r="B133" s="30">
        <f>1*MID(Таблица1[[#This Row],[Ссылка]],FIND("=",Таблица1[[#This Row],[Ссылка]])+1,FIND("&amp;",Таблица1[[#This Row],[Ссылка]])-FIND("=",Таблица1[[#This Row],[Ссылка]])-1)</f>
        <v>19817</v>
      </c>
      <c r="C133" s="30">
        <f>1*MID(Таблица1[[#This Row],[Ссылка]],FIND("&amp;",Таблица1[[#This Row],[Ссылка]])+11,LEN(Таблица1[[#This Row],[Ссылка]])-FIND("&amp;",Таблица1[[#This Row],[Ссылка]])+10)</f>
        <v>111</v>
      </c>
      <c r="D133" s="52" t="s">
        <v>854</v>
      </c>
      <c r="E133" s="33" t="s">
        <v>1193</v>
      </c>
      <c r="F133" s="46" t="s">
        <v>1094</v>
      </c>
      <c r="G133" s="33" t="s">
        <v>210</v>
      </c>
      <c r="H133" s="33" t="s">
        <v>21</v>
      </c>
      <c r="I133" s="45" t="s">
        <v>1065</v>
      </c>
      <c r="J133" s="23" t="s">
        <v>1065</v>
      </c>
      <c r="K1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Row],[Раздел]],G132)),$D$12),CONCATENATE("[SPOILER=",Таблица1[[#This Row],[Раздел]],"]"),""),IF(EXACT(Таблица1[[#This Row],[Подраздел]],H132),"",CONCATENATE(IF(ISBLANK(Таблица1[[#This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Row],[Подраздел]],H134),"",CONCATENATE("[/LIST]",IF(ISBLANK(Таблица1[[#This Row],[Подраздел]]),"","[/SPOILER]"),IF(AND(NOT(EXACT(Таблица1[[#This Row],[Раздел]],G134)),$D$12),"[/SPOILER]",)))))</f>
        <v>[*][B][COLOR=Black][LDW][/COLOR][/B] [URL=http://promebelclub.ru/forum/showthread.php?p=19817&amp;postcount=111]Ручка-кнопка [/URL]</v>
      </c>
      <c r="L133" s="33">
        <f>LEN(Таблица1[[#This Row],[Код]])</f>
        <v>127</v>
      </c>
    </row>
    <row r="134" spans="1:12" x14ac:dyDescent="0.25">
      <c r="A134" s="63" t="str">
        <f>IF(OR(AND(Таблица1[[#This Row],[ID сообщения]]=B133,Таблица1[[#This Row],[№ в теме]]=C133),AND(NOT(Таблица1[[#This Row],[ID сообщения]]=B133),NOT(Таблица1[[#This Row],[№ в теме]]=C133))),"",FALSE)</f>
        <v/>
      </c>
      <c r="B134" s="33">
        <f>1*MID(Таблица1[[#This Row],[Ссылка]],FIND("=",Таблица1[[#This Row],[Ссылка]])+1,FIND("&amp;",Таблица1[[#This Row],[Ссылка]])-FIND("=",Таблица1[[#This Row],[Ссылка]])-1)</f>
        <v>299729</v>
      </c>
      <c r="C134" s="33">
        <f>1*MID(Таблица1[[#This Row],[Ссылка]],FIND("&amp;",Таблица1[[#This Row],[Ссылка]])+11,LEN(Таблица1[[#This Row],[Ссылка]])-FIND("&amp;",Таблица1[[#This Row],[Ссылка]])+10)</f>
        <v>782</v>
      </c>
      <c r="D134" s="53" t="s">
        <v>101</v>
      </c>
      <c r="E134" s="33" t="s">
        <v>1192</v>
      </c>
      <c r="F134" s="46" t="s">
        <v>1095</v>
      </c>
      <c r="G134" s="47" t="s">
        <v>210</v>
      </c>
      <c r="H134" s="33" t="s">
        <v>21</v>
      </c>
      <c r="I134" s="45" t="s">
        <v>1065</v>
      </c>
      <c r="J134" s="23" t="s">
        <v>1065</v>
      </c>
      <c r="K1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Row],[Раздел]],G133)),$D$12),CONCATENATE("[SPOILER=",Таблица1[[#This Row],[Раздел]],"]"),""),IF(EXACT(Таблица1[[#This Row],[Подраздел]],H133),"",CONCATENATE(IF(ISBLANK(Таблица1[[#This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Row],[Подраздел]],H135),"",CONCATENATE("[/LIST]",IF(ISBLANK(Таблица1[[#This Row],[Подраздел]]),"","[/SPOILER]"),IF(AND(NOT(EXACT(Таблица1[[#This Row],[Раздел]],G135)),$D$12),"[/SPOILER]",)))))</f>
        <v>[*][B][COLOR=Gray][F3D][/COLOR][/B] [URL=http://promebelclub.ru/forum/showthread.php?p=299729&amp;postcount=782]Ручка-кнопка - 2 шт, 15259+24259, Besana [/URL]</v>
      </c>
      <c r="L134" s="33">
        <f>LEN(Таблица1[[#This Row],[Код]])</f>
        <v>155</v>
      </c>
    </row>
    <row r="135" spans="1:12" x14ac:dyDescent="0.25">
      <c r="A135" s="18" t="str">
        <f>IF(OR(AND(Таблица1[[#This Row],[ID сообщения]]=B134,Таблица1[[#This Row],[№ в теме]]=C134),AND(NOT(Таблица1[[#This Row],[ID сообщения]]=B134),NOT(Таблица1[[#This Row],[№ в теме]]=C134))),"",FALSE)</f>
        <v/>
      </c>
      <c r="B135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35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35" s="52" t="s">
        <v>260</v>
      </c>
      <c r="E135" s="33" t="s">
        <v>1194</v>
      </c>
      <c r="F135" s="46" t="s">
        <v>1095</v>
      </c>
      <c r="G135" s="33" t="s">
        <v>210</v>
      </c>
      <c r="H135" s="33" t="s">
        <v>21</v>
      </c>
      <c r="I135" s="45" t="s">
        <v>1065</v>
      </c>
      <c r="J135" s="23" t="s">
        <v>1065</v>
      </c>
      <c r="K1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Row],[Раздел]],G134)),$D$12),CONCATENATE("[SPOILER=",Таблица1[[#This Row],[Раздел]],"]"),""),IF(EXACT(Таблица1[[#This Row],[Подраздел]],H134),"",CONCATENATE(IF(ISBLANK(Таблица1[[#This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Row],[Подраздел]],H136),"",CONCATENATE("[/LIST]",IF(ISBLANK(Таблица1[[#This Row],[Подраздел]]),"","[/SPOILER]"),IF(AND(NOT(EXACT(Таблица1[[#This Row],[Раздел]],G136)),$D$12),"[/SPOILER]",)))))</f>
        <v>[*][B][COLOR=Gray][F3D][/COLOR][/B] [URL=http://promebelclub.ru/forum/showthread.php?p=165148&amp;postcount=458]Ручка-кнопка 24106, 32 мм, никель, Cosma [/URL]</v>
      </c>
      <c r="L135" s="33">
        <f>LEN(Таблица1[[#This Row],[Код]])</f>
        <v>155</v>
      </c>
    </row>
    <row r="136" spans="1:12" x14ac:dyDescent="0.25">
      <c r="A136" s="18" t="str">
        <f>IF(OR(AND(Таблица1[[#This Row],[ID сообщения]]=B135,Таблица1[[#This Row],[№ в теме]]=C135),AND(NOT(Таблица1[[#This Row],[ID сообщения]]=B135),NOT(Таблица1[[#This Row],[№ в теме]]=C135))),"",FALSE)</f>
        <v/>
      </c>
      <c r="B136" s="30">
        <f>1*MID(Таблица1[[#This Row],[Ссылка]],FIND("=",Таблица1[[#This Row],[Ссылка]])+1,FIND("&amp;",Таблица1[[#This Row],[Ссылка]])-FIND("=",Таблица1[[#This Row],[Ссылка]])-1)</f>
        <v>19840</v>
      </c>
      <c r="C136" s="30">
        <f>1*MID(Таблица1[[#This Row],[Ссылка]],FIND("&amp;",Таблица1[[#This Row],[Ссылка]])+11,LEN(Таблица1[[#This Row],[Ссылка]])-FIND("&amp;",Таблица1[[#This Row],[Ссылка]])+10)</f>
        <v>112</v>
      </c>
      <c r="D136" s="55" t="s">
        <v>939</v>
      </c>
      <c r="E136" s="33" t="s">
        <v>1195</v>
      </c>
      <c r="F136" s="46" t="s">
        <v>1093</v>
      </c>
      <c r="G136" s="33" t="s">
        <v>210</v>
      </c>
      <c r="H136" s="33" t="s">
        <v>21</v>
      </c>
      <c r="I136" s="45" t="s">
        <v>1065</v>
      </c>
      <c r="J136" s="23" t="s">
        <v>1065</v>
      </c>
      <c r="K1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Row],[Раздел]],G135)),$D$12),CONCATENATE("[SPOILER=",Таблица1[[#This Row],[Раздел]],"]"),""),IF(EXACT(Таблица1[[#This Row],[Подраздел]],H135),"",CONCATENATE(IF(ISBLANK(Таблица1[[#This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Row],[Подраздел]],H137),"",CONCATENATE("[/LIST]",IF(ISBLANK(Таблица1[[#This Row],[Подраздел]]),"","[/SPOILER]"),IF(AND(NOT(EXACT(Таблица1[[#This Row],[Раздел]],G137)),$D$12),"[/SPOILER]",)))))</f>
        <v>[*][B][COLOR=Silver][FRW][/COLOR][/B] [URL=http://promebelclub.ru/forum/showthread.php?p=19840&amp;postcount=112]Ручка-кнопка A-059.G2 [/URL]</v>
      </c>
      <c r="L136" s="33">
        <f>LEN(Таблица1[[#This Row],[Код]])</f>
        <v>137</v>
      </c>
    </row>
    <row r="137" spans="1:12" x14ac:dyDescent="0.25">
      <c r="A137" s="18" t="str">
        <f>IF(OR(AND(Таблица1[[#This Row],[ID сообщения]]=B136,Таблица1[[#This Row],[№ в теме]]=C136),AND(NOT(Таблица1[[#This Row],[ID сообщения]]=B136),NOT(Таблица1[[#This Row],[№ в теме]]=C136))),"",FALSE)</f>
        <v/>
      </c>
      <c r="B137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37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37" s="52" t="s">
        <v>260</v>
      </c>
      <c r="E137" s="33" t="s">
        <v>1196</v>
      </c>
      <c r="F137" s="46" t="s">
        <v>1095</v>
      </c>
      <c r="G137" s="33" t="s">
        <v>210</v>
      </c>
      <c r="H137" s="33" t="s">
        <v>21</v>
      </c>
      <c r="I137" s="45" t="s">
        <v>1065</v>
      </c>
      <c r="J137" s="23" t="s">
        <v>1065</v>
      </c>
      <c r="K1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Row],[Раздел]],G136)),$D$12),CONCATENATE("[SPOILER=",Таблица1[[#This Row],[Раздел]],"]"),""),IF(EXACT(Таблица1[[#This Row],[Подраздел]],H136),"",CONCATENATE(IF(ISBLANK(Таблица1[[#This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Row],[Подраздел]],H138),"",CONCATENATE("[/LIST]",IF(ISBLANK(Таблица1[[#This Row],[Подраздел]]),"","[/SPOILER]"),IF(AND(NOT(EXACT(Таблица1[[#This Row],[Раздел]],G138)),$D$12),"[/SPOILER]",)))))</f>
        <v>[*][B][COLOR=Gray][F3D][/COLOR][/B] [URL=http://promebelclub.ru/forum/showthread.php?p=165148&amp;postcount=458]Ручка-кнопка Arimini, хром_чёрный, Hettich [/URL]</v>
      </c>
      <c r="L137" s="33">
        <f>LEN(Таблица1[[#This Row],[Код]])</f>
        <v>157</v>
      </c>
    </row>
    <row r="138" spans="1:12" x14ac:dyDescent="0.25">
      <c r="A138" s="57" t="str">
        <f>IF(OR(AND(Таблица1[[#This Row],[ID сообщения]]=B137,Таблица1[[#This Row],[№ в теме]]=C137),AND(NOT(Таблица1[[#This Row],[ID сообщения]]=B137),NOT(Таблица1[[#This Row],[№ в теме]]=C137))),"",FALSE)</f>
        <v/>
      </c>
      <c r="B138" s="33">
        <f>1*MID(Таблица1[[#This Row],[Ссылка]],FIND("=",Таблица1[[#This Row],[Ссылка]])+1,FIND("&amp;",Таблица1[[#This Row],[Ссылка]])-FIND("=",Таблица1[[#This Row],[Ссылка]])-1)</f>
        <v>307714</v>
      </c>
      <c r="C138" s="33">
        <f>1*MID(Таблица1[[#This Row],[Ссылка]],FIND("&amp;",Таблица1[[#This Row],[Ссылка]])+11,LEN(Таблица1[[#This Row],[Ссылка]])-FIND("&amp;",Таблица1[[#This Row],[Ссылка]])+10)</f>
        <v>815</v>
      </c>
      <c r="D138" s="53" t="s">
        <v>124</v>
      </c>
      <c r="E138" s="33" t="s">
        <v>1197</v>
      </c>
      <c r="F138" s="46" t="s">
        <v>1095</v>
      </c>
      <c r="G138" s="47" t="s">
        <v>210</v>
      </c>
      <c r="H138" s="33" t="s">
        <v>21</v>
      </c>
      <c r="I138" s="45" t="s">
        <v>1065</v>
      </c>
      <c r="J138" s="23" t="s">
        <v>1065</v>
      </c>
      <c r="K1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Row],[Раздел]],G137)),$D$12),CONCATENATE("[SPOILER=",Таблица1[[#This Row],[Раздел]],"]"),""),IF(EXACT(Таблица1[[#This Row],[Подраздел]],H137),"",CONCATENATE(IF(ISBLANK(Таблица1[[#This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Row],[Подраздел]],H139),"",CONCATENATE("[/LIST]",IF(ISBLANK(Таблица1[[#This Row],[Подраздел]]),"","[/SPOILER]"),IF(AND(NOT(EXACT(Таблица1[[#This Row],[Раздел]],G139)),$D$12),"[/SPOILER]",)))))</f>
        <v>[*][B][COLOR=Gray][F3D][/COLOR][/B] [URL=http://promebelclub.ru/forum/showthread.php?p=307714&amp;postcount=815]Ручка-кнопка №22 [/URL]</v>
      </c>
      <c r="L138" s="33">
        <f>LEN(Таблица1[[#This Row],[Код]])</f>
        <v>131</v>
      </c>
    </row>
    <row r="139" spans="1:12" x14ac:dyDescent="0.25">
      <c r="A139" s="18" t="str">
        <f>IF(OR(AND(Таблица1[[#This Row],[ID сообщения]]=B138,Таблица1[[#This Row],[№ в теме]]=C138),AND(NOT(Таблица1[[#This Row],[ID сообщения]]=B138),NOT(Таблица1[[#This Row],[№ в теме]]=C138))),"",FALSE)</f>
        <v/>
      </c>
      <c r="B139" s="30">
        <f>1*MID(Таблица1[[#This Row],[Ссылка]],FIND("=",Таблица1[[#This Row],[Ссылка]])+1,FIND("&amp;",Таблица1[[#This Row],[Ссылка]])-FIND("=",Таблица1[[#This Row],[Ссылка]])-1)</f>
        <v>157749</v>
      </c>
      <c r="C139" s="30">
        <f>1*MID(Таблица1[[#This Row],[Ссылка]],FIND("&amp;",Таблица1[[#This Row],[Ссылка]])+11,LEN(Таблица1[[#This Row],[Ссылка]])-FIND("&amp;",Таблица1[[#This Row],[Ссылка]])+10)</f>
        <v>451</v>
      </c>
      <c r="D139" s="52" t="s">
        <v>252</v>
      </c>
      <c r="E139" s="51" t="s">
        <v>261</v>
      </c>
      <c r="F139" s="46"/>
      <c r="G139" s="33" t="s">
        <v>210</v>
      </c>
      <c r="H139" s="33" t="s">
        <v>21</v>
      </c>
      <c r="I139" s="45" t="s">
        <v>1065</v>
      </c>
      <c r="J139" s="23" t="s">
        <v>1065</v>
      </c>
      <c r="K1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Row],[Раздел]],G138)),$D$12),CONCATENATE("[SPOILER=",Таблица1[[#This Row],[Раздел]],"]"),""),IF(EXACT(Таблица1[[#This Row],[Подраздел]],H138),"",CONCATENATE(IF(ISBLANK(Таблица1[[#This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Row],[Подраздел]],H140),"",CONCATENATE("[/LIST]",IF(ISBLANK(Таблица1[[#This Row],[Подраздел]]),"","[/SPOILER]"),IF(AND(NOT(EXACT(Таблица1[[#This Row],[Раздел]],G140)),$D$12),"[/SPOILER]",)))))</f>
        <v>[*][URL=http://promebelclub.ru/forum/showthread.php?p=157749&amp;postcount=451]Ручка-кнопка Pamplona d=34 mm[/URL]</v>
      </c>
      <c r="L139" s="33">
        <f>LEN(Таблица1[[#This Row],[Код]])</f>
        <v>110</v>
      </c>
    </row>
    <row r="140" spans="1:12" x14ac:dyDescent="0.25">
      <c r="A140" s="57" t="str">
        <f>IF(OR(AND(Таблица1[[#This Row],[ID сообщения]]=B139,Таблица1[[#This Row],[№ в теме]]=C139),AND(NOT(Таблица1[[#This Row],[ID сообщения]]=B139),NOT(Таблица1[[#This Row],[№ в теме]]=C139))),"",FALSE)</f>
        <v/>
      </c>
      <c r="B140" s="33">
        <f>1*MID(Таблица1[[#This Row],[Ссылка]],FIND("=",Таблица1[[#This Row],[Ссылка]])+1,FIND("&amp;",Таблица1[[#This Row],[Ссылка]])-FIND("=",Таблица1[[#This Row],[Ссылка]])-1)</f>
        <v>245387</v>
      </c>
      <c r="C140" s="33">
        <f>1*MID(Таблица1[[#This Row],[Ссылка]],FIND("&amp;",Таблица1[[#This Row],[Ссылка]])+11,LEN(Таблица1[[#This Row],[Ссылка]])-FIND("&amp;",Таблица1[[#This Row],[Ссылка]])+10)</f>
        <v>620</v>
      </c>
      <c r="D140" s="53" t="s">
        <v>569</v>
      </c>
      <c r="E140" s="33" t="s">
        <v>570</v>
      </c>
      <c r="F140" s="46"/>
      <c r="G140" s="33" t="s">
        <v>210</v>
      </c>
      <c r="H140" s="33" t="s">
        <v>21</v>
      </c>
      <c r="I140" s="45" t="s">
        <v>1065</v>
      </c>
      <c r="J140" s="23" t="s">
        <v>1065</v>
      </c>
      <c r="K1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Row],[Раздел]],G139)),$D$12),CONCATENATE("[SPOILER=",Таблица1[[#This Row],[Раздел]],"]"),""),IF(EXACT(Таблица1[[#This Row],[Подраздел]],H139),"",CONCATENATE(IF(ISBLANK(Таблица1[[#This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Row],[Подраздел]],H141),"",CONCATENATE("[/LIST]",IF(ISBLANK(Таблица1[[#This Row],[Подраздел]]),"","[/SPOILER]"),IF(AND(NOT(EXACT(Таблица1[[#This Row],[Раздел]],G141)),$D$12),"[/SPOILER]",)))))</f>
        <v>[*][URL=http://promebelclub.ru/forum/showthread.php?p=245387&amp;postcount=620]Ручка-кнопка RC011SC.4 от Мебель комплекта[/URL]</v>
      </c>
      <c r="L140" s="33">
        <f>LEN(Таблица1[[#This Row],[Код]])</f>
        <v>123</v>
      </c>
    </row>
    <row r="141" spans="1:12" x14ac:dyDescent="0.25">
      <c r="A141" s="18" t="str">
        <f>IF(OR(AND(Таблица1[[#This Row],[ID сообщения]]=B140,Таблица1[[#This Row],[№ в теме]]=C140),AND(NOT(Таблица1[[#This Row],[ID сообщения]]=B140),NOT(Таблица1[[#This Row],[№ в теме]]=C140))),"",FALSE)</f>
        <v/>
      </c>
      <c r="B141" s="30">
        <f>1*MID(Таблица1[[#This Row],[Ссылка]],FIND("=",Таблица1[[#This Row],[Ссылка]])+1,FIND("&amp;",Таблица1[[#This Row],[Ссылка]])-FIND("=",Таблица1[[#This Row],[Ссылка]])-1)</f>
        <v>157749</v>
      </c>
      <c r="C141" s="30">
        <f>1*MID(Таблица1[[#This Row],[Ссылка]],FIND("&amp;",Таблица1[[#This Row],[Ссылка]])+11,LEN(Таблица1[[#This Row],[Ссылка]])-FIND("&amp;",Таблица1[[#This Row],[Ссылка]])+10)</f>
        <v>451</v>
      </c>
      <c r="D141" s="52" t="s">
        <v>252</v>
      </c>
      <c r="E141" s="51" t="s">
        <v>262</v>
      </c>
      <c r="F141" s="46"/>
      <c r="G141" s="33" t="s">
        <v>210</v>
      </c>
      <c r="H141" s="33" t="s">
        <v>21</v>
      </c>
      <c r="I141" s="45" t="s">
        <v>1065</v>
      </c>
      <c r="J141" s="23" t="s">
        <v>1065</v>
      </c>
      <c r="K1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Row],[Раздел]],G140)),$D$12),CONCATENATE("[SPOILER=",Таблица1[[#This Row],[Раздел]],"]"),""),IF(EXACT(Таблица1[[#This Row],[Подраздел]],H140),"",CONCATENATE(IF(ISBLANK(Таблица1[[#This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Row],[Подраздел]],H142),"",CONCATENATE("[/LIST]",IF(ISBLANK(Таблица1[[#This Row],[Подраздел]]),"","[/SPOILER]"),IF(AND(NOT(EXACT(Таблица1[[#This Row],[Раздел]],G142)),$D$12),"[/SPOILER]",)))))</f>
        <v>[*][URL=http://promebelclub.ru/forum/showthread.php?p=157749&amp;postcount=451]Ручка-кнопка Valentia d=11 mm[/URL]</v>
      </c>
      <c r="L141" s="33">
        <f>LEN(Таблица1[[#This Row],[Код]])</f>
        <v>110</v>
      </c>
    </row>
    <row r="142" spans="1:12" x14ac:dyDescent="0.25">
      <c r="A142" s="18" t="str">
        <f>IF(OR(AND(Таблица1[[#This Row],[ID сообщения]]=B141,Таблица1[[#This Row],[№ в теме]]=C141),AND(NOT(Таблица1[[#This Row],[ID сообщения]]=B141),NOT(Таблица1[[#This Row],[№ в теме]]=C141))),"",FALSE)</f>
        <v/>
      </c>
      <c r="B142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42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42" s="52" t="s">
        <v>260</v>
      </c>
      <c r="E142" s="33" t="s">
        <v>1198</v>
      </c>
      <c r="F142" s="46" t="s">
        <v>1095</v>
      </c>
      <c r="G142" s="33" t="s">
        <v>210</v>
      </c>
      <c r="H142" s="33" t="s">
        <v>21</v>
      </c>
      <c r="I142" s="45" t="s">
        <v>1065</v>
      </c>
      <c r="J142" s="23" t="s">
        <v>1065</v>
      </c>
      <c r="K1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Row],[Раздел]],G141)),$D$12),CONCATENATE("[SPOILER=",Таблица1[[#This Row],[Раздел]],"]"),""),IF(EXACT(Таблица1[[#This Row],[Подраздел]],H141),"",CONCATENATE(IF(ISBLANK(Таблица1[[#This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Row],[Подраздел]],H143),"",CONCATENATE("[/LIST]",IF(ISBLANK(Таблица1[[#This Row],[Подраздел]]),"","[/SPOILER]"),IF(AND(NOT(EXACT(Таблица1[[#This Row],[Раздел]],G143)),$D$12),"[/SPOILER]",)))))</f>
        <v>[*][B][COLOR=Gray][F3D][/COLOR][/B] [URL=http://promebelclub.ru/forum/showthread.php?p=165148&amp;postcount=458]Ручка-кнопка Vigilia, 32 мм, хром, Hettich [/URL]</v>
      </c>
      <c r="L142" s="33">
        <f>LEN(Таблица1[[#This Row],[Код]])</f>
        <v>157</v>
      </c>
    </row>
    <row r="143" spans="1:12" x14ac:dyDescent="0.25">
      <c r="A143" s="18" t="str">
        <f>IF(OR(AND(Таблица1[[#This Row],[ID сообщения]]=B142,Таблица1[[#This Row],[№ в теме]]=C142),AND(NOT(Таблица1[[#This Row],[ID сообщения]]=B142),NOT(Таблица1[[#This Row],[№ в теме]]=C142))),"",FALSE)</f>
        <v/>
      </c>
      <c r="B143" s="30">
        <f>1*MID(Таблица1[[#This Row],[Ссылка]],FIND("=",Таблица1[[#This Row],[Ссылка]])+1,FIND("&amp;",Таблица1[[#This Row],[Ссылка]])-FIND("=",Таблица1[[#This Row],[Ссылка]])-1)</f>
        <v>52210</v>
      </c>
      <c r="C143" s="30">
        <f>1*MID(Таблица1[[#This Row],[Ссылка]],FIND("&amp;",Таблица1[[#This Row],[Ссылка]])+11,LEN(Таблица1[[#This Row],[Ссылка]])-FIND("&amp;",Таблица1[[#This Row],[Ссылка]])+10)</f>
        <v>196</v>
      </c>
      <c r="D143" s="52" t="s">
        <v>462</v>
      </c>
      <c r="E143" s="33" t="s">
        <v>463</v>
      </c>
      <c r="F143" s="46"/>
      <c r="G143" s="33" t="s">
        <v>210</v>
      </c>
      <c r="H143" s="33" t="s">
        <v>21</v>
      </c>
      <c r="I143" s="45" t="s">
        <v>1065</v>
      </c>
      <c r="J143" s="23" t="s">
        <v>1065</v>
      </c>
      <c r="K1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Row],[Раздел]],G142)),$D$12),CONCATENATE("[SPOILER=",Таблица1[[#This Row],[Раздел]],"]"),""),IF(EXACT(Таблица1[[#This Row],[Подраздел]],H142),"",CONCATENATE(IF(ISBLANK(Таблица1[[#This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Row],[Подраздел]],H144),"",CONCATENATE("[/LIST]",IF(ISBLANK(Таблица1[[#This Row],[Подраздел]]),"","[/SPOILER]"),IF(AND(NOT(EXACT(Таблица1[[#This Row],[Раздел]],G144)),$D$12),"[/SPOILER]",)))))</f>
        <v>[*][URL=http://promebelclub.ru/forum/showthread.php?p=52210&amp;postcount=196]Ручка-кнопка WPO.536, бронза, Giusti[/URL]</v>
      </c>
      <c r="L143" s="33">
        <f>LEN(Таблица1[[#This Row],[Код]])</f>
        <v>116</v>
      </c>
    </row>
    <row r="144" spans="1:12" x14ac:dyDescent="0.25">
      <c r="A144" s="18" t="str">
        <f>IF(OR(AND(Таблица1[[#This Row],[ID сообщения]]=B143,Таблица1[[#This Row],[№ в теме]]=C143),AND(NOT(Таблица1[[#This Row],[ID сообщения]]=B143),NOT(Таблица1[[#This Row],[№ в теме]]=C143))),"",FALSE)</f>
        <v/>
      </c>
      <c r="B144" s="30">
        <f>1*MID(Таблица1[[#This Row],[Ссылка]],FIND("=",Таблица1[[#This Row],[Ссылка]])+1,FIND("&amp;",Таблица1[[#This Row],[Ссылка]])-FIND("=",Таблица1[[#This Row],[Ссылка]])-1)</f>
        <v>200006</v>
      </c>
      <c r="C144" s="30">
        <f>1*MID(Таблица1[[#This Row],[Ссылка]],FIND("&amp;",Таблица1[[#This Row],[Ссылка]])+11,LEN(Таблица1[[#This Row],[Ссылка]])-FIND("&amp;",Таблица1[[#This Row],[Ссылка]])+10)</f>
        <v>505</v>
      </c>
      <c r="D144" s="52" t="s">
        <v>248</v>
      </c>
      <c r="E144" s="33" t="s">
        <v>1199</v>
      </c>
      <c r="F144" s="46" t="s">
        <v>1093</v>
      </c>
      <c r="G144" s="33" t="s">
        <v>210</v>
      </c>
      <c r="H144" s="44" t="s">
        <v>21</v>
      </c>
      <c r="I144" s="45" t="s">
        <v>1065</v>
      </c>
      <c r="J144" s="23" t="s">
        <v>1065</v>
      </c>
      <c r="K1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Row],[Раздел]],G143)),$D$12),CONCATENATE("[SPOILER=",Таблица1[[#This Row],[Раздел]],"]"),""),IF(EXACT(Таблица1[[#This Row],[Подраздел]],H143),"",CONCATENATE(IF(ISBLANK(Таблица1[[#This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Row],[Подраздел]],H145),"",CONCATENATE("[/LIST]",IF(ISBLANK(Таблица1[[#This Row],[Подраздел]]),"","[/SPOILER]"),IF(AND(NOT(EXACT(Таблица1[[#This Row],[Раздел]],G145)),$D$12),"[/SPOILER]",)))))</f>
        <v>[*][B][COLOR=Silver][FRW][/COLOR][/B] [URL=http://promebelclub.ru/forum/showthread.php?p=200006&amp;postcount=505]Ручка-кнопка керамика [/URL]</v>
      </c>
      <c r="L144" s="33">
        <f>LEN(Таблица1[[#This Row],[Код]])</f>
        <v>138</v>
      </c>
    </row>
    <row r="145" spans="1:12" x14ac:dyDescent="0.25">
      <c r="A145" s="18" t="str">
        <f>IF(OR(AND(Таблица1[[#This Row],[ID сообщения]]=B144,Таблица1[[#This Row],[№ в теме]]=C144),AND(NOT(Таблица1[[#This Row],[ID сообщения]]=B144),NOT(Таблица1[[#This Row],[№ в теме]]=C144))),"",FALSE)</f>
        <v/>
      </c>
      <c r="B14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4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45" s="52" t="s">
        <v>341</v>
      </c>
      <c r="E145" s="33" t="s">
        <v>718</v>
      </c>
      <c r="F145" s="46"/>
      <c r="G145" s="33" t="s">
        <v>210</v>
      </c>
      <c r="H145" s="33" t="s">
        <v>21</v>
      </c>
      <c r="I145" s="45" t="s">
        <v>1065</v>
      </c>
      <c r="J145" s="23" t="s">
        <v>1065</v>
      </c>
      <c r="K1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Row],[Раздел]],G144)),$D$12),CONCATENATE("[SPOILER=",Таблица1[[#This Row],[Раздел]],"]"),""),IF(EXACT(Таблица1[[#This Row],[Подраздел]],H144),"",CONCATENATE(IF(ISBLANK(Таблица1[[#This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Row],[Подраздел]],H146),"",CONCATENATE("[/LIST]",IF(ISBLANK(Таблица1[[#This Row],[Подраздел]]),"","[/SPOILER]"),IF(AND(NOT(EXACT(Таблица1[[#This Row],[Раздел]],G146)),$D$12),"[/SPOILER]",)))))</f>
        <v>[*][URL=http://promebelclub.ru/forum/showthread.php?p=55385&amp;postcount=217]Ручка-раковина FR007128 Валмакс[/URL]</v>
      </c>
      <c r="L145" s="33">
        <f>LEN(Таблица1[[#This Row],[Код]])</f>
        <v>111</v>
      </c>
    </row>
    <row r="146" spans="1:12" x14ac:dyDescent="0.25">
      <c r="A146" s="18" t="str">
        <f>IF(OR(AND(Таблица1[[#This Row],[ID сообщения]]=B145,Таблица1[[#This Row],[№ в теме]]=C145),AND(NOT(Таблица1[[#This Row],[ID сообщения]]=B145),NOT(Таблица1[[#This Row],[№ в теме]]=C145))),"",FALSE)</f>
        <v/>
      </c>
      <c r="B146" s="30">
        <f>1*MID(Таблица1[[#This Row],[Ссылка]],FIND("=",Таблица1[[#This Row],[Ссылка]])+1,FIND("&amp;",Таблица1[[#This Row],[Ссылка]])-FIND("=",Таблица1[[#This Row],[Ссылка]])-1)</f>
        <v>10968</v>
      </c>
      <c r="C146" s="30">
        <f>1*MID(Таблица1[[#This Row],[Ссылка]],FIND("&amp;",Таблица1[[#This Row],[Ссылка]])+11,LEN(Таблица1[[#This Row],[Ссылка]])-FIND("&amp;",Таблица1[[#This Row],[Ссылка]])+10)</f>
        <v>67</v>
      </c>
      <c r="D146" s="52" t="s">
        <v>813</v>
      </c>
      <c r="E146" s="33" t="s">
        <v>1200</v>
      </c>
      <c r="F146" s="46" t="s">
        <v>1093</v>
      </c>
      <c r="G146" s="33" t="s">
        <v>210</v>
      </c>
      <c r="H146" s="33" t="s">
        <v>21</v>
      </c>
      <c r="I146" s="45" t="s">
        <v>1065</v>
      </c>
      <c r="J146" s="23" t="s">
        <v>1065</v>
      </c>
      <c r="K1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Row],[Раздел]],G145)),$D$12),CONCATENATE("[SPOILER=",Таблица1[[#This Row],[Раздел]],"]"),""),IF(EXACT(Таблица1[[#This Row],[Подраздел]],H145),"",CONCATENATE(IF(ISBLANK(Таблица1[[#This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Row],[Подраздел]],H147),"",CONCATENATE("[/LIST]",IF(ISBLANK(Таблица1[[#This Row],[Подраздел]]),"","[/SPOILER]"),IF(AND(NOT(EXACT(Таблица1[[#This Row],[Раздел]],G147)),$D$12),"[/SPOILER]",)))))</f>
        <v>[*][B][COLOR=Silver][FRW][/COLOR][/B] [URL=http://promebelclub.ru/forum/showthread.php?p=10968&amp;postcount=67]Ручка-рейлинг Amix [/URL]</v>
      </c>
      <c r="L146" s="33">
        <f>LEN(Таблица1[[#This Row],[Код]])</f>
        <v>133</v>
      </c>
    </row>
    <row r="147" spans="1:12" x14ac:dyDescent="0.25">
      <c r="A147" s="18" t="str">
        <f>IF(OR(AND(Таблица1[[#This Row],[ID сообщения]]=B146,Таблица1[[#This Row],[№ в теме]]=C146),AND(NOT(Таблица1[[#This Row],[ID сообщения]]=B146),NOT(Таблица1[[#This Row],[№ в теме]]=C146))),"",FALSE)</f>
        <v/>
      </c>
      <c r="B147" s="30">
        <f>1*MID(Таблица1[[#This Row],[Ссылка]],FIND("=",Таблица1[[#This Row],[Ссылка]])+1,FIND("&amp;",Таблица1[[#This Row],[Ссылка]])-FIND("=",Таблица1[[#This Row],[Ссылка]])-1)</f>
        <v>200313</v>
      </c>
      <c r="C147" s="30">
        <f>1*MID(Таблица1[[#This Row],[Ссылка]],FIND("&amp;",Таблица1[[#This Row],[Ссылка]])+11,LEN(Таблица1[[#This Row],[Ссылка]])-FIND("&amp;",Таблица1[[#This Row],[Ссылка]])+10)</f>
        <v>520</v>
      </c>
      <c r="D147" s="52" t="s">
        <v>257</v>
      </c>
      <c r="E147" s="33" t="s">
        <v>1201</v>
      </c>
      <c r="F147" s="46" t="s">
        <v>1093</v>
      </c>
      <c r="G147" s="33" t="s">
        <v>210</v>
      </c>
      <c r="H147" s="44" t="s">
        <v>21</v>
      </c>
      <c r="I147" s="45" t="s">
        <v>1065</v>
      </c>
      <c r="J147" s="23" t="s">
        <v>1065</v>
      </c>
      <c r="K1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Row],[Раздел]],G146)),$D$12),CONCATENATE("[SPOILER=",Таблица1[[#This Row],[Раздел]],"]"),""),IF(EXACT(Таблица1[[#This Row],[Подраздел]],H146),"",CONCATENATE(IF(ISBLANK(Таблица1[[#This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Row],[Подраздел]],H148),"",CONCATENATE("[/LIST]",IF(ISBLANK(Таблица1[[#This Row],[Подраздел]]),"","[/SPOILER]"),IF(AND(NOT(EXACT(Таблица1[[#This Row],[Раздел]],G148)),$D$12),"[/SPOILER]",)))))</f>
        <v>[*][B][COLOR=Silver][FRW][/COLOR][/B] [URL=http://promebelclub.ru/forum/showthread.php?p=200313&amp;postcount=520]Ручка-рейлинг DR 160 (220) [/URL]</v>
      </c>
      <c r="L147" s="33">
        <f>LEN(Таблица1[[#This Row],[Код]])</f>
        <v>143</v>
      </c>
    </row>
    <row r="148" spans="1:12" x14ac:dyDescent="0.25">
      <c r="A148" s="18" t="str">
        <f>IF(OR(AND(Таблица1[[#This Row],[ID сообщения]]=B147,Таблица1[[#This Row],[№ в теме]]=C147),AND(NOT(Таблица1[[#This Row],[ID сообщения]]=B147),NOT(Таблица1[[#This Row],[№ в теме]]=C147))),"",FALSE)</f>
        <v/>
      </c>
      <c r="B148" s="30">
        <f>1*MID(Таблица1[[#This Row],[Ссылка]],FIND("=",Таблица1[[#This Row],[Ссылка]])+1,FIND("&amp;",Таблица1[[#This Row],[Ссылка]])-FIND("=",Таблица1[[#This Row],[Ссылка]])-1)</f>
        <v>200313</v>
      </c>
      <c r="C148" s="30">
        <f>1*MID(Таблица1[[#This Row],[Ссылка]],FIND("&amp;",Таблица1[[#This Row],[Ссылка]])+11,LEN(Таблица1[[#This Row],[Ссылка]])-FIND("&amp;",Таблица1[[#This Row],[Ссылка]])+10)</f>
        <v>520</v>
      </c>
      <c r="D148" s="52" t="s">
        <v>257</v>
      </c>
      <c r="E148" s="33" t="s">
        <v>1202</v>
      </c>
      <c r="F148" s="46" t="s">
        <v>1093</v>
      </c>
      <c r="G148" s="33" t="s">
        <v>210</v>
      </c>
      <c r="H148" s="44" t="s">
        <v>21</v>
      </c>
      <c r="I148" s="45" t="s">
        <v>1065</v>
      </c>
      <c r="J148" s="23" t="s">
        <v>1065</v>
      </c>
      <c r="K1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Row],[Раздел]],G147)),$D$12),CONCATENATE("[SPOILER=",Таблица1[[#This Row],[Раздел]],"]"),""),IF(EXACT(Таблица1[[#This Row],[Подраздел]],H147),"",CONCATENATE(IF(ISBLANK(Таблица1[[#This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Row],[Подраздел]],H149),"",CONCATENATE("[/LIST]",IF(ISBLANK(Таблица1[[#This Row],[Подраздел]]),"","[/SPOILER]"),IF(AND(NOT(EXACT(Таблица1[[#This Row],[Раздел]],G149)),$D$12),"[/SPOILER]",)))))</f>
        <v>[*][B][COLOR=Silver][FRW][/COLOR][/B] [URL=http://promebelclub.ru/forum/showthread.php?p=200313&amp;postcount=520]Ручка-рейлинг DR 192 (272) [/URL]</v>
      </c>
      <c r="L148" s="33">
        <f>LEN(Таблица1[[#This Row],[Код]])</f>
        <v>143</v>
      </c>
    </row>
    <row r="149" spans="1:12" x14ac:dyDescent="0.25">
      <c r="A149" s="18" t="str">
        <f>IF(OR(AND(Таблица1[[#This Row],[ID сообщения]]=B148,Таблица1[[#This Row],[№ в теме]]=C148),AND(NOT(Таблица1[[#This Row],[ID сообщения]]=B148),NOT(Таблица1[[#This Row],[№ в теме]]=C148))),"",FALSE)</f>
        <v/>
      </c>
      <c r="B149" s="30">
        <f>1*MID(Таблица1[[#This Row],[Ссылка]],FIND("=",Таблица1[[#This Row],[Ссылка]])+1,FIND("&amp;",Таблица1[[#This Row],[Ссылка]])-FIND("=",Таблица1[[#This Row],[Ссылка]])-1)</f>
        <v>200313</v>
      </c>
      <c r="C149" s="30">
        <f>1*MID(Таблица1[[#This Row],[Ссылка]],FIND("&amp;",Таблица1[[#This Row],[Ссылка]])+11,LEN(Таблица1[[#This Row],[Ссылка]])-FIND("&amp;",Таблица1[[#This Row],[Ссылка]])+10)</f>
        <v>520</v>
      </c>
      <c r="D149" s="52" t="s">
        <v>257</v>
      </c>
      <c r="E149" s="33" t="s">
        <v>1203</v>
      </c>
      <c r="F149" s="46" t="s">
        <v>1093</v>
      </c>
      <c r="G149" s="33" t="s">
        <v>210</v>
      </c>
      <c r="H149" s="44" t="s">
        <v>21</v>
      </c>
      <c r="I149" s="45" t="s">
        <v>1065</v>
      </c>
      <c r="J149" s="23" t="s">
        <v>1065</v>
      </c>
      <c r="K1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Row],[Раздел]],G148)),$D$12),CONCATENATE("[SPOILER=",Таблица1[[#This Row],[Раздел]],"]"),""),IF(EXACT(Таблица1[[#This Row],[Подраздел]],H148),"",CONCATENATE(IF(ISBLANK(Таблица1[[#This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Row],[Подраздел]],H150),"",CONCATENATE("[/LIST]",IF(ISBLANK(Таблица1[[#This Row],[Подраздел]]),"","[/SPOILER]"),IF(AND(NOT(EXACT(Таблица1[[#This Row],[Раздел]],G150)),$D$12),"[/SPOILER]",)))))</f>
        <v>[*][B][COLOR=Silver][FRW][/COLOR][/B] [URL=http://promebelclub.ru/forum/showthread.php?p=200313&amp;postcount=520]Ручка-рейлинг DR 224 (304) [/URL]</v>
      </c>
      <c r="L149" s="33">
        <f>LEN(Таблица1[[#This Row],[Код]])</f>
        <v>143</v>
      </c>
    </row>
    <row r="150" spans="1:12" x14ac:dyDescent="0.25">
      <c r="A150" s="18" t="str">
        <f>IF(OR(AND(Таблица1[[#This Row],[ID сообщения]]=B149,Таблица1[[#This Row],[№ в теме]]=C149),AND(NOT(Таблица1[[#This Row],[ID сообщения]]=B149),NOT(Таблица1[[#This Row],[№ в теме]]=C149))),"",FALSE)</f>
        <v/>
      </c>
      <c r="B150" s="30">
        <f>1*MID(Таблица1[[#This Row],[Ссылка]],FIND("=",Таблица1[[#This Row],[Ссылка]])+1,FIND("&amp;",Таблица1[[#This Row],[Ссылка]])-FIND("=",Таблица1[[#This Row],[Ссылка]])-1)</f>
        <v>200313</v>
      </c>
      <c r="C150" s="30">
        <f>1*MID(Таблица1[[#This Row],[Ссылка]],FIND("&amp;",Таблица1[[#This Row],[Ссылка]])+11,LEN(Таблица1[[#This Row],[Ссылка]])-FIND("&amp;",Таблица1[[#This Row],[Ссылка]])+10)</f>
        <v>520</v>
      </c>
      <c r="D150" s="52" t="s">
        <v>257</v>
      </c>
      <c r="E150" s="33" t="s">
        <v>1204</v>
      </c>
      <c r="F150" s="46" t="s">
        <v>1093</v>
      </c>
      <c r="G150" s="33" t="s">
        <v>210</v>
      </c>
      <c r="H150" s="44" t="s">
        <v>21</v>
      </c>
      <c r="I150" s="45" t="s">
        <v>1065</v>
      </c>
      <c r="J150" s="23" t="s">
        <v>1065</v>
      </c>
      <c r="K1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Row],[Раздел]],G149)),$D$12),CONCATENATE("[SPOILER=",Таблица1[[#This Row],[Раздел]],"]"),""),IF(EXACT(Таблица1[[#This Row],[Подраздел]],H149),"",CONCATENATE(IF(ISBLANK(Таблица1[[#This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Row],[Подраздел]],H151),"",CONCATENATE("[/LIST]",IF(ISBLANK(Таблица1[[#This Row],[Подраздел]]),"","[/SPOILER]"),IF(AND(NOT(EXACT(Таблица1[[#This Row],[Раздел]],G151)),$D$12),"[/SPOILER]",)))))</f>
        <v>[*][B][COLOR=Silver][FRW][/COLOR][/B] [URL=http://promebelclub.ru/forum/showthread.php?p=200313&amp;postcount=520]Ручка-рейлинг DR 256 (356) [/URL]</v>
      </c>
      <c r="L150" s="33">
        <f>LEN(Таблица1[[#This Row],[Код]])</f>
        <v>143</v>
      </c>
    </row>
    <row r="151" spans="1:12" x14ac:dyDescent="0.25">
      <c r="A151" s="18" t="str">
        <f>IF(OR(AND(Таблица1[[#This Row],[ID сообщения]]=B150,Таблица1[[#This Row],[№ в теме]]=C150),AND(NOT(Таблица1[[#This Row],[ID сообщения]]=B150),NOT(Таблица1[[#This Row],[№ в теме]]=C150))),"",FALSE)</f>
        <v/>
      </c>
      <c r="B151" s="30">
        <f>1*MID(Таблица1[[#This Row],[Ссылка]],FIND("=",Таблица1[[#This Row],[Ссылка]])+1,FIND("&amp;",Таблица1[[#This Row],[Ссылка]])-FIND("=",Таблица1[[#This Row],[Ссылка]])-1)</f>
        <v>200313</v>
      </c>
      <c r="C151" s="30">
        <f>1*MID(Таблица1[[#This Row],[Ссылка]],FIND("&amp;",Таблица1[[#This Row],[Ссылка]])+11,LEN(Таблица1[[#This Row],[Ссылка]])-FIND("&amp;",Таблица1[[#This Row],[Ссылка]])+10)</f>
        <v>520</v>
      </c>
      <c r="D151" s="52" t="s">
        <v>257</v>
      </c>
      <c r="E151" s="33" t="s">
        <v>1205</v>
      </c>
      <c r="F151" s="46" t="s">
        <v>1093</v>
      </c>
      <c r="G151" s="33" t="s">
        <v>210</v>
      </c>
      <c r="H151" s="44" t="s">
        <v>21</v>
      </c>
      <c r="I151" s="45" t="s">
        <v>1065</v>
      </c>
      <c r="J151" s="23" t="s">
        <v>1065</v>
      </c>
      <c r="K1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Row],[Раздел]],G150)),$D$12),CONCATENATE("[SPOILER=",Таблица1[[#This Row],[Раздел]],"]"),""),IF(EXACT(Таблица1[[#This Row],[Подраздел]],H150),"",CONCATENATE(IF(ISBLANK(Таблица1[[#This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Row],[Подраздел]],H152),"",CONCATENATE("[/LIST]",IF(ISBLANK(Таблица1[[#This Row],[Подраздел]]),"","[/SPOILER]"),IF(AND(NOT(EXACT(Таблица1[[#This Row],[Раздел]],G152)),$D$12),"[/SPOILER]",)))))</f>
        <v>[*][B][COLOR=Silver][FRW][/COLOR][/B] [URL=http://promebelclub.ru/forum/showthread.php?p=200313&amp;postcount=520]Ручка-рейлинг DR 288 (368) [/URL]</v>
      </c>
      <c r="L151" s="33">
        <f>LEN(Таблица1[[#This Row],[Код]])</f>
        <v>143</v>
      </c>
    </row>
    <row r="152" spans="1:12" x14ac:dyDescent="0.25">
      <c r="A152" s="18" t="str">
        <f>IF(OR(AND(Таблица1[[#This Row],[ID сообщения]]=B151,Таблица1[[#This Row],[№ в теме]]=C151),AND(NOT(Таблица1[[#This Row],[ID сообщения]]=B151),NOT(Таблица1[[#This Row],[№ в теме]]=C151))),"",FALSE)</f>
        <v/>
      </c>
      <c r="B152" s="30">
        <f>1*MID(Таблица1[[#This Row],[Ссылка]],FIND("=",Таблица1[[#This Row],[Ссылка]])+1,FIND("&amp;",Таблица1[[#This Row],[Ссылка]])-FIND("=",Таблица1[[#This Row],[Ссылка]])-1)</f>
        <v>200313</v>
      </c>
      <c r="C152" s="30">
        <f>1*MID(Таблица1[[#This Row],[Ссылка]],FIND("&amp;",Таблица1[[#This Row],[Ссылка]])+11,LEN(Таблица1[[#This Row],[Ссылка]])-FIND("&amp;",Таблица1[[#This Row],[Ссылка]])+10)</f>
        <v>520</v>
      </c>
      <c r="D152" s="52" t="s">
        <v>257</v>
      </c>
      <c r="E152" s="33" t="s">
        <v>1206</v>
      </c>
      <c r="F152" s="46" t="s">
        <v>1093</v>
      </c>
      <c r="G152" s="33" t="s">
        <v>210</v>
      </c>
      <c r="H152" s="44" t="s">
        <v>21</v>
      </c>
      <c r="I152" s="45" t="s">
        <v>1065</v>
      </c>
      <c r="J152" s="23" t="s">
        <v>1065</v>
      </c>
      <c r="K1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Row],[Раздел]],G151)),$D$12),CONCATENATE("[SPOILER=",Таблица1[[#This Row],[Раздел]],"]"),""),IF(EXACT(Таблица1[[#This Row],[Подраздел]],H151),"",CONCATENATE(IF(ISBLANK(Таблица1[[#This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Row],[Подраздел]],H153),"",CONCATENATE("[/LIST]",IF(ISBLANK(Таблица1[[#This Row],[Подраздел]]),"","[/SPOILER]"),IF(AND(NOT(EXACT(Таблица1[[#This Row],[Раздел]],G153)),$D$12),"[/SPOILER]",)))))</f>
        <v>[*][B][COLOR=Silver][FRW][/COLOR][/B] [URL=http://promebelclub.ru/forum/showthread.php?p=200313&amp;postcount=520]Ручка-рейлинг DR 320 (400) [/URL]</v>
      </c>
      <c r="L152" s="33">
        <f>LEN(Таблица1[[#This Row],[Код]])</f>
        <v>143</v>
      </c>
    </row>
    <row r="153" spans="1:12" x14ac:dyDescent="0.25">
      <c r="A153" s="18" t="str">
        <f>IF(OR(AND(Таблица1[[#This Row],[ID сообщения]]=B152,Таблица1[[#This Row],[№ в теме]]=C152),AND(NOT(Таблица1[[#This Row],[ID сообщения]]=B152),NOT(Таблица1[[#This Row],[№ в теме]]=C152))),"",FALSE)</f>
        <v/>
      </c>
      <c r="B153" s="30">
        <f>1*MID(Таблица1[[#This Row],[Ссылка]],FIND("=",Таблица1[[#This Row],[Ссылка]])+1,FIND("&amp;",Таблица1[[#This Row],[Ссылка]])-FIND("=",Таблица1[[#This Row],[Ссылка]])-1)</f>
        <v>200313</v>
      </c>
      <c r="C153" s="30">
        <f>1*MID(Таблица1[[#This Row],[Ссылка]],FIND("&amp;",Таблица1[[#This Row],[Ссылка]])+11,LEN(Таблица1[[#This Row],[Ссылка]])-FIND("&amp;",Таблица1[[#This Row],[Ссылка]])+10)</f>
        <v>520</v>
      </c>
      <c r="D153" s="52" t="s">
        <v>257</v>
      </c>
      <c r="E153" s="33" t="s">
        <v>1207</v>
      </c>
      <c r="F153" s="46" t="s">
        <v>1093</v>
      </c>
      <c r="G153" s="33" t="s">
        <v>210</v>
      </c>
      <c r="H153" s="44" t="s">
        <v>21</v>
      </c>
      <c r="I153" s="45" t="s">
        <v>1065</v>
      </c>
      <c r="J153" s="23" t="s">
        <v>1065</v>
      </c>
      <c r="K1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Row],[Раздел]],G152)),$D$12),CONCATENATE("[SPOILER=",Таблица1[[#This Row],[Раздел]],"]"),""),IF(EXACT(Таблица1[[#This Row],[Подраздел]],H152),"",CONCATENATE(IF(ISBLANK(Таблица1[[#This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Row],[Подраздел]],H154),"",CONCATENATE("[/LIST]",IF(ISBLANK(Таблица1[[#This Row],[Подраздел]]),"","[/SPOILER]"),IF(AND(NOT(EXACT(Таблица1[[#This Row],[Раздел]],G154)),$D$12),"[/SPOILER]",)))))</f>
        <v>[*][B][COLOR=Silver][FRW][/COLOR][/B] [URL=http://promebelclub.ru/forum/showthread.php?p=200313&amp;postcount=520]Ручка-рейлинг DR 352 (432) [/URL]</v>
      </c>
      <c r="L153" s="33">
        <f>LEN(Таблица1[[#This Row],[Код]])</f>
        <v>143</v>
      </c>
    </row>
    <row r="154" spans="1:12" x14ac:dyDescent="0.25">
      <c r="A154" s="18" t="str">
        <f>IF(OR(AND(Таблица1[[#This Row],[ID сообщения]]=B153,Таблица1[[#This Row],[№ в теме]]=C153),AND(NOT(Таблица1[[#This Row],[ID сообщения]]=B153),NOT(Таблица1[[#This Row],[№ в теме]]=C153))),"",FALSE)</f>
        <v/>
      </c>
      <c r="B154" s="30">
        <f>1*MID(Таблица1[[#This Row],[Ссылка]],FIND("=",Таблица1[[#This Row],[Ссылка]])+1,FIND("&amp;",Таблица1[[#This Row],[Ссылка]])-FIND("=",Таблица1[[#This Row],[Ссылка]])-1)</f>
        <v>200314</v>
      </c>
      <c r="C154" s="30">
        <f>1*MID(Таблица1[[#This Row],[Ссылка]],FIND("&amp;",Таблица1[[#This Row],[Ссылка]])+11,LEN(Таблица1[[#This Row],[Ссылка]])-FIND("&amp;",Таблица1[[#This Row],[Ссылка]])+10)</f>
        <v>521</v>
      </c>
      <c r="D154" s="52" t="s">
        <v>258</v>
      </c>
      <c r="E154" s="33" t="s">
        <v>1208</v>
      </c>
      <c r="F154" s="46" t="s">
        <v>1093</v>
      </c>
      <c r="G154" s="33" t="s">
        <v>210</v>
      </c>
      <c r="H154" s="44" t="s">
        <v>21</v>
      </c>
      <c r="I154" s="45" t="s">
        <v>1065</v>
      </c>
      <c r="J154" s="23" t="s">
        <v>1065</v>
      </c>
      <c r="K1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Row],[Раздел]],G153)),$D$12),CONCATENATE("[SPOILER=",Таблица1[[#This Row],[Раздел]],"]"),""),IF(EXACT(Таблица1[[#This Row],[Подраздел]],H153),"",CONCATENATE(IF(ISBLANK(Таблица1[[#This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Row],[Подраздел]],H155),"",CONCATENATE("[/LIST]",IF(ISBLANK(Таблица1[[#This Row],[Подраздел]]),"","[/SPOILER]"),IF(AND(NOT(EXACT(Таблица1[[#This Row],[Раздел]],G155)),$D$12),"[/SPOILER]",)))))</f>
        <v>[*][B][COLOR=Silver][FRW][/COLOR][/B] [URL=http://promebelclub.ru/forum/showthread.php?p=200314&amp;postcount=521]Ручка-рейлинг DR 384 (464) [/URL]</v>
      </c>
      <c r="L154" s="33">
        <f>LEN(Таблица1[[#This Row],[Код]])</f>
        <v>143</v>
      </c>
    </row>
    <row r="155" spans="1:12" x14ac:dyDescent="0.25">
      <c r="A155" s="18" t="str">
        <f>IF(OR(AND(Таблица1[[#This Row],[ID сообщения]]=B154,Таблица1[[#This Row],[№ в теме]]=C154),AND(NOT(Таблица1[[#This Row],[ID сообщения]]=B154),NOT(Таблица1[[#This Row],[№ в теме]]=C154))),"",FALSE)</f>
        <v/>
      </c>
      <c r="B155" s="30">
        <f>1*MID(Таблица1[[#This Row],[Ссылка]],FIND("=",Таблица1[[#This Row],[Ссылка]])+1,FIND("&amp;",Таблица1[[#This Row],[Ссылка]])-FIND("=",Таблица1[[#This Row],[Ссылка]])-1)</f>
        <v>200314</v>
      </c>
      <c r="C155" s="30">
        <f>1*MID(Таблица1[[#This Row],[Ссылка]],FIND("&amp;",Таблица1[[#This Row],[Ссылка]])+11,LEN(Таблица1[[#This Row],[Ссылка]])-FIND("&amp;",Таблица1[[#This Row],[Ссылка]])+10)</f>
        <v>521</v>
      </c>
      <c r="D155" s="52" t="s">
        <v>258</v>
      </c>
      <c r="E155" s="33" t="s">
        <v>1209</v>
      </c>
      <c r="F155" s="46" t="s">
        <v>1093</v>
      </c>
      <c r="G155" s="33" t="s">
        <v>210</v>
      </c>
      <c r="H155" s="44" t="s">
        <v>21</v>
      </c>
      <c r="I155" s="45" t="s">
        <v>1065</v>
      </c>
      <c r="J155" s="23" t="s">
        <v>1065</v>
      </c>
      <c r="K1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Row],[Раздел]],G154)),$D$12),CONCATENATE("[SPOILER=",Таблица1[[#This Row],[Раздел]],"]"),""),IF(EXACT(Таблица1[[#This Row],[Подраздел]],H154),"",CONCATENATE(IF(ISBLANK(Таблица1[[#This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Row],[Подраздел]],H156),"",CONCATENATE("[/LIST]",IF(ISBLANK(Таблица1[[#This Row],[Подраздел]]),"","[/SPOILER]"),IF(AND(NOT(EXACT(Таблица1[[#This Row],[Раздел]],G156)),$D$12),"[/SPOILER]",)))))</f>
        <v>[*][B][COLOR=Silver][FRW][/COLOR][/B] [URL=http://promebelclub.ru/forum/showthread.php?p=200314&amp;postcount=521]Ручка-рейлинг DR 416 (496) [/URL]</v>
      </c>
      <c r="L155" s="33">
        <f>LEN(Таблица1[[#This Row],[Код]])</f>
        <v>143</v>
      </c>
    </row>
    <row r="156" spans="1:12" x14ac:dyDescent="0.25">
      <c r="A156" s="18" t="str">
        <f>IF(OR(AND(Таблица1[[#This Row],[ID сообщения]]=B155,Таблица1[[#This Row],[№ в теме]]=C155),AND(NOT(Таблица1[[#This Row],[ID сообщения]]=B155),NOT(Таблица1[[#This Row],[№ в теме]]=C155))),"",FALSE)</f>
        <v/>
      </c>
      <c r="B156" s="30">
        <f>1*MID(Таблица1[[#This Row],[Ссылка]],FIND("=",Таблица1[[#This Row],[Ссылка]])+1,FIND("&amp;",Таблица1[[#This Row],[Ссылка]])-FIND("=",Таблица1[[#This Row],[Ссылка]])-1)</f>
        <v>200314</v>
      </c>
      <c r="C156" s="30">
        <f>1*MID(Таблица1[[#This Row],[Ссылка]],FIND("&amp;",Таблица1[[#This Row],[Ссылка]])+11,LEN(Таблица1[[#This Row],[Ссылка]])-FIND("&amp;",Таблица1[[#This Row],[Ссылка]])+10)</f>
        <v>521</v>
      </c>
      <c r="D156" s="52" t="s">
        <v>258</v>
      </c>
      <c r="E156" s="33" t="s">
        <v>1210</v>
      </c>
      <c r="F156" s="46" t="s">
        <v>1093</v>
      </c>
      <c r="G156" s="33" t="s">
        <v>210</v>
      </c>
      <c r="H156" s="44" t="s">
        <v>21</v>
      </c>
      <c r="I156" s="45" t="s">
        <v>1065</v>
      </c>
      <c r="J156" s="23" t="s">
        <v>1065</v>
      </c>
      <c r="K1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Row],[Раздел]],G155)),$D$12),CONCATENATE("[SPOILER=",Таблица1[[#This Row],[Раздел]],"]"),""),IF(EXACT(Таблица1[[#This Row],[Подраздел]],H155),"",CONCATENATE(IF(ISBLANK(Таблица1[[#This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Row],[Подраздел]],H157),"",CONCATENATE("[/LIST]",IF(ISBLANK(Таблица1[[#This Row],[Подраздел]]),"","[/SPOILER]"),IF(AND(NOT(EXACT(Таблица1[[#This Row],[Раздел]],G157)),$D$12),"[/SPOILER]",)))))</f>
        <v>[*][B][COLOR=Silver][FRW][/COLOR][/B] [URL=http://promebelclub.ru/forum/showthread.php?p=200314&amp;postcount=521]Ручка-рейлинг DR 448 (528) [/URL]</v>
      </c>
      <c r="L156" s="33">
        <f>LEN(Таблица1[[#This Row],[Код]])</f>
        <v>143</v>
      </c>
    </row>
    <row r="157" spans="1:12" x14ac:dyDescent="0.25">
      <c r="A157" s="18" t="str">
        <f>IF(OR(AND(Таблица1[[#This Row],[ID сообщения]]=B156,Таблица1[[#This Row],[№ в теме]]=C156),AND(NOT(Таблица1[[#This Row],[ID сообщения]]=B156),NOT(Таблица1[[#This Row],[№ в теме]]=C156))),"",FALSE)</f>
        <v/>
      </c>
      <c r="B157" s="30">
        <f>1*MID(Таблица1[[#This Row],[Ссылка]],FIND("=",Таблица1[[#This Row],[Ссылка]])+1,FIND("&amp;",Таблица1[[#This Row],[Ссылка]])-FIND("=",Таблица1[[#This Row],[Ссылка]])-1)</f>
        <v>200314</v>
      </c>
      <c r="C157" s="30">
        <f>1*MID(Таблица1[[#This Row],[Ссылка]],FIND("&amp;",Таблица1[[#This Row],[Ссылка]])+11,LEN(Таблица1[[#This Row],[Ссылка]])-FIND("&amp;",Таблица1[[#This Row],[Ссылка]])+10)</f>
        <v>521</v>
      </c>
      <c r="D157" s="52" t="s">
        <v>258</v>
      </c>
      <c r="E157" s="33" t="s">
        <v>1211</v>
      </c>
      <c r="F157" s="46" t="s">
        <v>1093</v>
      </c>
      <c r="G157" s="33" t="s">
        <v>210</v>
      </c>
      <c r="H157" s="44" t="s">
        <v>21</v>
      </c>
      <c r="I157" s="45" t="s">
        <v>1065</v>
      </c>
      <c r="J157" s="23" t="s">
        <v>1065</v>
      </c>
      <c r="K1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Row],[Раздел]],G156)),$D$12),CONCATENATE("[SPOILER=",Таблица1[[#This Row],[Раздел]],"]"),""),IF(EXACT(Таблица1[[#This Row],[Подраздел]],H156),"",CONCATENATE(IF(ISBLANK(Таблица1[[#This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Row],[Подраздел]],H158),"",CONCATENATE("[/LIST]",IF(ISBLANK(Таблица1[[#This Row],[Подраздел]]),"","[/SPOILER]"),IF(AND(NOT(EXACT(Таблица1[[#This Row],[Раздел]],G158)),$D$12),"[/SPOILER]",)))))</f>
        <v>[*][B][COLOR=Silver][FRW][/COLOR][/B] [URL=http://promebelclub.ru/forum/showthread.php?p=200314&amp;postcount=521]Ручка-рейлинг DR 480 (560) [/URL]</v>
      </c>
      <c r="L157" s="33">
        <f>LEN(Таблица1[[#This Row],[Код]])</f>
        <v>143</v>
      </c>
    </row>
    <row r="158" spans="1:12" x14ac:dyDescent="0.25">
      <c r="A158" s="18" t="str">
        <f>IF(OR(AND(Таблица1[[#This Row],[ID сообщения]]=B157,Таблица1[[#This Row],[№ в теме]]=C157),AND(NOT(Таблица1[[#This Row],[ID сообщения]]=B157),NOT(Таблица1[[#This Row],[№ в теме]]=C157))),"",FALSE)</f>
        <v/>
      </c>
      <c r="B158" s="30">
        <f>1*MID(Таблица1[[#This Row],[Ссылка]],FIND("=",Таблица1[[#This Row],[Ссылка]])+1,FIND("&amp;",Таблица1[[#This Row],[Ссылка]])-FIND("=",Таблица1[[#This Row],[Ссылка]])-1)</f>
        <v>200314</v>
      </c>
      <c r="C158" s="30">
        <f>1*MID(Таблица1[[#This Row],[Ссылка]],FIND("&amp;",Таблица1[[#This Row],[Ссылка]])+11,LEN(Таблица1[[#This Row],[Ссылка]])-FIND("&amp;",Таблица1[[#This Row],[Ссылка]])+10)</f>
        <v>521</v>
      </c>
      <c r="D158" s="52" t="s">
        <v>258</v>
      </c>
      <c r="E158" s="33" t="s">
        <v>1212</v>
      </c>
      <c r="F158" s="46" t="s">
        <v>1093</v>
      </c>
      <c r="G158" s="33" t="s">
        <v>210</v>
      </c>
      <c r="H158" s="44" t="s">
        <v>21</v>
      </c>
      <c r="I158" s="45" t="s">
        <v>1065</v>
      </c>
      <c r="J158" s="23" t="s">
        <v>1065</v>
      </c>
      <c r="K1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Row],[Раздел]],G157)),$D$12),CONCATENATE("[SPOILER=",Таблица1[[#This Row],[Раздел]],"]"),""),IF(EXACT(Таблица1[[#This Row],[Подраздел]],H157),"",CONCATENATE(IF(ISBLANK(Таблица1[[#This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Row],[Подраздел]],H159),"",CONCATENATE("[/LIST]",IF(ISBLANK(Таблица1[[#This Row],[Подраздел]]),"","[/SPOILER]"),IF(AND(NOT(EXACT(Таблица1[[#This Row],[Раздел]],G159)),$D$12),"[/SPOILER]",)))))</f>
        <v>[*][B][COLOR=Silver][FRW][/COLOR][/B] [URL=http://promebelclub.ru/forum/showthread.php?p=200314&amp;postcount=521]Ручка-рейлинг DR 512 (592) [/URL]</v>
      </c>
      <c r="L158" s="33">
        <f>LEN(Таблица1[[#This Row],[Код]])</f>
        <v>143</v>
      </c>
    </row>
    <row r="159" spans="1:12" x14ac:dyDescent="0.25">
      <c r="A159" s="18" t="str">
        <f>IF(OR(AND(Таблица1[[#This Row],[ID сообщения]]=B158,Таблица1[[#This Row],[№ в теме]]=C158),AND(NOT(Таблица1[[#This Row],[ID сообщения]]=B158),NOT(Таблица1[[#This Row],[№ в теме]]=C158))),"",FALSE)</f>
        <v/>
      </c>
      <c r="B159" s="30">
        <f>1*MID(Таблица1[[#This Row],[Ссылка]],FIND("=",Таблица1[[#This Row],[Ссылка]])+1,FIND("&amp;",Таблица1[[#This Row],[Ссылка]])-FIND("=",Таблица1[[#This Row],[Ссылка]])-1)</f>
        <v>200314</v>
      </c>
      <c r="C159" s="30">
        <f>1*MID(Таблица1[[#This Row],[Ссылка]],FIND("&amp;",Таблица1[[#This Row],[Ссылка]])+11,LEN(Таблица1[[#This Row],[Ссылка]])-FIND("&amp;",Таблица1[[#This Row],[Ссылка]])+10)</f>
        <v>521</v>
      </c>
      <c r="D159" s="52" t="s">
        <v>258</v>
      </c>
      <c r="E159" s="33" t="s">
        <v>1213</v>
      </c>
      <c r="F159" s="46" t="s">
        <v>1093</v>
      </c>
      <c r="G159" s="33" t="s">
        <v>210</v>
      </c>
      <c r="H159" s="44" t="s">
        <v>21</v>
      </c>
      <c r="I159" s="45" t="s">
        <v>1065</v>
      </c>
      <c r="J159" s="23" t="s">
        <v>1065</v>
      </c>
      <c r="K1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Row],[Раздел]],G158)),$D$12),CONCATENATE("[SPOILER=",Таблица1[[#This Row],[Раздел]],"]"),""),IF(EXACT(Таблица1[[#This Row],[Подраздел]],H158),"",CONCATENATE(IF(ISBLANK(Таблица1[[#This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Row],[Подраздел]],H160),"",CONCATENATE("[/LIST]",IF(ISBLANK(Таблица1[[#This Row],[Подраздел]]),"","[/SPOILER]"),IF(AND(NOT(EXACT(Таблица1[[#This Row],[Раздел]],G160)),$D$12),"[/SPOILER]",)))))</f>
        <v>[*][B][COLOR=Silver][FRW][/COLOR][/B] [URL=http://promebelclub.ru/forum/showthread.php?p=200314&amp;postcount=521]Ручка-рейлинг DR 544 (624) [/URL]</v>
      </c>
      <c r="L159" s="33">
        <f>LEN(Таблица1[[#This Row],[Код]])</f>
        <v>143</v>
      </c>
    </row>
    <row r="160" spans="1:12" x14ac:dyDescent="0.25">
      <c r="A160" s="18" t="str">
        <f>IF(OR(AND(Таблица1[[#This Row],[ID сообщения]]=B159,Таблица1[[#This Row],[№ в теме]]=C159),AND(NOT(Таблица1[[#This Row],[ID сообщения]]=B159),NOT(Таблица1[[#This Row],[№ в теме]]=C159))),"",FALSE)</f>
        <v/>
      </c>
      <c r="B160" s="30">
        <f>1*MID(Таблица1[[#This Row],[Ссылка]],FIND("=",Таблица1[[#This Row],[Ссылка]])+1,FIND("&amp;",Таблица1[[#This Row],[Ссылка]])-FIND("=",Таблица1[[#This Row],[Ссылка]])-1)</f>
        <v>200314</v>
      </c>
      <c r="C160" s="30">
        <f>1*MID(Таблица1[[#This Row],[Ссылка]],FIND("&amp;",Таблица1[[#This Row],[Ссылка]])+11,LEN(Таблица1[[#This Row],[Ссылка]])-FIND("&amp;",Таблица1[[#This Row],[Ссылка]])+10)</f>
        <v>521</v>
      </c>
      <c r="D160" s="52" t="s">
        <v>258</v>
      </c>
      <c r="E160" s="33" t="s">
        <v>1214</v>
      </c>
      <c r="F160" s="46" t="s">
        <v>1093</v>
      </c>
      <c r="G160" s="33" t="s">
        <v>210</v>
      </c>
      <c r="H160" s="44" t="s">
        <v>21</v>
      </c>
      <c r="I160" s="45" t="s">
        <v>1065</v>
      </c>
      <c r="J160" s="23" t="s">
        <v>1065</v>
      </c>
      <c r="K1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Row],[Раздел]],G159)),$D$12),CONCATENATE("[SPOILER=",Таблица1[[#This Row],[Раздел]],"]"),""),IF(EXACT(Таблица1[[#This Row],[Подраздел]],H159),"",CONCATENATE(IF(ISBLANK(Таблица1[[#This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Row],[Подраздел]],H161),"",CONCATENATE("[/LIST]",IF(ISBLANK(Таблица1[[#This Row],[Подраздел]]),"","[/SPOILER]"),IF(AND(NOT(EXACT(Таблица1[[#This Row],[Раздел]],G161)),$D$12),"[/SPOILER]",)))))</f>
        <v>[*][B][COLOR=Silver][FRW][/COLOR][/B] [URL=http://promebelclub.ru/forum/showthread.php?p=200314&amp;postcount=521]Ручка-рейлинг DR 576 (656) [/URL]</v>
      </c>
      <c r="L160" s="33">
        <f>LEN(Таблица1[[#This Row],[Код]])</f>
        <v>143</v>
      </c>
    </row>
    <row r="161" spans="1:12" x14ac:dyDescent="0.25">
      <c r="A161" s="18" t="str">
        <f>IF(OR(AND(Таблица1[[#This Row],[ID сообщения]]=B160,Таблица1[[#This Row],[№ в теме]]=C160),AND(NOT(Таблица1[[#This Row],[ID сообщения]]=B160),NOT(Таблица1[[#This Row],[№ в теме]]=C160))),"",FALSE)</f>
        <v/>
      </c>
      <c r="B161" s="30">
        <f>1*MID(Таблица1[[#This Row],[Ссылка]],FIND("=",Таблица1[[#This Row],[Ссылка]])+1,FIND("&amp;",Таблица1[[#This Row],[Ссылка]])-FIND("=",Таблица1[[#This Row],[Ссылка]])-1)</f>
        <v>200314</v>
      </c>
      <c r="C161" s="30">
        <f>1*MID(Таблица1[[#This Row],[Ссылка]],FIND("&amp;",Таблица1[[#This Row],[Ссылка]])+11,LEN(Таблица1[[#This Row],[Ссылка]])-FIND("&amp;",Таблица1[[#This Row],[Ссылка]])+10)</f>
        <v>521</v>
      </c>
      <c r="D161" s="52" t="s">
        <v>258</v>
      </c>
      <c r="E161" s="33" t="s">
        <v>1215</v>
      </c>
      <c r="F161" s="46" t="s">
        <v>1093</v>
      </c>
      <c r="G161" s="33" t="s">
        <v>210</v>
      </c>
      <c r="H161" s="44" t="s">
        <v>21</v>
      </c>
      <c r="I161" s="45" t="s">
        <v>1065</v>
      </c>
      <c r="J161" s="23" t="s">
        <v>1065</v>
      </c>
      <c r="K1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Row],[Раздел]],G160)),$D$12),CONCATENATE("[SPOILER=",Таблица1[[#This Row],[Раздел]],"]"),""),IF(EXACT(Таблица1[[#This Row],[Подраздел]],H160),"",CONCATENATE(IF(ISBLANK(Таблица1[[#This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Row],[Подраздел]],H162),"",CONCATENATE("[/LIST]",IF(ISBLANK(Таблица1[[#This Row],[Подраздел]]),"","[/SPOILER]"),IF(AND(NOT(EXACT(Таблица1[[#This Row],[Раздел]],G162)),$D$12),"[/SPOILER]",)))))</f>
        <v>[*][B][COLOR=Silver][FRW][/COLOR][/B] [URL=http://promebelclub.ru/forum/showthread.php?p=200314&amp;postcount=521]Ручка-рейлинг DR 672 (752) [/URL]</v>
      </c>
      <c r="L161" s="33">
        <f>LEN(Таблица1[[#This Row],[Код]])</f>
        <v>143</v>
      </c>
    </row>
    <row r="162" spans="1:12" x14ac:dyDescent="0.25">
      <c r="A162" s="18" t="str">
        <f>IF(OR(AND(Таблица1[[#This Row],[ID сообщения]]=B161,Таблица1[[#This Row],[№ в теме]]=C161),AND(NOT(Таблица1[[#This Row],[ID сообщения]]=B161),NOT(Таблица1[[#This Row],[№ в теме]]=C161))),"",FALSE)</f>
        <v/>
      </c>
      <c r="B162" s="30">
        <f>1*MID(Таблица1[[#This Row],[Ссылка]],FIND("=",Таблица1[[#This Row],[Ссылка]])+1,FIND("&amp;",Таблица1[[#This Row],[Ссылка]])-FIND("=",Таблица1[[#This Row],[Ссылка]])-1)</f>
        <v>200313</v>
      </c>
      <c r="C162" s="30">
        <f>1*MID(Таблица1[[#This Row],[Ссылка]],FIND("&amp;",Таблица1[[#This Row],[Ссылка]])+11,LEN(Таблица1[[#This Row],[Ссылка]])-FIND("&amp;",Таблица1[[#This Row],[Ссылка]])+10)</f>
        <v>520</v>
      </c>
      <c r="D162" s="52" t="s">
        <v>257</v>
      </c>
      <c r="E162" s="33" t="s">
        <v>1216</v>
      </c>
      <c r="F162" s="46" t="s">
        <v>1093</v>
      </c>
      <c r="G162" s="33" t="s">
        <v>210</v>
      </c>
      <c r="H162" s="44" t="s">
        <v>21</v>
      </c>
      <c r="I162" s="45" t="s">
        <v>1065</v>
      </c>
      <c r="J162" s="23" t="s">
        <v>1065</v>
      </c>
      <c r="K1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Row],[Раздел]],G161)),$D$12),CONCATENATE("[SPOILER=",Таблица1[[#This Row],[Раздел]],"]"),""),IF(EXACT(Таблица1[[#This Row],[Подраздел]],H161),"",CONCATENATE(IF(ISBLANK(Таблица1[[#This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Row],[Подраздел]],H163),"",CONCATENATE("[/LIST]",IF(ISBLANK(Таблица1[[#This Row],[Подраздел]]),"","[/SPOILER]"),IF(AND(NOT(EXACT(Таблица1[[#This Row],[Раздел]],G163)),$D$12),"[/SPOILER]",)))))</f>
        <v>[*][B][COLOR=Silver][FRW][/COLOR][/B] [URL=http://promebelclub.ru/forum/showthread.php?p=200313&amp;postcount=520]Ручка-рейлинг DR 96 (156) [/URL]</v>
      </c>
      <c r="L162" s="33">
        <f>LEN(Таблица1[[#This Row],[Код]])</f>
        <v>142</v>
      </c>
    </row>
    <row r="163" spans="1:12" x14ac:dyDescent="0.25">
      <c r="A163" s="18" t="str">
        <f>IF(OR(AND(Таблица1[[#This Row],[ID сообщения]]=B162,Таблица1[[#This Row],[№ в теме]]=C162),AND(NOT(Таблица1[[#This Row],[ID сообщения]]=B162),NOT(Таблица1[[#This Row],[№ в теме]]=C162))),"",FALSE)</f>
        <v/>
      </c>
      <c r="B163" s="30">
        <f>1*MID(Таблица1[[#This Row],[Ссылка]],FIND("=",Таблица1[[#This Row],[Ссылка]])+1,FIND("&amp;",Таблица1[[#This Row],[Ссылка]])-FIND("=",Таблица1[[#This Row],[Ссылка]])-1)</f>
        <v>41371</v>
      </c>
      <c r="C163" s="30">
        <f>1*MID(Таблица1[[#This Row],[Ссылка]],FIND("&amp;",Таблица1[[#This Row],[Ссылка]])+11,LEN(Таблица1[[#This Row],[Ссылка]])-FIND("&amp;",Таблица1[[#This Row],[Ссылка]])+10)</f>
        <v>177</v>
      </c>
      <c r="D163" s="52" t="s">
        <v>458</v>
      </c>
      <c r="E163" s="33" t="s">
        <v>716</v>
      </c>
      <c r="F163" s="46"/>
      <c r="G163" s="33" t="s">
        <v>210</v>
      </c>
      <c r="H163" s="33" t="s">
        <v>21</v>
      </c>
      <c r="I163" s="45" t="s">
        <v>1065</v>
      </c>
      <c r="J163" s="23" t="s">
        <v>1065</v>
      </c>
      <c r="K1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Row],[Раздел]],G162)),$D$12),CONCATENATE("[SPOILER=",Таблица1[[#This Row],[Раздел]],"]"),""),IF(EXACT(Таблица1[[#This Row],[Подраздел]],H162),"",CONCATENATE(IF(ISBLANK(Таблица1[[#This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Row],[Подраздел]],H164),"",CONCATENATE("[/LIST]",IF(ISBLANK(Таблица1[[#This Row],[Подраздел]]),"","[/SPOILER]"),IF(AND(NOT(EXACT(Таблица1[[#This Row],[Раздел]],G164)),$D$12),"[/SPOILER]",)))))</f>
        <v>[*][URL=http://promebelclub.ru/forum/showthread.php?p=41371&amp;postcount=177]Ручка-рейлинг GAMET[/URL]</v>
      </c>
      <c r="L163" s="33">
        <f>LEN(Таблица1[[#This Row],[Код]])</f>
        <v>99</v>
      </c>
    </row>
    <row r="164" spans="1:12" x14ac:dyDescent="0.25">
      <c r="A164" s="18" t="str">
        <f>IF(OR(AND(Таблица1[[#This Row],[ID сообщения]]=B163,Таблица1[[#This Row],[№ в теме]]=C163),AND(NOT(Таблица1[[#This Row],[ID сообщения]]=B163),NOT(Таблица1[[#This Row],[№ в теме]]=C163))),"",FALSE)</f>
        <v/>
      </c>
      <c r="B16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6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64" s="52" t="s">
        <v>341</v>
      </c>
      <c r="E164" s="33" t="s">
        <v>706</v>
      </c>
      <c r="F164" s="46"/>
      <c r="G164" s="33" t="s">
        <v>210</v>
      </c>
      <c r="H164" s="33" t="s">
        <v>21</v>
      </c>
      <c r="I164" s="45" t="s">
        <v>1065</v>
      </c>
      <c r="J164" s="23" t="s">
        <v>1065</v>
      </c>
      <c r="K1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Row],[Раздел]],G163)),$D$12),CONCATENATE("[SPOILER=",Таблица1[[#This Row],[Раздел]],"]"),""),IF(EXACT(Таблица1[[#This Row],[Подраздел]],H163),"",CONCATENATE(IF(ISBLANK(Таблица1[[#This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Row],[Подраздел]],H165),"",CONCATENATE("[/LIST]",IF(ISBLANK(Таблица1[[#This Row],[Подраздел]]),"","[/SPOILER]"),IF(AND(NOT(EXACT(Таблица1[[#This Row],[Раздел]],G165)),$D$12),"[/SPOILER]",)))))</f>
        <v>[*][URL=http://promebelclub.ru/forum/showthread.php?p=55385&amp;postcount=217]Ручка-рейлинг RE 1004_128 хром[/URL]</v>
      </c>
      <c r="L164" s="33">
        <f>LEN(Таблица1[[#This Row],[Код]])</f>
        <v>110</v>
      </c>
    </row>
    <row r="165" spans="1:12" x14ac:dyDescent="0.25">
      <c r="A165" s="18" t="str">
        <f>IF(OR(AND(Таблица1[[#This Row],[ID сообщения]]=B164,Таблица1[[#This Row],[№ в теме]]=C164),AND(NOT(Таблица1[[#This Row],[ID сообщения]]=B164),NOT(Таблица1[[#This Row],[№ в теме]]=C164))),"",FALSE)</f>
        <v/>
      </c>
      <c r="B16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6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65" s="52" t="s">
        <v>341</v>
      </c>
      <c r="E165" s="33" t="s">
        <v>707</v>
      </c>
      <c r="F165" s="46"/>
      <c r="G165" s="33" t="s">
        <v>210</v>
      </c>
      <c r="H165" s="33" t="s">
        <v>21</v>
      </c>
      <c r="I165" s="45" t="s">
        <v>1065</v>
      </c>
      <c r="J165" s="23" t="s">
        <v>1065</v>
      </c>
      <c r="K1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Row],[Раздел]],G164)),$D$12),CONCATENATE("[SPOILER=",Таблица1[[#This Row],[Раздел]],"]"),""),IF(EXACT(Таблица1[[#This Row],[Подраздел]],H164),"",CONCATENATE(IF(ISBLANK(Таблица1[[#This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Row],[Подраздел]],H166),"",CONCATENATE("[/LIST]",IF(ISBLANK(Таблица1[[#This Row],[Подраздел]]),"","[/SPOILER]"),IF(AND(NOT(EXACT(Таблица1[[#This Row],[Раздел]],G166)),$D$12),"[/SPOILER]",)))))</f>
        <v>[*][URL=http://promebelclub.ru/forum/showthread.php?p=55385&amp;postcount=217]Ручка-рейлинг RE 1004_192 хром[/URL]</v>
      </c>
      <c r="L165" s="33">
        <f>LEN(Таблица1[[#This Row],[Код]])</f>
        <v>110</v>
      </c>
    </row>
    <row r="166" spans="1:12" x14ac:dyDescent="0.25">
      <c r="A166" s="18" t="str">
        <f>IF(OR(AND(Таблица1[[#This Row],[ID сообщения]]=B165,Таблица1[[#This Row],[№ в теме]]=C165),AND(NOT(Таблица1[[#This Row],[ID сообщения]]=B165),NOT(Таблица1[[#This Row],[№ в теме]]=C165))),"",FALSE)</f>
        <v/>
      </c>
      <c r="B16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6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66" s="52" t="s">
        <v>341</v>
      </c>
      <c r="E166" s="33" t="s">
        <v>708</v>
      </c>
      <c r="F166" s="46"/>
      <c r="G166" s="33" t="s">
        <v>210</v>
      </c>
      <c r="H166" s="33" t="s">
        <v>21</v>
      </c>
      <c r="I166" s="45" t="s">
        <v>1065</v>
      </c>
      <c r="J166" s="23" t="s">
        <v>1065</v>
      </c>
      <c r="K1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Row],[Раздел]],G165)),$D$12),CONCATENATE("[SPOILER=",Таблица1[[#This Row],[Раздел]],"]"),""),IF(EXACT(Таблица1[[#This Row],[Подраздел]],H165),"",CONCATENATE(IF(ISBLANK(Таблица1[[#This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Row],[Подраздел]],H167),"",CONCATENATE("[/LIST]",IF(ISBLANK(Таблица1[[#This Row],[Подраздел]]),"","[/SPOILER]"),IF(AND(NOT(EXACT(Таблица1[[#This Row],[Раздел]],G167)),$D$12),"[/SPOILER]",)))))</f>
        <v>[*][URL=http://promebelclub.ru/forum/showthread.php?p=55385&amp;postcount=217]Ручка-рейлинг RE 1004_224 хром[/URL]</v>
      </c>
      <c r="L166" s="33">
        <f>LEN(Таблица1[[#This Row],[Код]])</f>
        <v>110</v>
      </c>
    </row>
    <row r="167" spans="1:12" x14ac:dyDescent="0.25">
      <c r="A167" s="18" t="str">
        <f>IF(OR(AND(Таблица1[[#This Row],[ID сообщения]]=B166,Таблица1[[#This Row],[№ в теме]]=C166),AND(NOT(Таблица1[[#This Row],[ID сообщения]]=B166),NOT(Таблица1[[#This Row],[№ в теме]]=C166))),"",FALSE)</f>
        <v/>
      </c>
      <c r="B167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67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67" s="52" t="s">
        <v>341</v>
      </c>
      <c r="E167" s="33" t="s">
        <v>709</v>
      </c>
      <c r="F167" s="46"/>
      <c r="G167" s="33" t="s">
        <v>210</v>
      </c>
      <c r="H167" s="33" t="s">
        <v>21</v>
      </c>
      <c r="I167" s="45" t="s">
        <v>1065</v>
      </c>
      <c r="J167" s="23" t="s">
        <v>1065</v>
      </c>
      <c r="K1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Row],[Раздел]],G166)),$D$12),CONCATENATE("[SPOILER=",Таблица1[[#This Row],[Раздел]],"]"),""),IF(EXACT(Таблица1[[#This Row],[Подраздел]],H166),"",CONCATENATE(IF(ISBLANK(Таблица1[[#This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Row],[Подраздел]],H168),"",CONCATENATE("[/LIST]",IF(ISBLANK(Таблица1[[#This Row],[Подраздел]]),"","[/SPOILER]"),IF(AND(NOT(EXACT(Таблица1[[#This Row],[Раздел]],G168)),$D$12),"[/SPOILER]",)))))</f>
        <v>[*][URL=http://promebelclub.ru/forum/showthread.php?p=55385&amp;postcount=217]Ручка-рейлинг RE 1004_288 хром[/URL]</v>
      </c>
      <c r="L167" s="33">
        <f>LEN(Таблица1[[#This Row],[Код]])</f>
        <v>110</v>
      </c>
    </row>
    <row r="168" spans="1:12" x14ac:dyDescent="0.25">
      <c r="A168" s="18" t="str">
        <f>IF(OR(AND(Таблица1[[#This Row],[ID сообщения]]=B167,Таблица1[[#This Row],[№ в теме]]=C167),AND(NOT(Таблица1[[#This Row],[ID сообщения]]=B167),NOT(Таблица1[[#This Row],[№ в теме]]=C167))),"",FALSE)</f>
        <v/>
      </c>
      <c r="B168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68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68" s="52" t="s">
        <v>341</v>
      </c>
      <c r="E168" s="33" t="s">
        <v>710</v>
      </c>
      <c r="F168" s="46"/>
      <c r="G168" s="33" t="s">
        <v>210</v>
      </c>
      <c r="H168" s="33" t="s">
        <v>21</v>
      </c>
      <c r="I168" s="45" t="s">
        <v>1065</v>
      </c>
      <c r="J168" s="23" t="s">
        <v>1065</v>
      </c>
      <c r="K1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Row],[Раздел]],G167)),$D$12),CONCATENATE("[SPOILER=",Таблица1[[#This Row],[Раздел]],"]"),""),IF(EXACT(Таблица1[[#This Row],[Подраздел]],H167),"",CONCATENATE(IF(ISBLANK(Таблица1[[#This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Row],[Подраздел]],H169),"",CONCATENATE("[/LIST]",IF(ISBLANK(Таблица1[[#This Row],[Подраздел]]),"","[/SPOILER]"),IF(AND(NOT(EXACT(Таблица1[[#This Row],[Раздел]],G169)),$D$12),"[/SPOILER]",)))))</f>
        <v>[*][URL=http://promebelclub.ru/forum/showthread.php?p=55385&amp;postcount=217]Ручка-рейлинг RE 1004_320 хром[/URL]</v>
      </c>
      <c r="L168" s="33">
        <f>LEN(Таблица1[[#This Row],[Код]])</f>
        <v>110</v>
      </c>
    </row>
    <row r="169" spans="1:12" x14ac:dyDescent="0.25">
      <c r="A169" s="18" t="str">
        <f>IF(OR(AND(Таблица1[[#This Row],[ID сообщения]]=B168,Таблица1[[#This Row],[№ в теме]]=C168),AND(NOT(Таблица1[[#This Row],[ID сообщения]]=B168),NOT(Таблица1[[#This Row],[№ в теме]]=C168))),"",FALSE)</f>
        <v/>
      </c>
      <c r="B16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6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69" s="52" t="s">
        <v>341</v>
      </c>
      <c r="E169" s="33" t="s">
        <v>711</v>
      </c>
      <c r="F169" s="46"/>
      <c r="G169" s="33" t="s">
        <v>210</v>
      </c>
      <c r="H169" s="33" t="s">
        <v>21</v>
      </c>
      <c r="I169" s="45" t="s">
        <v>1065</v>
      </c>
      <c r="J169" s="23" t="s">
        <v>1065</v>
      </c>
      <c r="K1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Row],[Раздел]],G168)),$D$12),CONCATENATE("[SPOILER=",Таблица1[[#This Row],[Раздел]],"]"),""),IF(EXACT(Таблица1[[#This Row],[Подраздел]],H168),"",CONCATENATE(IF(ISBLANK(Таблица1[[#This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Row],[Подраздел]],H170),"",CONCATENATE("[/LIST]",IF(ISBLANK(Таблица1[[#This Row],[Подраздел]]),"","[/SPOILER]"),IF(AND(NOT(EXACT(Таблица1[[#This Row],[Раздел]],G170)),$D$12),"[/SPOILER]",)))))</f>
        <v>[*][URL=http://promebelclub.ru/forum/showthread.php?p=55385&amp;postcount=217]Ручка-рейлинг RE 1004_352 хром[/URL]</v>
      </c>
      <c r="L169" s="33">
        <f>LEN(Таблица1[[#This Row],[Код]])</f>
        <v>110</v>
      </c>
    </row>
    <row r="170" spans="1:12" x14ac:dyDescent="0.25">
      <c r="A170" s="18" t="str">
        <f>IF(OR(AND(Таблица1[[#This Row],[ID сообщения]]=B169,Таблица1[[#This Row],[№ в теме]]=C169),AND(NOT(Таблица1[[#This Row],[ID сообщения]]=B169),NOT(Таблица1[[#This Row],[№ в теме]]=C169))),"",FALSE)</f>
        <v/>
      </c>
      <c r="B17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7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70" s="52" t="s">
        <v>341</v>
      </c>
      <c r="E170" s="33" t="s">
        <v>712</v>
      </c>
      <c r="F170" s="46"/>
      <c r="G170" s="33" t="s">
        <v>210</v>
      </c>
      <c r="H170" s="33" t="s">
        <v>21</v>
      </c>
      <c r="I170" s="45" t="s">
        <v>1065</v>
      </c>
      <c r="J170" s="23" t="s">
        <v>1065</v>
      </c>
      <c r="K1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Row],[Раздел]],G169)),$D$12),CONCATENATE("[SPOILER=",Таблица1[[#This Row],[Раздел]],"]"),""),IF(EXACT(Таблица1[[#This Row],[Подраздел]],H169),"",CONCATENATE(IF(ISBLANK(Таблица1[[#This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Row],[Подраздел]],H171),"",CONCATENATE("[/LIST]",IF(ISBLANK(Таблица1[[#This Row],[Подраздел]]),"","[/SPOILER]"),IF(AND(NOT(EXACT(Таблица1[[#This Row],[Раздел]],G171)),$D$12),"[/SPOILER]",)))))</f>
        <v>[*][URL=http://promebelclub.ru/forum/showthread.php?p=55385&amp;postcount=217]Ручка-рейлинг RE 1004_448 хром[/URL]</v>
      </c>
      <c r="L170" s="33">
        <f>LEN(Таблица1[[#This Row],[Код]])</f>
        <v>110</v>
      </c>
    </row>
    <row r="171" spans="1:12" x14ac:dyDescent="0.25">
      <c r="A171" s="18" t="str">
        <f>IF(OR(AND(Таблица1[[#This Row],[ID сообщения]]=B170,Таблица1[[#This Row],[№ в теме]]=C170),AND(NOT(Таблица1[[#This Row],[ID сообщения]]=B170),NOT(Таблица1[[#This Row],[№ в теме]]=C170))),"",FALSE)</f>
        <v/>
      </c>
      <c r="B17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7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71" s="52" t="s">
        <v>341</v>
      </c>
      <c r="E171" s="33" t="s">
        <v>713</v>
      </c>
      <c r="F171" s="46"/>
      <c r="G171" s="33" t="s">
        <v>210</v>
      </c>
      <c r="H171" s="33" t="s">
        <v>21</v>
      </c>
      <c r="I171" s="45" t="s">
        <v>1065</v>
      </c>
      <c r="J171" s="23" t="s">
        <v>1065</v>
      </c>
      <c r="K1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Row],[Раздел]],G170)),$D$12),CONCATENATE("[SPOILER=",Таблица1[[#This Row],[Раздел]],"]"),""),IF(EXACT(Таблица1[[#This Row],[Подраздел]],H170),"",CONCATENATE(IF(ISBLANK(Таблица1[[#This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Row],[Подраздел]],H172),"",CONCATENATE("[/LIST]",IF(ISBLANK(Таблица1[[#This Row],[Подраздел]]),"","[/SPOILER]"),IF(AND(NOT(EXACT(Таблица1[[#This Row],[Раздел]],G172)),$D$12),"[/SPOILER]",)))))</f>
        <v>[*][URL=http://promebelclub.ru/forum/showthread.php?p=55385&amp;postcount=217]Ручка-рейлинг RE 1004_96 хром[/URL]</v>
      </c>
      <c r="L171" s="33">
        <f>LEN(Таблица1[[#This Row],[Код]])</f>
        <v>109</v>
      </c>
    </row>
    <row r="172" spans="1:12" x14ac:dyDescent="0.25">
      <c r="A172" s="18" t="str">
        <f>IF(OR(AND(Таблица1[[#This Row],[ID сообщения]]=B171,Таблица1[[#This Row],[№ в теме]]=C171),AND(NOT(Таблица1[[#This Row],[ID сообщения]]=B171),NOT(Таблица1[[#This Row],[№ в теме]]=C171))),"",FALSE)</f>
        <v/>
      </c>
      <c r="B172" s="30">
        <f>1*MID(Таблица1[[#This Row],[Ссылка]],FIND("=",Таблица1[[#This Row],[Ссылка]])+1,FIND("&amp;",Таблица1[[#This Row],[Ссылка]])-FIND("=",Таблица1[[#This Row],[Ссылка]])-1)</f>
        <v>42318</v>
      </c>
      <c r="C172" s="30">
        <f>1*MID(Таблица1[[#This Row],[Ссылка]],FIND("&amp;",Таблица1[[#This Row],[Ссылка]])+11,LEN(Таблица1[[#This Row],[Ссылка]])-FIND("&amp;",Таблица1[[#This Row],[Ссылка]])+10)</f>
        <v>180</v>
      </c>
      <c r="D172" s="52" t="s">
        <v>459</v>
      </c>
      <c r="E172" s="33" t="s">
        <v>717</v>
      </c>
      <c r="F172" s="46"/>
      <c r="G172" s="33" t="s">
        <v>210</v>
      </c>
      <c r="H172" s="33" t="s">
        <v>21</v>
      </c>
      <c r="I172" s="45" t="s">
        <v>1065</v>
      </c>
      <c r="J172" s="23" t="s">
        <v>1065</v>
      </c>
      <c r="K1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Row],[Раздел]],G171)),$D$12),CONCATENATE("[SPOILER=",Таблица1[[#This Row],[Раздел]],"]"),""),IF(EXACT(Таблица1[[#This Row],[Подраздел]],H171),"",CONCATENATE(IF(ISBLANK(Таблица1[[#This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Row],[Подраздел]],H173),"",CONCATENATE("[/LIST]",IF(ISBLANK(Таблица1[[#This Row],[Подраздел]]),"","[/SPOILER]"),IF(AND(NOT(EXACT(Таблица1[[#This Row],[Раздел]],G173)),$D$12),"[/SPOILER]",)))))</f>
        <v>[*][URL=http://promebelclub.ru/forum/showthread.php?p=42318&amp;postcount=180]Ручка-рейлинг RE81[/URL]</v>
      </c>
      <c r="L172" s="33">
        <f>LEN(Таблица1[[#This Row],[Код]])</f>
        <v>98</v>
      </c>
    </row>
    <row r="173" spans="1:12" x14ac:dyDescent="0.25">
      <c r="A173" s="18" t="str">
        <f>IF(OR(AND(Таблица1[[#This Row],[ID сообщения]]=B172,Таблица1[[#This Row],[№ в теме]]=C172),AND(NOT(Таблица1[[#This Row],[ID сообщения]]=B172),NOT(Таблица1[[#This Row],[№ в теме]]=C172))),"",FALSE)</f>
        <v/>
      </c>
      <c r="B173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73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73" s="52" t="s">
        <v>260</v>
      </c>
      <c r="E173" s="33" t="s">
        <v>1217</v>
      </c>
      <c r="F173" s="46" t="s">
        <v>1095</v>
      </c>
      <c r="G173" s="33" t="s">
        <v>210</v>
      </c>
      <c r="H173" s="33" t="s">
        <v>21</v>
      </c>
      <c r="I173" s="45" t="s">
        <v>1065</v>
      </c>
      <c r="J173" s="23" t="s">
        <v>1065</v>
      </c>
      <c r="K1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Row],[Раздел]],G172)),$D$12),CONCATENATE("[SPOILER=",Таблица1[[#This Row],[Раздел]],"]"),""),IF(EXACT(Таблица1[[#This Row],[Подраздел]],H172),"",CONCATENATE(IF(ISBLANK(Таблица1[[#This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Row],[Подраздел]],H174),"",CONCATENATE("[/LIST]",IF(ISBLANK(Таблица1[[#This Row],[Подраздел]]),"","[/SPOILER]"),IF(AND(NOT(EXACT(Таблица1[[#This Row],[Раздел]],G174)),$D$12),"[/SPOILER]",)))))</f>
        <v>[*][B][COLOR=Gray][F3D][/COLOR][/B] [URL=http://promebelclub.ru/forum/showthread.php?p=165148&amp;postcount=458]Ручка-рейлинг RE81, 128 мм, хром мат., Gamet [/URL]</v>
      </c>
      <c r="L173" s="33">
        <f>LEN(Таблица1[[#This Row],[Код]])</f>
        <v>159</v>
      </c>
    </row>
    <row r="174" spans="1:12" x14ac:dyDescent="0.25">
      <c r="A174" s="18" t="str">
        <f>IF(OR(AND(Таблица1[[#This Row],[ID сообщения]]=B173,Таблица1[[#This Row],[№ в теме]]=C173),AND(NOT(Таблица1[[#This Row],[ID сообщения]]=B173),NOT(Таблица1[[#This Row],[№ в теме]]=C173))),"",FALSE)</f>
        <v/>
      </c>
      <c r="B174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74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74" s="52" t="s">
        <v>260</v>
      </c>
      <c r="E174" s="33" t="s">
        <v>1218</v>
      </c>
      <c r="F174" s="46" t="s">
        <v>1095</v>
      </c>
      <c r="G174" s="33" t="s">
        <v>210</v>
      </c>
      <c r="H174" s="33" t="s">
        <v>21</v>
      </c>
      <c r="I174" s="45" t="s">
        <v>1065</v>
      </c>
      <c r="J174" s="23" t="s">
        <v>1065</v>
      </c>
      <c r="K1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Row],[Раздел]],G173)),$D$12),CONCATENATE("[SPOILER=",Таблица1[[#This Row],[Раздел]],"]"),""),IF(EXACT(Таблица1[[#This Row],[Подраздел]],H173),"",CONCATENATE(IF(ISBLANK(Таблица1[[#This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Row],[Подраздел]],H175),"",CONCATENATE("[/LIST]",IF(ISBLANK(Таблица1[[#This Row],[Подраздел]]),"","[/SPOILER]"),IF(AND(NOT(EXACT(Таблица1[[#This Row],[Раздел]],G175)),$D$12),"[/SPOILER]",)))))</f>
        <v>[*][B][COLOR=Gray][F3D][/COLOR][/B] [URL=http://promebelclub.ru/forum/showthread.php?p=165148&amp;postcount=458]Ручка-рейлинг RE81, 128 мм, хром, Gamet [/URL]</v>
      </c>
      <c r="L174" s="33">
        <f>LEN(Таблица1[[#This Row],[Код]])</f>
        <v>154</v>
      </c>
    </row>
    <row r="175" spans="1:12" x14ac:dyDescent="0.25">
      <c r="A175" s="18" t="str">
        <f>IF(OR(AND(Таблица1[[#This Row],[ID сообщения]]=B174,Таблица1[[#This Row],[№ в теме]]=C174),AND(NOT(Таблица1[[#This Row],[ID сообщения]]=B174),NOT(Таблица1[[#This Row],[№ в теме]]=C174))),"",FALSE)</f>
        <v/>
      </c>
      <c r="B175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75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75" s="52" t="s">
        <v>260</v>
      </c>
      <c r="E175" s="33" t="s">
        <v>1219</v>
      </c>
      <c r="F175" s="46" t="s">
        <v>1095</v>
      </c>
      <c r="G175" s="33" t="s">
        <v>210</v>
      </c>
      <c r="H175" s="33" t="s">
        <v>21</v>
      </c>
      <c r="I175" s="45" t="s">
        <v>1065</v>
      </c>
      <c r="J175" s="23" t="s">
        <v>1065</v>
      </c>
      <c r="K1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Row],[Раздел]],G174)),$D$12),CONCATENATE("[SPOILER=",Таблица1[[#This Row],[Раздел]],"]"),""),IF(EXACT(Таблица1[[#This Row],[Подраздел]],H174),"",CONCATENATE(IF(ISBLANK(Таблица1[[#This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Row],[Подраздел]],H176),"",CONCATENATE("[/LIST]",IF(ISBLANK(Таблица1[[#This Row],[Подраздел]]),"","[/SPOILER]"),IF(AND(NOT(EXACT(Таблица1[[#This Row],[Раздел]],G176)),$D$12),"[/SPOILER]",)))))</f>
        <v>[*][B][COLOR=Gray][F3D][/COLOR][/B] [URL=http://promebelclub.ru/forum/showthread.php?p=165148&amp;postcount=458]Ручка-рейлинг RE81, 192 мм, хром мат., Gamet [/URL]</v>
      </c>
      <c r="L175" s="33">
        <f>LEN(Таблица1[[#This Row],[Код]])</f>
        <v>159</v>
      </c>
    </row>
    <row r="176" spans="1:12" x14ac:dyDescent="0.25">
      <c r="A176" s="18" t="str">
        <f>IF(OR(AND(Таблица1[[#This Row],[ID сообщения]]=B175,Таблица1[[#This Row],[№ в теме]]=C175),AND(NOT(Таблица1[[#This Row],[ID сообщения]]=B175),NOT(Таблица1[[#This Row],[№ в теме]]=C175))),"",FALSE)</f>
        <v/>
      </c>
      <c r="B176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76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76" s="52" t="s">
        <v>260</v>
      </c>
      <c r="E176" s="33" t="s">
        <v>1220</v>
      </c>
      <c r="F176" s="46" t="s">
        <v>1095</v>
      </c>
      <c r="G176" s="33" t="s">
        <v>210</v>
      </c>
      <c r="H176" s="33" t="s">
        <v>21</v>
      </c>
      <c r="I176" s="45" t="s">
        <v>1065</v>
      </c>
      <c r="J176" s="23" t="s">
        <v>1065</v>
      </c>
      <c r="K1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Row],[Раздел]],G175)),$D$12),CONCATENATE("[SPOILER=",Таблица1[[#This Row],[Раздел]],"]"),""),IF(EXACT(Таблица1[[#This Row],[Подраздел]],H175),"",CONCATENATE(IF(ISBLANK(Таблица1[[#This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Row],[Подраздел]],H177),"",CONCATENATE("[/LIST]",IF(ISBLANK(Таблица1[[#This Row],[Подраздел]]),"","[/SPOILER]"),IF(AND(NOT(EXACT(Таблица1[[#This Row],[Раздел]],G177)),$D$12),"[/SPOILER]",)))))</f>
        <v>[*][B][COLOR=Gray][F3D][/COLOR][/B] [URL=http://promebelclub.ru/forum/showthread.php?p=165148&amp;postcount=458]Ручка-рейлинг RE81, 192 мм, хром, Gamet [/URL]</v>
      </c>
      <c r="L176" s="33">
        <f>LEN(Таблица1[[#This Row],[Код]])</f>
        <v>154</v>
      </c>
    </row>
    <row r="177" spans="1:12" x14ac:dyDescent="0.25">
      <c r="A177" s="18" t="str">
        <f>IF(OR(AND(Таблица1[[#This Row],[ID сообщения]]=B176,Таблица1[[#This Row],[№ в теме]]=C176),AND(NOT(Таблица1[[#This Row],[ID сообщения]]=B176),NOT(Таблица1[[#This Row],[№ в теме]]=C176))),"",FALSE)</f>
        <v/>
      </c>
      <c r="B177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77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77" s="52" t="s">
        <v>260</v>
      </c>
      <c r="E177" s="33" t="s">
        <v>1221</v>
      </c>
      <c r="F177" s="46" t="s">
        <v>1095</v>
      </c>
      <c r="G177" s="33" t="s">
        <v>210</v>
      </c>
      <c r="H177" s="33" t="s">
        <v>21</v>
      </c>
      <c r="I177" s="45" t="s">
        <v>1065</v>
      </c>
      <c r="J177" s="23" t="s">
        <v>1065</v>
      </c>
      <c r="K1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Row],[Раздел]],G176)),$D$12),CONCATENATE("[SPOILER=",Таблица1[[#This Row],[Раздел]],"]"),""),IF(EXACT(Таблица1[[#This Row],[Подраздел]],H176),"",CONCATENATE(IF(ISBLANK(Таблица1[[#This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Row],[Подраздел]],H178),"",CONCATENATE("[/LIST]",IF(ISBLANK(Таблица1[[#This Row],[Подраздел]]),"","[/SPOILER]"),IF(AND(NOT(EXACT(Таблица1[[#This Row],[Раздел]],G178)),$D$12),"[/SPOILER]",)))))</f>
        <v>[*][B][COLOR=Gray][F3D][/COLOR][/B] [URL=http://promebelclub.ru/forum/showthread.php?p=165148&amp;postcount=458]Ручка-рейлинг RE81, 224 мм, хром мат., Gamet [/URL]</v>
      </c>
      <c r="L177" s="33">
        <f>LEN(Таблица1[[#This Row],[Код]])</f>
        <v>159</v>
      </c>
    </row>
    <row r="178" spans="1:12" x14ac:dyDescent="0.25">
      <c r="A178" s="18" t="str">
        <f>IF(OR(AND(Таблица1[[#This Row],[ID сообщения]]=B177,Таблица1[[#This Row],[№ в теме]]=C177),AND(NOT(Таблица1[[#This Row],[ID сообщения]]=B177),NOT(Таблица1[[#This Row],[№ в теме]]=C177))),"",FALSE)</f>
        <v/>
      </c>
      <c r="B178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78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78" s="52" t="s">
        <v>260</v>
      </c>
      <c r="E178" s="33" t="s">
        <v>1222</v>
      </c>
      <c r="F178" s="46" t="s">
        <v>1095</v>
      </c>
      <c r="G178" s="33" t="s">
        <v>210</v>
      </c>
      <c r="H178" s="33" t="s">
        <v>21</v>
      </c>
      <c r="I178" s="45" t="s">
        <v>1065</v>
      </c>
      <c r="J178" s="23" t="s">
        <v>1065</v>
      </c>
      <c r="K1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Row],[Раздел]],G177)),$D$12),CONCATENATE("[SPOILER=",Таблица1[[#This Row],[Раздел]],"]"),""),IF(EXACT(Таблица1[[#This Row],[Подраздел]],H177),"",CONCATENATE(IF(ISBLANK(Таблица1[[#This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Row],[Подраздел]],H179),"",CONCATENATE("[/LIST]",IF(ISBLANK(Таблица1[[#This Row],[Подраздел]]),"","[/SPOILER]"),IF(AND(NOT(EXACT(Таблица1[[#This Row],[Раздел]],G179)),$D$12),"[/SPOILER]",)))))</f>
        <v>[*][B][COLOR=Gray][F3D][/COLOR][/B] [URL=http://promebelclub.ru/forum/showthread.php?p=165148&amp;postcount=458]Ручка-рейлинг RE81, 224 мм, хром, Gamet [/URL]</v>
      </c>
      <c r="L178" s="33">
        <f>LEN(Таблица1[[#This Row],[Код]])</f>
        <v>154</v>
      </c>
    </row>
    <row r="179" spans="1:12" x14ac:dyDescent="0.25">
      <c r="A179" s="18" t="str">
        <f>IF(OR(AND(Таблица1[[#This Row],[ID сообщения]]=B178,Таблица1[[#This Row],[№ в теме]]=C178),AND(NOT(Таблица1[[#This Row],[ID сообщения]]=B178),NOT(Таблица1[[#This Row],[№ в теме]]=C178))),"",FALSE)</f>
        <v/>
      </c>
      <c r="B179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79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79" s="52" t="s">
        <v>260</v>
      </c>
      <c r="E179" s="33" t="s">
        <v>1223</v>
      </c>
      <c r="F179" s="46" t="s">
        <v>1095</v>
      </c>
      <c r="G179" s="33" t="s">
        <v>210</v>
      </c>
      <c r="H179" s="33" t="s">
        <v>21</v>
      </c>
      <c r="I179" s="45" t="s">
        <v>1065</v>
      </c>
      <c r="J179" s="23" t="s">
        <v>1065</v>
      </c>
      <c r="K1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Row],[Раздел]],G178)),$D$12),CONCATENATE("[SPOILER=",Таблица1[[#This Row],[Раздел]],"]"),""),IF(EXACT(Таблица1[[#This Row],[Подраздел]],H178),"",CONCATENATE(IF(ISBLANK(Таблица1[[#This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Row],[Подраздел]],H180),"",CONCATENATE("[/LIST]",IF(ISBLANK(Таблица1[[#This Row],[Подраздел]]),"","[/SPOILER]"),IF(AND(NOT(EXACT(Таблица1[[#This Row],[Раздел]],G180)),$D$12),"[/SPOILER]",)))))</f>
        <v>[*][B][COLOR=Gray][F3D][/COLOR][/B] [URL=http://promebelclub.ru/forum/showthread.php?p=165148&amp;postcount=458]Ручка-рейлинг RE81, 320 мм, хром мат., Gamet [/URL]</v>
      </c>
      <c r="L179" s="33">
        <f>LEN(Таблица1[[#This Row],[Код]])</f>
        <v>159</v>
      </c>
    </row>
    <row r="180" spans="1:12" x14ac:dyDescent="0.25">
      <c r="A180" s="18" t="str">
        <f>IF(OR(AND(Таблица1[[#This Row],[ID сообщения]]=B179,Таблица1[[#This Row],[№ в теме]]=C179),AND(NOT(Таблица1[[#This Row],[ID сообщения]]=B179),NOT(Таблица1[[#This Row],[№ в теме]]=C179))),"",FALSE)</f>
        <v/>
      </c>
      <c r="B180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80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80" s="52" t="s">
        <v>260</v>
      </c>
      <c r="E180" s="33" t="s">
        <v>1224</v>
      </c>
      <c r="F180" s="46" t="s">
        <v>1095</v>
      </c>
      <c r="G180" s="33" t="s">
        <v>210</v>
      </c>
      <c r="H180" s="33" t="s">
        <v>21</v>
      </c>
      <c r="I180" s="45" t="s">
        <v>1065</v>
      </c>
      <c r="J180" s="23" t="s">
        <v>1065</v>
      </c>
      <c r="K1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Row],[Раздел]],G179)),$D$12),CONCATENATE("[SPOILER=",Таблица1[[#This Row],[Раздел]],"]"),""),IF(EXACT(Таблица1[[#This Row],[Подраздел]],H179),"",CONCATENATE(IF(ISBLANK(Таблица1[[#This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Row],[Подраздел]],H181),"",CONCATENATE("[/LIST]",IF(ISBLANK(Таблица1[[#This Row],[Подраздел]]),"","[/SPOILER]"),IF(AND(NOT(EXACT(Таблица1[[#This Row],[Раздел]],G181)),$D$12),"[/SPOILER]",)))))</f>
        <v>[*][B][COLOR=Gray][F3D][/COLOR][/B] [URL=http://promebelclub.ru/forum/showthread.php?p=165148&amp;postcount=458]Ручка-рейлинг RE81, 320 мм, хром, Gamet [/URL]</v>
      </c>
      <c r="L180" s="33">
        <f>LEN(Таблица1[[#This Row],[Код]])</f>
        <v>154</v>
      </c>
    </row>
    <row r="181" spans="1:12" x14ac:dyDescent="0.25">
      <c r="A181" s="18" t="str">
        <f>IF(OR(AND(Таблица1[[#This Row],[ID сообщения]]=B180,Таблица1[[#This Row],[№ в теме]]=C180),AND(NOT(Таблица1[[#This Row],[ID сообщения]]=B180),NOT(Таблица1[[#This Row],[№ в теме]]=C180))),"",FALSE)</f>
        <v/>
      </c>
      <c r="B181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81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81" s="52" t="s">
        <v>260</v>
      </c>
      <c r="E181" s="33" t="s">
        <v>1225</v>
      </c>
      <c r="F181" s="46" t="s">
        <v>1095</v>
      </c>
      <c r="G181" s="33" t="s">
        <v>210</v>
      </c>
      <c r="H181" s="33" t="s">
        <v>21</v>
      </c>
      <c r="I181" s="45" t="s">
        <v>1065</v>
      </c>
      <c r="J181" s="23" t="s">
        <v>1065</v>
      </c>
      <c r="K1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Row],[Раздел]],G180)),$D$12),CONCATENATE("[SPOILER=",Таблица1[[#This Row],[Раздел]],"]"),""),IF(EXACT(Таблица1[[#This Row],[Подраздел]],H180),"",CONCATENATE(IF(ISBLANK(Таблица1[[#This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Row],[Подраздел]],H182),"",CONCATENATE("[/LIST]",IF(ISBLANK(Таблица1[[#This Row],[Подраздел]]),"","[/SPOILER]"),IF(AND(NOT(EXACT(Таблица1[[#This Row],[Раздел]],G182)),$D$12),"[/SPOILER]",)))))</f>
        <v>[*][B][COLOR=Gray][F3D][/COLOR][/B] [URL=http://promebelclub.ru/forum/showthread.php?p=165148&amp;postcount=458]Ручка-рейлинг RE81, 384 мм, хром мат., Gamet [/URL]</v>
      </c>
      <c r="L181" s="33">
        <f>LEN(Таблица1[[#This Row],[Код]])</f>
        <v>159</v>
      </c>
    </row>
    <row r="182" spans="1:12" x14ac:dyDescent="0.25">
      <c r="A182" s="18" t="str">
        <f>IF(OR(AND(Таблица1[[#This Row],[ID сообщения]]=B181,Таблица1[[#This Row],[№ в теме]]=C181),AND(NOT(Таблица1[[#This Row],[ID сообщения]]=B181),NOT(Таблица1[[#This Row],[№ в теме]]=C181))),"",FALSE)</f>
        <v/>
      </c>
      <c r="B182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82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82" s="52" t="s">
        <v>260</v>
      </c>
      <c r="E182" s="33" t="s">
        <v>1226</v>
      </c>
      <c r="F182" s="46" t="s">
        <v>1095</v>
      </c>
      <c r="G182" s="33" t="s">
        <v>210</v>
      </c>
      <c r="H182" s="33" t="s">
        <v>21</v>
      </c>
      <c r="I182" s="45" t="s">
        <v>1065</v>
      </c>
      <c r="J182" s="23" t="s">
        <v>1065</v>
      </c>
      <c r="K1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Row],[Раздел]],G181)),$D$12),CONCATENATE("[SPOILER=",Таблица1[[#This Row],[Раздел]],"]"),""),IF(EXACT(Таблица1[[#This Row],[Подраздел]],H181),"",CONCATENATE(IF(ISBLANK(Таблица1[[#This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Row],[Подраздел]],H183),"",CONCATENATE("[/LIST]",IF(ISBLANK(Таблица1[[#This Row],[Подраздел]]),"","[/SPOILER]"),IF(AND(NOT(EXACT(Таблица1[[#This Row],[Раздел]],G183)),$D$12),"[/SPOILER]",)))))</f>
        <v>[*][B][COLOR=Gray][F3D][/COLOR][/B] [URL=http://promebelclub.ru/forum/showthread.php?p=165148&amp;postcount=458]Ручка-рейлинг RE81, 384 мм, хром, Gamet [/URL]</v>
      </c>
      <c r="L182" s="33">
        <f>LEN(Таблица1[[#This Row],[Код]])</f>
        <v>154</v>
      </c>
    </row>
    <row r="183" spans="1:12" x14ac:dyDescent="0.25">
      <c r="A183" s="18" t="str">
        <f>IF(OR(AND(Таблица1[[#This Row],[ID сообщения]]=B182,Таблица1[[#This Row],[№ в теме]]=C182),AND(NOT(Таблица1[[#This Row],[ID сообщения]]=B182),NOT(Таблица1[[#This Row],[№ в теме]]=C182))),"",FALSE)</f>
        <v/>
      </c>
      <c r="B183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83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83" s="52" t="s">
        <v>260</v>
      </c>
      <c r="E183" s="33" t="s">
        <v>1227</v>
      </c>
      <c r="F183" s="46" t="s">
        <v>1095</v>
      </c>
      <c r="G183" s="33" t="s">
        <v>210</v>
      </c>
      <c r="H183" s="33" t="s">
        <v>21</v>
      </c>
      <c r="I183" s="45" t="s">
        <v>1065</v>
      </c>
      <c r="J183" s="23" t="s">
        <v>1065</v>
      </c>
      <c r="K1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Row],[Раздел]],G182)),$D$12),CONCATENATE("[SPOILER=",Таблица1[[#This Row],[Раздел]],"]"),""),IF(EXACT(Таблица1[[#This Row],[Подраздел]],H182),"",CONCATENATE(IF(ISBLANK(Таблица1[[#This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Row],[Подраздел]],H184),"",CONCATENATE("[/LIST]",IF(ISBLANK(Таблица1[[#This Row],[Подраздел]]),"","[/SPOILER]"),IF(AND(NOT(EXACT(Таблица1[[#This Row],[Раздел]],G184)),$D$12),"[/SPOILER]",)))))</f>
        <v>[*][B][COLOR=Gray][F3D][/COLOR][/B] [URL=http://promebelclub.ru/forum/showthread.php?p=165148&amp;postcount=458]Ручка-рейлинг RE81, 480 мм, хром мат., Gamet [/URL]</v>
      </c>
      <c r="L183" s="33">
        <f>LEN(Таблица1[[#This Row],[Код]])</f>
        <v>159</v>
      </c>
    </row>
    <row r="184" spans="1:12" x14ac:dyDescent="0.25">
      <c r="A184" s="18" t="str">
        <f>IF(OR(AND(Таблица1[[#This Row],[ID сообщения]]=B183,Таблица1[[#This Row],[№ в теме]]=C183),AND(NOT(Таблица1[[#This Row],[ID сообщения]]=B183),NOT(Таблица1[[#This Row],[№ в теме]]=C183))),"",FALSE)</f>
        <v/>
      </c>
      <c r="B184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84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84" s="52" t="s">
        <v>260</v>
      </c>
      <c r="E184" s="33" t="s">
        <v>1228</v>
      </c>
      <c r="F184" s="46" t="s">
        <v>1095</v>
      </c>
      <c r="G184" s="33" t="s">
        <v>210</v>
      </c>
      <c r="H184" s="33" t="s">
        <v>21</v>
      </c>
      <c r="I184" s="45" t="s">
        <v>1065</v>
      </c>
      <c r="J184" s="23" t="s">
        <v>1065</v>
      </c>
      <c r="K1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Row],[Раздел]],G183)),$D$12),CONCATENATE("[SPOILER=",Таблица1[[#This Row],[Раздел]],"]"),""),IF(EXACT(Таблица1[[#This Row],[Подраздел]],H183),"",CONCATENATE(IF(ISBLANK(Таблица1[[#This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Row],[Подраздел]],H185),"",CONCATENATE("[/LIST]",IF(ISBLANK(Таблица1[[#This Row],[Подраздел]]),"","[/SPOILER]"),IF(AND(NOT(EXACT(Таблица1[[#This Row],[Раздел]],G185)),$D$12),"[/SPOILER]",)))))</f>
        <v>[*][B][COLOR=Gray][F3D][/COLOR][/B] [URL=http://promebelclub.ru/forum/showthread.php?p=165148&amp;postcount=458]Ручка-рейлинг RE81, 480 мм, хром, Gamet [/URL]</v>
      </c>
      <c r="L184" s="33">
        <f>LEN(Таблица1[[#This Row],[Код]])</f>
        <v>154</v>
      </c>
    </row>
    <row r="185" spans="1:12" x14ac:dyDescent="0.25">
      <c r="A185" s="18" t="str">
        <f>IF(OR(AND(Таблица1[[#This Row],[ID сообщения]]=B184,Таблица1[[#This Row],[№ в теме]]=C184),AND(NOT(Таблица1[[#This Row],[ID сообщения]]=B184),NOT(Таблица1[[#This Row],[№ в теме]]=C184))),"",FALSE)</f>
        <v/>
      </c>
      <c r="B185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85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85" s="52" t="s">
        <v>260</v>
      </c>
      <c r="E185" s="33" t="s">
        <v>1229</v>
      </c>
      <c r="F185" s="46" t="s">
        <v>1095</v>
      </c>
      <c r="G185" s="33" t="s">
        <v>210</v>
      </c>
      <c r="H185" s="33" t="s">
        <v>21</v>
      </c>
      <c r="I185" s="45" t="s">
        <v>1065</v>
      </c>
      <c r="J185" s="23" t="s">
        <v>1065</v>
      </c>
      <c r="K1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Row],[Раздел]],G184)),$D$12),CONCATENATE("[SPOILER=",Таблица1[[#This Row],[Раздел]],"]"),""),IF(EXACT(Таблица1[[#This Row],[Подраздел]],H184),"",CONCATENATE(IF(ISBLANK(Таблица1[[#This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Row],[Подраздел]],H186),"",CONCATENATE("[/LIST]",IF(ISBLANK(Таблица1[[#This Row],[Подраздел]]),"","[/SPOILER]"),IF(AND(NOT(EXACT(Таблица1[[#This Row],[Раздел]],G186)),$D$12),"[/SPOILER]",)))))</f>
        <v>[*][B][COLOR=Gray][F3D][/COLOR][/B] [URL=http://promebelclub.ru/forum/showthread.php?p=165148&amp;postcount=458]Ручка-рейлинг RE81, 608 мм, хром мат., Gamet [/URL]</v>
      </c>
      <c r="L185" s="33">
        <f>LEN(Таблица1[[#This Row],[Код]])</f>
        <v>159</v>
      </c>
    </row>
    <row r="186" spans="1:12" x14ac:dyDescent="0.25">
      <c r="A186" s="18" t="str">
        <f>IF(OR(AND(Таблица1[[#This Row],[ID сообщения]]=B185,Таблица1[[#This Row],[№ в теме]]=C185),AND(NOT(Таблица1[[#This Row],[ID сообщения]]=B185),NOT(Таблица1[[#This Row],[№ в теме]]=C185))),"",FALSE)</f>
        <v/>
      </c>
      <c r="B186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86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86" s="52" t="s">
        <v>260</v>
      </c>
      <c r="E186" s="33" t="s">
        <v>1230</v>
      </c>
      <c r="F186" s="46" t="s">
        <v>1095</v>
      </c>
      <c r="G186" s="33" t="s">
        <v>210</v>
      </c>
      <c r="H186" s="33" t="s">
        <v>21</v>
      </c>
      <c r="I186" s="45" t="s">
        <v>1065</v>
      </c>
      <c r="J186" s="23" t="s">
        <v>1065</v>
      </c>
      <c r="K1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Row],[Раздел]],G185)),$D$12),CONCATENATE("[SPOILER=",Таблица1[[#This Row],[Раздел]],"]"),""),IF(EXACT(Таблица1[[#This Row],[Подраздел]],H185),"",CONCATENATE(IF(ISBLANK(Таблица1[[#This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Row],[Подраздел]],H187),"",CONCATENATE("[/LIST]",IF(ISBLANK(Таблица1[[#This Row],[Подраздел]]),"","[/SPOILER]"),IF(AND(NOT(EXACT(Таблица1[[#This Row],[Раздел]],G187)),$D$12),"[/SPOILER]",)))))</f>
        <v>[*][B][COLOR=Gray][F3D][/COLOR][/B] [URL=http://promebelclub.ru/forum/showthread.php?p=165148&amp;postcount=458]Ручка-рейлинг RE81, 608 мм, хром, Gamet [/URL]</v>
      </c>
      <c r="L186" s="33">
        <f>LEN(Таблица1[[#This Row],[Код]])</f>
        <v>154</v>
      </c>
    </row>
    <row r="187" spans="1:12" s="19" customFormat="1" x14ac:dyDescent="0.25">
      <c r="A187" s="18" t="str">
        <f>IF(OR(AND(Таблица1[[#This Row],[ID сообщения]]=B186,Таблица1[[#This Row],[№ в теме]]=C186),AND(NOT(Таблица1[[#This Row],[ID сообщения]]=B186),NOT(Таблица1[[#This Row],[№ в теме]]=C186))),"",FALSE)</f>
        <v/>
      </c>
      <c r="B187" s="30">
        <f>1*MID(Таблица1[[#This Row],[Ссылка]],FIND("=",Таблица1[[#This Row],[Ссылка]])+1,FIND("&amp;",Таблица1[[#This Row],[Ссылка]])-FIND("=",Таблица1[[#This Row],[Ссылка]])-1)</f>
        <v>200313</v>
      </c>
      <c r="C187" s="30">
        <f>1*MID(Таблица1[[#This Row],[Ссылка]],FIND("&amp;",Таблица1[[#This Row],[Ссылка]])+11,LEN(Таблица1[[#This Row],[Ссылка]])-FIND("&amp;",Таблица1[[#This Row],[Ссылка]])+10)</f>
        <v>520</v>
      </c>
      <c r="D187" s="52" t="s">
        <v>257</v>
      </c>
      <c r="E187" s="33" t="s">
        <v>1231</v>
      </c>
      <c r="F187" s="46" t="s">
        <v>1093</v>
      </c>
      <c r="G187" s="33" t="s">
        <v>210</v>
      </c>
      <c r="H187" s="44" t="s">
        <v>21</v>
      </c>
      <c r="I187" s="45" t="s">
        <v>1065</v>
      </c>
      <c r="J187" s="23" t="s">
        <v>1065</v>
      </c>
      <c r="K1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Row],[Раздел]],G186)),$D$12),CONCATENATE("[SPOILER=",Таблица1[[#This Row],[Раздел]],"]"),""),IF(EXACT(Таблица1[[#This Row],[Подраздел]],H186),"",CONCATENATE(IF(ISBLANK(Таблица1[[#This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Row],[Подраздел]],H188),"",CONCATENATE("[/LIST]",IF(ISBLANK(Таблица1[[#This Row],[Подраздел]]),"","[/SPOILER]"),IF(AND(NOT(EXACT(Таблица1[[#This Row],[Раздел]],G188)),$D$12),"[/SPOILER]",)))))</f>
        <v>[*][B][COLOR=Silver][FRW][/COLOR][/B] [URL=http://promebelclub.ru/forum/showthread.php?p=200313&amp;postcount=520]Ручка-релинг DR 128 (188) [/URL]</v>
      </c>
      <c r="L187" s="33">
        <f>LEN(Таблица1[[#This Row],[Код]])</f>
        <v>142</v>
      </c>
    </row>
    <row r="188" spans="1:12" x14ac:dyDescent="0.25">
      <c r="A188" s="18" t="str">
        <f>IF(OR(AND(Таблица1[[#This Row],[ID сообщения]]=B187,Таблица1[[#This Row],[№ в теме]]=C187),AND(NOT(Таблица1[[#This Row],[ID сообщения]]=B187),NOT(Таблица1[[#This Row],[№ в теме]]=C187))),"",FALSE)</f>
        <v/>
      </c>
      <c r="B188" s="30">
        <f>1*MID(Таблица1[[#This Row],[Ссылка]],FIND("=",Таблица1[[#This Row],[Ссылка]])+1,FIND("&amp;",Таблица1[[#This Row],[Ссылка]])-FIND("=",Таблица1[[#This Row],[Ссылка]])-1)</f>
        <v>43383</v>
      </c>
      <c r="C188" s="30">
        <f>1*MID(Таблица1[[#This Row],[Ссылка]],FIND("&amp;",Таблица1[[#This Row],[Ссылка]])+11,LEN(Таблица1[[#This Row],[Ссылка]])-FIND("&amp;",Таблица1[[#This Row],[Ссылка]])+10)</f>
        <v>183</v>
      </c>
      <c r="D188" s="52" t="s">
        <v>460</v>
      </c>
      <c r="E188" s="33" t="s">
        <v>461</v>
      </c>
      <c r="F188" s="46" t="s">
        <v>1093</v>
      </c>
      <c r="G188" s="33" t="s">
        <v>210</v>
      </c>
      <c r="H188" s="33" t="s">
        <v>21</v>
      </c>
      <c r="I188" s="45" t="s">
        <v>1065</v>
      </c>
      <c r="J188" s="23" t="s">
        <v>1065</v>
      </c>
      <c r="K1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Row],[Раздел]],G187)),$D$12),CONCATENATE("[SPOILER=",Таблица1[[#This Row],[Раздел]],"]"),""),IF(EXACT(Таблица1[[#This Row],[Подраздел]],H187),"",CONCATENATE(IF(ISBLANK(Таблица1[[#This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Row],[Подраздел]],H189),"",CONCATENATE("[/LIST]",IF(ISBLANK(Таблица1[[#This Row],[Подраздел]]),"","[/SPOILER]"),IF(AND(NOT(EXACT(Таблица1[[#This Row],[Раздел]],G189)),$D$12),"[/SPOILER]",)))))</f>
        <v>[*][B][COLOR=Silver][FRW][/COLOR][/B] [URL=http://promebelclub.ru/forum/showthread.php?p=43383&amp;postcount=183]Ручка-скоба 9 065 630, 32 мм, хром, Hettich[/URL]</v>
      </c>
      <c r="L188" s="33">
        <f>LEN(Таблица1[[#This Row],[Код]])</f>
        <v>158</v>
      </c>
    </row>
    <row r="189" spans="1:12" x14ac:dyDescent="0.25">
      <c r="A189" s="57" t="str">
        <f>IF(OR(AND(Таблица1[[#This Row],[ID сообщения]]=B188,Таблица1[[#This Row],[№ в теме]]=C188),AND(NOT(Таблица1[[#This Row],[ID сообщения]]=B188),NOT(Таблица1[[#This Row],[№ в теме]]=C188))),"",FALSE)</f>
        <v/>
      </c>
      <c r="B189" s="33">
        <f>1*MID(Таблица1[[#This Row],[Ссылка]],FIND("=",Таблица1[[#This Row],[Ссылка]])+1,FIND("&amp;",Таблица1[[#This Row],[Ссылка]])-FIND("=",Таблица1[[#This Row],[Ссылка]])-1)</f>
        <v>305272</v>
      </c>
      <c r="C189" s="33">
        <f>1*MID(Таблица1[[#This Row],[Ссылка]],FIND("&amp;",Таблица1[[#This Row],[Ссылка]])+11,LEN(Таблица1[[#This Row],[Ссылка]])-FIND("&amp;",Таблица1[[#This Row],[Ссылка]])+10)</f>
        <v>805</v>
      </c>
      <c r="D189" s="53" t="s">
        <v>118</v>
      </c>
      <c r="E189" s="33" t="s">
        <v>1232</v>
      </c>
      <c r="F189" s="46" t="s">
        <v>1095</v>
      </c>
      <c r="G189" s="47" t="s">
        <v>210</v>
      </c>
      <c r="H189" s="33" t="s">
        <v>21</v>
      </c>
      <c r="I189" s="45" t="s">
        <v>1065</v>
      </c>
      <c r="J189" s="23" t="s">
        <v>1065</v>
      </c>
      <c r="K1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Row],[Раздел]],G188)),$D$12),CONCATENATE("[SPOILER=",Таблица1[[#This Row],[Раздел]],"]"),""),IF(EXACT(Таблица1[[#This Row],[Подраздел]],H188),"",CONCATENATE(IF(ISBLANK(Таблица1[[#This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Row],[Подраздел]],H190),"",CONCATENATE("[/LIST]",IF(ISBLANK(Таблица1[[#This Row],[Подраздел]]),"","[/SPOILER]"),IF(AND(NOT(EXACT(Таблица1[[#This Row],[Раздел]],G190)),$D$12),"[/SPOILER]",)))))</f>
        <v>[*][B][COLOR=Gray][F3D][/COLOR][/B] [URL=http://promebelclub.ru/forum/showthread.php?p=305272&amp;postcount=805]Ручка-скоба №001-96 [/URL]</v>
      </c>
      <c r="L189" s="33">
        <f>LEN(Таблица1[[#This Row],[Код]])</f>
        <v>134</v>
      </c>
    </row>
    <row r="190" spans="1:12" x14ac:dyDescent="0.25">
      <c r="A190" s="56" t="str">
        <f>IF(OR(AND(Таблица1[[#This Row],[ID сообщения]]=B189,Таблица1[[#This Row],[№ в теме]]=C189),AND(NOT(Таблица1[[#This Row],[ID сообщения]]=B189),NOT(Таблица1[[#This Row],[№ в теме]]=C189))),"",FALSE)</f>
        <v/>
      </c>
      <c r="B190" s="33">
        <f>1*MID(Таблица1[[#This Row],[Ссылка]],FIND("=",Таблица1[[#This Row],[Ссылка]])+1,FIND("&amp;",Таблица1[[#This Row],[Ссылка]])-FIND("=",Таблица1[[#This Row],[Ссылка]])-1)</f>
        <v>303163</v>
      </c>
      <c r="C190" s="33">
        <f>1*MID(Таблица1[[#This Row],[Ссылка]],FIND("&amp;",Таблица1[[#This Row],[Ссылка]])+11,LEN(Таблица1[[#This Row],[Ссылка]])-FIND("&amp;",Таблица1[[#This Row],[Ссылка]])+10)</f>
        <v>799</v>
      </c>
      <c r="D190" s="53" t="s">
        <v>112</v>
      </c>
      <c r="E190" s="33" t="s">
        <v>1233</v>
      </c>
      <c r="F190" s="46" t="s">
        <v>1095</v>
      </c>
      <c r="G190" s="47" t="s">
        <v>210</v>
      </c>
      <c r="H190" s="33" t="s">
        <v>21</v>
      </c>
      <c r="I190" s="45" t="s">
        <v>1065</v>
      </c>
      <c r="J190" s="23" t="s">
        <v>1065</v>
      </c>
      <c r="K1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Row],[Раздел]],G189)),$D$12),CONCATENATE("[SPOILER=",Таблица1[[#This Row],[Раздел]],"]"),""),IF(EXACT(Таблица1[[#This Row],[Подраздел]],H189),"",CONCATENATE(IF(ISBLANK(Таблица1[[#This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Row],[Подраздел]],H191),"",CONCATENATE("[/LIST]",IF(ISBLANK(Таблица1[[#This Row],[Подраздел]]),"","[/SPOILER]"),IF(AND(NOT(EXACT(Таблица1[[#This Row],[Раздел]],G191)),$D$12),"[/SPOILER]",)))))</f>
        <v>[*][B][COLOR=Gray][F3D][/COLOR][/B] [URL=http://promebelclub.ru/forum/showthread.php?p=303163&amp;postcount=799]Ручка-скоба №088-96 Дуга, Серебро [/URL]</v>
      </c>
      <c r="L190" s="33">
        <f>LEN(Таблица1[[#This Row],[Код]])</f>
        <v>148</v>
      </c>
    </row>
    <row r="191" spans="1:12" x14ac:dyDescent="0.25">
      <c r="A191" s="56" t="str">
        <f>IF(OR(AND(Таблица1[[#This Row],[ID сообщения]]=B190,Таблица1[[#This Row],[№ в теме]]=C190),AND(NOT(Таблица1[[#This Row],[ID сообщения]]=B190),NOT(Таблица1[[#This Row],[№ в теме]]=C190))),"",FALSE)</f>
        <v/>
      </c>
      <c r="B191" s="33">
        <f>1*MID(Таблица1[[#This Row],[Ссылка]],FIND("=",Таблица1[[#This Row],[Ссылка]])+1,FIND("&amp;",Таблица1[[#This Row],[Ссылка]])-FIND("=",Таблица1[[#This Row],[Ссылка]])-1)</f>
        <v>307714</v>
      </c>
      <c r="C191" s="33">
        <f>1*MID(Таблица1[[#This Row],[Ссылка]],FIND("&amp;",Таблица1[[#This Row],[Ссылка]])+11,LEN(Таблица1[[#This Row],[Ссылка]])-FIND("&amp;",Таблица1[[#This Row],[Ссылка]])+10)</f>
        <v>815</v>
      </c>
      <c r="D191" s="53" t="s">
        <v>124</v>
      </c>
      <c r="E191" s="33" t="s">
        <v>1234</v>
      </c>
      <c r="F191" s="46" t="s">
        <v>1095</v>
      </c>
      <c r="G191" s="47" t="s">
        <v>210</v>
      </c>
      <c r="H191" s="33" t="s">
        <v>21</v>
      </c>
      <c r="I191" s="45" t="s">
        <v>1065</v>
      </c>
      <c r="J191" s="23" t="s">
        <v>1065</v>
      </c>
      <c r="K1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Row],[Раздел]],G190)),$D$12),CONCATENATE("[SPOILER=",Таблица1[[#This Row],[Раздел]],"]"),""),IF(EXACT(Таблица1[[#This Row],[Подраздел]],H190),"",CONCATENATE(IF(ISBLANK(Таблица1[[#This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Row],[Подраздел]],H192),"",CONCATENATE("[/LIST]",IF(ISBLANK(Таблица1[[#This Row],[Подраздел]]),"","[/SPOILER]"),IF(AND(NOT(EXACT(Таблица1[[#This Row],[Раздел]],G192)),$D$12),"[/SPOILER]",)))))</f>
        <v>[*][B][COLOR=Gray][F3D][/COLOR][/B] [URL=http://promebelclub.ru/forum/showthread.php?p=307714&amp;postcount=815]Ручка-скоба №101 [/URL]</v>
      </c>
      <c r="L191" s="33">
        <f>LEN(Таблица1[[#This Row],[Код]])</f>
        <v>131</v>
      </c>
    </row>
    <row r="192" spans="1:12" x14ac:dyDescent="0.25">
      <c r="A192" s="18" t="str">
        <f>IF(OR(AND(Таблица1[[#This Row],[ID сообщения]]=B191,Таблица1[[#This Row],[№ в теме]]=C191),AND(NOT(Таблица1[[#This Row],[ID сообщения]]=B191),NOT(Таблица1[[#This Row],[№ в теме]]=C191))),"",FALSE)</f>
        <v/>
      </c>
      <c r="B192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92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92" s="52" t="s">
        <v>260</v>
      </c>
      <c r="E192" s="33" t="s">
        <v>1235</v>
      </c>
      <c r="F192" s="46" t="s">
        <v>1095</v>
      </c>
      <c r="G192" s="33" t="s">
        <v>210</v>
      </c>
      <c r="H192" s="33" t="s">
        <v>21</v>
      </c>
      <c r="I192" s="45" t="s">
        <v>1065</v>
      </c>
      <c r="J192" s="23" t="s">
        <v>1065</v>
      </c>
      <c r="K1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Row],[Раздел]],G191)),$D$12),CONCATENATE("[SPOILER=",Таблица1[[#This Row],[Раздел]],"]"),""),IF(EXACT(Таблица1[[#This Row],[Подраздел]],H191),"",CONCATENATE(IF(ISBLANK(Таблица1[[#This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Row],[Подраздел]],H193),"",CONCATENATE("[/LIST]",IF(ISBLANK(Таблица1[[#This Row],[Подраздел]]),"","[/SPOILER]"),IF(AND(NOT(EXACT(Таблица1[[#This Row],[Раздел]],G193)),$D$12),"[/SPOILER]",)))))</f>
        <v>[*][B][COLOR=Gray][F3D][/COLOR][/B] [URL=http://promebelclub.ru/forum/showthread.php?p=165148&amp;postcount=458]Ручка-скоба RS231, 128 мм, никель атласный, Boyard [/URL]</v>
      </c>
      <c r="L192" s="33">
        <f>LEN(Таблица1[[#This Row],[Код]])</f>
        <v>165</v>
      </c>
    </row>
    <row r="193" spans="1:12" x14ac:dyDescent="0.25">
      <c r="A193" s="18" t="str">
        <f>IF(OR(AND(Таблица1[[#This Row],[ID сообщения]]=B192,Таблица1[[#This Row],[№ в теме]]=C192),AND(NOT(Таблица1[[#This Row],[ID сообщения]]=B192),NOT(Таблица1[[#This Row],[№ в теме]]=C192))),"",FALSE)</f>
        <v/>
      </c>
      <c r="B193" s="30">
        <f>1*MID(Таблица1[[#This Row],[Ссылка]],FIND("=",Таблица1[[#This Row],[Ссылка]])+1,FIND("&amp;",Таблица1[[#This Row],[Ссылка]])-FIND("=",Таблица1[[#This Row],[Ссылка]])-1)</f>
        <v>200578</v>
      </c>
      <c r="C193" s="30">
        <f>1*MID(Таблица1[[#This Row],[Ссылка]],FIND("&amp;",Таблица1[[#This Row],[Ссылка]])+11,LEN(Таблица1[[#This Row],[Ссылка]])-FIND("&amp;",Таблица1[[#This Row],[Ссылка]])+10)</f>
        <v>524</v>
      </c>
      <c r="D193" s="52" t="s">
        <v>259</v>
      </c>
      <c r="E193" s="33" t="s">
        <v>1236</v>
      </c>
      <c r="F193" s="46" t="s">
        <v>1093</v>
      </c>
      <c r="G193" s="33" t="s">
        <v>210</v>
      </c>
      <c r="H193" s="44" t="s">
        <v>21</v>
      </c>
      <c r="I193" s="45" t="s">
        <v>1065</v>
      </c>
      <c r="J193" s="23" t="s">
        <v>1065</v>
      </c>
      <c r="K1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Row],[Раздел]],G192)),$D$12),CONCATENATE("[SPOILER=",Таблица1[[#This Row],[Раздел]],"]"),""),IF(EXACT(Таблица1[[#This Row],[Подраздел]],H192),"",CONCATENATE(IF(ISBLANK(Таблица1[[#This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Row],[Подраздел]],H194),"",CONCATENATE("[/LIST]",IF(ISBLANK(Таблица1[[#This Row],[Подраздел]]),"","[/SPOILER]"),IF(AND(NOT(EXACT(Таблица1[[#This Row],[Раздел]],G194)),$D$12),"[/SPOILER]",)))))</f>
        <v>[*][B][COLOR=Silver][FRW][/COLOR][/B] [URL=http://promebelclub.ru/forum/showthread.php?p=200578&amp;postcount=524]Ручка-скоба UN 96-96 хром [/URL]</v>
      </c>
      <c r="L193" s="33">
        <f>LEN(Таблица1[[#This Row],[Код]])</f>
        <v>142</v>
      </c>
    </row>
    <row r="194" spans="1:12" x14ac:dyDescent="0.25">
      <c r="A194" s="18" t="str">
        <f>IF(OR(AND(Таблица1[[#This Row],[ID сообщения]]=B193,Таблица1[[#This Row],[№ в теме]]=C193),AND(NOT(Таблица1[[#This Row],[ID сообщения]]=B193),NOT(Таблица1[[#This Row],[№ в теме]]=C193))),"",FALSE)</f>
        <v/>
      </c>
      <c r="B194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94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94" s="52" t="s">
        <v>260</v>
      </c>
      <c r="E194" s="33" t="s">
        <v>1237</v>
      </c>
      <c r="F194" s="46" t="s">
        <v>1095</v>
      </c>
      <c r="G194" s="33" t="s">
        <v>210</v>
      </c>
      <c r="H194" s="33" t="s">
        <v>21</v>
      </c>
      <c r="I194" s="45" t="s">
        <v>1065</v>
      </c>
      <c r="J194" s="23" t="s">
        <v>1065</v>
      </c>
      <c r="K1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Row],[Раздел]],G193)),$D$12),CONCATENATE("[SPOILER=",Таблица1[[#This Row],[Раздел]],"]"),""),IF(EXACT(Таблица1[[#This Row],[Подраздел]],H193),"",CONCATENATE(IF(ISBLANK(Таблица1[[#This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Row],[Подраздел]],H195),"",CONCATENATE("[/LIST]",IF(ISBLANK(Таблица1[[#This Row],[Подраздел]]),"","[/SPOILER]"),IF(AND(NOT(EXACT(Таблица1[[#This Row],[Раздел]],G195)),$D$12),"[/SPOILER]",)))))</f>
        <v>[*][B][COLOR=Gray][F3D][/COLOR][/B] [URL=http://promebelclub.ru/forum/showthread.php?p=165148&amp;postcount=458]Ручка-скоба UN13, 128 мм, бронза сатинированная, Gamet [/URL]</v>
      </c>
      <c r="L194" s="33">
        <f>LEN(Таблица1[[#This Row],[Код]])</f>
        <v>169</v>
      </c>
    </row>
    <row r="195" spans="1:12" x14ac:dyDescent="0.25">
      <c r="A195" s="18" t="str">
        <f>IF(OR(AND(Таблица1[[#This Row],[ID сообщения]]=B194,Таблица1[[#This Row],[№ в теме]]=C194),AND(NOT(Таблица1[[#This Row],[ID сообщения]]=B194),NOT(Таблица1[[#This Row],[№ в теме]]=C194))),"",FALSE)</f>
        <v/>
      </c>
      <c r="B195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95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95" s="52" t="s">
        <v>260</v>
      </c>
      <c r="E195" s="33" t="s">
        <v>1238</v>
      </c>
      <c r="F195" s="46" t="s">
        <v>1095</v>
      </c>
      <c r="G195" s="33" t="s">
        <v>210</v>
      </c>
      <c r="H195" s="33" t="s">
        <v>21</v>
      </c>
      <c r="I195" s="45" t="s">
        <v>1065</v>
      </c>
      <c r="J195" s="23" t="s">
        <v>1065</v>
      </c>
      <c r="K1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Row],[Раздел]],G194)),$D$12),CONCATENATE("[SPOILER=",Таблица1[[#This Row],[Раздел]],"]"),""),IF(EXACT(Таблица1[[#This Row],[Подраздел]],H194),"",CONCATENATE(IF(ISBLANK(Таблица1[[#This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Row],[Подраздел]],H196),"",CONCATENATE("[/LIST]",IF(ISBLANK(Таблица1[[#This Row],[Подраздел]]),"","[/SPOILER]"),IF(AND(NOT(EXACT(Таблица1[[#This Row],[Раздел]],G196)),$D$12),"[/SPOILER]",)))))</f>
        <v>[*][B][COLOR=Gray][F3D][/COLOR][/B] [URL=http://promebelclub.ru/forum/showthread.php?p=165148&amp;postcount=458]Ручка-скоба UN94, 128 мм, никель мат., Gamet [/URL]</v>
      </c>
      <c r="L195" s="33">
        <f>LEN(Таблица1[[#This Row],[Код]])</f>
        <v>159</v>
      </c>
    </row>
    <row r="196" spans="1:12" x14ac:dyDescent="0.25">
      <c r="A196" s="18" t="str">
        <f>IF(OR(AND(Таблица1[[#This Row],[ID сообщения]]=B195,Таблица1[[#This Row],[№ в теме]]=C195),AND(NOT(Таблица1[[#This Row],[ID сообщения]]=B195),NOT(Таблица1[[#This Row],[№ в теме]]=C195))),"",FALSE)</f>
        <v/>
      </c>
      <c r="B196" s="30">
        <f>1*MID(Таблица1[[#This Row],[Ссылка]],FIND("=",Таблица1[[#This Row],[Ссылка]])+1,FIND("&amp;",Таблица1[[#This Row],[Ссылка]])-FIND("=",Таблица1[[#This Row],[Ссылка]])-1)</f>
        <v>200578</v>
      </c>
      <c r="C196" s="30">
        <f>1*MID(Таблица1[[#This Row],[Ссылка]],FIND("&amp;",Таблица1[[#This Row],[Ссылка]])+11,LEN(Таблица1[[#This Row],[Ссылка]])-FIND("&amp;",Таблица1[[#This Row],[Ссылка]])+10)</f>
        <v>524</v>
      </c>
      <c r="D196" s="52" t="s">
        <v>259</v>
      </c>
      <c r="E196" s="33" t="s">
        <v>1239</v>
      </c>
      <c r="F196" s="46" t="s">
        <v>1093</v>
      </c>
      <c r="G196" s="33" t="s">
        <v>210</v>
      </c>
      <c r="H196" s="44" t="s">
        <v>21</v>
      </c>
      <c r="I196" s="45" t="s">
        <v>1065</v>
      </c>
      <c r="J196" s="23" t="s">
        <v>1065</v>
      </c>
      <c r="K1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Row],[Раздел]],G195)),$D$12),CONCATENATE("[SPOILER=",Таблица1[[#This Row],[Раздел]],"]"),""),IF(EXACT(Таблица1[[#This Row],[Подраздел]],H195),"",CONCATENATE(IF(ISBLANK(Таблица1[[#This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Row],[Подраздел]],H197),"",CONCATENATE("[/LIST]",IF(ISBLANK(Таблица1[[#This Row],[Подраздел]]),"","[/SPOILER]"),IF(AND(NOT(EXACT(Таблица1[[#This Row],[Раздел]],G197)),$D$12),"[/SPOILER]",)))))</f>
        <v>[*][B][COLOR=Silver][FRW][/COLOR][/B] [URL=http://promebelclub.ru/forum/showthread.php?p=200578&amp;postcount=524]Ручка-скоба US 0903-128 золото [/URL]</v>
      </c>
      <c r="L196" s="33">
        <f>LEN(Таблица1[[#This Row],[Код]])</f>
        <v>147</v>
      </c>
    </row>
    <row r="197" spans="1:12" x14ac:dyDescent="0.25">
      <c r="A197" s="18" t="str">
        <f>IF(OR(AND(Таблица1[[#This Row],[ID сообщения]]=B196,Таблица1[[#This Row],[№ в теме]]=C196),AND(NOT(Таблица1[[#This Row],[ID сообщения]]=B196),NOT(Таблица1[[#This Row],[№ в теме]]=C196))),"",FALSE)</f>
        <v/>
      </c>
      <c r="B197" s="30">
        <f>1*MID(Таблица1[[#This Row],[Ссылка]],FIND("=",Таблица1[[#This Row],[Ссылка]])+1,FIND("&amp;",Таблица1[[#This Row],[Ссылка]])-FIND("=",Таблица1[[#This Row],[Ссылка]])-1)</f>
        <v>200578</v>
      </c>
      <c r="C197" s="30">
        <f>1*MID(Таблица1[[#This Row],[Ссылка]],FIND("&amp;",Таблица1[[#This Row],[Ссылка]])+11,LEN(Таблица1[[#This Row],[Ссылка]])-FIND("&amp;",Таблица1[[#This Row],[Ссылка]])+10)</f>
        <v>524</v>
      </c>
      <c r="D197" s="52" t="s">
        <v>259</v>
      </c>
      <c r="E197" s="33" t="s">
        <v>1240</v>
      </c>
      <c r="F197" s="46" t="s">
        <v>1093</v>
      </c>
      <c r="G197" s="33" t="s">
        <v>210</v>
      </c>
      <c r="H197" s="44" t="s">
        <v>21</v>
      </c>
      <c r="I197" s="45" t="s">
        <v>1065</v>
      </c>
      <c r="J197" s="23" t="s">
        <v>1065</v>
      </c>
      <c r="K1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Row],[Раздел]],G196)),$D$12),CONCATENATE("[SPOILER=",Таблица1[[#This Row],[Раздел]],"]"),""),IF(EXACT(Таблица1[[#This Row],[Подраздел]],H196),"",CONCATENATE(IF(ISBLANK(Таблица1[[#This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Row],[Подраздел]],H198),"",CONCATENATE("[/LIST]",IF(ISBLANK(Таблица1[[#This Row],[Подраздел]]),"","[/SPOILER]"),IF(AND(NOT(EXACT(Таблица1[[#This Row],[Раздел]],G198)),$D$12),"[/SPOILER]",)))))</f>
        <v>[*][B][COLOR=Silver][FRW][/COLOR][/B] [URL=http://promebelclub.ru/forum/showthread.php?p=200578&amp;postcount=524]Ручка-скоба US 2704-96 хром [/URL]</v>
      </c>
      <c r="L197" s="33">
        <f>LEN(Таблица1[[#This Row],[Код]])</f>
        <v>144</v>
      </c>
    </row>
    <row r="198" spans="1:12" x14ac:dyDescent="0.25">
      <c r="A198" s="18" t="str">
        <f>IF(OR(AND(Таблица1[[#This Row],[ID сообщения]]=B197,Таблица1[[#This Row],[№ в теме]]=C197),AND(NOT(Таблица1[[#This Row],[ID сообщения]]=B197),NOT(Таблица1[[#This Row],[№ в теме]]=C197))),"",FALSE)</f>
        <v/>
      </c>
      <c r="B198" s="30">
        <f>1*MID(Таблица1[[#This Row],[Ссылка]],FIND("=",Таблица1[[#This Row],[Ссылка]])+1,FIND("&amp;",Таблица1[[#This Row],[Ссылка]])-FIND("=",Таблица1[[#This Row],[Ссылка]])-1)</f>
        <v>52210</v>
      </c>
      <c r="C198" s="30">
        <f>1*MID(Таблица1[[#This Row],[Ссылка]],FIND("&amp;",Таблица1[[#This Row],[Ссылка]])+11,LEN(Таблица1[[#This Row],[Ссылка]])-FIND("&amp;",Таблица1[[#This Row],[Ссылка]])+10)</f>
        <v>196</v>
      </c>
      <c r="D198" s="52" t="s">
        <v>462</v>
      </c>
      <c r="E198" s="33" t="s">
        <v>464</v>
      </c>
      <c r="F198" s="46" t="s">
        <v>1093</v>
      </c>
      <c r="G198" s="33" t="s">
        <v>210</v>
      </c>
      <c r="H198" s="33" t="s">
        <v>21</v>
      </c>
      <c r="I198" s="45" t="s">
        <v>1065</v>
      </c>
      <c r="J198" s="23" t="s">
        <v>1065</v>
      </c>
      <c r="K1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Row],[Раздел]],G197)),$D$12),CONCATENATE("[SPOILER=",Таблица1[[#This Row],[Раздел]],"]"),""),IF(EXACT(Таблица1[[#This Row],[Подраздел]],H197),"",CONCATENATE(IF(ISBLANK(Таблица1[[#This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Row],[Подраздел]],H199),"",CONCATENATE("[/LIST]",IF(ISBLANK(Таблица1[[#This Row],[Подраздел]]),"","[/SPOILER]"),IF(AND(NOT(EXACT(Таблица1[[#This Row],[Раздел]],G199)),$D$12),"[/SPOILER]",)))))</f>
        <v>[*][B][COLOR=Silver][FRW][/COLOR][/B] [URL=http://promebelclub.ru/forum/showthread.php?p=52210&amp;postcount=196]Ручка-скоба WMN.536, 128 мм, бронза, Giusti[/URL]</v>
      </c>
      <c r="L198" s="33">
        <f>LEN(Таблица1[[#This Row],[Код]])</f>
        <v>158</v>
      </c>
    </row>
    <row r="199" spans="1:12" x14ac:dyDescent="0.25">
      <c r="A199" s="18" t="str">
        <f>IF(OR(AND(Таблица1[[#This Row],[ID сообщения]]=B198,Таблица1[[#This Row],[№ в теме]]=C198),AND(NOT(Таблица1[[#This Row],[ID сообщения]]=B198),NOT(Таблица1[[#This Row],[№ в теме]]=C198))),"",FALSE)</f>
        <v/>
      </c>
      <c r="B19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9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99" s="52" t="s">
        <v>341</v>
      </c>
      <c r="E199" s="33" t="s">
        <v>714</v>
      </c>
      <c r="F199" s="46"/>
      <c r="G199" s="33" t="s">
        <v>210</v>
      </c>
      <c r="H199" s="33" t="s">
        <v>21</v>
      </c>
      <c r="I199" s="45" t="s">
        <v>1065</v>
      </c>
      <c r="J199" s="23" t="s">
        <v>1065</v>
      </c>
      <c r="K1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Row],[Раздел]],G198)),$D$12),CONCATENATE("[SPOILER=",Таблица1[[#This Row],[Раздел]],"]"),""),IF(EXACT(Таблица1[[#This Row],[Подраздел]],H198),"",CONCATENATE(IF(ISBLANK(Таблица1[[#This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Row],[Подраздел]],H200),"",CONCATENATE("[/LIST]",IF(ISBLANK(Таблица1[[#This Row],[Подраздел]]),"","[/SPOILER]"),IF(AND(NOT(EXACT(Таблица1[[#This Row],[Раздел]],G200)),$D$12),"[/SPOILER]",)))))</f>
        <v>[*][URL=http://promebelclub.ru/forum/showthread.php?p=55385&amp;postcount=217]Ручка-скоба WP-07-96 Хром[/URL]</v>
      </c>
      <c r="L199" s="33">
        <f>LEN(Таблица1[[#This Row],[Код]])</f>
        <v>105</v>
      </c>
    </row>
    <row r="200" spans="1:12" x14ac:dyDescent="0.25">
      <c r="A200" s="59" t="str">
        <f>IF(OR(AND(Таблица1[[#This Row],[ID сообщения]]=B199,Таблица1[[#This Row],[№ в теме]]=C199),AND(NOT(Таблица1[[#This Row],[ID сообщения]]=B199),NOT(Таблица1[[#This Row],[№ в теме]]=C199))),"",FALSE)</f>
        <v/>
      </c>
      <c r="B200" s="60">
        <f>1*MID(Таблица1[[#This Row],[Ссылка]],FIND("=",Таблица1[[#This Row],[Ссылка]])+1,FIND("&amp;",Таблица1[[#This Row],[Ссылка]])-FIND("=",Таблица1[[#This Row],[Ссылка]])-1)</f>
        <v>360921</v>
      </c>
      <c r="C200" s="60">
        <f>1*MID(Таблица1[[#This Row],[Ссылка]],FIND("&amp;",Таблица1[[#This Row],[Ссылка]])+11,LEN(Таблица1[[#This Row],[Ссылка]])-FIND("&amp;",Таблица1[[#This Row],[Ссылка]])+10)</f>
        <v>1014</v>
      </c>
      <c r="D200" s="53" t="s">
        <v>2011</v>
      </c>
      <c r="E200" s="63" t="s">
        <v>2010</v>
      </c>
      <c r="F200" s="23" t="s">
        <v>1095</v>
      </c>
      <c r="G200" s="38" t="s">
        <v>210</v>
      </c>
      <c r="H200" s="21" t="s">
        <v>21</v>
      </c>
      <c r="I200" s="23" t="s">
        <v>1065</v>
      </c>
      <c r="J200" s="23" t="s">
        <v>1065</v>
      </c>
      <c r="K2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Row],[Раздел]],G199)),$D$12),CONCATENATE("[SPOILER=",Таблица1[[#This Row],[Раздел]],"]"),""),IF(EXACT(Таблица1[[#This Row],[Подраздел]],H199),"",CONCATENATE(IF(ISBLANK(Таблица1[[#This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Row],[Подраздел]],H201),"",CONCATENATE("[/LIST]",IF(ISBLANK(Таблица1[[#This Row],[Подраздел]]),"","[/SPOILER]"),IF(AND(NOT(EXACT(Таблица1[[#This Row],[Раздел]],G201)),$D$12),"[/SPOILER]",)))))</f>
        <v>[*][B][COLOR=Gray][F3D][/COLOR][/B] [URL=http://promebelclub.ru/forum/showthread.php?p=360921&amp;postcount=1014]Ручки Ferro Fiori 0190[/URL][/LIST][/SPOILER]</v>
      </c>
      <c r="L200" s="39">
        <f>LEN(Таблица1[[#This Row],[Код]])</f>
        <v>154</v>
      </c>
    </row>
    <row r="201" spans="1:12" x14ac:dyDescent="0.25">
      <c r="A201" s="18" t="str">
        <f>IF(OR(AND(Таблица1[[#This Row],[ID сообщения]]=B200,Таблица1[[#This Row],[№ в теме]]=C200),AND(NOT(Таблица1[[#This Row],[ID сообщения]]=B200),NOT(Таблица1[[#This Row],[№ в теме]]=C200))),"",FALSE)</f>
        <v/>
      </c>
      <c r="B201" s="30">
        <f>1*MID(Таблица1[[#This Row],[Ссылка]],FIND("=",Таблица1[[#This Row],[Ссылка]])+1,FIND("&amp;",Таблица1[[#This Row],[Ссылка]])-FIND("=",Таблица1[[#This Row],[Ссылка]])-1)</f>
        <v>199994</v>
      </c>
      <c r="C201" s="30">
        <f>1*MID(Таблица1[[#This Row],[Ссылка]],FIND("&amp;",Таблица1[[#This Row],[Ссылка]])+11,LEN(Таблица1[[#This Row],[Ссылка]])-FIND("&amp;",Таблица1[[#This Row],[Ссылка]])+10)</f>
        <v>502</v>
      </c>
      <c r="D201" s="52" t="s">
        <v>298</v>
      </c>
      <c r="E201" s="33" t="s">
        <v>1241</v>
      </c>
      <c r="F201" s="46" t="s">
        <v>1093</v>
      </c>
      <c r="G201" s="33" t="s">
        <v>211</v>
      </c>
      <c r="H201" s="44" t="s">
        <v>26</v>
      </c>
      <c r="I201" s="45" t="s">
        <v>1065</v>
      </c>
      <c r="J201" s="23" t="s">
        <v>1065</v>
      </c>
      <c r="K2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Row],[Раздел]],G200)),$D$12),CONCATENATE("[SPOILER=",Таблица1[[#This Row],[Раздел]],"]"),""),IF(EXACT(Таблица1[[#This Row],[Подраздел]],H200),"",CONCATENATE(IF(ISBLANK(Таблица1[[#This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Row],[Подраздел]],H202),"",CONCATENATE("[/LIST]",IF(ISBLANK(Таблица1[[#This Row],[Подраздел]]),"","[/SPOILER]"),IF(AND(NOT(EXACT(Таблица1[[#This Row],[Раздел]],G202)),$D$12),"[/SPOILER]",)))))</f>
        <v>[SPOILER=Декоративные][LIST][*][B][COLOR=Silver][FRW][/COLOR][/B] [URL=http://promebelclub.ru/forum/showthread.php?p=199994&amp;postcount=502]Опора DA 02AL H=100 [/URL]</v>
      </c>
      <c r="L201" s="33">
        <f>LEN(Таблица1[[#This Row],[Код]])</f>
        <v>164</v>
      </c>
    </row>
    <row r="202" spans="1:12" x14ac:dyDescent="0.25">
      <c r="A202" s="18" t="str">
        <f>IF(OR(AND(Таблица1[[#This Row],[ID сообщения]]=B201,Таблица1[[#This Row],[№ в теме]]=C201),AND(NOT(Таблица1[[#This Row],[ID сообщения]]=B201),NOT(Таблица1[[#This Row],[№ в теме]]=C201))),"",FALSE)</f>
        <v/>
      </c>
      <c r="B202" s="30">
        <f>1*MID(Таблица1[[#This Row],[Ссылка]],FIND("=",Таблица1[[#This Row],[Ссылка]])+1,FIND("&amp;",Таблица1[[#This Row],[Ссылка]])-FIND("=",Таблица1[[#This Row],[Ссылка]])-1)</f>
        <v>200309</v>
      </c>
      <c r="C202" s="30">
        <f>1*MID(Таблица1[[#This Row],[Ссылка]],FIND("&amp;",Таблица1[[#This Row],[Ссылка]])+11,LEN(Таблица1[[#This Row],[Ссылка]])-FIND("&amp;",Таблица1[[#This Row],[Ссылка]])+10)</f>
        <v>518</v>
      </c>
      <c r="D202" s="52" t="s">
        <v>246</v>
      </c>
      <c r="E202" s="33" t="s">
        <v>1241</v>
      </c>
      <c r="F202" s="46" t="s">
        <v>1093</v>
      </c>
      <c r="G202" s="33" t="s">
        <v>211</v>
      </c>
      <c r="H202" s="44" t="s">
        <v>26</v>
      </c>
      <c r="I202" s="45" t="s">
        <v>1065</v>
      </c>
      <c r="J202" s="23" t="s">
        <v>1065</v>
      </c>
      <c r="K2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Row],[Раздел]],G201)),$D$12),CONCATENATE("[SPOILER=",Таблица1[[#This Row],[Раздел]],"]"),""),IF(EXACT(Таблица1[[#This Row],[Подраздел]],H201),"",CONCATENATE(IF(ISBLANK(Таблица1[[#This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Row],[Подраздел]],H203),"",CONCATENATE("[/LIST]",IF(ISBLANK(Таблица1[[#This Row],[Подраздел]]),"","[/SPOILER]"),IF(AND(NOT(EXACT(Таблица1[[#This Row],[Раздел]],G203)),$D$12),"[/SPOILER]",)))))</f>
        <v>[*][B][COLOR=Silver][FRW][/COLOR][/B] [URL=http://promebelclub.ru/forum/showthread.php?p=200309&amp;postcount=518]Опора DA 02AL H=100 [/URL]</v>
      </c>
      <c r="L202" s="33">
        <f>LEN(Таблица1[[#This Row],[Код]])</f>
        <v>136</v>
      </c>
    </row>
    <row r="203" spans="1:12" x14ac:dyDescent="0.25">
      <c r="A203" s="18" t="str">
        <f>IF(OR(AND(Таблица1[[#This Row],[ID сообщения]]=B202,Таблица1[[#This Row],[№ в теме]]=C202),AND(NOT(Таблица1[[#This Row],[ID сообщения]]=B202),NOT(Таблица1[[#This Row],[№ в теме]]=C202))),"",FALSE)</f>
        <v/>
      </c>
      <c r="B203" s="30">
        <f>1*MID(Таблица1[[#This Row],[Ссылка]],FIND("=",Таблица1[[#This Row],[Ссылка]])+1,FIND("&amp;",Таблица1[[#This Row],[Ссылка]])-FIND("=",Таблица1[[#This Row],[Ссылка]])-1)</f>
        <v>200309</v>
      </c>
      <c r="C203" s="30">
        <f>1*MID(Таблица1[[#This Row],[Ссылка]],FIND("&amp;",Таблица1[[#This Row],[Ссылка]])+11,LEN(Таблица1[[#This Row],[Ссылка]])-FIND("&amp;",Таблица1[[#This Row],[Ссылка]])+10)</f>
        <v>518</v>
      </c>
      <c r="D203" s="52" t="s">
        <v>246</v>
      </c>
      <c r="E203" s="33" t="s">
        <v>1242</v>
      </c>
      <c r="F203" s="46" t="s">
        <v>1093</v>
      </c>
      <c r="G203" s="33" t="s">
        <v>211</v>
      </c>
      <c r="H203" s="44" t="s">
        <v>26</v>
      </c>
      <c r="I203" s="45" t="s">
        <v>1065</v>
      </c>
      <c r="J203" s="23" t="s">
        <v>1065</v>
      </c>
      <c r="K2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Row],[Раздел]],G202)),$D$12),CONCATENATE("[SPOILER=",Таблица1[[#This Row],[Раздел]],"]"),""),IF(EXACT(Таблица1[[#This Row],[Подраздел]],H202),"",CONCATENATE(IF(ISBLANK(Таблица1[[#This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Row],[Подраздел]],H204),"",CONCATENATE("[/LIST]",IF(ISBLANK(Таблица1[[#This Row],[Подраздел]]),"","[/SPOILER]"),IF(AND(NOT(EXACT(Таблица1[[#This Row],[Раздел]],G204)),$D$12),"[/SPOILER]",)))))</f>
        <v>[*][B][COLOR=Silver][FRW][/COLOR][/B] [URL=http://promebelclub.ru/forum/showthread.php?p=200309&amp;postcount=518]Опора DA 02AL H=120 [/URL]</v>
      </c>
      <c r="L203" s="33">
        <f>LEN(Таблица1[[#This Row],[Код]])</f>
        <v>136</v>
      </c>
    </row>
    <row r="204" spans="1:12" x14ac:dyDescent="0.25">
      <c r="A204" s="18" t="str">
        <f>IF(OR(AND(Таблица1[[#This Row],[ID сообщения]]=B203,Таблица1[[#This Row],[№ в теме]]=C203),AND(NOT(Таблица1[[#This Row],[ID сообщения]]=B203),NOT(Таблица1[[#This Row],[№ в теме]]=C203))),"",FALSE)</f>
        <v/>
      </c>
      <c r="B204" s="30">
        <f>1*MID(Таблица1[[#This Row],[Ссылка]],FIND("=",Таблица1[[#This Row],[Ссылка]])+1,FIND("&amp;",Таблица1[[#This Row],[Ссылка]])-FIND("=",Таблица1[[#This Row],[Ссылка]])-1)</f>
        <v>200309</v>
      </c>
      <c r="C204" s="30">
        <f>1*MID(Таблица1[[#This Row],[Ссылка]],FIND("&amp;",Таблица1[[#This Row],[Ссылка]])+11,LEN(Таблица1[[#This Row],[Ссылка]])-FIND("&amp;",Таблица1[[#This Row],[Ссылка]])+10)</f>
        <v>518</v>
      </c>
      <c r="D204" s="52" t="s">
        <v>246</v>
      </c>
      <c r="E204" s="33" t="s">
        <v>1243</v>
      </c>
      <c r="F204" s="46" t="s">
        <v>1093</v>
      </c>
      <c r="G204" s="33" t="s">
        <v>211</v>
      </c>
      <c r="H204" s="44" t="s">
        <v>26</v>
      </c>
      <c r="I204" s="45" t="s">
        <v>1065</v>
      </c>
      <c r="J204" s="23" t="s">
        <v>1065</v>
      </c>
      <c r="K2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Row],[Раздел]],G203)),$D$12),CONCATENATE("[SPOILER=",Таблица1[[#This Row],[Раздел]],"]"),""),IF(EXACT(Таблица1[[#This Row],[Подраздел]],H203),"",CONCATENATE(IF(ISBLANK(Таблица1[[#This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Row],[Подраздел]],H205),"",CONCATENATE("[/LIST]",IF(ISBLANK(Таблица1[[#This Row],[Подраздел]]),"","[/SPOILER]"),IF(AND(NOT(EXACT(Таблица1[[#This Row],[Раздел]],G205)),$D$12),"[/SPOILER]",)))))</f>
        <v>[*][B][COLOR=Silver][FRW][/COLOR][/B] [URL=http://promebelclub.ru/forum/showthread.php?p=200309&amp;postcount=518]Опора DA 02AL H=150 [/URL]</v>
      </c>
      <c r="L204" s="33">
        <f>LEN(Таблица1[[#This Row],[Код]])</f>
        <v>136</v>
      </c>
    </row>
    <row r="205" spans="1:12" x14ac:dyDescent="0.25">
      <c r="A205" s="18" t="str">
        <f>IF(OR(AND(Таблица1[[#This Row],[ID сообщения]]=B204,Таблица1[[#This Row],[№ в теме]]=C204),AND(NOT(Таблица1[[#This Row],[ID сообщения]]=B204),NOT(Таблица1[[#This Row],[№ в теме]]=C204))),"",FALSE)</f>
        <v/>
      </c>
      <c r="B20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20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205" s="52" t="s">
        <v>341</v>
      </c>
      <c r="E205" s="33" t="s">
        <v>391</v>
      </c>
      <c r="F205" s="46"/>
      <c r="G205" s="33" t="s">
        <v>211</v>
      </c>
      <c r="H205" s="33" t="s">
        <v>26</v>
      </c>
      <c r="I205" s="45" t="s">
        <v>1065</v>
      </c>
      <c r="J205" s="23" t="s">
        <v>1065</v>
      </c>
      <c r="K2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Row],[Раздел]],G204)),$D$12),CONCATENATE("[SPOILER=",Таблица1[[#This Row],[Раздел]],"]"),""),IF(EXACT(Таблица1[[#This Row],[Подраздел]],H204),"",CONCATENATE(IF(ISBLANK(Таблица1[[#This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Row],[Подраздел]],H206),"",CONCATENATE("[/LIST]",IF(ISBLANK(Таблица1[[#This Row],[Подраздел]]),"","[/SPOILER]"),IF(AND(NOT(EXACT(Таблица1[[#This Row],[Раздел]],G206)),$D$12),"[/SPOILER]",)))))</f>
        <v>[*][URL=http://promebelclub.ru/forum/showthread.php?p=55385&amp;postcount=217]Опора G80 СВ[/URL]</v>
      </c>
      <c r="L205" s="33">
        <f>LEN(Таблица1[[#This Row],[Код]])</f>
        <v>92</v>
      </c>
    </row>
    <row r="206" spans="1:12" x14ac:dyDescent="0.25">
      <c r="A206" s="63" t="str">
        <f>IF(OR(AND(Таблица1[[#This Row],[ID сообщения]]=B205,Таблица1[[#This Row],[№ в теме]]=C205),AND(NOT(Таблица1[[#This Row],[ID сообщения]]=B205),NOT(Таблица1[[#This Row],[№ в теме]]=C205))),"",FALSE)</f>
        <v/>
      </c>
      <c r="B206" s="33">
        <f>1*MID(Таблица1[[#This Row],[Ссылка]],FIND("=",Таблица1[[#This Row],[Ссылка]])+1,FIND("&amp;",Таблица1[[#This Row],[Ссылка]])-FIND("=",Таблица1[[#This Row],[Ссылка]])-1)</f>
        <v>324485</v>
      </c>
      <c r="C206" s="33">
        <f>1*MID(Таблица1[[#This Row],[Ссылка]],FIND("&amp;",Таблица1[[#This Row],[Ссылка]])+11,LEN(Таблица1[[#This Row],[Ссылка]])-FIND("&amp;",Таблица1[[#This Row],[Ссылка]])+10)</f>
        <v>857</v>
      </c>
      <c r="D206" s="53" t="s">
        <v>160</v>
      </c>
      <c r="E206" s="33" t="s">
        <v>1244</v>
      </c>
      <c r="F206" s="46" t="s">
        <v>1095</v>
      </c>
      <c r="G206" s="47" t="s">
        <v>211</v>
      </c>
      <c r="H206" s="33" t="s">
        <v>26</v>
      </c>
      <c r="I206" s="45" t="s">
        <v>1065</v>
      </c>
      <c r="J206" s="23" t="s">
        <v>1065</v>
      </c>
      <c r="K2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Row],[Раздел]],G205)),$D$12),CONCATENATE("[SPOILER=",Таблица1[[#This Row],[Раздел]],"]"),""),IF(EXACT(Таблица1[[#This Row],[Подраздел]],H205),"",CONCATENATE(IF(ISBLANK(Таблица1[[#This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Row],[Подраздел]],H207),"",CONCATENATE("[/LIST]",IF(ISBLANK(Таблица1[[#This Row],[Подраздел]]),"","[/SPOILER]"),IF(AND(NOT(EXACT(Таблица1[[#This Row],[Раздел]],G207)),$D$12),"[/SPOILER]",)))))</f>
        <v>[*][B][COLOR=Gray][F3D][/COLOR][/B] [URL=http://promebelclub.ru/forum/showthread.php?p=324485&amp;postcount=857]Опора Gamet NZ01 хром [/URL]</v>
      </c>
      <c r="L206" s="33">
        <f>LEN(Таблица1[[#This Row],[Код]])</f>
        <v>136</v>
      </c>
    </row>
    <row r="207" spans="1:12" x14ac:dyDescent="0.25">
      <c r="A207" s="18" t="str">
        <f>IF(OR(AND(Таблица1[[#This Row],[ID сообщения]]=B206,Таблица1[[#This Row],[№ в теме]]=C206),AND(NOT(Таблица1[[#This Row],[ID сообщения]]=B206),NOT(Таблица1[[#This Row],[№ в теме]]=C206))),"",FALSE)</f>
        <v/>
      </c>
      <c r="B207" s="30">
        <f>1*MID(Таблица1[[#This Row],[Ссылка]],FIND("=",Таблица1[[#This Row],[Ссылка]])+1,FIND("&amp;",Таблица1[[#This Row],[Ссылка]])-FIND("=",Таблица1[[#This Row],[Ссылка]])-1)</f>
        <v>199994</v>
      </c>
      <c r="C207" s="30">
        <f>1*MID(Таблица1[[#This Row],[Ссылка]],FIND("&amp;",Таблица1[[#This Row],[Ссылка]])+11,LEN(Таблица1[[#This Row],[Ссылка]])-FIND("&amp;",Таблица1[[#This Row],[Ссылка]])+10)</f>
        <v>502</v>
      </c>
      <c r="D207" s="52" t="s">
        <v>298</v>
      </c>
      <c r="E207" s="33" t="s">
        <v>1245</v>
      </c>
      <c r="F207" s="46" t="s">
        <v>1093</v>
      </c>
      <c r="G207" s="33" t="s">
        <v>211</v>
      </c>
      <c r="H207" s="44" t="s">
        <v>26</v>
      </c>
      <c r="I207" s="45" t="s">
        <v>1065</v>
      </c>
      <c r="J207" s="23" t="s">
        <v>1065</v>
      </c>
      <c r="K2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Row],[Раздел]],G206)),$D$12),CONCATENATE("[SPOILER=",Таблица1[[#This Row],[Раздел]],"]"),""),IF(EXACT(Таблица1[[#This Row],[Подраздел]],H206),"",CONCATENATE(IF(ISBLANK(Таблица1[[#This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Row],[Подраздел]],H208),"",CONCATENATE("[/LIST]",IF(ISBLANK(Таблица1[[#This Row],[Подраздел]]),"","[/SPOILER]"),IF(AND(NOT(EXACT(Таблица1[[#This Row],[Раздел]],G208)),$D$12),"[/SPOILER]",)))))</f>
        <v>[*][B][COLOR=Silver][FRW][/COLOR][/B] [URL=http://promebelclub.ru/forum/showthread.php?p=199994&amp;postcount=502]Опора NA 02C00-100 алюминий [/URL]</v>
      </c>
      <c r="L207" s="33">
        <f>LEN(Таблица1[[#This Row],[Код]])</f>
        <v>144</v>
      </c>
    </row>
    <row r="208" spans="1:12" x14ac:dyDescent="0.25">
      <c r="A208" s="18" t="str">
        <f>IF(OR(AND(Таблица1[[#This Row],[ID сообщения]]=B207,Таблица1[[#This Row],[№ в теме]]=C207),AND(NOT(Таблица1[[#This Row],[ID сообщения]]=B207),NOT(Таблица1[[#This Row],[№ в теме]]=C207))),"",FALSE)</f>
        <v/>
      </c>
      <c r="B208" s="30">
        <f>1*MID(Таблица1[[#This Row],[Ссылка]],FIND("=",Таблица1[[#This Row],[Ссылка]])+1,FIND("&amp;",Таблица1[[#This Row],[Ссылка]])-FIND("=",Таблица1[[#This Row],[Ссылка]])-1)</f>
        <v>200258</v>
      </c>
      <c r="C208" s="30">
        <f>1*MID(Таблица1[[#This Row],[Ссылка]],FIND("&amp;",Таблица1[[#This Row],[Ссылка]])+11,LEN(Таблица1[[#This Row],[Ссылка]])-FIND("&amp;",Таблица1[[#This Row],[Ссылка]])+10)</f>
        <v>517</v>
      </c>
      <c r="D208" s="52" t="s">
        <v>247</v>
      </c>
      <c r="E208" s="33" t="s">
        <v>1245</v>
      </c>
      <c r="F208" s="46" t="s">
        <v>1093</v>
      </c>
      <c r="G208" s="33" t="s">
        <v>211</v>
      </c>
      <c r="H208" s="44" t="s">
        <v>26</v>
      </c>
      <c r="I208" s="45" t="s">
        <v>1065</v>
      </c>
      <c r="J208" s="23" t="s">
        <v>1065</v>
      </c>
      <c r="K2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Row],[Раздел]],G207)),$D$12),CONCATENATE("[SPOILER=",Таблица1[[#This Row],[Раздел]],"]"),""),IF(EXACT(Таблица1[[#This Row],[Подраздел]],H207),"",CONCATENATE(IF(ISBLANK(Таблица1[[#This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Row],[Подраздел]],H209),"",CONCATENATE("[/LIST]",IF(ISBLANK(Таблица1[[#This Row],[Подраздел]]),"","[/SPOILER]"),IF(AND(NOT(EXACT(Таблица1[[#This Row],[Раздел]],G209)),$D$12),"[/SPOILER]",)))))</f>
        <v>[*][B][COLOR=Silver][FRW][/COLOR][/B] [URL=http://promebelclub.ru/forum/showthread.php?p=200258&amp;postcount=517]Опора NA 02C00-100 алюминий [/URL]</v>
      </c>
      <c r="L208" s="33">
        <f>LEN(Таблица1[[#This Row],[Код]])</f>
        <v>144</v>
      </c>
    </row>
    <row r="209" spans="1:12" x14ac:dyDescent="0.25">
      <c r="A209" s="18" t="str">
        <f>IF(OR(AND(Таблица1[[#This Row],[ID сообщения]]=B208,Таблица1[[#This Row],[№ в теме]]=C208),AND(NOT(Таблица1[[#This Row],[ID сообщения]]=B208),NOT(Таблица1[[#This Row],[№ в теме]]=C208))),"",FALSE)</f>
        <v/>
      </c>
      <c r="B209" s="30">
        <f>1*MID(Таблица1[[#This Row],[Ссылка]],FIND("=",Таблица1[[#This Row],[Ссылка]])+1,FIND("&amp;",Таблица1[[#This Row],[Ссылка]])-FIND("=",Таблица1[[#This Row],[Ссылка]])-1)</f>
        <v>199994</v>
      </c>
      <c r="C209" s="30">
        <f>1*MID(Таблица1[[#This Row],[Ссылка]],FIND("&amp;",Таблица1[[#This Row],[Ссылка]])+11,LEN(Таблица1[[#This Row],[Ссылка]])-FIND("&amp;",Таблица1[[#This Row],[Ссылка]])+10)</f>
        <v>502</v>
      </c>
      <c r="D209" s="52" t="s">
        <v>298</v>
      </c>
      <c r="E209" s="33" t="s">
        <v>1246</v>
      </c>
      <c r="F209" s="46" t="s">
        <v>1093</v>
      </c>
      <c r="G209" s="33" t="s">
        <v>211</v>
      </c>
      <c r="H209" s="44" t="s">
        <v>26</v>
      </c>
      <c r="I209" s="45" t="s">
        <v>1065</v>
      </c>
      <c r="J209" s="23" t="s">
        <v>1065</v>
      </c>
      <c r="K2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Row],[Раздел]],G208)),$D$12),CONCATENATE("[SPOILER=",Таблица1[[#This Row],[Раздел]],"]"),""),IF(EXACT(Таблица1[[#This Row],[Подраздел]],H208),"",CONCATENATE(IF(ISBLANK(Таблица1[[#This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Row],[Подраздел]],H210),"",CONCATENATE("[/LIST]",IF(ISBLANK(Таблица1[[#This Row],[Подраздел]]),"","[/SPOILER]"),IF(AND(NOT(EXACT(Таблица1[[#This Row],[Раздел]],G210)),$D$12),"[/SPOILER]",)))))</f>
        <v>[*][B][COLOR=Silver][FRW][/COLOR][/B] [URL=http://promebelclub.ru/forum/showthread.php?p=199994&amp;postcount=502]Опора NA 10C00-100-R [/URL]</v>
      </c>
      <c r="L209" s="33">
        <f>LEN(Таблица1[[#This Row],[Код]])</f>
        <v>137</v>
      </c>
    </row>
    <row r="210" spans="1:12" x14ac:dyDescent="0.25">
      <c r="A210" s="18" t="str">
        <f>IF(OR(AND(Таблица1[[#This Row],[ID сообщения]]=B209,Таблица1[[#This Row],[№ в теме]]=C209),AND(NOT(Таблица1[[#This Row],[ID сообщения]]=B209),NOT(Таблица1[[#This Row],[№ в теме]]=C209))),"",FALSE)</f>
        <v/>
      </c>
      <c r="B210" s="30">
        <f>1*MID(Таблица1[[#This Row],[Ссылка]],FIND("=",Таблица1[[#This Row],[Ссылка]])+1,FIND("&amp;",Таблица1[[#This Row],[Ссылка]])-FIND("=",Таблица1[[#This Row],[Ссылка]])-1)</f>
        <v>200258</v>
      </c>
      <c r="C210" s="30">
        <f>1*MID(Таблица1[[#This Row],[Ссылка]],FIND("&amp;",Таблица1[[#This Row],[Ссылка]])+11,LEN(Таблица1[[#This Row],[Ссылка]])-FIND("&amp;",Таблица1[[#This Row],[Ссылка]])+10)</f>
        <v>517</v>
      </c>
      <c r="D210" s="52" t="s">
        <v>247</v>
      </c>
      <c r="E210" s="33" t="s">
        <v>1246</v>
      </c>
      <c r="F210" s="46" t="s">
        <v>1093</v>
      </c>
      <c r="G210" s="33" t="s">
        <v>211</v>
      </c>
      <c r="H210" s="44" t="s">
        <v>26</v>
      </c>
      <c r="I210" s="45" t="s">
        <v>1065</v>
      </c>
      <c r="J210" s="23" t="s">
        <v>1065</v>
      </c>
      <c r="K2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Row],[Раздел]],G209)),$D$12),CONCATENATE("[SPOILER=",Таблица1[[#This Row],[Раздел]],"]"),""),IF(EXACT(Таблица1[[#This Row],[Подраздел]],H209),"",CONCATENATE(IF(ISBLANK(Таблица1[[#This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Row],[Подраздел]],H211),"",CONCATENATE("[/LIST]",IF(ISBLANK(Таблица1[[#This Row],[Подраздел]]),"","[/SPOILER]"),IF(AND(NOT(EXACT(Таблица1[[#This Row],[Раздел]],G211)),$D$12),"[/SPOILER]",)))))</f>
        <v>[*][B][COLOR=Silver][FRW][/COLOR][/B] [URL=http://promebelclub.ru/forum/showthread.php?p=200258&amp;postcount=517]Опора NA 10C00-100-R [/URL]</v>
      </c>
      <c r="L210" s="33">
        <f>LEN(Таблица1[[#This Row],[Код]])</f>
        <v>137</v>
      </c>
    </row>
    <row r="211" spans="1:12" x14ac:dyDescent="0.25">
      <c r="A211" s="18" t="str">
        <f>IF(OR(AND(Таблица1[[#This Row],[ID сообщения]]=B210,Таблица1[[#This Row],[№ в теме]]=C210),AND(NOT(Таблица1[[#This Row],[ID сообщения]]=B210),NOT(Таблица1[[#This Row],[№ в теме]]=C210))),"",FALSE)</f>
        <v/>
      </c>
      <c r="B211" s="30">
        <f>1*MID(Таблица1[[#This Row],[Ссылка]],FIND("=",Таблица1[[#This Row],[Ссылка]])+1,FIND("&amp;",Таблица1[[#This Row],[Ссылка]])-FIND("=",Таблица1[[#This Row],[Ссылка]])-1)</f>
        <v>199994</v>
      </c>
      <c r="C211" s="30">
        <f>1*MID(Таблица1[[#This Row],[Ссылка]],FIND("&amp;",Таблица1[[#This Row],[Ссылка]])+11,LEN(Таблица1[[#This Row],[Ссылка]])-FIND("&amp;",Таблица1[[#This Row],[Ссылка]])+10)</f>
        <v>502</v>
      </c>
      <c r="D211" s="52" t="s">
        <v>298</v>
      </c>
      <c r="E211" s="33" t="s">
        <v>1247</v>
      </c>
      <c r="F211" s="46" t="s">
        <v>1093</v>
      </c>
      <c r="G211" s="33" t="s">
        <v>211</v>
      </c>
      <c r="H211" s="44" t="s">
        <v>26</v>
      </c>
      <c r="I211" s="45" t="s">
        <v>1065</v>
      </c>
      <c r="J211" s="23" t="s">
        <v>1065</v>
      </c>
      <c r="K2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Row],[Раздел]],G210)),$D$12),CONCATENATE("[SPOILER=",Таблица1[[#This Row],[Раздел]],"]"),""),IF(EXACT(Таблица1[[#This Row],[Подраздел]],H210),"",CONCATENATE(IF(ISBLANK(Таблица1[[#This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Row],[Подраздел]],H212),"",CONCATENATE("[/LIST]",IF(ISBLANK(Таблица1[[#This Row],[Подраздел]]),"","[/SPOILER]"),IF(AND(NOT(EXACT(Таблица1[[#This Row],[Раздел]],G212)),$D$12),"[/SPOILER]",)))))</f>
        <v>[*][B][COLOR=Silver][FRW][/COLOR][/B] [URL=http://promebelclub.ru/forum/showthread.php?p=199994&amp;postcount=502]Опора NA 11C00-100-R [/URL]</v>
      </c>
      <c r="L211" s="33">
        <f>LEN(Таблица1[[#This Row],[Код]])</f>
        <v>137</v>
      </c>
    </row>
    <row r="212" spans="1:12" x14ac:dyDescent="0.25">
      <c r="A212" s="18" t="str">
        <f>IF(OR(AND(Таблица1[[#This Row],[ID сообщения]]=B211,Таблица1[[#This Row],[№ в теме]]=C211),AND(NOT(Таблица1[[#This Row],[ID сообщения]]=B211),NOT(Таблица1[[#This Row],[№ в теме]]=C211))),"",FALSE)</f>
        <v/>
      </c>
      <c r="B212" s="30">
        <f>1*MID(Таблица1[[#This Row],[Ссылка]],FIND("=",Таблица1[[#This Row],[Ссылка]])+1,FIND("&amp;",Таблица1[[#This Row],[Ссылка]])-FIND("=",Таблица1[[#This Row],[Ссылка]])-1)</f>
        <v>200239</v>
      </c>
      <c r="C212" s="30">
        <f>1*MID(Таблица1[[#This Row],[Ссылка]],FIND("&amp;",Таблица1[[#This Row],[Ссылка]])+11,LEN(Таблица1[[#This Row],[Ссылка]])-FIND("&amp;",Таблица1[[#This Row],[Ссылка]])+10)</f>
        <v>516</v>
      </c>
      <c r="D212" s="52" t="s">
        <v>273</v>
      </c>
      <c r="E212" s="33" t="s">
        <v>1248</v>
      </c>
      <c r="F212" s="46" t="s">
        <v>1093</v>
      </c>
      <c r="G212" s="33" t="s">
        <v>211</v>
      </c>
      <c r="H212" s="44" t="s">
        <v>26</v>
      </c>
      <c r="I212" s="45" t="s">
        <v>1065</v>
      </c>
      <c r="J212" s="23" t="s">
        <v>1065</v>
      </c>
      <c r="K2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Row],[Раздел]],G211)),$D$12),CONCATENATE("[SPOILER=",Таблица1[[#This Row],[Раздел]],"]"),""),IF(EXACT(Таблица1[[#This Row],[Подраздел]],H211),"",CONCATENATE(IF(ISBLANK(Таблица1[[#This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Row],[Подраздел]],H213),"",CONCATENATE("[/LIST]",IF(ISBLANK(Таблица1[[#This Row],[Подраздел]]),"","[/SPOILER]"),IF(AND(NOT(EXACT(Таблица1[[#This Row],[Раздел]],G213)),$D$12),"[/SPOILER]",)))))</f>
        <v>[*][B][COLOR=Silver][FRW][/COLOR][/B] [URL=http://promebelclub.ru/forum/showthread.php?p=200239&amp;postcount=516]Опора NA 14 хром [/URL]</v>
      </c>
      <c r="L212" s="33">
        <f>LEN(Таблица1[[#This Row],[Код]])</f>
        <v>133</v>
      </c>
    </row>
    <row r="213" spans="1:12" x14ac:dyDescent="0.25">
      <c r="A213" s="18" t="str">
        <f>IF(OR(AND(Таблица1[[#This Row],[ID сообщения]]=B212,Таблица1[[#This Row],[№ в теме]]=C212),AND(NOT(Таблица1[[#This Row],[ID сообщения]]=B212),NOT(Таблица1[[#This Row],[№ в теме]]=C212))),"",FALSE)</f>
        <v/>
      </c>
      <c r="B21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21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213" s="52" t="s">
        <v>341</v>
      </c>
      <c r="E213" s="33" t="s">
        <v>392</v>
      </c>
      <c r="F213" s="46"/>
      <c r="G213" s="33" t="s">
        <v>211</v>
      </c>
      <c r="H213" s="33" t="s">
        <v>26</v>
      </c>
      <c r="I213" s="45" t="s">
        <v>1065</v>
      </c>
      <c r="J213" s="23" t="s">
        <v>1065</v>
      </c>
      <c r="K2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Row],[Раздел]],G212)),$D$12),CONCATENATE("[SPOILER=",Таблица1[[#This Row],[Раздел]],"]"),""),IF(EXACT(Таблица1[[#This Row],[Подраздел]],H212),"",CONCATENATE(IF(ISBLANK(Таблица1[[#This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Row],[Подраздел]],H214),"",CONCATENATE("[/LIST]",IF(ISBLANK(Таблица1[[#This Row],[Подраздел]]),"","[/SPOILER]"),IF(AND(NOT(EXACT(Таблица1[[#This Row],[Раздел]],G214)),$D$12),"[/SPOILER]",)))))</f>
        <v>[*][URL=http://promebelclub.ru/forum/showthread.php?p=55385&amp;postcount=217]Опора NA10C00_R[/URL]</v>
      </c>
      <c r="L213" s="33">
        <f>LEN(Таблица1[[#This Row],[Код]])</f>
        <v>95</v>
      </c>
    </row>
    <row r="214" spans="1:12" x14ac:dyDescent="0.25">
      <c r="A214" s="18" t="str">
        <f>IF(OR(AND(Таблица1[[#This Row],[ID сообщения]]=B213,Таблица1[[#This Row],[№ в теме]]=C213),AND(NOT(Таблица1[[#This Row],[ID сообщения]]=B213),NOT(Таблица1[[#This Row],[№ в теме]]=C213))),"",FALSE)</f>
        <v/>
      </c>
      <c r="B21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21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214" s="52" t="s">
        <v>341</v>
      </c>
      <c r="E214" s="33" t="s">
        <v>393</v>
      </c>
      <c r="F214" s="46"/>
      <c r="G214" s="33" t="s">
        <v>211</v>
      </c>
      <c r="H214" s="33" t="s">
        <v>26</v>
      </c>
      <c r="I214" s="45" t="s">
        <v>1065</v>
      </c>
      <c r="J214" s="23" t="s">
        <v>1065</v>
      </c>
      <c r="K2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Row],[Раздел]],G213)),$D$12),CONCATENATE("[SPOILER=",Таблица1[[#This Row],[Раздел]],"]"),""),IF(EXACT(Таблица1[[#This Row],[Подраздел]],H213),"",CONCATENATE(IF(ISBLANK(Таблица1[[#This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Row],[Подраздел]],H215),"",CONCATENATE("[/LIST]",IF(ISBLANK(Таблица1[[#This Row],[Подраздел]]),"","[/SPOILER]"),IF(AND(NOT(EXACT(Таблица1[[#This Row],[Раздел]],G215)),$D$12),"[/SPOILER]",)))))</f>
        <v>[*][URL=http://promebelclub.ru/forum/showthread.php?p=55385&amp;postcount=217]Опора NA11C00_R[/URL]</v>
      </c>
      <c r="L214" s="33">
        <f>LEN(Таблица1[[#This Row],[Код]])</f>
        <v>95</v>
      </c>
    </row>
    <row r="215" spans="1:12" x14ac:dyDescent="0.25">
      <c r="A215" s="18" t="str">
        <f>IF(OR(AND(Таблица1[[#This Row],[ID сообщения]]=B214,Таблица1[[#This Row],[№ в теме]]=C214),AND(NOT(Таблица1[[#This Row],[ID сообщения]]=B214),NOT(Таблица1[[#This Row],[№ в теме]]=C214))),"",FALSE)</f>
        <v/>
      </c>
      <c r="B21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21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215" s="52" t="s">
        <v>341</v>
      </c>
      <c r="E215" s="33" t="s">
        <v>394</v>
      </c>
      <c r="F215" s="46"/>
      <c r="G215" s="33" t="s">
        <v>211</v>
      </c>
      <c r="H215" s="33" t="s">
        <v>26</v>
      </c>
      <c r="I215" s="45" t="s">
        <v>1065</v>
      </c>
      <c r="J215" s="23" t="s">
        <v>1065</v>
      </c>
      <c r="K2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Row],[Раздел]],G214)),$D$12),CONCATENATE("[SPOILER=",Таблица1[[#This Row],[Раздел]],"]"),""),IF(EXACT(Таблица1[[#This Row],[Подраздел]],H214),"",CONCATENATE(IF(ISBLANK(Таблица1[[#This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Row],[Подраздел]],H216),"",CONCATENATE("[/LIST]",IF(ISBLANK(Таблица1[[#This Row],[Подраздел]]),"","[/SPOILER]"),IF(AND(NOT(EXACT(Таблица1[[#This Row],[Раздел]],G216)),$D$12),"[/SPOILER]",)))))</f>
        <v>[*][URL=http://promebelclub.ru/forum/showthread.php?p=55385&amp;postcount=217]Опора NA12C00_R[/URL]</v>
      </c>
      <c r="L215" s="33">
        <f>LEN(Таблица1[[#This Row],[Код]])</f>
        <v>95</v>
      </c>
    </row>
    <row r="216" spans="1:12" x14ac:dyDescent="0.25">
      <c r="A216" s="18" t="str">
        <f>IF(OR(AND(Таблица1[[#This Row],[ID сообщения]]=B215,Таблица1[[#This Row],[№ в теме]]=C215),AND(NOT(Таблица1[[#This Row],[ID сообщения]]=B215),NOT(Таблица1[[#This Row],[№ в теме]]=C215))),"",FALSE)</f>
        <v/>
      </c>
      <c r="B216" s="30">
        <f>1*MID(Таблица1[[#This Row],[Ссылка]],FIND("=",Таблица1[[#This Row],[Ссылка]])+1,FIND("&amp;",Таблица1[[#This Row],[Ссылка]])-FIND("=",Таблица1[[#This Row],[Ссылка]])-1)</f>
        <v>199994</v>
      </c>
      <c r="C216" s="30">
        <f>1*MID(Таблица1[[#This Row],[Ссылка]],FIND("&amp;",Таблица1[[#This Row],[Ссылка]])+11,LEN(Таблица1[[#This Row],[Ссылка]])-FIND("&amp;",Таблица1[[#This Row],[Ссылка]])+10)</f>
        <v>502</v>
      </c>
      <c r="D216" s="52" t="s">
        <v>298</v>
      </c>
      <c r="E216" s="33" t="s">
        <v>1249</v>
      </c>
      <c r="F216" s="46" t="s">
        <v>1093</v>
      </c>
      <c r="G216" s="33" t="s">
        <v>211</v>
      </c>
      <c r="H216" s="44" t="s">
        <v>26</v>
      </c>
      <c r="I216" s="45" t="s">
        <v>1065</v>
      </c>
      <c r="J216" s="23" t="s">
        <v>1065</v>
      </c>
      <c r="K2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Row],[Раздел]],G215)),$D$12),CONCATENATE("[SPOILER=",Таблица1[[#This Row],[Раздел]],"]"),""),IF(EXACT(Таблица1[[#This Row],[Подраздел]],H215),"",CONCATENATE(IF(ISBLANK(Таблица1[[#This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Row],[Подраздел]],H217),"",CONCATENATE("[/LIST]",IF(ISBLANK(Таблица1[[#This Row],[Подраздел]]),"","[/SPOILER]"),IF(AND(NOT(EXACT(Таблица1[[#This Row],[Раздел]],G217)),$D$12),"[/SPOILER]",)))))</f>
        <v>[*][B][COLOR=Silver][FRW][/COLOR][/B] [URL=http://promebelclub.ru/forum/showthread.php?p=199994&amp;postcount=502]Опора NL-13 хром [/URL]</v>
      </c>
      <c r="L216" s="33">
        <f>LEN(Таблица1[[#This Row],[Код]])</f>
        <v>133</v>
      </c>
    </row>
    <row r="217" spans="1:12" x14ac:dyDescent="0.25">
      <c r="A217" s="18" t="str">
        <f>IF(OR(AND(Таблица1[[#This Row],[ID сообщения]]=B216,Таблица1[[#This Row],[№ в теме]]=C216),AND(NOT(Таблица1[[#This Row],[ID сообщения]]=B216),NOT(Таблица1[[#This Row],[№ в теме]]=C216))),"",FALSE)</f>
        <v/>
      </c>
      <c r="B217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17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17" s="52" t="s">
        <v>244</v>
      </c>
      <c r="E217" s="33" t="s">
        <v>1250</v>
      </c>
      <c r="F217" s="46" t="s">
        <v>1095</v>
      </c>
      <c r="G217" s="33" t="s">
        <v>211</v>
      </c>
      <c r="H217" s="33" t="s">
        <v>26</v>
      </c>
      <c r="I217" s="45" t="s">
        <v>1065</v>
      </c>
      <c r="J217" s="23" t="s">
        <v>1065</v>
      </c>
      <c r="K2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Row],[Раздел]],G216)),$D$12),CONCATENATE("[SPOILER=",Таблица1[[#This Row],[Раздел]],"]"),""),IF(EXACT(Таблица1[[#This Row],[Подраздел]],H216),"",CONCATENATE(IF(ISBLANK(Таблица1[[#This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Row],[Подраздел]],H218),"",CONCATENATE("[/LIST]",IF(ISBLANK(Таблица1[[#This Row],[Подраздел]]),"","[/SPOILER]"),IF(AND(NOT(EXACT(Таблица1[[#This Row],[Раздел]],G218)),$D$12),"[/SPOILER]",)))))</f>
        <v>[*][B][COLOR=Gray][F3D][/COLOR][/B] [URL=http://promebelclub.ru/forum/showthread.php?p=165146&amp;postcount=457]Опора NZ52, 50х50 мм, H=55 мм, серебро, Gamet [/URL]</v>
      </c>
      <c r="L217" s="33">
        <f>LEN(Таблица1[[#This Row],[Код]])</f>
        <v>160</v>
      </c>
    </row>
    <row r="218" spans="1:12" x14ac:dyDescent="0.25">
      <c r="A218" s="18" t="str">
        <f>IF(OR(AND(Таблица1[[#This Row],[ID сообщения]]=B217,Таблица1[[#This Row],[№ в теме]]=C217),AND(NOT(Таблица1[[#This Row],[ID сообщения]]=B217),NOT(Таблица1[[#This Row],[№ в теме]]=C217))),"",FALSE)</f>
        <v/>
      </c>
      <c r="B218" s="30">
        <f>1*MID(Таблица1[[#This Row],[Ссылка]],FIND("=",Таблица1[[#This Row],[Ссылка]])+1,FIND("&amp;",Таблица1[[#This Row],[Ссылка]])-FIND("=",Таблица1[[#This Row],[Ссылка]])-1)</f>
        <v>199994</v>
      </c>
      <c r="C218" s="30">
        <f>1*MID(Таблица1[[#This Row],[Ссылка]],FIND("&amp;",Таблица1[[#This Row],[Ссылка]])+11,LEN(Таблица1[[#This Row],[Ссылка]])-FIND("&amp;",Таблица1[[#This Row],[Ссылка]])+10)</f>
        <v>502</v>
      </c>
      <c r="D218" s="52" t="s">
        <v>298</v>
      </c>
      <c r="E218" s="33" t="s">
        <v>1251</v>
      </c>
      <c r="F218" s="46" t="s">
        <v>1093</v>
      </c>
      <c r="G218" s="33" t="s">
        <v>211</v>
      </c>
      <c r="H218" s="44" t="s">
        <v>26</v>
      </c>
      <c r="I218" s="45" t="s">
        <v>1065</v>
      </c>
      <c r="J218" s="23" t="s">
        <v>1065</v>
      </c>
      <c r="K2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Row],[Раздел]],G217)),$D$12),CONCATENATE("[SPOILER=",Таблица1[[#This Row],[Раздел]],"]"),""),IF(EXACT(Таблица1[[#This Row],[Подраздел]],H217),"",CONCATENATE(IF(ISBLANK(Таблица1[[#This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Row],[Подраздел]],H219),"",CONCATENATE("[/LIST]",IF(ISBLANK(Таблица1[[#This Row],[Подраздел]]),"","[/SPOILER]"),IF(AND(NOT(EXACT(Таблица1[[#This Row],[Раздел]],G219)),$D$12),"[/SPOILER]",)))))</f>
        <v>[*][B][COLOR=Silver][FRW][/COLOR][/B] [URL=http://promebelclub.ru/forum/showthread.php?p=199994&amp;postcount=502]Опора PN 0106 вишня [/URL]</v>
      </c>
      <c r="L218" s="33">
        <f>LEN(Таблица1[[#This Row],[Код]])</f>
        <v>136</v>
      </c>
    </row>
    <row r="219" spans="1:12" x14ac:dyDescent="0.25">
      <c r="A219" s="18" t="str">
        <f>IF(OR(AND(Таблица1[[#This Row],[ID сообщения]]=B218,Таблица1[[#This Row],[№ в теме]]=C218),AND(NOT(Таблица1[[#This Row],[ID сообщения]]=B218),NOT(Таблица1[[#This Row],[№ в теме]]=C218))),"",FALSE)</f>
        <v/>
      </c>
      <c r="B21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21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219" s="52" t="s">
        <v>341</v>
      </c>
      <c r="E219" s="33" t="s">
        <v>1049</v>
      </c>
      <c r="F219" s="46"/>
      <c r="G219" s="33" t="s">
        <v>211</v>
      </c>
      <c r="H219" s="33" t="s">
        <v>26</v>
      </c>
      <c r="I219" s="45" t="s">
        <v>1065</v>
      </c>
      <c r="J219" s="23" t="s">
        <v>1065</v>
      </c>
      <c r="K2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Row],[Раздел]],G218)),$D$12),CONCATENATE("[SPOILER=",Таблица1[[#This Row],[Раздел]],"]"),""),IF(EXACT(Таблица1[[#This Row],[Подраздел]],H218),"",CONCATENATE(IF(ISBLANK(Таблица1[[#This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Row],[Подраздел]],H220),"",CONCATENATE("[/LIST]",IF(ISBLANK(Таблица1[[#This Row],[Подраздел]]),"","[/SPOILER]"),IF(AND(NOT(EXACT(Таблица1[[#This Row],[Раздел]],G220)),$D$12),"[/SPOILER]",)))))</f>
        <v>[*][URL=http://promebelclub.ru/forum/showthread.php?p=55385&amp;postcount=217]Опора VITRA[/URL]</v>
      </c>
      <c r="L219" s="33">
        <f>LEN(Таблица1[[#This Row],[Код]])</f>
        <v>91</v>
      </c>
    </row>
    <row r="220" spans="1:12" x14ac:dyDescent="0.25">
      <c r="A220" s="18" t="str">
        <f>IF(OR(AND(Таблица1[[#This Row],[ID сообщения]]=B219,Таблица1[[#This Row],[№ в теме]]=C219),AND(NOT(Таблица1[[#This Row],[ID сообщения]]=B219),NOT(Таблица1[[#This Row],[№ в теме]]=C219))),"",FALSE)</f>
        <v/>
      </c>
      <c r="B220" s="30">
        <f>1*MID(Таблица1[[#This Row],[Ссылка]],FIND("=",Таблица1[[#This Row],[Ссылка]])+1,FIND("&amp;",Таблица1[[#This Row],[Ссылка]])-FIND("=",Таблица1[[#This Row],[Ссылка]])-1)</f>
        <v>200134</v>
      </c>
      <c r="C220" s="30">
        <f>1*MID(Таблица1[[#This Row],[Ссылка]],FIND("&amp;",Таблица1[[#This Row],[Ссылка]])+11,LEN(Таблица1[[#This Row],[Ссылка]])-FIND("&amp;",Таблица1[[#This Row],[Ссылка]])+10)</f>
        <v>512</v>
      </c>
      <c r="D220" s="52" t="s">
        <v>299</v>
      </c>
      <c r="E220" s="33" t="s">
        <v>1252</v>
      </c>
      <c r="F220" s="46" t="s">
        <v>1093</v>
      </c>
      <c r="G220" s="33" t="s">
        <v>211</v>
      </c>
      <c r="H220" s="44" t="s">
        <v>26</v>
      </c>
      <c r="I220" s="45" t="s">
        <v>1065</v>
      </c>
      <c r="J220" s="23" t="s">
        <v>1065</v>
      </c>
      <c r="K2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Row],[Раздел]],G219)),$D$12),CONCATENATE("[SPOILER=",Таблица1[[#This Row],[Раздел]],"]"),""),IF(EXACT(Таблица1[[#This Row],[Подраздел]],H219),"",CONCATENATE(IF(ISBLANK(Таблица1[[#This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Row],[Подраздел]],H221),"",CONCATENATE("[/LIST]",IF(ISBLANK(Таблица1[[#This Row],[Подраздел]]),"","[/SPOILER]"),IF(AND(NOT(EXACT(Таблица1[[#This Row],[Раздел]],G221)),$D$12),"[/SPOILER]",)))))</f>
        <v>[*][B][COLOR=Silver][FRW][/COLOR][/B] [URL=http://promebelclub.ru/forum/showthread.php?p=200134&amp;postcount=512]Опора квадратн. 40х100 [/URL]</v>
      </c>
      <c r="L220" s="33">
        <f>LEN(Таблица1[[#This Row],[Код]])</f>
        <v>139</v>
      </c>
    </row>
    <row r="221" spans="1:12" x14ac:dyDescent="0.25">
      <c r="A221" s="18" t="str">
        <f>IF(OR(AND(Таблица1[[#This Row],[ID сообщения]]=B220,Таблица1[[#This Row],[№ в теме]]=C220),AND(NOT(Таблица1[[#This Row],[ID сообщения]]=B220),NOT(Таблица1[[#This Row],[№ в теме]]=C220))),"",FALSE)</f>
        <v/>
      </c>
      <c r="B221" s="30">
        <f>1*MID(Таблица1[[#This Row],[Ссылка]],FIND("=",Таблица1[[#This Row],[Ссылка]])+1,FIND("&amp;",Таблица1[[#This Row],[Ссылка]])-FIND("=",Таблица1[[#This Row],[Ссылка]])-1)</f>
        <v>78559</v>
      </c>
      <c r="C221" s="30">
        <f>1*MID(Таблица1[[#This Row],[Ссылка]],FIND("&amp;",Таблица1[[#This Row],[Ссылка]])+11,LEN(Таблица1[[#This Row],[Ссылка]])-FIND("&amp;",Таблица1[[#This Row],[Ссылка]])+10)</f>
        <v>275</v>
      </c>
      <c r="D221" s="52" t="s">
        <v>426</v>
      </c>
      <c r="E221" s="51" t="s">
        <v>1253</v>
      </c>
      <c r="F221" s="46" t="s">
        <v>1094</v>
      </c>
      <c r="G221" s="33" t="s">
        <v>211</v>
      </c>
      <c r="H221" s="33" t="s">
        <v>26</v>
      </c>
      <c r="I221" s="45" t="s">
        <v>1065</v>
      </c>
      <c r="J221" s="23" t="s">
        <v>1065</v>
      </c>
      <c r="K2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Row],[Раздел]],G220)),$D$12),CONCATENATE("[SPOILER=",Таблица1[[#This Row],[Раздел]],"]"),""),IF(EXACT(Таблица1[[#This Row],[Подраздел]],H220),"",CONCATENATE(IF(ISBLANK(Таблица1[[#This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Row],[Подраздел]],H222),"",CONCATENATE("[/LIST]",IF(ISBLANK(Таблица1[[#This Row],[Подраздел]]),"","[/SPOILER]"),IF(AND(NOT(EXACT(Таблица1[[#This Row],[Раздел]],G222)),$D$12),"[/SPOILER]",)))))</f>
        <v>[*][B][COLOR=Black][LDW][/COLOR][/B] [URL=http://promebelclub.ru/forum/showthread.php?p=78559&amp;postcount=275]Опора квадратн. 40х40 h100 и h150, алюминий [/URL]</v>
      </c>
      <c r="L221" s="33">
        <f>LEN(Таблица1[[#This Row],[Код]])</f>
        <v>158</v>
      </c>
    </row>
    <row r="222" spans="1:12" x14ac:dyDescent="0.25">
      <c r="A222" s="18" t="str">
        <f>IF(OR(AND(Таблица1[[#This Row],[ID сообщения]]=B221,Таблица1[[#This Row],[№ в теме]]=C221),AND(NOT(Таблица1[[#This Row],[ID сообщения]]=B221),NOT(Таблица1[[#This Row],[№ в теме]]=C221))),"",FALSE)</f>
        <v/>
      </c>
      <c r="B222" s="30">
        <f>1*MID(Таблица1[[#This Row],[Ссылка]],FIND("=",Таблица1[[#This Row],[Ссылка]])+1,FIND("&amp;",Таблица1[[#This Row],[Ссылка]])-FIND("=",Таблица1[[#This Row],[Ссылка]])-1)</f>
        <v>78560</v>
      </c>
      <c r="C222" s="30">
        <f>1*MID(Таблица1[[#This Row],[Ссылка]],FIND("&amp;",Таблица1[[#This Row],[Ссылка]])+11,LEN(Таблица1[[#This Row],[Ссылка]])-FIND("&amp;",Таблица1[[#This Row],[Ссылка]])+10)</f>
        <v>276</v>
      </c>
      <c r="D222" s="55" t="s">
        <v>942</v>
      </c>
      <c r="E222" s="33" t="s">
        <v>1254</v>
      </c>
      <c r="F222" s="46" t="s">
        <v>1094</v>
      </c>
      <c r="G222" s="33" t="s">
        <v>211</v>
      </c>
      <c r="H222" s="33" t="s">
        <v>26</v>
      </c>
      <c r="I222" s="45" t="s">
        <v>1065</v>
      </c>
      <c r="J222" s="23" t="s">
        <v>1065</v>
      </c>
      <c r="K2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Row],[Раздел]],G221)),$D$12),CONCATENATE("[SPOILER=",Таблица1[[#This Row],[Раздел]],"]"),""),IF(EXACT(Таблица1[[#This Row],[Подраздел]],H221),"",CONCATENATE(IF(ISBLANK(Таблица1[[#This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Row],[Подраздел]],H223),"",CONCATENATE("[/LIST]",IF(ISBLANK(Таблица1[[#This Row],[Подраздел]]),"","[/SPOILER]"),IF(AND(NOT(EXACT(Таблица1[[#This Row],[Раздел]],G223)),$D$12),"[/SPOILER]",)))))</f>
        <v>[*][B][COLOR=Black][LDW][/COLOR][/B] [URL=http://promebelclub.ru/forum/showthread.php?p=78560&amp;postcount=276]Опора круглая ф50 h80 и h100 и h150, хром и сатин [/URL]</v>
      </c>
      <c r="L222" s="33">
        <f>LEN(Таблица1[[#This Row],[Код]])</f>
        <v>164</v>
      </c>
    </row>
    <row r="223" spans="1:12" x14ac:dyDescent="0.25">
      <c r="A223" s="56" t="str">
        <f>IF(OR(AND(Таблица1[[#This Row],[ID сообщения]]=B222,Таблица1[[#This Row],[№ в теме]]=C222),AND(NOT(Таблица1[[#This Row],[ID сообщения]]=B222),NOT(Таблица1[[#This Row],[№ в теме]]=C222))),"",FALSE)</f>
        <v/>
      </c>
      <c r="B223" s="33">
        <f>1*MID(Таблица1[[#This Row],[Ссылка]],FIND("=",Таблица1[[#This Row],[Ссылка]])+1,FIND("&amp;",Таблица1[[#This Row],[Ссылка]])-FIND("=",Таблица1[[#This Row],[Ссылка]])-1)</f>
        <v>288776</v>
      </c>
      <c r="C223" s="33">
        <f>1*MID(Таблица1[[#This Row],[Ссылка]],FIND("&amp;",Таблица1[[#This Row],[Ссылка]])+11,LEN(Таблица1[[#This Row],[Ссылка]])-FIND("&amp;",Таблица1[[#This Row],[Ссылка]])+10)</f>
        <v>737</v>
      </c>
      <c r="D223" s="53" t="s">
        <v>630</v>
      </c>
      <c r="E223" s="33" t="s">
        <v>719</v>
      </c>
      <c r="F223" s="46"/>
      <c r="G223" s="33" t="s">
        <v>211</v>
      </c>
      <c r="H223" s="44" t="s">
        <v>26</v>
      </c>
      <c r="I223" s="45" t="s">
        <v>1065</v>
      </c>
      <c r="J223" s="23" t="s">
        <v>1065</v>
      </c>
      <c r="K2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Row],[Раздел]],G222)),$D$12),CONCATENATE("[SPOILER=",Таблица1[[#This Row],[Раздел]],"]"),""),IF(EXACT(Таблица1[[#This Row],[Подраздел]],H222),"",CONCATENATE(IF(ISBLANK(Таблица1[[#This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Row],[Подраздел]],H224),"",CONCATENATE("[/LIST]",IF(ISBLANK(Таблица1[[#This Row],[Подраздел]]),"","[/SPOILER]"),IF(AND(NOT(EXACT(Таблица1[[#This Row],[Раздел]],G224)),$D$12),"[/SPOILER]",)))))</f>
        <v>[*][URL=http://promebelclub.ru/forum/showthread.php?p=288776&amp;postcount=737]Опора массив [/URL]</v>
      </c>
      <c r="L223" s="33">
        <f>LEN(Таблица1[[#This Row],[Код]])</f>
        <v>94</v>
      </c>
    </row>
    <row r="224" spans="1:12" x14ac:dyDescent="0.25">
      <c r="A224" s="63" t="str">
        <f>IF(OR(AND(Таблица1[[#This Row],[ID сообщения]]=B223,Таблица1[[#This Row],[№ в теме]]=C223),AND(NOT(Таблица1[[#This Row],[ID сообщения]]=B223),NOT(Таблица1[[#This Row],[№ в теме]]=C223))),"",FALSE)</f>
        <v/>
      </c>
      <c r="B224" s="33">
        <f>1*MID(Таблица1[[#This Row],[Ссылка]],FIND("=",Таблица1[[#This Row],[Ссылка]])+1,FIND("&amp;",Таблица1[[#This Row],[Ссылка]])-FIND("=",Таблица1[[#This Row],[Ссылка]])-1)</f>
        <v>326174</v>
      </c>
      <c r="C224" s="33">
        <f>1*MID(Таблица1[[#This Row],[Ссылка]],FIND("&amp;",Таблица1[[#This Row],[Ссылка]])+11,LEN(Таблица1[[#This Row],[Ссылка]])-FIND("&amp;",Таблица1[[#This Row],[Ссылка]])+10)</f>
        <v>870</v>
      </c>
      <c r="D224" s="53" t="s">
        <v>169</v>
      </c>
      <c r="E224" s="33" t="s">
        <v>1255</v>
      </c>
      <c r="F224" s="46" t="s">
        <v>1097</v>
      </c>
      <c r="G224" s="47" t="s">
        <v>211</v>
      </c>
      <c r="H224" s="33" t="s">
        <v>26</v>
      </c>
      <c r="I224" s="45" t="s">
        <v>1065</v>
      </c>
      <c r="J224" s="23" t="s">
        <v>1065</v>
      </c>
      <c r="K2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Row],[Раздел]],G223)),$D$12),CONCATENATE("[SPOILER=",Таблица1[[#This Row],[Раздел]],"]"),""),IF(EXACT(Таблица1[[#This Row],[Подраздел]],H223),"",CONCATENATE(IF(ISBLANK(Таблица1[[#This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Row],[Подраздел]],H225),"",CONCATENATE("[/LIST]",IF(ISBLANK(Таблица1[[#This Row],[Подраздел]]),"","[/SPOILER]"),IF(AND(NOT(EXACT(Таблица1[[#This Row],[Раздел]],G225)),$D$12),"[/SPOILER]",)))))</f>
        <v>[*][B][COLOR=PaleTurquoise][WRL][/COLOR][/B] [URL=http://promebelclub.ru/forum/showthread.php?p=326174&amp;postcount=870]Опора массив Nightstand Antonelli Moravio PITT N201014 [/URL]</v>
      </c>
      <c r="L224" s="33">
        <f>LEN(Таблица1[[#This Row],[Код]])</f>
        <v>178</v>
      </c>
    </row>
    <row r="225" spans="1:12" x14ac:dyDescent="0.25">
      <c r="A225" s="18" t="str">
        <f>IF(OR(AND(Таблица1[[#This Row],[ID сообщения]]=B224,Таблица1[[#This Row],[№ в теме]]=C224),AND(NOT(Таблица1[[#This Row],[ID сообщения]]=B224),NOT(Таблица1[[#This Row],[№ в теме]]=C224))),"",FALSE)</f>
        <v/>
      </c>
      <c r="B225" s="30">
        <f>1*MID(Таблица1[[#This Row],[Ссылка]],FIND("=",Таблица1[[#This Row],[Ссылка]])+1,FIND("&amp;",Таблица1[[#This Row],[Ссылка]])-FIND("=",Таблица1[[#This Row],[Ссылка]])-1)</f>
        <v>199994</v>
      </c>
      <c r="C225" s="30">
        <f>1*MID(Таблица1[[#This Row],[Ссылка]],FIND("&amp;",Таблица1[[#This Row],[Ссылка]])+11,LEN(Таблица1[[#This Row],[Ссылка]])-FIND("&amp;",Таблица1[[#This Row],[Ссылка]])+10)</f>
        <v>502</v>
      </c>
      <c r="D225" s="52" t="s">
        <v>298</v>
      </c>
      <c r="E225" s="33" t="s">
        <v>1256</v>
      </c>
      <c r="F225" s="46" t="s">
        <v>1093</v>
      </c>
      <c r="G225" s="33" t="s">
        <v>211</v>
      </c>
      <c r="H225" s="44" t="s">
        <v>26</v>
      </c>
      <c r="I225" s="45" t="s">
        <v>1065</v>
      </c>
      <c r="J225" s="23" t="s">
        <v>1065</v>
      </c>
      <c r="K2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Row],[Раздел]],G224)),$D$12),CONCATENATE("[SPOILER=",Таблица1[[#This Row],[Раздел]],"]"),""),IF(EXACT(Таблица1[[#This Row],[Подраздел]],H224),"",CONCATENATE(IF(ISBLANK(Таблица1[[#This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Row],[Подраздел]],H226),"",CONCATENATE("[/LIST]",IF(ISBLANK(Таблица1[[#This Row],[Подраздел]]),"","[/SPOILER]"),IF(AND(NOT(EXACT(Таблица1[[#This Row],[Раздел]],G226)),$D$12),"[/SPOILER]",)))))</f>
        <v>[*][B][COLOR=Silver][FRW][/COLOR][/B] [URL=http://promebelclub.ru/forum/showthread.php?p=199994&amp;postcount=502]Опора металлическая 50х80 нерегулируемая [/URL]</v>
      </c>
      <c r="L225" s="33">
        <f>LEN(Таблица1[[#This Row],[Код]])</f>
        <v>157</v>
      </c>
    </row>
    <row r="226" spans="1:12" x14ac:dyDescent="0.25">
      <c r="A226" s="18" t="str">
        <f>IF(OR(AND(Таблица1[[#This Row],[ID сообщения]]=B225,Таблица1[[#This Row],[№ в теме]]=C225),AND(NOT(Таблица1[[#This Row],[ID сообщения]]=B225),NOT(Таблица1[[#This Row],[№ в теме]]=C225))),"",FALSE)</f>
        <v/>
      </c>
      <c r="B226" s="30">
        <f>1*MID(Таблица1[[#This Row],[Ссылка]],FIND("=",Таблица1[[#This Row],[Ссылка]])+1,FIND("&amp;",Таблица1[[#This Row],[Ссылка]])-FIND("=",Таблица1[[#This Row],[Ссылка]])-1)</f>
        <v>31587</v>
      </c>
      <c r="C226" s="30">
        <f>1*MID(Таблица1[[#This Row],[Ссылка]],FIND("&amp;",Таблица1[[#This Row],[Ссылка]])+11,LEN(Таблица1[[#This Row],[Ссылка]])-FIND("&amp;",Таблица1[[#This Row],[Ссылка]])+10)</f>
        <v>150</v>
      </c>
      <c r="D226" s="52" t="s">
        <v>876</v>
      </c>
      <c r="E226" s="33" t="s">
        <v>1257</v>
      </c>
      <c r="F226" s="46" t="s">
        <v>1093</v>
      </c>
      <c r="G226" s="33" t="s">
        <v>211</v>
      </c>
      <c r="H226" s="33" t="s">
        <v>26</v>
      </c>
      <c r="I226" s="45" t="s">
        <v>1065</v>
      </c>
      <c r="J226" s="23" t="s">
        <v>1065</v>
      </c>
      <c r="K2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Row],[Раздел]],G225)),$D$12),CONCATENATE("[SPOILER=",Таблица1[[#This Row],[Раздел]],"]"),""),IF(EXACT(Таблица1[[#This Row],[Подраздел]],H225),"",CONCATENATE(IF(ISBLANK(Таблица1[[#This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Row],[Подраздел]],H227),"",CONCATENATE("[/LIST]",IF(ISBLANK(Таблица1[[#This Row],[Подраздел]]),"","[/SPOILER]"),IF(AND(NOT(EXACT(Таблица1[[#This Row],[Раздел]],G227)),$D$12),"[/SPOILER]",)))))</f>
        <v>[*][B][COLOR=Silver][FRW][/COLOR][/B] [URL=http://promebelclub.ru/forum/showthread.php?p=31587&amp;postcount=150]Опора Н-015 квадр. Валмакс [/URL]</v>
      </c>
      <c r="L226" s="33">
        <f>LEN(Таблица1[[#This Row],[Код]])</f>
        <v>142</v>
      </c>
    </row>
    <row r="227" spans="1:12" x14ac:dyDescent="0.25">
      <c r="A227" s="18" t="str">
        <f>IF(OR(AND(Таблица1[[#This Row],[ID сообщения]]=B226,Таблица1[[#This Row],[№ в теме]]=C226),AND(NOT(Таблица1[[#This Row],[ID сообщения]]=B226),NOT(Таблица1[[#This Row],[№ в теме]]=C226))),"",FALSE)</f>
        <v/>
      </c>
      <c r="B227" s="30">
        <f>1*MID(Таблица1[[#This Row],[Ссылка]],FIND("=",Таблица1[[#This Row],[Ссылка]])+1,FIND("&amp;",Таблица1[[#This Row],[Ссылка]])-FIND("=",Таблица1[[#This Row],[Ссылка]])-1)</f>
        <v>199994</v>
      </c>
      <c r="C227" s="30">
        <f>1*MID(Таблица1[[#This Row],[Ссылка]],FIND("&amp;",Таблица1[[#This Row],[Ссылка]])+11,LEN(Таблица1[[#This Row],[Ссылка]])-FIND("&amp;",Таблица1[[#This Row],[Ссылка]])+10)</f>
        <v>502</v>
      </c>
      <c r="D227" s="52" t="s">
        <v>298</v>
      </c>
      <c r="E227" s="33" t="s">
        <v>1258</v>
      </c>
      <c r="F227" s="46" t="s">
        <v>1093</v>
      </c>
      <c r="G227" s="33" t="s">
        <v>211</v>
      </c>
      <c r="H227" s="44" t="s">
        <v>26</v>
      </c>
      <c r="I227" s="45" t="s">
        <v>1065</v>
      </c>
      <c r="J227" s="23" t="s">
        <v>1065</v>
      </c>
      <c r="K2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Row],[Раздел]],G226)),$D$12),CONCATENATE("[SPOILER=",Таблица1[[#This Row],[Раздел]],"]"),""),IF(EXACT(Таблица1[[#This Row],[Подраздел]],H226),"",CONCATENATE(IF(ISBLANK(Таблица1[[#This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Row],[Подраздел]],H228),"",CONCATENATE("[/LIST]",IF(ISBLANK(Таблица1[[#This Row],[Подраздел]]),"","[/SPOILER]"),IF(AND(NOT(EXACT(Таблица1[[#This Row],[Раздел]],G228)),$D$12),"[/SPOILER]",)))))</f>
        <v>[*][B][COLOR=Silver][FRW][/COLOR][/B] [URL=http://promebelclub.ru/forum/showthread.php?p=199994&amp;postcount=502]Опора полуконусная H=50 [/URL]</v>
      </c>
      <c r="L227" s="33">
        <f>LEN(Таблица1[[#This Row],[Код]])</f>
        <v>140</v>
      </c>
    </row>
    <row r="228" spans="1:12" x14ac:dyDescent="0.25">
      <c r="A228" s="18" t="str">
        <f>IF(OR(AND(Таблица1[[#This Row],[ID сообщения]]=B227,Таблица1[[#This Row],[№ в теме]]=C227),AND(NOT(Таблица1[[#This Row],[ID сообщения]]=B227),NOT(Таблица1[[#This Row],[№ в теме]]=C227))),"",FALSE)</f>
        <v/>
      </c>
      <c r="B228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28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28" s="52" t="s">
        <v>244</v>
      </c>
      <c r="E228" s="33" t="s">
        <v>1259</v>
      </c>
      <c r="F228" s="46" t="s">
        <v>1095</v>
      </c>
      <c r="G228" s="33" t="s">
        <v>211</v>
      </c>
      <c r="H228" s="33" t="s">
        <v>26</v>
      </c>
      <c r="I228" s="45" t="s">
        <v>1065</v>
      </c>
      <c r="J228" s="23" t="s">
        <v>1065</v>
      </c>
      <c r="K2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Row],[Раздел]],G227)),$D$12),CONCATENATE("[SPOILER=",Таблица1[[#This Row],[Раздел]],"]"),""),IF(EXACT(Таблица1[[#This Row],[Подраздел]],H227),"",CONCATENATE(IF(ISBLANK(Таблица1[[#This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Row],[Подраздел]],H229),"",CONCATENATE("[/LIST]",IF(ISBLANK(Таблица1[[#This Row],[Подраздел]]),"","[/SPOILER]"),IF(AND(NOT(EXACT(Таблица1[[#This Row],[Раздел]],G229)),$D$12),"[/SPOILER]",)))))</f>
        <v>[*][B][COLOR=Gray][F3D][/COLOR][/B] [URL=http://promebelclub.ru/forum/showthread.php?p=165146&amp;postcount=457]Опора регулируемая FK220, H=100 мм, D=50 мм, хром., чёрн. подпятник [/URL]</v>
      </c>
      <c r="L228" s="33">
        <f>LEN(Таблица1[[#This Row],[Код]])</f>
        <v>182</v>
      </c>
    </row>
    <row r="229" spans="1:12" x14ac:dyDescent="0.25">
      <c r="A229" s="18" t="str">
        <f>IF(OR(AND(Таблица1[[#This Row],[ID сообщения]]=B228,Таблица1[[#This Row],[№ в теме]]=C228),AND(NOT(Таблица1[[#This Row],[ID сообщения]]=B228),NOT(Таблица1[[#This Row],[№ в теме]]=C228))),"",FALSE)</f>
        <v/>
      </c>
      <c r="B229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29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29" s="52" t="s">
        <v>244</v>
      </c>
      <c r="E229" s="33" t="s">
        <v>1260</v>
      </c>
      <c r="F229" s="46" t="s">
        <v>1095</v>
      </c>
      <c r="G229" s="33" t="s">
        <v>211</v>
      </c>
      <c r="H229" s="33" t="s">
        <v>26</v>
      </c>
      <c r="I229" s="45" t="s">
        <v>1065</v>
      </c>
      <c r="J229" s="23" t="s">
        <v>1065</v>
      </c>
      <c r="K2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Row],[Раздел]],G228)),$D$12),CONCATENATE("[SPOILER=",Таблица1[[#This Row],[Раздел]],"]"),""),IF(EXACT(Таблица1[[#This Row],[Подраздел]],H228),"",CONCATENATE(IF(ISBLANK(Таблица1[[#This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Row],[Подраздел]],H230),"",CONCATENATE("[/LIST]",IF(ISBLANK(Таблица1[[#This Row],[Подраздел]]),"","[/SPOILER]"),IF(AND(NOT(EXACT(Таблица1[[#This Row],[Раздел]],G230)),$D$12),"[/SPOILER]",)))))</f>
        <v>[*][B][COLOR=Gray][F3D][/COLOR][/B] [URL=http://promebelclub.ru/forum/showthread.php?p=165146&amp;postcount=457]Опора регулируемая FK220, H=120 мм, D=50 мм, хром., чёрн. подпятник [/URL]</v>
      </c>
      <c r="L229" s="33">
        <f>LEN(Таблица1[[#This Row],[Код]])</f>
        <v>182</v>
      </c>
    </row>
    <row r="230" spans="1:12" x14ac:dyDescent="0.25">
      <c r="A230" s="18" t="str">
        <f>IF(OR(AND(Таблица1[[#This Row],[ID сообщения]]=B229,Таблица1[[#This Row],[№ в теме]]=C229),AND(NOT(Таблица1[[#This Row],[ID сообщения]]=B229),NOT(Таблица1[[#This Row],[№ в теме]]=C229))),"",FALSE)</f>
        <v/>
      </c>
      <c r="B230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30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30" s="52" t="s">
        <v>244</v>
      </c>
      <c r="E230" s="33" t="s">
        <v>1261</v>
      </c>
      <c r="F230" s="46" t="s">
        <v>1095</v>
      </c>
      <c r="G230" s="33" t="s">
        <v>211</v>
      </c>
      <c r="H230" s="33" t="s">
        <v>26</v>
      </c>
      <c r="I230" s="45" t="s">
        <v>1065</v>
      </c>
      <c r="J230" s="23" t="s">
        <v>1065</v>
      </c>
      <c r="K2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Row],[Раздел]],G229)),$D$12),CONCATENATE("[SPOILER=",Таблица1[[#This Row],[Раздел]],"]"),""),IF(EXACT(Таблица1[[#This Row],[Подраздел]],H229),"",CONCATENATE(IF(ISBLANK(Таблица1[[#This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Row],[Подраздел]],H231),"",CONCATENATE("[/LIST]",IF(ISBLANK(Таблица1[[#This Row],[Подраздел]]),"","[/SPOILER]"),IF(AND(NOT(EXACT(Таблица1[[#This Row],[Раздел]],G231)),$D$12),"[/SPOILER]",)))))</f>
        <v>[*][B][COLOR=Gray][F3D][/COLOR][/B] [URL=http://promebelclub.ru/forum/showthread.php?p=165146&amp;postcount=457]Опора регулируемая FK220, H=150 мм, D=50 мм, хром., чёрн. подпятник [/URL]</v>
      </c>
      <c r="L230" s="33">
        <f>LEN(Таблица1[[#This Row],[Код]])</f>
        <v>182</v>
      </c>
    </row>
    <row r="231" spans="1:12" x14ac:dyDescent="0.25">
      <c r="A231" s="63" t="str">
        <f>IF(OR(AND(Таблица1[[#This Row],[ID сообщения]]=B230,Таблица1[[#This Row],[№ в теме]]=C230),AND(NOT(Таблица1[[#This Row],[ID сообщения]]=B230),NOT(Таблица1[[#This Row],[№ в теме]]=C230))),"",FALSE)</f>
        <v/>
      </c>
      <c r="B231" s="33">
        <f>1*MID(Таблица1[[#This Row],[Ссылка]],FIND("=",Таблица1[[#This Row],[Ссылка]])+1,FIND("&amp;",Таблица1[[#This Row],[Ссылка]])-FIND("=",Таблица1[[#This Row],[Ссылка]])-1)</f>
        <v>324567</v>
      </c>
      <c r="C231" s="33">
        <f>1*MID(Таблица1[[#This Row],[Ссылка]],FIND("&amp;",Таблица1[[#This Row],[Ссылка]])+11,LEN(Таблица1[[#This Row],[Ссылка]])-FIND("&amp;",Таблица1[[#This Row],[Ссылка]])+10)</f>
        <v>858</v>
      </c>
      <c r="D231" s="53" t="s">
        <v>161</v>
      </c>
      <c r="E231" s="33" t="s">
        <v>1262</v>
      </c>
      <c r="F231" s="46" t="s">
        <v>1095</v>
      </c>
      <c r="G231" s="47" t="s">
        <v>211</v>
      </c>
      <c r="H231" s="33" t="s">
        <v>26</v>
      </c>
      <c r="I231" s="45" t="s">
        <v>1065</v>
      </c>
      <c r="J231" s="23" t="s">
        <v>1065</v>
      </c>
      <c r="K2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Row],[Раздел]],G230)),$D$12),CONCATENATE("[SPOILER=",Таблица1[[#This Row],[Раздел]],"]"),""),IF(EXACT(Таблица1[[#This Row],[Подраздел]],H230),"",CONCATENATE(IF(ISBLANK(Таблица1[[#This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Row],[Подраздел]],H232),"",CONCATENATE("[/LIST]",IF(ISBLANK(Таблица1[[#This Row],[Подраздел]]),"","[/SPOILER]"),IF(AND(NOT(EXACT(Таблица1[[#This Row],[Раздел]],G232)),$D$12),"[/SPOILER]",)))))</f>
        <v>[*][B][COLOR=Gray][F3D][/COLOR][/B] [URL=http://promebelclub.ru/forum/showthread.php?p=324567&amp;postcount=858]Опора регулируемая Gamet NA20C00 [/URL]</v>
      </c>
      <c r="L231" s="33">
        <f>LEN(Таблица1[[#This Row],[Код]])</f>
        <v>147</v>
      </c>
    </row>
    <row r="232" spans="1:12" x14ac:dyDescent="0.25">
      <c r="A232" s="18" t="str">
        <f>IF(OR(AND(Таблица1[[#This Row],[ID сообщения]]=B231,Таблица1[[#This Row],[№ в теме]]=C231),AND(NOT(Таблица1[[#This Row],[ID сообщения]]=B231),NOT(Таблица1[[#This Row],[№ в теме]]=C231))),"",FALSE)</f>
        <v/>
      </c>
      <c r="B232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32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32" s="52" t="s">
        <v>244</v>
      </c>
      <c r="E232" s="33" t="s">
        <v>1263</v>
      </c>
      <c r="F232" s="46" t="s">
        <v>1095</v>
      </c>
      <c r="G232" s="33" t="s">
        <v>211</v>
      </c>
      <c r="H232" s="33" t="s">
        <v>26</v>
      </c>
      <c r="I232" s="45" t="s">
        <v>1065</v>
      </c>
      <c r="J232" s="23" t="s">
        <v>1065</v>
      </c>
      <c r="K2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Row],[Раздел]],G231)),$D$12),CONCATENATE("[SPOILER=",Таблица1[[#This Row],[Раздел]],"]"),""),IF(EXACT(Таблица1[[#This Row],[Подраздел]],H231),"",CONCATENATE(IF(ISBLANK(Таблица1[[#This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Row],[Подраздел]],H233),"",CONCATENATE("[/LIST]",IF(ISBLANK(Таблица1[[#This Row],[Подраздел]]),"","[/SPOILER]"),IF(AND(NOT(EXACT(Таблица1[[#This Row],[Раздел]],G233)),$D$12),"[/SPOILER]",)))))</f>
        <v>[*][B][COLOR=Gray][F3D][/COLOR][/B] [URL=http://promebelclub.ru/forum/showthread.php?p=165146&amp;postcount=457]Опора регулируемая NA03, 100 мм, алюминий, Gamet [/URL]</v>
      </c>
      <c r="L232" s="33">
        <f>LEN(Таблица1[[#This Row],[Код]])</f>
        <v>163</v>
      </c>
    </row>
    <row r="233" spans="1:12" x14ac:dyDescent="0.25">
      <c r="A233" s="18" t="str">
        <f>IF(OR(AND(Таблица1[[#This Row],[ID сообщения]]=B232,Таблица1[[#This Row],[№ в теме]]=C232),AND(NOT(Таблица1[[#This Row],[ID сообщения]]=B232),NOT(Таблица1[[#This Row],[№ в теме]]=C232))),"",FALSE)</f>
        <v/>
      </c>
      <c r="B233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33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33" s="52" t="s">
        <v>244</v>
      </c>
      <c r="E233" s="33" t="s">
        <v>1264</v>
      </c>
      <c r="F233" s="46" t="s">
        <v>1095</v>
      </c>
      <c r="G233" s="33" t="s">
        <v>211</v>
      </c>
      <c r="H233" s="33" t="s">
        <v>26</v>
      </c>
      <c r="I233" s="45" t="s">
        <v>1065</v>
      </c>
      <c r="J233" s="23" t="s">
        <v>1065</v>
      </c>
      <c r="K2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Row],[Раздел]],G232)),$D$12),CONCATENATE("[SPOILER=",Таблица1[[#This Row],[Раздел]],"]"),""),IF(EXACT(Таблица1[[#This Row],[Подраздел]],H232),"",CONCATENATE(IF(ISBLANK(Таблица1[[#This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Row],[Подраздел]],H234),"",CONCATENATE("[/LIST]",IF(ISBLANK(Таблица1[[#This Row],[Подраздел]]),"","[/SPOILER]"),IF(AND(NOT(EXACT(Таблица1[[#This Row],[Раздел]],G234)),$D$12),"[/SPOILER]",)))))</f>
        <v>[*][B][COLOR=Gray][F3D][/COLOR][/B] [URL=http://promebelclub.ru/forum/showthread.php?p=165146&amp;postcount=457]Опора регулируемая NA03, 120 мм, алюминий, Gamet [/URL]</v>
      </c>
      <c r="L233" s="33">
        <f>LEN(Таблица1[[#This Row],[Код]])</f>
        <v>163</v>
      </c>
    </row>
    <row r="234" spans="1:12" x14ac:dyDescent="0.25">
      <c r="A234" s="18" t="str">
        <f>IF(OR(AND(Таблица1[[#This Row],[ID сообщения]]=B233,Таблица1[[#This Row],[№ в теме]]=C233),AND(NOT(Таблица1[[#This Row],[ID сообщения]]=B233),NOT(Таблица1[[#This Row],[№ в теме]]=C233))),"",FALSE)</f>
        <v/>
      </c>
      <c r="B234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34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34" s="52" t="s">
        <v>244</v>
      </c>
      <c r="E234" s="33" t="s">
        <v>1265</v>
      </c>
      <c r="F234" s="46" t="s">
        <v>1095</v>
      </c>
      <c r="G234" s="33" t="s">
        <v>211</v>
      </c>
      <c r="H234" s="33" t="s">
        <v>26</v>
      </c>
      <c r="I234" s="45" t="s">
        <v>1065</v>
      </c>
      <c r="J234" s="23" t="s">
        <v>1065</v>
      </c>
      <c r="K2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Row],[Раздел]],G233)),$D$12),CONCATENATE("[SPOILER=",Таблица1[[#This Row],[Раздел]],"]"),""),IF(EXACT(Таблица1[[#This Row],[Подраздел]],H233),"",CONCATENATE(IF(ISBLANK(Таблица1[[#This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Row],[Подраздел]],H235),"",CONCATENATE("[/LIST]",IF(ISBLANK(Таблица1[[#This Row],[Подраздел]]),"","[/SPOILER]"),IF(AND(NOT(EXACT(Таблица1[[#This Row],[Раздел]],G235)),$D$12),"[/SPOILER]",)))))</f>
        <v>[*][B][COLOR=Gray][F3D][/COLOR][/B] [URL=http://promebelclub.ru/forum/showthread.php?p=165146&amp;postcount=457]Опора регулируемая NA03, 150 мм, алюминий, Gamet [/URL]</v>
      </c>
      <c r="L234" s="33">
        <f>LEN(Таблица1[[#This Row],[Код]])</f>
        <v>163</v>
      </c>
    </row>
    <row r="235" spans="1:12" x14ac:dyDescent="0.25">
      <c r="A235" s="18" t="str">
        <f>IF(OR(AND(Таблица1[[#This Row],[ID сообщения]]=B234,Таблица1[[#This Row],[№ в теме]]=C234),AND(NOT(Таблица1[[#This Row],[ID сообщения]]=B234),NOT(Таблица1[[#This Row],[№ в теме]]=C234))),"",FALSE)</f>
        <v/>
      </c>
      <c r="B235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35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35" s="52" t="s">
        <v>244</v>
      </c>
      <c r="E235" s="33" t="s">
        <v>1266</v>
      </c>
      <c r="F235" s="46" t="s">
        <v>1095</v>
      </c>
      <c r="G235" s="33" t="s">
        <v>211</v>
      </c>
      <c r="H235" s="33" t="s">
        <v>26</v>
      </c>
      <c r="I235" s="45" t="s">
        <v>1065</v>
      </c>
      <c r="J235" s="23" t="s">
        <v>1065</v>
      </c>
      <c r="K2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Row],[Раздел]],G234)),$D$12),CONCATENATE("[SPOILER=",Таблица1[[#This Row],[Раздел]],"]"),""),IF(EXACT(Таблица1[[#This Row],[Подраздел]],H234),"",CONCATENATE(IF(ISBLANK(Таблица1[[#This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Row],[Подраздел]],H236),"",CONCATENATE("[/LIST]",IF(ISBLANK(Таблица1[[#This Row],[Подраздел]]),"","[/SPOILER]"),IF(AND(NOT(EXACT(Таблица1[[#This Row],[Раздел]],G236)),$D$12),"[/SPOILER]",)))))</f>
        <v>[*][B][COLOR=Gray][F3D][/COLOR][/B] [URL=http://promebelclub.ru/forum/showthread.php?p=165146&amp;postcount=457]Опора регулируемая NA12, 100 мм, алюм._хром, Gamet [/URL]</v>
      </c>
      <c r="L235" s="33">
        <f>LEN(Таблица1[[#This Row],[Код]])</f>
        <v>165</v>
      </c>
    </row>
    <row r="236" spans="1:12" x14ac:dyDescent="0.25">
      <c r="A236" s="18" t="str">
        <f>IF(OR(AND(Таблица1[[#This Row],[ID сообщения]]=B235,Таблица1[[#This Row],[№ в теме]]=C235),AND(NOT(Таблица1[[#This Row],[ID сообщения]]=B235),NOT(Таблица1[[#This Row],[№ в теме]]=C235))),"",FALSE)</f>
        <v/>
      </c>
      <c r="B236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36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36" s="52" t="s">
        <v>244</v>
      </c>
      <c r="E236" s="33" t="s">
        <v>1267</v>
      </c>
      <c r="F236" s="46" t="s">
        <v>1095</v>
      </c>
      <c r="G236" s="33" t="s">
        <v>211</v>
      </c>
      <c r="H236" s="33" t="s">
        <v>26</v>
      </c>
      <c r="I236" s="45" t="s">
        <v>1065</v>
      </c>
      <c r="J236" s="23" t="s">
        <v>1065</v>
      </c>
      <c r="K2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Row],[Раздел]],G235)),$D$12),CONCATENATE("[SPOILER=",Таблица1[[#This Row],[Раздел]],"]"),""),IF(EXACT(Таблица1[[#This Row],[Подраздел]],H235),"",CONCATENATE(IF(ISBLANK(Таблица1[[#This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Row],[Подраздел]],H237),"",CONCATENATE("[/LIST]",IF(ISBLANK(Таблица1[[#This Row],[Подраздел]]),"","[/SPOILER]"),IF(AND(NOT(EXACT(Таблица1[[#This Row],[Раздел]],G237)),$D$12),"[/SPOILER]",)))))</f>
        <v>[*][B][COLOR=Gray][F3D][/COLOR][/B] [URL=http://promebelclub.ru/forum/showthread.php?p=165146&amp;postcount=457]Опора регулируемая NA12, 120 мм, алюм._хром, Gamet [/URL]</v>
      </c>
      <c r="L236" s="33">
        <f>LEN(Таблица1[[#This Row],[Код]])</f>
        <v>165</v>
      </c>
    </row>
    <row r="237" spans="1:12" x14ac:dyDescent="0.25">
      <c r="A237" s="18" t="str">
        <f>IF(OR(AND(Таблица1[[#This Row],[ID сообщения]]=B236,Таблица1[[#This Row],[№ в теме]]=C236),AND(NOT(Таблица1[[#This Row],[ID сообщения]]=B236),NOT(Таблица1[[#This Row],[№ в теме]]=C236))),"",FALSE)</f>
        <v/>
      </c>
      <c r="B237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37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37" s="52" t="s">
        <v>244</v>
      </c>
      <c r="E237" s="33" t="s">
        <v>1268</v>
      </c>
      <c r="F237" s="46" t="s">
        <v>1095</v>
      </c>
      <c r="G237" s="33" t="s">
        <v>211</v>
      </c>
      <c r="H237" s="33" t="s">
        <v>26</v>
      </c>
      <c r="I237" s="45" t="s">
        <v>1065</v>
      </c>
      <c r="J237" s="23" t="s">
        <v>1065</v>
      </c>
      <c r="K2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Row],[Раздел]],G236)),$D$12),CONCATENATE("[SPOILER=",Таблица1[[#This Row],[Раздел]],"]"),""),IF(EXACT(Таблица1[[#This Row],[Подраздел]],H236),"",CONCATENATE(IF(ISBLANK(Таблица1[[#This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Row],[Подраздел]],H238),"",CONCATENATE("[/LIST]",IF(ISBLANK(Таблица1[[#This Row],[Подраздел]]),"","[/SPOILER]"),IF(AND(NOT(EXACT(Таблица1[[#This Row],[Раздел]],G238)),$D$12),"[/SPOILER]",)))))</f>
        <v>[*][B][COLOR=Gray][F3D][/COLOR][/B] [URL=http://promebelclub.ru/forum/showthread.php?p=165146&amp;postcount=457]Опора регулируемая NA12, 150 мм, алюм._хром, Gamet [/URL]</v>
      </c>
      <c r="L237" s="33">
        <f>LEN(Таблица1[[#This Row],[Код]])</f>
        <v>165</v>
      </c>
    </row>
    <row r="238" spans="1:12" x14ac:dyDescent="0.25">
      <c r="A238" s="18" t="str">
        <f>IF(OR(AND(Таблица1[[#This Row],[ID сообщения]]=B237,Таблица1[[#This Row],[№ в теме]]=C237),AND(NOT(Таблица1[[#This Row],[ID сообщения]]=B237),NOT(Таблица1[[#This Row],[№ в теме]]=C237))),"",FALSE)</f>
        <v/>
      </c>
      <c r="B238" s="30">
        <f>1*MID(Таблица1[[#This Row],[Ссылка]],FIND("=",Таблица1[[#This Row],[Ссылка]])+1,FIND("&amp;",Таблица1[[#This Row],[Ссылка]])-FIND("=",Таблица1[[#This Row],[Ссылка]])-1)</f>
        <v>175778</v>
      </c>
      <c r="C238" s="30">
        <f>1*MID(Таблица1[[#This Row],[Ссылка]],FIND("&amp;",Таблица1[[#This Row],[Ссылка]])+11,LEN(Таблица1[[#This Row],[Ссылка]])-FIND("&amp;",Таблица1[[#This Row],[Ссылка]])+10)</f>
        <v>467</v>
      </c>
      <c r="D238" s="52" t="s">
        <v>297</v>
      </c>
      <c r="E238" s="33" t="s">
        <v>1269</v>
      </c>
      <c r="F238" s="46" t="s">
        <v>1093</v>
      </c>
      <c r="G238" s="33" t="s">
        <v>211</v>
      </c>
      <c r="H238" s="33" t="s">
        <v>26</v>
      </c>
      <c r="I238" s="45" t="s">
        <v>1065</v>
      </c>
      <c r="J238" s="23" t="s">
        <v>1065</v>
      </c>
      <c r="K2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Row],[Раздел]],G237)),$D$12),CONCATENATE("[SPOILER=",Таблица1[[#This Row],[Раздел]],"]"),""),IF(EXACT(Таблица1[[#This Row],[Подраздел]],H237),"",CONCATENATE(IF(ISBLANK(Таблица1[[#This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Row],[Подраздел]],H239),"",CONCATENATE("[/LIST]",IF(ISBLANK(Таблица1[[#This Row],[Подраздел]]),"","[/SPOILER]"),IF(AND(NOT(EXACT(Таблица1[[#This Row],[Раздел]],G239)),$D$12),"[/SPOILER]",)))))</f>
        <v>[*][B][COLOR=Silver][FRW][/COLOR][/B] [URL=http://promebelclub.ru/forum/showthread.php?p=175778&amp;postcount=467]Опора регулируемая №4 из каталога АЛДИ [/URL]</v>
      </c>
      <c r="L238" s="33">
        <f>LEN(Таблица1[[#This Row],[Код]])</f>
        <v>155</v>
      </c>
    </row>
    <row r="239" spans="1:12" x14ac:dyDescent="0.25">
      <c r="A239" s="18" t="str">
        <f>IF(OR(AND(Таблица1[[#This Row],[ID сообщения]]=B238,Таблица1[[#This Row],[№ в теме]]=C238),AND(NOT(Таблица1[[#This Row],[ID сообщения]]=B238),NOT(Таблица1[[#This Row],[№ в теме]]=C238))),"",FALSE)</f>
        <v/>
      </c>
      <c r="B239" s="30">
        <f>1*MID(Таблица1[[#This Row],[Ссылка]],FIND("=",Таблица1[[#This Row],[Ссылка]])+1,FIND("&amp;",Таблица1[[#This Row],[Ссылка]])-FIND("=",Таблица1[[#This Row],[Ссылка]])-1)</f>
        <v>135486</v>
      </c>
      <c r="C239" s="30">
        <f>1*MID(Таблица1[[#This Row],[Ссылка]],FIND("&amp;",Таблица1[[#This Row],[Ссылка]])+11,LEN(Таблица1[[#This Row],[Ссылка]])-FIND("&amp;",Таблица1[[#This Row],[Ссылка]])+10)</f>
        <v>371</v>
      </c>
      <c r="D239" s="52" t="s">
        <v>955</v>
      </c>
      <c r="E239" s="48" t="s">
        <v>1270</v>
      </c>
      <c r="F239" s="65" t="s">
        <v>1095</v>
      </c>
      <c r="G239" s="33" t="s">
        <v>211</v>
      </c>
      <c r="H239" s="33" t="s">
        <v>26</v>
      </c>
      <c r="I239" s="45" t="s">
        <v>1065</v>
      </c>
      <c r="J239" s="23" t="s">
        <v>1065</v>
      </c>
      <c r="K2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Row],[Раздел]],G238)),$D$12),CONCATENATE("[SPOILER=",Таблица1[[#This Row],[Раздел]],"]"),""),IF(EXACT(Таблица1[[#This Row],[Подраздел]],H238),"",CONCATENATE(IF(ISBLANK(Таблица1[[#This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Row],[Подраздел]],H240),"",CONCATENATE("[/LIST]",IF(ISBLANK(Таблица1[[#This Row],[Подраздел]]),"","[/SPOILER]"),IF(AND(NOT(EXACT(Таблица1[[#This Row],[Раздел]],G240)),$D$12),"[/SPOILER]",)))))</f>
        <v>[*][B][COLOR=Gray][F3D][/COLOR][/B] [URL=http://promebelclub.ru/forum/showthread.php?p=135486&amp;postcount=371]Опора регулируемая Валмакс 60, 100 и 140мм [/URL][/LIST][/SPOILER]</v>
      </c>
      <c r="L239" s="33">
        <f>LEN(Таблица1[[#This Row],[Код]])</f>
        <v>174</v>
      </c>
    </row>
    <row r="240" spans="1:12" x14ac:dyDescent="0.25">
      <c r="A240" s="18" t="str">
        <f>IF(OR(AND(Таблица1[[#This Row],[ID сообщения]]=B239,Таблица1[[#This Row],[№ в теме]]=C239),AND(NOT(Таблица1[[#This Row],[ID сообщения]]=B239),NOT(Таблица1[[#This Row],[№ в теме]]=C239))),"",FALSE)</f>
        <v/>
      </c>
      <c r="B240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40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40" s="52" t="s">
        <v>244</v>
      </c>
      <c r="E240" s="33" t="s">
        <v>1271</v>
      </c>
      <c r="F240" s="46" t="s">
        <v>1095</v>
      </c>
      <c r="G240" s="33" t="s">
        <v>211</v>
      </c>
      <c r="H240" s="33" t="s">
        <v>29</v>
      </c>
      <c r="I240" s="45" t="s">
        <v>1065</v>
      </c>
      <c r="J240" s="23" t="s">
        <v>1065</v>
      </c>
      <c r="K2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Row],[Раздел]],G239)),$D$12),CONCATENATE("[SPOILER=",Таблица1[[#This Row],[Раздел]],"]"),""),IF(EXACT(Таблица1[[#This Row],[Подраздел]],H239),"",CONCATENATE(IF(ISBLANK(Таблица1[[#This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Row],[Подраздел]],H241),"",CONCATENATE("[/LIST]",IF(ISBLANK(Таблица1[[#This Row],[Подраздел]]),"","[/SPOILER]"),IF(AND(NOT(EXACT(Таблица1[[#This Row],[Раздел]],G241)),$D$12),"[/SPOILER]",)))))</f>
        <v>[SPOILER=Для корпусной мебели][LIST][*][B][COLOR=Gray][F3D][/COLOR][/B] [URL=http://promebelclub.ru/forum/showthread.php?p=165146&amp;postcount=457]Опора 308, H=60+30 мм, 400 кг, замак, Camar [/URL]</v>
      </c>
      <c r="L240" s="33">
        <f>LEN(Таблица1[[#This Row],[Код]])</f>
        <v>194</v>
      </c>
    </row>
    <row r="241" spans="1:12" x14ac:dyDescent="0.25">
      <c r="A241" s="18" t="str">
        <f>IF(OR(AND(Таблица1[[#This Row],[ID сообщения]]=B240,Таблица1[[#This Row],[№ в теме]]=C240),AND(NOT(Таблица1[[#This Row],[ID сообщения]]=B240),NOT(Таблица1[[#This Row],[№ в теме]]=C240))),"",FALSE)</f>
        <v/>
      </c>
      <c r="B241" s="30">
        <f>1*MID(Таблица1[[#This Row],[Ссылка]],FIND("=",Таблица1[[#This Row],[Ссылка]])+1,FIND("&amp;",Таблица1[[#This Row],[Ссылка]])-FIND("=",Таблица1[[#This Row],[Ссылка]])-1)</f>
        <v>296064</v>
      </c>
      <c r="C241" s="30">
        <f>1*MID(Таблица1[[#This Row],[Ссылка]],FIND("&amp;",Таблица1[[#This Row],[Ссылка]])+11,LEN(Таблица1[[#This Row],[Ссылка]])-FIND("&amp;",Таблица1[[#This Row],[Ссылка]])+10)</f>
        <v>759</v>
      </c>
      <c r="D241" s="52" t="s">
        <v>84</v>
      </c>
      <c r="E241" s="33" t="s">
        <v>1272</v>
      </c>
      <c r="F241" s="46" t="s">
        <v>1095</v>
      </c>
      <c r="G241" s="47" t="s">
        <v>211</v>
      </c>
      <c r="H241" s="33" t="s">
        <v>29</v>
      </c>
      <c r="I241" s="45" t="s">
        <v>1065</v>
      </c>
      <c r="J241" s="23" t="s">
        <v>1065</v>
      </c>
      <c r="K2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Row],[Раздел]],G240)),$D$12),CONCATENATE("[SPOILER=",Таблица1[[#This Row],[Раздел]],"]"),""),IF(EXACT(Таблица1[[#This Row],[Подраздел]],H240),"",CONCATENATE(IF(ISBLANK(Таблица1[[#This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Row],[Подраздел]],H242),"",CONCATENATE("[/LIST]",IF(ISBLANK(Таблица1[[#This Row],[Подраздел]]),"","[/SPOILER]"),IF(AND(NOT(EXACT(Таблица1[[#This Row],[Раздел]],G242)),$D$12),"[/SPOILER]",)))))</f>
        <v>[*][B][COLOR=Gray][F3D][/COLOR][/B] [URL=http://promebelclub.ru/forum/showthread.php?p=296064&amp;postcount=759]Опора M6 [/URL]</v>
      </c>
      <c r="L241" s="33">
        <f>LEN(Таблица1[[#This Row],[Код]])</f>
        <v>123</v>
      </c>
    </row>
    <row r="242" spans="1:12" x14ac:dyDescent="0.25">
      <c r="A242" s="18" t="str">
        <f>IF(OR(AND(Таблица1[[#This Row],[ID сообщения]]=B241,Таблица1[[#This Row],[№ в теме]]=C241),AND(NOT(Таблица1[[#This Row],[ID сообщения]]=B241),NOT(Таблица1[[#This Row],[№ в теме]]=C241))),"",FALSE)</f>
        <v/>
      </c>
      <c r="B242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242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242" s="52" t="s">
        <v>260</v>
      </c>
      <c r="E242" s="33" t="s">
        <v>1273</v>
      </c>
      <c r="F242" s="46" t="s">
        <v>1096</v>
      </c>
      <c r="G242" s="33" t="s">
        <v>211</v>
      </c>
      <c r="H242" s="33" t="s">
        <v>29</v>
      </c>
      <c r="I242" s="45" t="s">
        <v>1065</v>
      </c>
      <c r="J242" s="23" t="s">
        <v>1065</v>
      </c>
      <c r="K2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Row],[Раздел]],G241)),$D$12),CONCATENATE("[SPOILER=",Таблица1[[#This Row],[Раздел]],"]"),""),IF(EXACT(Таблица1[[#This Row],[Подраздел]],H241),"",CONCATENATE(IF(ISBLANK(Таблица1[[#This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Row],[Подраздел]],H243),"",CONCATENATE("[/LIST]",IF(ISBLANK(Таблица1[[#This Row],[Подраздел]]),"","[/SPOILER]"),IF(AND(NOT(EXACT(Таблица1[[#This Row],[Раздел]],G243)),$D$12),"[/SPOILER]",)))))</f>
        <v>[*][B][COLOR=DeepSkyBlue][FR3D][/COLOR][/B] [URL=http://promebelclub.ru/forum/showthread.php?p=165148&amp;postcount=458]Опора М8 со скобой, серый [/URL]</v>
      </c>
      <c r="L242" s="33">
        <f>LEN(Таблица1[[#This Row],[Код]])</f>
        <v>148</v>
      </c>
    </row>
    <row r="243" spans="1:12" x14ac:dyDescent="0.25">
      <c r="A243" s="18" t="str">
        <f>IF(OR(AND(Таблица1[[#This Row],[ID сообщения]]=B242,Таблица1[[#This Row],[№ в теме]]=C242),AND(NOT(Таблица1[[#This Row],[ID сообщения]]=B242),NOT(Таблица1[[#This Row],[№ в теме]]=C242))),"",FALSE)</f>
        <v/>
      </c>
      <c r="B243" s="30">
        <f>1*MID(Таблица1[[#This Row],[Ссылка]],FIND("=",Таблица1[[#This Row],[Ссылка]])+1,FIND("&amp;",Таблица1[[#This Row],[Ссылка]])-FIND("=",Таблица1[[#This Row],[Ссылка]])-1)</f>
        <v>53530</v>
      </c>
      <c r="C243" s="30">
        <f>1*MID(Таблица1[[#This Row],[Ссылка]],FIND("&amp;",Таблица1[[#This Row],[Ссылка]])+11,LEN(Таблица1[[#This Row],[Ссылка]])-FIND("&amp;",Таблица1[[#This Row],[Ссылка]])+10)</f>
        <v>203</v>
      </c>
      <c r="D243" s="52" t="s">
        <v>512</v>
      </c>
      <c r="E243" s="33" t="s">
        <v>1055</v>
      </c>
      <c r="F243" s="46"/>
      <c r="G243" s="33" t="s">
        <v>211</v>
      </c>
      <c r="H243" s="33" t="s">
        <v>29</v>
      </c>
      <c r="I243" s="45" t="s">
        <v>1065</v>
      </c>
      <c r="J243" s="46" t="s">
        <v>471</v>
      </c>
      <c r="K2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Row],[Раздел]],G242)),$D$12),CONCATENATE("[SPOILER=",Таблица1[[#This Row],[Раздел]],"]"),""),IF(EXACT(Таблица1[[#This Row],[Подраздел]],H242),"",CONCATENATE(IF(ISBLANK(Таблица1[[#This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Row],[Подраздел]],H244),"",CONCATENATE("[/LIST]",IF(ISBLANK(Таблица1[[#This Row],[Подраздел]]),"","[/SPOILER]"),IF(AND(NOT(EXACT(Таблица1[[#This Row],[Раздел]],G244)),$D$12),"[/SPOILER]",)))))</f>
        <v>[*][URL=http://promebelclub.ru/forum/showthread.php?p=53530&amp;postcount=203]Опора Микрон - разные[/URL]</v>
      </c>
      <c r="L243" s="33">
        <f>LEN(Таблица1[[#This Row],[Код]])</f>
        <v>101</v>
      </c>
    </row>
    <row r="244" spans="1:12" x14ac:dyDescent="0.25">
      <c r="A244" s="18" t="str">
        <f>IF(OR(AND(Таблица1[[#This Row],[ID сообщения]]=B243,Таблица1[[#This Row],[№ в теме]]=C243),AND(NOT(Таблица1[[#This Row],[ID сообщения]]=B243),NOT(Таблица1[[#This Row],[№ в теме]]=C243))),"",FALSE)</f>
        <v/>
      </c>
      <c r="B244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44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44" s="52" t="s">
        <v>244</v>
      </c>
      <c r="E244" s="33" t="s">
        <v>1274</v>
      </c>
      <c r="F244" s="46" t="s">
        <v>1095</v>
      </c>
      <c r="G244" s="33" t="s">
        <v>211</v>
      </c>
      <c r="H244" s="33" t="s">
        <v>29</v>
      </c>
      <c r="I244" s="45" t="s">
        <v>1065</v>
      </c>
      <c r="J244" s="23" t="s">
        <v>1065</v>
      </c>
      <c r="K2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Row],[Раздел]],G243)),$D$12),CONCATENATE("[SPOILER=",Таблица1[[#This Row],[Раздел]],"]"),""),IF(EXACT(Таблица1[[#This Row],[Подраздел]],H243),"",CONCATENATE(IF(ISBLANK(Таблица1[[#This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Row],[Подраздел]],H245),"",CONCATENATE("[/LIST]",IF(ISBLANK(Таблица1[[#This Row],[Подраздел]]),"","[/SPOILER]"),IF(AND(NOT(EXACT(Таблица1[[#This Row],[Раздел]],G245)),$D$12),"[/SPOILER]",)))))</f>
        <v>[*][B][COLOR=Gray][F3D][/COLOR][/B] [URL=http://promebelclub.ru/forum/showthread.php?p=165146&amp;postcount=457]Опора регул. Integrato Z, H=7+10 мм, пластик_метал., IF [/URL]</v>
      </c>
      <c r="L244" s="33">
        <f>LEN(Таблица1[[#This Row],[Код]])</f>
        <v>170</v>
      </c>
    </row>
    <row r="245" spans="1:12" x14ac:dyDescent="0.25">
      <c r="A245" s="18" t="str">
        <f>IF(OR(AND(Таблица1[[#This Row],[ID сообщения]]=B244,Таблица1[[#This Row],[№ в теме]]=C244),AND(NOT(Таблица1[[#This Row],[ID сообщения]]=B244),NOT(Таблица1[[#This Row],[№ в теме]]=C244))),"",FALSE)</f>
        <v/>
      </c>
      <c r="B245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45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45" s="52" t="s">
        <v>244</v>
      </c>
      <c r="E245" s="33" t="s">
        <v>1275</v>
      </c>
      <c r="F245" s="46" t="s">
        <v>1095</v>
      </c>
      <c r="G245" s="33" t="s">
        <v>211</v>
      </c>
      <c r="H245" s="33" t="s">
        <v>29</v>
      </c>
      <c r="I245" s="45" t="s">
        <v>1065</v>
      </c>
      <c r="J245" s="23" t="s">
        <v>1065</v>
      </c>
      <c r="K2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Row],[Раздел]],G244)),$D$12),CONCATENATE("[SPOILER=",Таблица1[[#This Row],[Раздел]],"]"),""),IF(EXACT(Таблица1[[#This Row],[Подраздел]],H244),"",CONCATENATE(IF(ISBLANK(Таблица1[[#This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Row],[Подраздел]],H246),"",CONCATENATE("[/LIST]",IF(ISBLANK(Таблица1[[#This Row],[Подраздел]]),"","[/SPOILER]"),IF(AND(NOT(EXACT(Таблица1[[#This Row],[Раздел]],G246)),$D$12),"[/SPOILER]",)))))</f>
        <v>[*][B][COLOR=Gray][F3D][/COLOR][/B] [URL=http://promebelclub.ru/forum/showthread.php?p=165146&amp;postcount=457]Опора регул., H=30 мм, белый [/URL]</v>
      </c>
      <c r="L245" s="33">
        <f>LEN(Таблица1[[#This Row],[Код]])</f>
        <v>143</v>
      </c>
    </row>
    <row r="246" spans="1:12" x14ac:dyDescent="0.25">
      <c r="A246" s="18" t="str">
        <f>IF(OR(AND(Таблица1[[#This Row],[ID сообщения]]=B245,Таблица1[[#This Row],[№ в теме]]=C245),AND(NOT(Таблица1[[#This Row],[ID сообщения]]=B245),NOT(Таблица1[[#This Row],[№ в теме]]=C245))),"",FALSE)</f>
        <v/>
      </c>
      <c r="B246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46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46" s="52" t="s">
        <v>244</v>
      </c>
      <c r="E246" s="33" t="s">
        <v>1276</v>
      </c>
      <c r="F246" s="46" t="s">
        <v>1095</v>
      </c>
      <c r="G246" s="33" t="s">
        <v>211</v>
      </c>
      <c r="H246" s="33" t="s">
        <v>29</v>
      </c>
      <c r="I246" s="45" t="s">
        <v>1065</v>
      </c>
      <c r="J246" s="23" t="s">
        <v>1065</v>
      </c>
      <c r="K2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Row],[Раздел]],G245)),$D$12),CONCATENATE("[SPOILER=",Таблица1[[#This Row],[Раздел]],"]"),""),IF(EXACT(Таблица1[[#This Row],[Подраздел]],H245),"",CONCATENATE(IF(ISBLANK(Таблица1[[#This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Row],[Подраздел]],H247),"",CONCATENATE("[/LIST]",IF(ISBLANK(Таблица1[[#This Row],[Подраздел]]),"","[/SPOILER]"),IF(AND(NOT(EXACT(Таблица1[[#This Row],[Раздел]],G247)),$D$12),"[/SPOILER]",)))))</f>
        <v>[*][B][COLOR=Gray][F3D][/COLOR][/B] [URL=http://promebelclub.ru/forum/showthread.php?p=165146&amp;postcount=457]Опора регул., H=30 мм, чёрный [/URL]</v>
      </c>
      <c r="L246" s="33">
        <f>LEN(Таблица1[[#This Row],[Код]])</f>
        <v>144</v>
      </c>
    </row>
    <row r="247" spans="1:12" x14ac:dyDescent="0.25">
      <c r="A247" s="18" t="str">
        <f>IF(OR(AND(Таблица1[[#This Row],[ID сообщения]]=B246,Таблица1[[#This Row],[№ в теме]]=C246),AND(NOT(Таблица1[[#This Row],[ID сообщения]]=B246),NOT(Таблица1[[#This Row],[№ в теме]]=C246))),"",FALSE)</f>
        <v/>
      </c>
      <c r="B247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47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47" s="52" t="s">
        <v>244</v>
      </c>
      <c r="E247" s="51" t="s">
        <v>1277</v>
      </c>
      <c r="F247" s="46" t="s">
        <v>1095</v>
      </c>
      <c r="G247" s="33" t="s">
        <v>211</v>
      </c>
      <c r="H247" s="33" t="s">
        <v>29</v>
      </c>
      <c r="I247" s="45" t="s">
        <v>1065</v>
      </c>
      <c r="J247" s="23" t="s">
        <v>1065</v>
      </c>
      <c r="K2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Row],[Раздел]],G246)),$D$12),CONCATENATE("[SPOILER=",Таблица1[[#This Row],[Раздел]],"]"),""),IF(EXACT(Таблица1[[#This Row],[Подраздел]],H246),"",CONCATENATE(IF(ISBLANK(Таблица1[[#This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Row],[Подраздел]],H248),"",CONCATENATE("[/LIST]",IF(ISBLANK(Таблица1[[#This Row],[Подраздел]]),"","[/SPOILER]"),IF(AND(NOT(EXACT(Таблица1[[#This Row],[Раздел]],G248)),$D$12),"[/SPOILER]",)))))</f>
        <v>[*][B][COLOR=Gray][F3D][/COLOR][/B] [URL=http://promebelclub.ru/forum/showthread.php?p=165146&amp;postcount=457]Опора регул., H=50 мм, белый [/URL]</v>
      </c>
      <c r="L247" s="33">
        <f>LEN(Таблица1[[#This Row],[Код]])</f>
        <v>143</v>
      </c>
    </row>
    <row r="248" spans="1:12" x14ac:dyDescent="0.25">
      <c r="A248" s="18" t="str">
        <f>IF(OR(AND(Таблица1[[#This Row],[ID сообщения]]=B247,Таблица1[[#This Row],[№ в теме]]=C247),AND(NOT(Таблица1[[#This Row],[ID сообщения]]=B247),NOT(Таблица1[[#This Row],[№ в теме]]=C247))),"",FALSE)</f>
        <v/>
      </c>
      <c r="B248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248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248" s="52" t="s">
        <v>244</v>
      </c>
      <c r="E248" s="51" t="s">
        <v>1278</v>
      </c>
      <c r="F248" s="46" t="s">
        <v>1095</v>
      </c>
      <c r="G248" s="33" t="s">
        <v>211</v>
      </c>
      <c r="H248" s="33" t="s">
        <v>29</v>
      </c>
      <c r="I248" s="45" t="s">
        <v>1065</v>
      </c>
      <c r="J248" s="23" t="s">
        <v>1065</v>
      </c>
      <c r="K2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Row],[Раздел]],G247)),$D$12),CONCATENATE("[SPOILER=",Таблица1[[#This Row],[Раздел]],"]"),""),IF(EXACT(Таблица1[[#This Row],[Подраздел]],H247),"",CONCATENATE(IF(ISBLANK(Таблица1[[#This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Row],[Подраздел]],H249),"",CONCATENATE("[/LIST]",IF(ISBLANK(Таблица1[[#This Row],[Подраздел]]),"","[/SPOILER]"),IF(AND(NOT(EXACT(Таблица1[[#This Row],[Раздел]],G249)),$D$12),"[/SPOILER]",)))))</f>
        <v>[*][B][COLOR=Gray][F3D][/COLOR][/B] [URL=http://promebelclub.ru/forum/showthread.php?p=165146&amp;postcount=457]Опора регул., H=50 мм, чёрный [/URL]</v>
      </c>
      <c r="L248" s="33">
        <f>LEN(Таблица1[[#This Row],[Код]])</f>
        <v>144</v>
      </c>
    </row>
    <row r="249" spans="1:12" x14ac:dyDescent="0.25">
      <c r="A249" s="18" t="str">
        <f>IF(OR(AND(Таблица1[[#This Row],[ID сообщения]]=B248,Таблица1[[#This Row],[№ в теме]]=C248),AND(NOT(Таблица1[[#This Row],[ID сообщения]]=B248),NOT(Таблица1[[#This Row],[№ в теме]]=C248))),"",FALSE)</f>
        <v/>
      </c>
      <c r="B249" s="30">
        <f>1*MID(Таблица1[[#This Row],[Ссылка]],FIND("=",Таблица1[[#This Row],[Ссылка]])+1,FIND("&amp;",Таблица1[[#This Row],[Ссылка]])-FIND("=",Таблица1[[#This Row],[Ссылка]])-1)</f>
        <v>78559</v>
      </c>
      <c r="C249" s="30">
        <f>1*MID(Таблица1[[#This Row],[Ссылка]],FIND("&amp;",Таблица1[[#This Row],[Ссылка]])+11,LEN(Таблица1[[#This Row],[Ссылка]])-FIND("&amp;",Таблица1[[#This Row],[Ссылка]])+10)</f>
        <v>275</v>
      </c>
      <c r="D249" s="52" t="s">
        <v>426</v>
      </c>
      <c r="E249" s="51" t="s">
        <v>1279</v>
      </c>
      <c r="F249" s="46" t="s">
        <v>1094</v>
      </c>
      <c r="G249" s="33" t="s">
        <v>211</v>
      </c>
      <c r="H249" s="33" t="s">
        <v>29</v>
      </c>
      <c r="I249" s="45" t="s">
        <v>1065</v>
      </c>
      <c r="J249" s="23" t="s">
        <v>1065</v>
      </c>
      <c r="K2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Row],[Раздел]],G248)),$D$12),CONCATENATE("[SPOILER=",Таблица1[[#This Row],[Раздел]],"]"),""),IF(EXACT(Таблица1[[#This Row],[Подраздел]],H248),"",CONCATENATE(IF(ISBLANK(Таблица1[[#This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Row],[Подраздел]],H250),"",CONCATENATE("[/LIST]",IF(ISBLANK(Таблица1[[#This Row],[Подраздел]]),"","[/SPOILER]"),IF(AND(NOT(EXACT(Таблица1[[#This Row],[Раздел]],G250)),$D$12),"[/SPOILER]",)))))</f>
        <v>[*][B][COLOR=Black][LDW][/COLOR][/B] [URL=http://promebelclub.ru/forum/showthread.php?p=78559&amp;postcount=275]Опора регулир. с отв. планкой h20, черная [/URL]</v>
      </c>
      <c r="L249" s="33">
        <f>LEN(Таблица1[[#This Row],[Код]])</f>
        <v>156</v>
      </c>
    </row>
    <row r="250" spans="1:12" x14ac:dyDescent="0.25">
      <c r="A250" s="18" t="str">
        <f>IF(OR(AND(Таблица1[[#This Row],[ID сообщения]]=B249,Таблица1[[#This Row],[№ в теме]]=C249),AND(NOT(Таблица1[[#This Row],[ID сообщения]]=B249),NOT(Таблица1[[#This Row],[№ в теме]]=C249))),"",FALSE)</f>
        <v/>
      </c>
      <c r="B25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25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250" s="52" t="s">
        <v>341</v>
      </c>
      <c r="E250" s="33" t="s">
        <v>396</v>
      </c>
      <c r="F250" s="46"/>
      <c r="G250" s="33" t="s">
        <v>211</v>
      </c>
      <c r="H250" s="33" t="s">
        <v>29</v>
      </c>
      <c r="I250" s="45" t="s">
        <v>1065</v>
      </c>
      <c r="J250" s="23" t="s">
        <v>1065</v>
      </c>
      <c r="K2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Row],[Раздел]],G249)),$D$12),CONCATENATE("[SPOILER=",Таблица1[[#This Row],[Раздел]],"]"),""),IF(EXACT(Таблица1[[#This Row],[Подраздел]],H249),"",CONCATENATE(IF(ISBLANK(Таблица1[[#This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Row],[Подраздел]],H251),"",CONCATENATE("[/LIST]",IF(ISBLANK(Таблица1[[#This Row],[Подраздел]]),"","[/SPOILER]"),IF(AND(NOT(EXACT(Таблица1[[#This Row],[Раздел]],G251)),$D$12),"[/SPOILER]",)))))</f>
        <v>[*][URL=http://promebelclub.ru/forum/showthread.php?p=55385&amp;postcount=217]Опора регулируемая накладная[/URL]</v>
      </c>
      <c r="L250" s="33">
        <f>LEN(Таблица1[[#This Row],[Код]])</f>
        <v>108</v>
      </c>
    </row>
    <row r="251" spans="1:12" x14ac:dyDescent="0.25">
      <c r="A251" s="18" t="str">
        <f>IF(OR(AND(Таблица1[[#This Row],[ID сообщения]]=B250,Таблица1[[#This Row],[№ в теме]]=C250),AND(NOT(Таблица1[[#This Row],[ID сообщения]]=B250),NOT(Таблица1[[#This Row],[№ в теме]]=C250))),"",FALSE)</f>
        <v/>
      </c>
      <c r="B251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251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251" s="55" t="s">
        <v>256</v>
      </c>
      <c r="E251" s="33" t="s">
        <v>1280</v>
      </c>
      <c r="F251" s="46" t="s">
        <v>1093</v>
      </c>
      <c r="G251" s="33" t="s">
        <v>211</v>
      </c>
      <c r="H251" s="44" t="s">
        <v>29</v>
      </c>
      <c r="I251" s="45" t="s">
        <v>1065</v>
      </c>
      <c r="J251" s="46" t="s">
        <v>471</v>
      </c>
      <c r="K2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Row],[Раздел]],G250)),$D$12),CONCATENATE("[SPOILER=",Таблица1[[#This Row],[Раздел]],"]"),""),IF(EXACT(Таблица1[[#This Row],[Подраздел]],H250),"",CONCATENATE(IF(ISBLANK(Таблица1[[#This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Row],[Подраздел]],H252),"",CONCATENATE("[/LIST]",IF(ISBLANK(Таблица1[[#This Row],[Подраздел]]),"","[/SPOILER]"),IF(AND(NOT(EXACT(Таблица1[[#This Row],[Раздел]],G252)),$D$12),"[/SPOILER]",)))))</f>
        <v>[*][B][COLOR=Silver][FRW][/COLOR][/B] [URL=http://promebelclub.ru/forum/showthread.php?p=188517&amp;postcount=481]Опора черн PI05 [/URL]</v>
      </c>
      <c r="L251" s="33">
        <f>LEN(Таблица1[[#This Row],[Код]])</f>
        <v>132</v>
      </c>
    </row>
    <row r="252" spans="1:12" x14ac:dyDescent="0.25">
      <c r="A252" s="18" t="str">
        <f>IF(OR(AND(Таблица1[[#This Row],[ID сообщения]]=B251,Таблица1[[#This Row],[№ в теме]]=C251),AND(NOT(Таблица1[[#This Row],[ID сообщения]]=B251),NOT(Таблица1[[#This Row],[№ в теме]]=C251))),"",FALSE)</f>
        <v/>
      </c>
      <c r="B252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252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252" s="52" t="s">
        <v>256</v>
      </c>
      <c r="E252" s="33" t="s">
        <v>1281</v>
      </c>
      <c r="F252" s="46" t="s">
        <v>1093</v>
      </c>
      <c r="G252" s="33" t="s">
        <v>211</v>
      </c>
      <c r="H252" s="44" t="s">
        <v>29</v>
      </c>
      <c r="I252" s="45" t="s">
        <v>1065</v>
      </c>
      <c r="J252" s="46" t="s">
        <v>471</v>
      </c>
      <c r="K2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Row],[Раздел]],G251)),$D$12),CONCATENATE("[SPOILER=",Таблица1[[#This Row],[Раздел]],"]"),""),IF(EXACT(Таблица1[[#This Row],[Подраздел]],H251),"",CONCATENATE(IF(ISBLANK(Таблица1[[#This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Row],[Подраздел]],H253),"",CONCATENATE("[/LIST]",IF(ISBLANK(Таблица1[[#This Row],[Подраздел]]),"","[/SPOILER]"),IF(AND(NOT(EXACT(Таблица1[[#This Row],[Раздел]],G253)),$D$12),"[/SPOILER]",)))))</f>
        <v>[*][B][COLOR=Silver][FRW][/COLOR][/B] [URL=http://promebelclub.ru/forum/showthread.php?p=188517&amp;postcount=481]Опора черн PI07 (с гайкой забивной) [/URL][/LIST][/SPOILER]</v>
      </c>
      <c r="L252" s="33">
        <f>LEN(Таблица1[[#This Row],[Код]])</f>
        <v>169</v>
      </c>
    </row>
    <row r="253" spans="1:12" x14ac:dyDescent="0.25">
      <c r="A253" s="18" t="str">
        <f>IF(OR(AND(Таблица1[[#This Row],[ID сообщения]]=B252,Таблица1[[#This Row],[№ в теме]]=C252),AND(NOT(Таблица1[[#This Row],[ID сообщения]]=B252),NOT(Таблица1[[#This Row],[№ в теме]]=C252))),"",FALSE)</f>
        <v/>
      </c>
      <c r="B253" s="30">
        <f>1*MID(Таблица1[[#This Row],[Ссылка]],FIND("=",Таблица1[[#This Row],[Ссылка]])+1,FIND("&amp;",Таблица1[[#This Row],[Ссылка]])-FIND("=",Таблица1[[#This Row],[Ссылка]])-1)</f>
        <v>160286</v>
      </c>
      <c r="C253" s="30">
        <f>1*MID(Таблица1[[#This Row],[Ссылка]],FIND("&amp;",Таблица1[[#This Row],[Ссылка]])+11,LEN(Таблица1[[#This Row],[Ссылка]])-FIND("&amp;",Таблица1[[#This Row],[Ссылка]])+10)</f>
        <v>455</v>
      </c>
      <c r="D253" s="52" t="s">
        <v>300</v>
      </c>
      <c r="E253" s="33" t="s">
        <v>1282</v>
      </c>
      <c r="F253" s="46" t="s">
        <v>1093</v>
      </c>
      <c r="G253" s="33" t="s">
        <v>211</v>
      </c>
      <c r="H253" s="33" t="s">
        <v>28</v>
      </c>
      <c r="I253" s="45" t="s">
        <v>1065</v>
      </c>
      <c r="J253" s="46" t="s">
        <v>471</v>
      </c>
      <c r="K2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Row],[Раздел]],G252)),$D$12),CONCATENATE("[SPOILER=",Таблица1[[#This Row],[Раздел]],"]"),""),IF(EXACT(Таблица1[[#This Row],[Подраздел]],H252),"",CONCATENATE(IF(ISBLANK(Таблица1[[#This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Row],[Подраздел]],H254),"",CONCATENATE("[/LIST]",IF(ISBLANK(Таблица1[[#This Row],[Подраздел]]),"","[/SPOILER]"),IF(AND(NOT(EXACT(Таблица1[[#This Row],[Раздел]],G254)),$D$12),"[/SPOILER]",)))))</f>
        <v>[SPOILER=Для столов][LIST][*][B][COLOR=Silver][FRW][/COLOR][/B] [URL=http://promebelclub.ru/forum/showthread.php?p=160286&amp;postcount=455]База стола TRACY DUO Chrome [/URL]</v>
      </c>
      <c r="L253" s="33">
        <f>LEN(Таблица1[[#This Row],[Код]])</f>
        <v>170</v>
      </c>
    </row>
    <row r="254" spans="1:12" x14ac:dyDescent="0.25">
      <c r="A254" s="18" t="str">
        <f>IF(OR(AND(Таблица1[[#This Row],[ID сообщения]]=B253,Таблица1[[#This Row],[№ в теме]]=C253),AND(NOT(Таблица1[[#This Row],[ID сообщения]]=B253),NOT(Таблица1[[#This Row],[№ в теме]]=C253))),"",FALSE)</f>
        <v/>
      </c>
      <c r="B254" s="30">
        <f>1*MID(Таблица1[[#This Row],[Ссылка]],FIND("=",Таблица1[[#This Row],[Ссылка]])+1,FIND("&amp;",Таблица1[[#This Row],[Ссылка]])-FIND("=",Таблица1[[#This Row],[Ссылка]])-1)</f>
        <v>27267</v>
      </c>
      <c r="C254" s="30">
        <f>1*MID(Таблица1[[#This Row],[Ссылка]],FIND("&amp;",Таблица1[[#This Row],[Ссылка]])+11,LEN(Таблица1[[#This Row],[Ссылка]])-FIND("&amp;",Таблица1[[#This Row],[Ссылка]])+10)</f>
        <v>128</v>
      </c>
      <c r="D254" s="52" t="s">
        <v>866</v>
      </c>
      <c r="E254" s="33" t="s">
        <v>1283</v>
      </c>
      <c r="F254" s="46" t="s">
        <v>1093</v>
      </c>
      <c r="G254" s="33" t="s">
        <v>211</v>
      </c>
      <c r="H254" s="33" t="s">
        <v>28</v>
      </c>
      <c r="I254" s="45" t="s">
        <v>1065</v>
      </c>
      <c r="J254" s="23" t="s">
        <v>1065</v>
      </c>
      <c r="K2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Row],[Раздел]],G253)),$D$12),CONCATENATE("[SPOILER=",Таблица1[[#This Row],[Раздел]],"]"),""),IF(EXACT(Таблица1[[#This Row],[Подраздел]],H253),"",CONCATENATE(IF(ISBLANK(Таблица1[[#This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Row],[Подраздел]],H255),"",CONCATENATE("[/LIST]",IF(ISBLANK(Таблица1[[#This Row],[Подраздел]]),"","[/SPOILER]"),IF(AND(NOT(EXACT(Таблица1[[#This Row],[Раздел]],G255)),$D$12),"[/SPOILER]",)))))</f>
        <v>[*][B][COLOR=Silver][FRW][/COLOR][/B] [URL=http://promebelclub.ru/forum/showthread.php?p=27267&amp;postcount=128]Крепление щита к опоре D60 [/URL]</v>
      </c>
      <c r="L254" s="33">
        <f>LEN(Таблица1[[#This Row],[Код]])</f>
        <v>142</v>
      </c>
    </row>
    <row r="255" spans="1:12" x14ac:dyDescent="0.25">
      <c r="A255" s="18" t="str">
        <f>IF(OR(AND(Таблица1[[#This Row],[ID сообщения]]=B254,Таблица1[[#This Row],[№ в теме]]=C254),AND(NOT(Таблица1[[#This Row],[ID сообщения]]=B254),NOT(Таблица1[[#This Row],[№ в теме]]=C254))),"",FALSE)</f>
        <v/>
      </c>
      <c r="B255" s="30">
        <f>1*MID(Таблица1[[#This Row],[Ссылка]],FIND("=",Таблица1[[#This Row],[Ссылка]])+1,FIND("&amp;",Таблица1[[#This Row],[Ссылка]])-FIND("=",Таблица1[[#This Row],[Ссылка]])-1)</f>
        <v>27294</v>
      </c>
      <c r="C255" s="30">
        <f>1*MID(Таблица1[[#This Row],[Ссылка]],FIND("&amp;",Таблица1[[#This Row],[Ссылка]])+11,LEN(Таблица1[[#This Row],[Ссылка]])-FIND("&amp;",Таблица1[[#This Row],[Ссылка]])+10)</f>
        <v>129</v>
      </c>
      <c r="D255" s="52" t="s">
        <v>867</v>
      </c>
      <c r="E255" s="33" t="s">
        <v>1283</v>
      </c>
      <c r="F255" s="46" t="s">
        <v>1093</v>
      </c>
      <c r="G255" s="33" t="s">
        <v>211</v>
      </c>
      <c r="H255" s="33" t="s">
        <v>28</v>
      </c>
      <c r="I255" s="45" t="s">
        <v>1065</v>
      </c>
      <c r="J255" s="23" t="s">
        <v>1065</v>
      </c>
      <c r="K2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Row],[Раздел]],G254)),$D$12),CONCATENATE("[SPOILER=",Таблица1[[#This Row],[Раздел]],"]"),""),IF(EXACT(Таблица1[[#This Row],[Подраздел]],H254),"",CONCATENATE(IF(ISBLANK(Таблица1[[#This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Row],[Подраздел]],H256),"",CONCATENATE("[/LIST]",IF(ISBLANK(Таблица1[[#This Row],[Подраздел]]),"","[/SPOILER]"),IF(AND(NOT(EXACT(Таблица1[[#This Row],[Раздел]],G256)),$D$12),"[/SPOILER]",)))))</f>
        <v>[*][B][COLOR=Silver][FRW][/COLOR][/B] [URL=http://promebelclub.ru/forum/showthread.php?p=27294&amp;postcount=129]Крепление щита к опоре D60 [/URL]</v>
      </c>
      <c r="L255" s="33">
        <f>LEN(Таблица1[[#This Row],[Код]])</f>
        <v>142</v>
      </c>
    </row>
    <row r="256" spans="1:12" x14ac:dyDescent="0.25">
      <c r="A256" s="18" t="str">
        <f>IF(OR(AND(Таблица1[[#This Row],[ID сообщения]]=B255,Таблица1[[#This Row],[№ в теме]]=C255),AND(NOT(Таблица1[[#This Row],[ID сообщения]]=B255),NOT(Таблица1[[#This Row],[№ в теме]]=C255))),"",FALSE)</f>
        <v/>
      </c>
      <c r="B256" s="30">
        <f>1*MID(Таблица1[[#This Row],[Ссылка]],FIND("=",Таблица1[[#This Row],[Ссылка]])+1,FIND("&amp;",Таблица1[[#This Row],[Ссылка]])-FIND("=",Таблица1[[#This Row],[Ссылка]])-1)</f>
        <v>15140</v>
      </c>
      <c r="C256" s="30">
        <f>1*MID(Таблица1[[#This Row],[Ссылка]],FIND("&amp;",Таблица1[[#This Row],[Ссылка]])+11,LEN(Таблица1[[#This Row],[Ссылка]])-FIND("&amp;",Таблица1[[#This Row],[Ссылка]])+10)</f>
        <v>87</v>
      </c>
      <c r="D256" s="52" t="s">
        <v>832</v>
      </c>
      <c r="E256" s="33" t="s">
        <v>1284</v>
      </c>
      <c r="F256" s="46" t="s">
        <v>1094</v>
      </c>
      <c r="G256" s="33" t="s">
        <v>211</v>
      </c>
      <c r="H256" s="44" t="s">
        <v>28</v>
      </c>
      <c r="I256" s="45" t="s">
        <v>1065</v>
      </c>
      <c r="J256" s="23" t="s">
        <v>1065</v>
      </c>
      <c r="K2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Row],[Раздел]],G255)),$D$12),CONCATENATE("[SPOILER=",Таблица1[[#This Row],[Раздел]],"]"),""),IF(EXACT(Таблица1[[#This Row],[Подраздел]],H255),"",CONCATENATE(IF(ISBLANK(Таблица1[[#This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Row],[Подраздел]],H257),"",CONCATENATE("[/LIST]",IF(ISBLANK(Таблица1[[#This Row],[Подраздел]]),"","[/SPOILER]"),IF(AND(NOT(EXACT(Таблица1[[#This Row],[Раздел]],G257)),$D$12),"[/SPOILER]",)))))</f>
        <v>[*][B][COLOR=Black][LDW][/COLOR][/B] [URL=http://promebelclub.ru/forum/showthread.php?p=15140&amp;postcount=87]Опора 710, 1100 мм [/URL]</v>
      </c>
      <c r="L256" s="33">
        <f>LEN(Таблица1[[#This Row],[Код]])</f>
        <v>132</v>
      </c>
    </row>
    <row r="257" spans="1:12" x14ac:dyDescent="0.25">
      <c r="A257" s="56" t="str">
        <f>IF(OR(AND(Таблица1[[#This Row],[ID сообщения]]=B256,Таблица1[[#This Row],[№ в теме]]=C256),AND(NOT(Таблица1[[#This Row],[ID сообщения]]=B256),NOT(Таблица1[[#This Row],[№ в теме]]=C256))),"",FALSE)</f>
        <v/>
      </c>
      <c r="B257" s="33">
        <f>1*MID(Таблица1[[#This Row],[Ссылка]],FIND("=",Таблица1[[#This Row],[Ссылка]])+1,FIND("&amp;",Таблица1[[#This Row],[Ссылка]])-FIND("=",Таблица1[[#This Row],[Ссылка]])-1)</f>
        <v>303961</v>
      </c>
      <c r="C257" s="33">
        <f>1*MID(Таблица1[[#This Row],[Ссылка]],FIND("&amp;",Таблица1[[#This Row],[Ссылка]])+11,LEN(Таблица1[[#This Row],[Ссылка]])-FIND("&amp;",Таблица1[[#This Row],[Ссылка]])+10)</f>
        <v>800</v>
      </c>
      <c r="D257" s="53" t="s">
        <v>113</v>
      </c>
      <c r="E257" s="33" t="s">
        <v>1285</v>
      </c>
      <c r="F257" s="46" t="s">
        <v>1095</v>
      </c>
      <c r="G257" s="47" t="s">
        <v>211</v>
      </c>
      <c r="H257" s="33" t="s">
        <v>28</v>
      </c>
      <c r="I257" s="45" t="s">
        <v>1065</v>
      </c>
      <c r="J257" s="23" t="s">
        <v>1065</v>
      </c>
      <c r="K2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Row],[Раздел]],G256)),$D$12),CONCATENATE("[SPOILER=",Таблица1[[#This Row],[Раздел]],"]"),""),IF(EXACT(Таблица1[[#This Row],[Подраздел]],H256),"",CONCATENATE(IF(ISBLANK(Таблица1[[#This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Row],[Подраздел]],H258),"",CONCATENATE("[/LIST]",IF(ISBLANK(Таблица1[[#This Row],[Подраздел]]),"","[/SPOILER]"),IF(AND(NOT(EXACT(Таблица1[[#This Row],[Раздел]],G258)),$D$12),"[/SPOILER]",)))))</f>
        <v>[*][B][COLOR=Gray][F3D][/COLOR][/B] [URL=http://promebelclub.ru/forum/showthread.php?p=303961&amp;postcount=800]Опора 710, 830 мм [/URL]</v>
      </c>
      <c r="L257" s="33">
        <f>LEN(Таблица1[[#This Row],[Код]])</f>
        <v>132</v>
      </c>
    </row>
    <row r="258" spans="1:12" x14ac:dyDescent="0.25">
      <c r="A258" s="63" t="str">
        <f>IF(OR(AND(Таблица1[[#This Row],[ID сообщения]]=B257,Таблица1[[#This Row],[№ в теме]]=C257),AND(NOT(Таблица1[[#This Row],[ID сообщения]]=B257),NOT(Таблица1[[#This Row],[№ в теме]]=C257))),"",FALSE)</f>
        <v/>
      </c>
      <c r="B258" s="33">
        <f>1*MID(Таблица1[[#This Row],[Ссылка]],FIND("=",Таблица1[[#This Row],[Ссылка]])+1,FIND("&amp;",Таблица1[[#This Row],[Ссылка]])-FIND("=",Таблица1[[#This Row],[Ссылка]])-1)</f>
        <v>324438</v>
      </c>
      <c r="C258" s="33">
        <f>1*MID(Таблица1[[#This Row],[Ссылка]],FIND("&amp;",Таблица1[[#This Row],[Ссылка]])+11,LEN(Таблица1[[#This Row],[Ссылка]])-FIND("&amp;",Таблица1[[#This Row],[Ссылка]])+10)</f>
        <v>856</v>
      </c>
      <c r="D258" s="53" t="s">
        <v>159</v>
      </c>
      <c r="E258" s="33" t="s">
        <v>1286</v>
      </c>
      <c r="F258" s="46" t="s">
        <v>1095</v>
      </c>
      <c r="G258" s="47" t="s">
        <v>211</v>
      </c>
      <c r="H258" s="33" t="s">
        <v>28</v>
      </c>
      <c r="I258" s="45" t="s">
        <v>1065</v>
      </c>
      <c r="J258" s="46" t="s">
        <v>471</v>
      </c>
      <c r="K2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Row],[Раздел]],G257)),$D$12),CONCATENATE("[SPOILER=",Таблица1[[#This Row],[Раздел]],"]"),""),IF(EXACT(Таблица1[[#This Row],[Подраздел]],H257),"",CONCATENATE(IF(ISBLANK(Таблица1[[#This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Row],[Подраздел]],H259),"",CONCATENATE("[/LIST]",IF(ISBLANK(Таблица1[[#This Row],[Подраздел]]),"","[/SPOILER]"),IF(AND(NOT(EXACT(Таблица1[[#This Row],[Раздел]],G259)),$D$12),"[/SPOILER]",)))))</f>
        <v>[*][B][COLOR=Gray][F3D][/COLOR][/B] [URL=http://promebelclub.ru/forum/showthread.php?p=324438&amp;postcount=856]Опора 820 мм [/URL]</v>
      </c>
      <c r="L258" s="33">
        <f>LEN(Таблица1[[#This Row],[Код]])</f>
        <v>127</v>
      </c>
    </row>
    <row r="259" spans="1:12" x14ac:dyDescent="0.25">
      <c r="A259" s="18" t="str">
        <f>IF(OR(AND(Таблица1[[#This Row],[ID сообщения]]=B258,Таблица1[[#This Row],[№ в теме]]=C258),AND(NOT(Таблица1[[#This Row],[ID сообщения]]=B258),NOT(Таблица1[[#This Row],[№ в теме]]=C258))),"",FALSE)</f>
        <v/>
      </c>
      <c r="B259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259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259" s="52" t="s">
        <v>753</v>
      </c>
      <c r="E259" s="33" t="s">
        <v>1287</v>
      </c>
      <c r="F259" s="46" t="s">
        <v>1093</v>
      </c>
      <c r="G259" s="33" t="s">
        <v>211</v>
      </c>
      <c r="H259" s="33" t="s">
        <v>28</v>
      </c>
      <c r="I259" s="45" t="s">
        <v>1065</v>
      </c>
      <c r="J259" s="46" t="s">
        <v>471</v>
      </c>
      <c r="K2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Row],[Раздел]],G258)),$D$12),CONCATENATE("[SPOILER=",Таблица1[[#This Row],[Раздел]],"]"),""),IF(EXACT(Таблица1[[#This Row],[Подраздел]],H258),"",CONCATENATE(IF(ISBLANK(Таблица1[[#This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Row],[Подраздел]],H260),"",CONCATENATE("[/LIST]",IF(ISBLANK(Таблица1[[#This Row],[Подраздел]]),"","[/SPOILER]"),IF(AND(NOT(EXACT(Таблица1[[#This Row],[Раздел]],G260)),$D$12),"[/SPOILER]",)))))</f>
        <v>[*][B][COLOR=Silver][FRW][/COLOR][/B] [URL=http://promebelclub.ru/forum/showthread.php?p=808&amp;postcount=8]Опора D60 [/URL]</v>
      </c>
      <c r="L259" s="33">
        <f>LEN(Таблица1[[#This Row],[Код]])</f>
        <v>121</v>
      </c>
    </row>
    <row r="260" spans="1:12" x14ac:dyDescent="0.25">
      <c r="A260" s="18" t="str">
        <f>IF(OR(AND(Таблица1[[#This Row],[ID сообщения]]=B259,Таблица1[[#This Row],[№ в теме]]=C259),AND(NOT(Таблица1[[#This Row],[ID сообщения]]=B259),NOT(Таблица1[[#This Row],[№ в теме]]=C259))),"",FALSE)</f>
        <v/>
      </c>
      <c r="B260" s="30">
        <f>1*MID(Таблица1[[#This Row],[Ссылка]],FIND("=",Таблица1[[#This Row],[Ссылка]])+1,FIND("&amp;",Таблица1[[#This Row],[Ссылка]])-FIND("=",Таблица1[[#This Row],[Ссылка]])-1)</f>
        <v>200239</v>
      </c>
      <c r="C260" s="30">
        <f>1*MID(Таблица1[[#This Row],[Ссылка]],FIND("&amp;",Таблица1[[#This Row],[Ссылка]])+11,LEN(Таблица1[[#This Row],[Ссылка]])-FIND("&amp;",Таблица1[[#This Row],[Ссылка]])+10)</f>
        <v>516</v>
      </c>
      <c r="D260" s="52" t="s">
        <v>273</v>
      </c>
      <c r="E260" s="33" t="s">
        <v>1288</v>
      </c>
      <c r="F260" s="46" t="s">
        <v>1093</v>
      </c>
      <c r="G260" s="33" t="s">
        <v>211</v>
      </c>
      <c r="H260" s="44" t="s">
        <v>28</v>
      </c>
      <c r="I260" s="45" t="s">
        <v>1065</v>
      </c>
      <c r="J260" s="23" t="s">
        <v>1065</v>
      </c>
      <c r="K2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Row],[Раздел]],G259)),$D$12),CONCATENATE("[SPOILER=",Таблица1[[#This Row],[Раздел]],"]"),""),IF(EXACT(Таблица1[[#This Row],[Подраздел]],H259),"",CONCATENATE(IF(ISBLANK(Таблица1[[#This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Row],[Подраздел]],H261),"",CONCATENATE("[/LIST]",IF(ISBLANK(Таблица1[[#This Row],[Подраздел]]),"","[/SPOILER]"),IF(AND(NOT(EXACT(Таблица1[[#This Row],[Раздел]],G261)),$D$12),"[/SPOILER]",)))))</f>
        <v>[*][B][COLOR=Silver][FRW][/COLOR][/B] [URL=http://promebelclub.ru/forum/showthread.php?p=200239&amp;postcount=516]Опора Rondella 60-710 хром [/URL]</v>
      </c>
      <c r="L260" s="33">
        <f>LEN(Таблица1[[#This Row],[Код]])</f>
        <v>143</v>
      </c>
    </row>
    <row r="261" spans="1:12" x14ac:dyDescent="0.25">
      <c r="A261" s="18" t="str">
        <f>IF(OR(AND(Таблица1[[#This Row],[ID сообщения]]=B260,Таблица1[[#This Row],[№ в теме]]=C260),AND(NOT(Таблица1[[#This Row],[ID сообщения]]=B260),NOT(Таблица1[[#This Row],[№ в теме]]=C260))),"",FALSE)</f>
        <v/>
      </c>
      <c r="B261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261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261" s="52" t="s">
        <v>256</v>
      </c>
      <c r="E261" s="33" t="s">
        <v>1289</v>
      </c>
      <c r="F261" s="46" t="s">
        <v>1093</v>
      </c>
      <c r="G261" s="33" t="s">
        <v>211</v>
      </c>
      <c r="H261" s="44" t="s">
        <v>28</v>
      </c>
      <c r="I261" s="45" t="s">
        <v>1065</v>
      </c>
      <c r="J261" s="46" t="s">
        <v>471</v>
      </c>
      <c r="K2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Row],[Раздел]],G260)),$D$12),CONCATENATE("[SPOILER=",Таблица1[[#This Row],[Раздел]],"]"),""),IF(EXACT(Таблица1[[#This Row],[Подраздел]],H260),"",CONCATENATE(IF(ISBLANK(Таблица1[[#This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Row],[Подраздел]],H262),"",CONCATENATE("[/LIST]",IF(ISBLANK(Таблица1[[#This Row],[Подраздел]]),"","[/SPOILER]"),IF(AND(NOT(EXACT(Таблица1[[#This Row],[Раздел]],G262)),$D$12),"[/SPOILER]",)))))</f>
        <v>[*][B][COLOR=Silver][FRW][/COLOR][/B] [URL=http://promebelclub.ru/forum/showthread.php?p=188517&amp;postcount=481]Опора Бинго [/URL]</v>
      </c>
      <c r="L261" s="33">
        <f>LEN(Таблица1[[#This Row],[Код]])</f>
        <v>128</v>
      </c>
    </row>
    <row r="262" spans="1:12" x14ac:dyDescent="0.25">
      <c r="A262" s="59" t="str">
        <f>IF(OR(AND(Таблица1[[#This Row],[ID сообщения]]=B261,Таблица1[[#This Row],[№ в теме]]=C261),AND(NOT(Таблица1[[#This Row],[ID сообщения]]=B261),NOT(Таблица1[[#This Row],[№ в теме]]=C261))),"",FALSE)</f>
        <v/>
      </c>
      <c r="B262" s="60">
        <f>1*MID(Таблица1[[#This Row],[Ссылка]],FIND("=",Таблица1[[#This Row],[Ссылка]])+1,FIND("&amp;",Таблица1[[#This Row],[Ссылка]])-FIND("=",Таблица1[[#This Row],[Ссылка]])-1)</f>
        <v>360958</v>
      </c>
      <c r="C262" s="60">
        <f>1*MID(Таблица1[[#This Row],[Ссылка]],FIND("&amp;",Таблица1[[#This Row],[Ссылка]])+11,LEN(Таблица1[[#This Row],[Ссылка]])-FIND("&amp;",Таблица1[[#This Row],[Ссылка]])+10)</f>
        <v>1015</v>
      </c>
      <c r="D262" s="53" t="s">
        <v>2013</v>
      </c>
      <c r="E262" s="63" t="s">
        <v>2012</v>
      </c>
      <c r="F262" s="23" t="s">
        <v>1095</v>
      </c>
      <c r="G262" s="38" t="s">
        <v>211</v>
      </c>
      <c r="H262" s="21" t="s">
        <v>28</v>
      </c>
      <c r="I262" s="23" t="s">
        <v>1065</v>
      </c>
      <c r="J262" s="23" t="s">
        <v>1065</v>
      </c>
      <c r="K2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Row],[Раздел]],G261)),$D$12),CONCATENATE("[SPOILER=",Таблица1[[#This Row],[Раздел]],"]"),""),IF(EXACT(Таблица1[[#This Row],[Подраздел]],H261),"",CONCATENATE(IF(ISBLANK(Таблица1[[#This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Row],[Подраздел]],H263),"",CONCATENATE("[/LIST]",IF(ISBLANK(Таблица1[[#This Row],[Подраздел]]),"","[/SPOILER]"),IF(AND(NOT(EXACT(Таблица1[[#This Row],[Раздел]],G263)),$D$12),"[/SPOILER]",)))))</f>
        <v>[*][B][COLOR=Gray][F3D][/COLOR][/B] [URL=http://promebelclub.ru/forum/showthread.php?p=360958&amp;postcount=1015]Опора для стола LS20/715[/URL]</v>
      </c>
      <c r="L262" s="39">
        <f>LEN(Таблица1[[#This Row],[Код]])</f>
        <v>139</v>
      </c>
    </row>
    <row r="263" spans="1:12" x14ac:dyDescent="0.25">
      <c r="A263" s="18" t="str">
        <f>IF(OR(AND(Таблица1[[#This Row],[ID сообщения]]=B262,Таблица1[[#This Row],[№ в теме]]=C262),AND(NOT(Таблица1[[#This Row],[ID сообщения]]=B262),NOT(Таблица1[[#This Row],[№ в теме]]=C262))),"",FALSE)</f>
        <v/>
      </c>
      <c r="B263" s="30">
        <f>1*MID(Таблица1[[#This Row],[Ссылка]],FIND("=",Таблица1[[#This Row],[Ссылка]])+1,FIND("&amp;",Таблица1[[#This Row],[Ссылка]])-FIND("=",Таблица1[[#This Row],[Ссылка]])-1)</f>
        <v>9782</v>
      </c>
      <c r="C263" s="30">
        <f>1*MID(Таблица1[[#This Row],[Ссылка]],FIND("&amp;",Таблица1[[#This Row],[Ссылка]])+11,LEN(Таблица1[[#This Row],[Ссылка]])-FIND("&amp;",Таблица1[[#This Row],[Ссылка]])+10)</f>
        <v>52</v>
      </c>
      <c r="D263" s="52" t="s">
        <v>798</v>
      </c>
      <c r="E263" s="33" t="s">
        <v>1290</v>
      </c>
      <c r="F263" s="46" t="s">
        <v>1093</v>
      </c>
      <c r="G263" s="33" t="s">
        <v>211</v>
      </c>
      <c r="H263" s="33" t="s">
        <v>28</v>
      </c>
      <c r="I263" s="45" t="s">
        <v>1065</v>
      </c>
      <c r="J263" s="23" t="s">
        <v>1065</v>
      </c>
      <c r="K2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Row],[Раздел]],G262)),$D$12),CONCATENATE("[SPOILER=",Таблица1[[#This Row],[Раздел]],"]"),""),IF(EXACT(Таблица1[[#This Row],[Подраздел]],H262),"",CONCATENATE(IF(ISBLANK(Таблица1[[#This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Row],[Подраздел]],H264),"",CONCATENATE("[/LIST]",IF(ISBLANK(Таблица1[[#This Row],[Подраздел]]),"","[/SPOILER]"),IF(AND(NOT(EXACT(Таблица1[[#This Row],[Раздел]],G264)),$D$12),"[/SPOILER]",)))))</f>
        <v>[*][B][COLOR=Silver][FRW][/COLOR][/B] [URL=http://promebelclub.ru/forum/showthread.php?p=9782&amp;postcount=52]Опора квадратная алюминиевая 720 мм [/URL]</v>
      </c>
      <c r="L263" s="33">
        <f>LEN(Таблица1[[#This Row],[Код]])</f>
        <v>149</v>
      </c>
    </row>
    <row r="264" spans="1:12" x14ac:dyDescent="0.25">
      <c r="A264" s="18" t="str">
        <f>IF(OR(AND(Таблица1[[#This Row],[ID сообщения]]=B263,Таблица1[[#This Row],[№ в теме]]=C263),AND(NOT(Таблица1[[#This Row],[ID сообщения]]=B263),NOT(Таблица1[[#This Row],[№ в теме]]=C263))),"",FALSE)</f>
        <v/>
      </c>
      <c r="B264" s="30">
        <f>1*MID(Таблица1[[#This Row],[Ссылка]],FIND("=",Таблица1[[#This Row],[Ссылка]])+1,FIND("&amp;",Таблица1[[#This Row],[Ссылка]])-FIND("=",Таблица1[[#This Row],[Ссылка]])-1)</f>
        <v>199992</v>
      </c>
      <c r="C264" s="30">
        <f>1*MID(Таблица1[[#This Row],[Ссылка]],FIND("&amp;",Таблица1[[#This Row],[Ссылка]])+11,LEN(Таблица1[[#This Row],[Ссылка]])-FIND("&amp;",Таблица1[[#This Row],[Ссылка]])+10)</f>
        <v>501</v>
      </c>
      <c r="D264" s="52" t="s">
        <v>301</v>
      </c>
      <c r="E264" s="33" t="s">
        <v>1291</v>
      </c>
      <c r="F264" s="46" t="s">
        <v>1093</v>
      </c>
      <c r="G264" s="33" t="s">
        <v>211</v>
      </c>
      <c r="H264" s="44" t="s">
        <v>28</v>
      </c>
      <c r="I264" s="45" t="s">
        <v>1065</v>
      </c>
      <c r="J264" s="23" t="s">
        <v>1065</v>
      </c>
      <c r="K2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Row],[Раздел]],G263)),$D$12),CONCATENATE("[SPOILER=",Таблица1[[#This Row],[Раздел]],"]"),""),IF(EXACT(Таблица1[[#This Row],[Подраздел]],H263),"",CONCATENATE(IF(ISBLANK(Таблица1[[#This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Row],[Подраздел]],H265),"",CONCATENATE("[/LIST]",IF(ISBLANK(Таблица1[[#This Row],[Подраздел]]),"","[/SPOILER]"),IF(AND(NOT(EXACT(Таблица1[[#This Row],[Раздел]],G265)),$D$12),"[/SPOILER]",)))))</f>
        <v>[*][B][COLOR=Silver][FRW][/COLOR][/B] [URL=http://promebelclub.ru/forum/showthread.php?p=199992&amp;postcount=501]Опора мебельная LS 1100 хром [/URL]</v>
      </c>
      <c r="L264" s="33">
        <f>LEN(Таблица1[[#This Row],[Код]])</f>
        <v>145</v>
      </c>
    </row>
    <row r="265" spans="1:12" x14ac:dyDescent="0.25">
      <c r="A265" s="18" t="str">
        <f>IF(OR(AND(Таблица1[[#This Row],[ID сообщения]]=B264,Таблица1[[#This Row],[№ в теме]]=C264),AND(NOT(Таблица1[[#This Row],[ID сообщения]]=B264),NOT(Таблица1[[#This Row],[№ в теме]]=C264))),"",FALSE)</f>
        <v/>
      </c>
      <c r="B265" s="30">
        <f>1*MID(Таблица1[[#This Row],[Ссылка]],FIND("=",Таблица1[[#This Row],[Ссылка]])+1,FIND("&amp;",Таблица1[[#This Row],[Ссылка]])-FIND("=",Таблица1[[#This Row],[Ссылка]])-1)</f>
        <v>199992</v>
      </c>
      <c r="C265" s="30">
        <f>1*MID(Таблица1[[#This Row],[Ссылка]],FIND("&amp;",Таблица1[[#This Row],[Ссылка]])+11,LEN(Таблица1[[#This Row],[Ссылка]])-FIND("&amp;",Таблица1[[#This Row],[Ссылка]])+10)</f>
        <v>501</v>
      </c>
      <c r="D265" s="52" t="s">
        <v>301</v>
      </c>
      <c r="E265" s="33" t="s">
        <v>1292</v>
      </c>
      <c r="F265" s="46" t="s">
        <v>1093</v>
      </c>
      <c r="G265" s="33" t="s">
        <v>211</v>
      </c>
      <c r="H265" s="44" t="s">
        <v>28</v>
      </c>
      <c r="I265" s="45" t="s">
        <v>1065</v>
      </c>
      <c r="J265" s="23" t="s">
        <v>1065</v>
      </c>
      <c r="K2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Row],[Раздел]],G264)),$D$12),CONCATENATE("[SPOILER=",Таблица1[[#This Row],[Раздел]],"]"),""),IF(EXACT(Таблица1[[#This Row],[Подраздел]],H264),"",CONCATENATE(IF(ISBLANK(Таблица1[[#This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Row],[Подраздел]],H266),"",CONCATENATE("[/LIST]",IF(ISBLANK(Таблица1[[#This Row],[Подраздел]]),"","[/SPOILER]"),IF(AND(NOT(EXACT(Таблица1[[#This Row],[Раздел]],G266)),$D$12),"[/SPOILER]",)))))</f>
        <v>[*][B][COLOR=Silver][FRW][/COLOR][/B] [URL=http://promebelclub.ru/forum/showthread.php?p=199992&amp;postcount=501]Опора мебельная LS 710 хром [/URL]</v>
      </c>
      <c r="L265" s="33">
        <f>LEN(Таблица1[[#This Row],[Код]])</f>
        <v>144</v>
      </c>
    </row>
    <row r="266" spans="1:12" x14ac:dyDescent="0.25">
      <c r="A266" s="18" t="str">
        <f>IF(OR(AND(Таблица1[[#This Row],[ID сообщения]]=B265,Таблица1[[#This Row],[№ в теме]]=C265),AND(NOT(Таблица1[[#This Row],[ID сообщения]]=B265),NOT(Таблица1[[#This Row],[№ в теме]]=C265))),"",FALSE)</f>
        <v/>
      </c>
      <c r="B266" s="30">
        <f>1*MID(Таблица1[[#This Row],[Ссылка]],FIND("=",Таблица1[[#This Row],[Ссылка]])+1,FIND("&amp;",Таблица1[[#This Row],[Ссылка]])-FIND("=",Таблица1[[#This Row],[Ссылка]])-1)</f>
        <v>199992</v>
      </c>
      <c r="C266" s="30">
        <f>1*MID(Таблица1[[#This Row],[Ссылка]],FIND("&amp;",Таблица1[[#This Row],[Ссылка]])+11,LEN(Таблица1[[#This Row],[Ссылка]])-FIND("&amp;",Таблица1[[#This Row],[Ссылка]])+10)</f>
        <v>501</v>
      </c>
      <c r="D266" s="52" t="s">
        <v>301</v>
      </c>
      <c r="E266" s="33" t="s">
        <v>1293</v>
      </c>
      <c r="F266" s="46" t="s">
        <v>1093</v>
      </c>
      <c r="G266" s="33" t="s">
        <v>211</v>
      </c>
      <c r="H266" s="44" t="s">
        <v>28</v>
      </c>
      <c r="I266" s="45" t="s">
        <v>1065</v>
      </c>
      <c r="J266" s="23" t="s">
        <v>1065</v>
      </c>
      <c r="K2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Row],[Раздел]],G265)),$D$12),CONCATENATE("[SPOILER=",Таблица1[[#This Row],[Раздел]],"]"),""),IF(EXACT(Таблица1[[#This Row],[Подраздел]],H265),"",CONCATENATE(IF(ISBLANK(Таблица1[[#This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Row],[Подраздел]],H267),"",CONCATENATE("[/LIST]",IF(ISBLANK(Таблица1[[#This Row],[Подраздел]]),"","[/SPOILER]"),IF(AND(NOT(EXACT(Таблица1[[#This Row],[Раздел]],G267)),$D$12),"[/SPOILER]",)))))</f>
        <v>[*][B][COLOR=Silver][FRW][/COLOR][/B] [URL=http://promebelclub.ru/forum/showthread.php?p=199992&amp;postcount=501]Опора мебельная LS 820 хром [/URL]</v>
      </c>
      <c r="L266" s="33">
        <f>LEN(Таблица1[[#This Row],[Код]])</f>
        <v>144</v>
      </c>
    </row>
    <row r="267" spans="1:12" x14ac:dyDescent="0.25">
      <c r="A267" s="18" t="str">
        <f>IF(OR(AND(Таблица1[[#This Row],[ID сообщения]]=B266,Таблица1[[#This Row],[№ в теме]]=C266),AND(NOT(Таблица1[[#This Row],[ID сообщения]]=B266),NOT(Таблица1[[#This Row],[№ в теме]]=C266))),"",FALSE)</f>
        <v/>
      </c>
      <c r="B267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267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267" s="52" t="s">
        <v>256</v>
      </c>
      <c r="E267" s="33" t="s">
        <v>1294</v>
      </c>
      <c r="F267" s="46" t="s">
        <v>1093</v>
      </c>
      <c r="G267" s="33" t="s">
        <v>211</v>
      </c>
      <c r="H267" s="44" t="s">
        <v>28</v>
      </c>
      <c r="I267" s="45" t="s">
        <v>1065</v>
      </c>
      <c r="J267" s="46" t="s">
        <v>471</v>
      </c>
      <c r="K2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Row],[Раздел]],G266)),$D$12),CONCATENATE("[SPOILER=",Таблица1[[#This Row],[Раздел]],"]"),""),IF(EXACT(Таблица1[[#This Row],[Подраздел]],H266),"",CONCATENATE(IF(ISBLANK(Таблица1[[#This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Row],[Подраздел]],H268),"",CONCATENATE("[/LIST]",IF(ISBLANK(Таблица1[[#This Row],[Подраздел]]),"","[/SPOILER]"),IF(AND(NOT(EXACT(Таблица1[[#This Row],[Раздел]],G268)),$D$12),"[/SPOILER]",)))))</f>
        <v>[*][B][COLOR=Silver][FRW][/COLOR][/B] [URL=http://promebelclub.ru/forum/showthread.php?p=188517&amp;postcount=481]Опора телескоп 80х80 фланец рег подпятник ал глян [/URL][/LIST][/SPOILER]</v>
      </c>
      <c r="L267" s="33">
        <f>LEN(Таблица1[[#This Row],[Код]])</f>
        <v>183</v>
      </c>
    </row>
    <row r="268" spans="1:12" x14ac:dyDescent="0.25">
      <c r="A268" s="18" t="str">
        <f>IF(OR(AND(Таблица1[[#This Row],[ID сообщения]]=B267,Таблица1[[#This Row],[№ в теме]]=C267),AND(NOT(Таблица1[[#This Row],[ID сообщения]]=B267),NOT(Таблица1[[#This Row],[№ в теме]]=C267))),"",FALSE)</f>
        <v/>
      </c>
      <c r="B268" s="30">
        <f>1*MID(Таблица1[[#This Row],[Ссылка]],FIND("=",Таблица1[[#This Row],[Ссылка]])+1,FIND("&amp;",Таблица1[[#This Row],[Ссылка]])-FIND("=",Таблица1[[#This Row],[Ссылка]])-1)</f>
        <v>6334</v>
      </c>
      <c r="C268" s="30">
        <f>1*MID(Таблица1[[#This Row],[Ссылка]],FIND("&amp;",Таблица1[[#This Row],[Ссылка]])+11,LEN(Таблица1[[#This Row],[Ссылка]])-FIND("&amp;",Таблица1[[#This Row],[Ссылка]])+10)</f>
        <v>45</v>
      </c>
      <c r="D268" s="52" t="s">
        <v>792</v>
      </c>
      <c r="E268" s="33" t="s">
        <v>1295</v>
      </c>
      <c r="F268" s="46" t="s">
        <v>1093</v>
      </c>
      <c r="G268" s="33" t="s">
        <v>211</v>
      </c>
      <c r="H268" s="44" t="s">
        <v>27</v>
      </c>
      <c r="I268" s="45" t="s">
        <v>1065</v>
      </c>
      <c r="J268" s="46" t="s">
        <v>471</v>
      </c>
      <c r="K2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Row],[Раздел]],G267)),$D$12),CONCATENATE("[SPOILER=",Таблица1[[#This Row],[Раздел]],"]"),""),IF(EXACT(Таблица1[[#This Row],[Подраздел]],H267),"",CONCATENATE(IF(ISBLANK(Таблица1[[#This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Row],[Подраздел]],H269),"",CONCATENATE("[/LIST]",IF(ISBLANK(Таблица1[[#This Row],[Подраздел]]),"","[/SPOILER]"),IF(AND(NOT(EXACT(Таблица1[[#This Row],[Раздел]],G269)),$D$12),"[/SPOILER]",)))))</f>
        <v>[SPOILER=Колёсные][LIST][*][B][COLOR=Silver][FRW][/COLOR][/B] [URL=http://promebelclub.ru/forum/showthread.php?p=6334&amp;postcount=45]Колёсико [/URL]</v>
      </c>
      <c r="L268" s="33">
        <f>LEN(Таблица1[[#This Row],[Код]])</f>
        <v>146</v>
      </c>
    </row>
    <row r="269" spans="1:12" x14ac:dyDescent="0.25">
      <c r="A269" s="18" t="str">
        <f>IF(OR(AND(Таблица1[[#This Row],[ID сообщения]]=B268,Таблица1[[#This Row],[№ в теме]]=C268),AND(NOT(Таблица1[[#This Row],[ID сообщения]]=B268),NOT(Таблица1[[#This Row],[№ в теме]]=C268))),"",FALSE)</f>
        <v/>
      </c>
      <c r="B269" s="30">
        <f>1*MID(Таблица1[[#This Row],[Ссылка]],FIND("=",Таблица1[[#This Row],[Ссылка]])+1,FIND("&amp;",Таблица1[[#This Row],[Ссылка]])-FIND("=",Таблица1[[#This Row],[Ссылка]])-1)</f>
        <v>34790</v>
      </c>
      <c r="C269" s="30">
        <f>1*MID(Таблица1[[#This Row],[Ссылка]],FIND("&amp;",Таблица1[[#This Row],[Ссылка]])+11,LEN(Таблица1[[#This Row],[Ссылка]])-FIND("&amp;",Таблица1[[#This Row],[Ссылка]])+10)</f>
        <v>158</v>
      </c>
      <c r="D269" s="52" t="s">
        <v>510</v>
      </c>
      <c r="E269" s="33" t="s">
        <v>511</v>
      </c>
      <c r="F269" s="46"/>
      <c r="G269" s="33" t="s">
        <v>211</v>
      </c>
      <c r="H269" s="33" t="s">
        <v>27</v>
      </c>
      <c r="I269" s="45" t="s">
        <v>1065</v>
      </c>
      <c r="J269" s="23" t="s">
        <v>1065</v>
      </c>
      <c r="K2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Row],[Раздел]],G268)),$D$12),CONCATENATE("[SPOILER=",Таблица1[[#This Row],[Раздел]],"]"),""),IF(EXACT(Таблица1[[#This Row],[Подраздел]],H268),"",CONCATENATE(IF(ISBLANK(Таблица1[[#This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Row],[Подраздел]],H270),"",CONCATENATE("[/LIST]",IF(ISBLANK(Таблица1[[#This Row],[Подраздел]]),"","[/SPOILER]"),IF(AND(NOT(EXACT(Таблица1[[#This Row],[Раздел]],G270)),$D$12),"[/SPOILER]",)))))</f>
        <v>[*][URL=http://promebelclub.ru/forum/showthread.php?p=34790&amp;postcount=158]Колесо[/URL]</v>
      </c>
      <c r="L269" s="33">
        <f>LEN(Таблица1[[#This Row],[Код]])</f>
        <v>86</v>
      </c>
    </row>
    <row r="270" spans="1:12" x14ac:dyDescent="0.25">
      <c r="A270" s="18" t="str">
        <f>IF(OR(AND(Таблица1[[#This Row],[ID сообщения]]=B269,Таблица1[[#This Row],[№ в теме]]=C269),AND(NOT(Таблица1[[#This Row],[ID сообщения]]=B269),NOT(Таблица1[[#This Row],[№ в теме]]=C269))),"",FALSE)</f>
        <v/>
      </c>
      <c r="B270" s="30">
        <f>1*MID(Таблица1[[#This Row],[Ссылка]],FIND("=",Таблица1[[#This Row],[Ссылка]])+1,FIND("&amp;",Таблица1[[#This Row],[Ссылка]])-FIND("=",Таблица1[[#This Row],[Ссылка]])-1)</f>
        <v>189017</v>
      </c>
      <c r="C270" s="30">
        <f>1*MID(Таблица1[[#This Row],[Ссылка]],FIND("&amp;",Таблица1[[#This Row],[Ссылка]])+11,LEN(Таблица1[[#This Row],[Ссылка]])-FIND("&amp;",Таблица1[[#This Row],[Ссылка]])+10)</f>
        <v>482</v>
      </c>
      <c r="D270" s="52" t="s">
        <v>304</v>
      </c>
      <c r="E270" s="33" t="s">
        <v>1296</v>
      </c>
      <c r="F270" s="46" t="s">
        <v>1096</v>
      </c>
      <c r="G270" s="33" t="s">
        <v>211</v>
      </c>
      <c r="H270" s="44" t="s">
        <v>27</v>
      </c>
      <c r="I270" s="45" t="s">
        <v>1065</v>
      </c>
      <c r="J270" s="23" t="s">
        <v>1065</v>
      </c>
      <c r="K2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Row],[Раздел]],G269)),$D$12),CONCATENATE("[SPOILER=",Таблица1[[#This Row],[Раздел]],"]"),""),IF(EXACT(Таблица1[[#This Row],[Подраздел]],H269),"",CONCATENATE(IF(ISBLANK(Таблица1[[#This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Row],[Подраздел]],H271),"",CONCATENATE("[/LIST]",IF(ISBLANK(Таблица1[[#This Row],[Подраздел]]),"","[/SPOILER]"),IF(AND(NOT(EXACT(Таблица1[[#This Row],[Раздел]],G271)),$D$12),"[/SPOILER]",)))))</f>
        <v>[*][B][COLOR=DeepSkyBlue][FR3D][/COLOR][/B] [URL=http://promebelclub.ru/forum/showthread.php?p=189017&amp;postcount=482]Опора колёсная [/URL]</v>
      </c>
      <c r="L270" s="33">
        <f>LEN(Таблица1[[#This Row],[Код]])</f>
        <v>137</v>
      </c>
    </row>
    <row r="271" spans="1:12" x14ac:dyDescent="0.25">
      <c r="A271" s="18" t="str">
        <f>IF(OR(AND(Таблица1[[#This Row],[ID сообщения]]=B270,Таблица1[[#This Row],[№ в теме]]=C270),AND(NOT(Таблица1[[#This Row],[ID сообщения]]=B270),NOT(Таблица1[[#This Row],[№ в теме]]=C270))),"",FALSE)</f>
        <v/>
      </c>
      <c r="B271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271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271" s="52" t="s">
        <v>256</v>
      </c>
      <c r="E271" s="33" t="s">
        <v>1297</v>
      </c>
      <c r="F271" s="46" t="s">
        <v>1093</v>
      </c>
      <c r="G271" s="33" t="s">
        <v>211</v>
      </c>
      <c r="H271" s="44" t="s">
        <v>27</v>
      </c>
      <c r="I271" s="45" t="s">
        <v>1065</v>
      </c>
      <c r="J271" s="46" t="s">
        <v>471</v>
      </c>
      <c r="K2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Row],[Раздел]],G270)),$D$12),CONCATENATE("[SPOILER=",Таблица1[[#This Row],[Раздел]],"]"),""),IF(EXACT(Таблица1[[#This Row],[Подраздел]],H270),"",CONCATENATE(IF(ISBLANK(Таблица1[[#This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Row],[Подраздел]],H272),"",CONCATENATE("[/LIST]",IF(ISBLANK(Таблица1[[#This Row],[Подраздел]]),"","[/SPOILER]"),IF(AND(NOT(EXACT(Таблица1[[#This Row],[Раздел]],G272)),$D$12),"[/SPOILER]",)))))</f>
        <v>[*][B][COLOR=Silver][FRW][/COLOR][/B] [URL=http://promebelclub.ru/forum/showthread.php?p=188517&amp;postcount=481]Опора колёсная фланец 50 мм с торм.(W01B) [/URL]</v>
      </c>
      <c r="L271" s="33">
        <f>LEN(Таблица1[[#This Row],[Код]])</f>
        <v>158</v>
      </c>
    </row>
    <row r="272" spans="1:12" x14ac:dyDescent="0.25">
      <c r="A272" s="18" t="str">
        <f>IF(OR(AND(Таблица1[[#This Row],[ID сообщения]]=B271,Таблица1[[#This Row],[№ в теме]]=C271),AND(NOT(Таблица1[[#This Row],[ID сообщения]]=B271),NOT(Таблица1[[#This Row],[№ в теме]]=C271))),"",FALSE)</f>
        <v/>
      </c>
      <c r="B272" s="30">
        <f>1*MID(Таблица1[[#This Row],[Ссылка]],FIND("=",Таблица1[[#This Row],[Ссылка]])+1,FIND("&amp;",Таблица1[[#This Row],[Ссылка]])-FIND("=",Таблица1[[#This Row],[Ссылка]])-1)</f>
        <v>78560</v>
      </c>
      <c r="C272" s="30">
        <f>1*MID(Таблица1[[#This Row],[Ссылка]],FIND("&amp;",Таблица1[[#This Row],[Ссылка]])+11,LEN(Таблица1[[#This Row],[Ссылка]])-FIND("&amp;",Таблица1[[#This Row],[Ссылка]])+10)</f>
        <v>276</v>
      </c>
      <c r="D272" s="52" t="s">
        <v>942</v>
      </c>
      <c r="E272" s="33" t="s">
        <v>1298</v>
      </c>
      <c r="F272" s="46" t="s">
        <v>1094</v>
      </c>
      <c r="G272" s="33" t="s">
        <v>211</v>
      </c>
      <c r="H272" s="33" t="s">
        <v>27</v>
      </c>
      <c r="I272" s="45" t="s">
        <v>1065</v>
      </c>
      <c r="J272" s="23" t="s">
        <v>1065</v>
      </c>
      <c r="K2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Row],[Раздел]],G271)),$D$12),CONCATENATE("[SPOILER=",Таблица1[[#This Row],[Раздел]],"]"),""),IF(EXACT(Таблица1[[#This Row],[Подраздел]],H271),"",CONCATENATE(IF(ISBLANK(Таблица1[[#This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Row],[Подраздел]],H273),"",CONCATENATE("[/LIST]",IF(ISBLANK(Таблица1[[#This Row],[Подраздел]]),"","[/SPOILER]"),IF(AND(NOT(EXACT(Таблица1[[#This Row],[Раздел]],G273)),$D$12),"[/SPOILER]",)))))</f>
        <v>[*][B][COLOR=Black][LDW][/COLOR][/B] [URL=http://promebelclub.ru/forum/showthread.php?p=78560&amp;postcount=276]Опора колёсная ШАРИК метал, h50мм, металлическая [/URL]</v>
      </c>
      <c r="L272" s="33">
        <f>LEN(Таблица1[[#This Row],[Код]])</f>
        <v>163</v>
      </c>
    </row>
    <row r="273" spans="1:12" x14ac:dyDescent="0.25">
      <c r="A273" s="18" t="str">
        <f>IF(OR(AND(Таблица1[[#This Row],[ID сообщения]]=B272,Таблица1[[#This Row],[№ в теме]]=C272),AND(NOT(Таблица1[[#This Row],[ID сообщения]]=B272),NOT(Таблица1[[#This Row],[№ в теме]]=C272))),"",FALSE)</f>
        <v/>
      </c>
      <c r="B273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273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273" s="52" t="s">
        <v>256</v>
      </c>
      <c r="E273" s="33" t="s">
        <v>1299</v>
      </c>
      <c r="F273" s="46" t="s">
        <v>1093</v>
      </c>
      <c r="G273" s="33" t="s">
        <v>211</v>
      </c>
      <c r="H273" s="44" t="s">
        <v>27</v>
      </c>
      <c r="I273" s="45" t="s">
        <v>1065</v>
      </c>
      <c r="J273" s="46" t="s">
        <v>471</v>
      </c>
      <c r="K2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Row],[Раздел]],G272)),$D$12),CONCATENATE("[SPOILER=",Таблица1[[#This Row],[Раздел]],"]"),""),IF(EXACT(Таблица1[[#This Row],[Подраздел]],H272),"",CONCATENATE(IF(ISBLANK(Таблица1[[#This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Row],[Подраздел]],H274),"",CONCATENATE("[/LIST]",IF(ISBLANK(Таблица1[[#This Row],[Подраздел]]),"","[/SPOILER]"),IF(AND(NOT(EXACT(Таблица1[[#This Row],[Раздел]],G274)),$D$12),"[/SPOILER]",)))))</f>
        <v>[*][B][COLOR=Silver][FRW][/COLOR][/B] [URL=http://promebelclub.ru/forum/showthread.php?p=188517&amp;postcount=481]Опора прямоходная (резиновое колесо) КП 3М [/URL]</v>
      </c>
      <c r="L273" s="33">
        <f>LEN(Таблица1[[#This Row],[Код]])</f>
        <v>159</v>
      </c>
    </row>
    <row r="274" spans="1:12" x14ac:dyDescent="0.25">
      <c r="A274" s="18" t="str">
        <f>IF(OR(AND(Таблица1[[#This Row],[ID сообщения]]=B273,Таблица1[[#This Row],[№ в теме]]=C273),AND(NOT(Таблица1[[#This Row],[ID сообщения]]=B273),NOT(Таблица1[[#This Row],[№ в теме]]=C273))),"",FALSE)</f>
        <v/>
      </c>
      <c r="B27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27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274" s="52" t="s">
        <v>341</v>
      </c>
      <c r="E274" s="33" t="s">
        <v>395</v>
      </c>
      <c r="F274" s="46"/>
      <c r="G274" s="33" t="s">
        <v>211</v>
      </c>
      <c r="H274" s="33" t="s">
        <v>27</v>
      </c>
      <c r="I274" s="45" t="s">
        <v>1065</v>
      </c>
      <c r="J274" s="23" t="s">
        <v>1065</v>
      </c>
      <c r="K2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Row],[Раздел]],G273)),$D$12),CONCATENATE("[SPOILER=",Таблица1[[#This Row],[Раздел]],"]"),""),IF(EXACT(Таблица1[[#This Row],[Подраздел]],H273),"",CONCATENATE(IF(ISBLANK(Таблица1[[#This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Row],[Подраздел]],H275),"",CONCATENATE("[/LIST]",IF(ISBLANK(Таблица1[[#This Row],[Подраздел]]),"","[/SPOILER]"),IF(AND(NOT(EXACT(Таблица1[[#This Row],[Раздел]],G275)),$D$12),"[/SPOILER]",)))))</f>
        <v>[*][URL=http://promebelclub.ru/forum/showthread.php?p=55385&amp;postcount=217]Опора прямоходная Н=28 мм[/URL]</v>
      </c>
      <c r="L274" s="33">
        <f>LEN(Таблица1[[#This Row],[Код]])</f>
        <v>105</v>
      </c>
    </row>
    <row r="275" spans="1:12" x14ac:dyDescent="0.25">
      <c r="A275" s="63" t="str">
        <f>IF(OR(AND(Таблица1[[#This Row],[ID сообщения]]=B274,Таблица1[[#This Row],[№ в теме]]=C274),AND(NOT(Таблица1[[#This Row],[ID сообщения]]=B274),NOT(Таблица1[[#This Row],[№ в теме]]=C274))),"",FALSE)</f>
        <v/>
      </c>
      <c r="B275" s="33">
        <f>1*MID(Таблица1[[#This Row],[Ссылка]],FIND("=",Таблица1[[#This Row],[Ссылка]])+1,FIND("&amp;",Таблица1[[#This Row],[Ссылка]])-FIND("=",Таблица1[[#This Row],[Ссылка]])-1)</f>
        <v>273919</v>
      </c>
      <c r="C275" s="33">
        <f>1*MID(Таблица1[[#This Row],[Ссылка]],FIND("&amp;",Таблица1[[#This Row],[Ссылка]])+11,LEN(Таблица1[[#This Row],[Ссылка]])-FIND("&amp;",Таблица1[[#This Row],[Ссылка]])+10)</f>
        <v>696</v>
      </c>
      <c r="D275" s="53" t="s">
        <v>628</v>
      </c>
      <c r="E275" s="33" t="s">
        <v>629</v>
      </c>
      <c r="F275" s="46"/>
      <c r="G275" s="33" t="s">
        <v>211</v>
      </c>
      <c r="H275" s="44" t="s">
        <v>27</v>
      </c>
      <c r="I275" s="45" t="s">
        <v>1065</v>
      </c>
      <c r="J275" s="23" t="s">
        <v>1065</v>
      </c>
      <c r="K2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Row],[Раздел]],G274)),$D$12),CONCATENATE("[SPOILER=",Таблица1[[#This Row],[Раздел]],"]"),""),IF(EXACT(Таблица1[[#This Row],[Подраздел]],H274),"",CONCATENATE(IF(ISBLANK(Таблица1[[#This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Row],[Подраздел]],H276),"",CONCATENATE("[/LIST]",IF(ISBLANK(Таблица1[[#This Row],[Подраздел]]),"","[/SPOILER]"),IF(AND(NOT(EXACT(Таблица1[[#This Row],[Раздел]],G276)),$D$12),"[/SPOILER]",)))))</f>
        <v>[*][URL=http://promebelclub.ru/forum/showthread.php?p=273919&amp;postcount=696]Ролик[/URL]</v>
      </c>
      <c r="L275" s="33">
        <f>LEN(Таблица1[[#This Row],[Код]])</f>
        <v>86</v>
      </c>
    </row>
    <row r="276" spans="1:12" x14ac:dyDescent="0.25">
      <c r="A276" s="18" t="str">
        <f>IF(OR(AND(Таблица1[[#This Row],[ID сообщения]]=B275,Таблица1[[#This Row],[№ в теме]]=C275),AND(NOT(Таблица1[[#This Row],[ID сообщения]]=B275),NOT(Таблица1[[#This Row],[№ в теме]]=C275))),"",FALSE)</f>
        <v/>
      </c>
      <c r="B276" s="30">
        <f>1*MID(Таблица1[[#This Row],[Ссылка]],FIND("=",Таблица1[[#This Row],[Ссылка]])+1,FIND("&amp;",Таблица1[[#This Row],[Ссылка]])-FIND("=",Таблица1[[#This Row],[Ссылка]])-1)</f>
        <v>89633</v>
      </c>
      <c r="C276" s="30">
        <f>1*MID(Таблица1[[#This Row],[Ссылка]],FIND("&amp;",Таблица1[[#This Row],[Ссылка]])+11,LEN(Таблица1[[#This Row],[Ссылка]])-FIND("&amp;",Таблица1[[#This Row],[Ссылка]])+10)</f>
        <v>296</v>
      </c>
      <c r="D276" s="52" t="s">
        <v>953</v>
      </c>
      <c r="E276" s="33" t="s">
        <v>1300</v>
      </c>
      <c r="F276" s="46" t="s">
        <v>1093</v>
      </c>
      <c r="G276" s="33" t="s">
        <v>211</v>
      </c>
      <c r="H276" s="33" t="s">
        <v>27</v>
      </c>
      <c r="I276" s="45" t="s">
        <v>1065</v>
      </c>
      <c r="J276" s="23" t="s">
        <v>1065</v>
      </c>
      <c r="K2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Row],[Раздел]],G275)),$D$12),CONCATENATE("[SPOILER=",Таблица1[[#This Row],[Раздел]],"]"),""),IF(EXACT(Таблица1[[#This Row],[Подраздел]],H275),"",CONCATENATE(IF(ISBLANK(Таблица1[[#This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Row],[Подраздел]],H277),"",CONCATENATE("[/LIST]",IF(ISBLANK(Таблица1[[#This Row],[Подраздел]]),"","[/SPOILER]"),IF(AND(NOT(EXACT(Таблица1[[#This Row],[Раздел]],G277)),$D$12),"[/SPOILER]",)))))</f>
        <v>[*][B][COLOR=Silver][FRW][/COLOR][/B] [URL=http://promebelclub.ru/forum/showthread.php?p=89633&amp;postcount=296]Ролик боковой [/URL]</v>
      </c>
      <c r="L276" s="33">
        <f>LEN(Таблица1[[#This Row],[Код]])</f>
        <v>129</v>
      </c>
    </row>
    <row r="277" spans="1:12" x14ac:dyDescent="0.25">
      <c r="A277" s="18" t="str">
        <f>IF(OR(AND(Таблица1[[#This Row],[ID сообщения]]=B276,Таблица1[[#This Row],[№ в теме]]=C276),AND(NOT(Таблица1[[#This Row],[ID сообщения]]=B276),NOT(Таблица1[[#This Row],[№ в теме]]=C276))),"",FALSE)</f>
        <v/>
      </c>
      <c r="B277" s="30">
        <f>1*MID(Таблица1[[#This Row],[Ссылка]],FIND("=",Таблица1[[#This Row],[Ссылка]])+1,FIND("&amp;",Таблица1[[#This Row],[Ссылка]])-FIND("=",Таблица1[[#This Row],[Ссылка]])-1)</f>
        <v>200180</v>
      </c>
      <c r="C277" s="30">
        <f>1*MID(Таблица1[[#This Row],[Ссылка]],FIND("&amp;",Таблица1[[#This Row],[Ссылка]])+11,LEN(Таблица1[[#This Row],[Ссылка]])-FIND("&amp;",Таблица1[[#This Row],[Ссылка]])+10)</f>
        <v>514</v>
      </c>
      <c r="D277" s="52" t="s">
        <v>302</v>
      </c>
      <c r="E277" s="33" t="s">
        <v>1301</v>
      </c>
      <c r="F277" s="46" t="s">
        <v>1093</v>
      </c>
      <c r="G277" s="33" t="s">
        <v>211</v>
      </c>
      <c r="H277" s="44" t="s">
        <v>27</v>
      </c>
      <c r="I277" s="45" t="s">
        <v>1065</v>
      </c>
      <c r="J277" s="23" t="s">
        <v>1065</v>
      </c>
      <c r="K2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Row],[Раздел]],G276)),$D$12),CONCATENATE("[SPOILER=",Таблица1[[#This Row],[Раздел]],"]"),""),IF(EXACT(Таблица1[[#This Row],[Подраздел]],H276),"",CONCATENATE(IF(ISBLANK(Таблица1[[#This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Row],[Подраздел]],H278),"",CONCATENATE("[/LIST]",IF(ISBLANK(Таблица1[[#This Row],[Подраздел]]),"","[/SPOILER]"),IF(AND(NOT(EXACT(Таблица1[[#This Row],[Раздел]],G278)),$D$12),"[/SPOILER]",)))))</f>
        <v>[*][B][COLOR=Silver][FRW][/COLOR][/B] [URL=http://promebelclub.ru/forum/showthread.php?p=200180&amp;postcount=514]Ролик круглый резиновый на площадке d40 [/URL]</v>
      </c>
      <c r="L277" s="33">
        <f>LEN(Таблица1[[#This Row],[Код]])</f>
        <v>156</v>
      </c>
    </row>
    <row r="278" spans="1:12" x14ac:dyDescent="0.25">
      <c r="A278" s="18" t="str">
        <f>IF(OR(AND(Таблица1[[#This Row],[ID сообщения]]=B277,Таблица1[[#This Row],[№ в теме]]=C277),AND(NOT(Таблица1[[#This Row],[ID сообщения]]=B277),NOT(Таблица1[[#This Row],[№ в теме]]=C277))),"",FALSE)</f>
        <v/>
      </c>
      <c r="B278" s="30">
        <f>1*MID(Таблица1[[#This Row],[Ссылка]],FIND("=",Таблица1[[#This Row],[Ссылка]])+1,FIND("&amp;",Таблица1[[#This Row],[Ссылка]])-FIND("=",Таблица1[[#This Row],[Ссылка]])-1)</f>
        <v>199999</v>
      </c>
      <c r="C278" s="30">
        <f>1*MID(Таблица1[[#This Row],[Ссылка]],FIND("&amp;",Таблица1[[#This Row],[Ссылка]])+11,LEN(Таблица1[[#This Row],[Ссылка]])-FIND("&amp;",Таблица1[[#This Row],[Ссылка]])+10)</f>
        <v>503</v>
      </c>
      <c r="D278" s="52" t="s">
        <v>303</v>
      </c>
      <c r="E278" s="33" t="s">
        <v>1302</v>
      </c>
      <c r="F278" s="46" t="s">
        <v>1093</v>
      </c>
      <c r="G278" s="33" t="s">
        <v>211</v>
      </c>
      <c r="H278" s="44" t="s">
        <v>27</v>
      </c>
      <c r="I278" s="45" t="s">
        <v>1065</v>
      </c>
      <c r="J278" s="23" t="s">
        <v>1065</v>
      </c>
      <c r="K2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Row],[Раздел]],G277)),$D$12),CONCATENATE("[SPOILER=",Таблица1[[#This Row],[Раздел]],"]"),""),IF(EXACT(Таблица1[[#This Row],[Подраздел]],H277),"",CONCATENATE(IF(ISBLANK(Таблица1[[#This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Row],[Подраздел]],H279),"",CONCATENATE("[/LIST]",IF(ISBLANK(Таблица1[[#This Row],[Подраздел]]),"","[/SPOILER]"),IF(AND(NOT(EXACT(Таблица1[[#This Row],[Раздел]],G279)),$D$12),"[/SPOILER]",)))))</f>
        <v>[*][B][COLOR=Silver][FRW][/COLOR][/B] [URL=http://promebelclub.ru/forum/showthread.php?p=199999&amp;postcount=503]Ролик круглый резиновый на площадке d50 [/URL]</v>
      </c>
      <c r="L278" s="33">
        <f>LEN(Таблица1[[#This Row],[Код]])</f>
        <v>156</v>
      </c>
    </row>
    <row r="279" spans="1:12" x14ac:dyDescent="0.25">
      <c r="A279" s="18" t="str">
        <f>IF(OR(AND(Таблица1[[#This Row],[ID сообщения]]=B278,Таблица1[[#This Row],[№ в теме]]=C278),AND(NOT(Таблица1[[#This Row],[ID сообщения]]=B278),NOT(Таблица1[[#This Row],[№ в теме]]=C278))),"",FALSE)</f>
        <v/>
      </c>
      <c r="B279" s="30">
        <f>1*MID(Таблица1[[#This Row],[Ссылка]],FIND("=",Таблица1[[#This Row],[Ссылка]])+1,FIND("&amp;",Таблица1[[#This Row],[Ссылка]])-FIND("=",Таблица1[[#This Row],[Ссылка]])-1)</f>
        <v>199999</v>
      </c>
      <c r="C279" s="30">
        <f>1*MID(Таблица1[[#This Row],[Ссылка]],FIND("&amp;",Таблица1[[#This Row],[Ссылка]])+11,LEN(Таблица1[[#This Row],[Ссылка]])-FIND("&amp;",Таблица1[[#This Row],[Ссылка]])+10)</f>
        <v>503</v>
      </c>
      <c r="D279" s="52" t="s">
        <v>303</v>
      </c>
      <c r="E279" s="33" t="s">
        <v>1303</v>
      </c>
      <c r="F279" s="46" t="s">
        <v>1093</v>
      </c>
      <c r="G279" s="33" t="s">
        <v>211</v>
      </c>
      <c r="H279" s="44" t="s">
        <v>27</v>
      </c>
      <c r="I279" s="45" t="s">
        <v>1065</v>
      </c>
      <c r="J279" s="23" t="s">
        <v>1065</v>
      </c>
      <c r="K2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Row],[Раздел]],G278)),$D$12),CONCATENATE("[SPOILER=",Таблица1[[#This Row],[Раздел]],"]"),""),IF(EXACT(Таблица1[[#This Row],[Подраздел]],H278),"",CONCATENATE(IF(ISBLANK(Таблица1[[#This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Row],[Подраздел]],H280),"",CONCATENATE("[/LIST]",IF(ISBLANK(Таблица1[[#This Row],[Подраздел]]),"","[/SPOILER]"),IF(AND(NOT(EXACT(Таблица1[[#This Row],[Раздел]],G280)),$D$12),"[/SPOILER]",)))))</f>
        <v>[*][B][COLOR=Silver][FRW][/COLOR][/B] [URL=http://promebelclub.ru/forum/showthread.php?p=199999&amp;postcount=503]Ролик на площадке d50 [/URL]</v>
      </c>
      <c r="L279" s="33">
        <f>LEN(Таблица1[[#This Row],[Код]])</f>
        <v>138</v>
      </c>
    </row>
    <row r="280" spans="1:12" x14ac:dyDescent="0.25">
      <c r="A280" s="18" t="str">
        <f>IF(OR(AND(Таблица1[[#This Row],[ID сообщения]]=B279,Таблица1[[#This Row],[№ в теме]]=C279),AND(NOT(Таблица1[[#This Row],[ID сообщения]]=B279),NOT(Таблица1[[#This Row],[№ в теме]]=C279))),"",FALSE)</f>
        <v/>
      </c>
      <c r="B280" s="30">
        <f>1*MID(Таблица1[[#This Row],[Ссылка]],FIND("=",Таблица1[[#This Row],[Ссылка]])+1,FIND("&amp;",Таблица1[[#This Row],[Ссылка]])-FIND("=",Таблица1[[#This Row],[Ссылка]])-1)</f>
        <v>199999</v>
      </c>
      <c r="C280" s="30">
        <f>1*MID(Таблица1[[#This Row],[Ссылка]],FIND("&amp;",Таблица1[[#This Row],[Ссылка]])+11,LEN(Таблица1[[#This Row],[Ссылка]])-FIND("&amp;",Таблица1[[#This Row],[Ссылка]])+10)</f>
        <v>503</v>
      </c>
      <c r="D280" s="52" t="s">
        <v>303</v>
      </c>
      <c r="E280" s="33" t="s">
        <v>1304</v>
      </c>
      <c r="F280" s="46" t="s">
        <v>1093</v>
      </c>
      <c r="G280" s="33" t="s">
        <v>211</v>
      </c>
      <c r="H280" s="44" t="s">
        <v>27</v>
      </c>
      <c r="I280" s="45" t="s">
        <v>1065</v>
      </c>
      <c r="J280" s="23" t="s">
        <v>1065</v>
      </c>
      <c r="K2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Row],[Раздел]],G279)),$D$12),CONCATENATE("[SPOILER=",Таблица1[[#This Row],[Раздел]],"]"),""),IF(EXACT(Таблица1[[#This Row],[Подраздел]],H279),"",CONCATENATE(IF(ISBLANK(Таблица1[[#This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Row],[Подраздел]],H281),"",CONCATENATE("[/LIST]",IF(ISBLANK(Таблица1[[#This Row],[Подраздел]]),"","[/SPOILER]"),IF(AND(NOT(EXACT(Таблица1[[#This Row],[Раздел]],G281)),$D$12),"[/SPOILER]",)))))</f>
        <v>[*][B][COLOR=Silver][FRW][/COLOR][/B] [URL=http://promebelclub.ru/forum/showthread.php?p=199999&amp;postcount=503]Ролик на площадке d50 с тормозом [/URL]</v>
      </c>
      <c r="L280" s="33">
        <f>LEN(Таблица1[[#This Row],[Код]])</f>
        <v>149</v>
      </c>
    </row>
    <row r="281" spans="1:12" x14ac:dyDescent="0.25">
      <c r="A281" s="18" t="str">
        <f>IF(OR(AND(Таблица1[[#This Row],[ID сообщения]]=B280,Таблица1[[#This Row],[№ в теме]]=C280),AND(NOT(Таблица1[[#This Row],[ID сообщения]]=B280),NOT(Таблица1[[#This Row],[№ в теме]]=C280))),"",FALSE)</f>
        <v/>
      </c>
      <c r="B281" s="30">
        <f>1*MID(Таблица1[[#This Row],[Ссылка]],FIND("=",Таблица1[[#This Row],[Ссылка]])+1,FIND("&amp;",Таблица1[[#This Row],[Ссылка]])-FIND("=",Таблица1[[#This Row],[Ссылка]])-1)</f>
        <v>200180</v>
      </c>
      <c r="C281" s="30">
        <f>1*MID(Таблица1[[#This Row],[Ссылка]],FIND("&amp;",Таблица1[[#This Row],[Ссылка]])+11,LEN(Таблица1[[#This Row],[Ссылка]])-FIND("&amp;",Таблица1[[#This Row],[Ссылка]])+10)</f>
        <v>514</v>
      </c>
      <c r="D281" s="52" t="s">
        <v>302</v>
      </c>
      <c r="E281" s="33" t="s">
        <v>1305</v>
      </c>
      <c r="F281" s="46" t="s">
        <v>1093</v>
      </c>
      <c r="G281" s="33" t="s">
        <v>211</v>
      </c>
      <c r="H281" s="44" t="s">
        <v>27</v>
      </c>
      <c r="I281" s="45" t="s">
        <v>1065</v>
      </c>
      <c r="J281" s="23" t="s">
        <v>1065</v>
      </c>
      <c r="K2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Row],[Раздел]],G280)),$D$12),CONCATENATE("[SPOILER=",Таблица1[[#This Row],[Раздел]],"]"),""),IF(EXACT(Таблица1[[#This Row],[Подраздел]],H280),"",CONCATENATE(IF(ISBLANK(Таблица1[[#This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Row],[Подраздел]],H282),"",CONCATENATE("[/LIST]",IF(ISBLANK(Таблица1[[#This Row],[Подраздел]]),"","[/SPOILER]"),IF(AND(NOT(EXACT(Таблица1[[#This Row],[Раздел]],G282)),$D$12),"[/SPOILER]",)))))</f>
        <v>[*][B][COLOR=Silver][FRW][/COLOR][/B] [URL=http://promebelclub.ru/forum/showthread.php?p=200180&amp;postcount=514]Ролик направленый (прямоходный) [/URL]</v>
      </c>
      <c r="L281" s="33">
        <f>LEN(Таблица1[[#This Row],[Код]])</f>
        <v>148</v>
      </c>
    </row>
    <row r="282" spans="1:12" x14ac:dyDescent="0.25">
      <c r="A282" s="59" t="str">
        <f>IF(OR(AND(Таблица1[[#This Row],[ID сообщения]]=B281,Таблица1[[#This Row],[№ в теме]]=C281),AND(NOT(Таблица1[[#This Row],[ID сообщения]]=B281),NOT(Таблица1[[#This Row],[№ в теме]]=C281))),"",FALSE)</f>
        <v/>
      </c>
      <c r="B282" s="60">
        <f>1*MID(Таблица1[[#This Row],[Ссылка]],FIND("=",Таблица1[[#This Row],[Ссылка]])+1,FIND("&amp;",Таблица1[[#This Row],[Ссылка]])-FIND("=",Таблица1[[#This Row],[Ссылка]])-1)</f>
        <v>360158</v>
      </c>
      <c r="C282" s="60">
        <f>1*MID(Таблица1[[#This Row],[Ссылка]],FIND("&amp;",Таблица1[[#This Row],[Ссылка]])+11,LEN(Таблица1[[#This Row],[Ссылка]])-FIND("&amp;",Таблица1[[#This Row],[Ссылка]])+10)</f>
        <v>989</v>
      </c>
      <c r="D282" s="22" t="s">
        <v>1091</v>
      </c>
      <c r="E282" s="63" t="s">
        <v>1306</v>
      </c>
      <c r="F282" s="23" t="s">
        <v>1095</v>
      </c>
      <c r="G282" s="38" t="s">
        <v>211</v>
      </c>
      <c r="H282" s="21" t="s">
        <v>27</v>
      </c>
      <c r="I282" s="23" t="s">
        <v>1065</v>
      </c>
      <c r="J282" s="23" t="s">
        <v>1065</v>
      </c>
      <c r="K2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Row],[Раздел]],G281)),$D$12),CONCATENATE("[SPOILER=",Таблица1[[#This Row],[Раздел]],"]"),""),IF(EXACT(Таблица1[[#This Row],[Подраздел]],H281),"",CONCATENATE(IF(ISBLANK(Таблица1[[#This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Row],[Подраздел]],H283),"",CONCATENATE("[/LIST]",IF(ISBLANK(Таблица1[[#This Row],[Подраздел]]),"","[/SPOILER]"),IF(AND(NOT(EXACT(Таблица1[[#This Row],[Раздел]],G283)),$D$12),"[/SPOILER]",)))))</f>
        <v>[*][B][COLOR=Gray][F3D][/COLOR][/B] [URL=http://promebelclub.ru/forum/showthread.php?p=360158&amp;postcount=989]Ролик резиновый на площадке, D50 [/URL][/LIST][/SPOILER]</v>
      </c>
      <c r="L282" s="39">
        <f>LEN(Таблица1[[#This Row],[Код]])</f>
        <v>164</v>
      </c>
    </row>
    <row r="283" spans="1:12" x14ac:dyDescent="0.25">
      <c r="A283" s="63" t="str">
        <f>IF(OR(AND(Таблица1[[#This Row],[ID сообщения]]=B282,Таблица1[[#This Row],[№ в теме]]=C282),AND(NOT(Таблица1[[#This Row],[ID сообщения]]=B282),NOT(Таблица1[[#This Row],[№ в теме]]=C282))),"",FALSE)</f>
        <v/>
      </c>
      <c r="B283" s="33">
        <f>1*MID(Таблица1[[#This Row],[Ссылка]],FIND("=",Таблица1[[#This Row],[Ссылка]])+1,FIND("&amp;",Таблица1[[#This Row],[Ссылка]])-FIND("=",Таблица1[[#This Row],[Ссылка]])-1)</f>
        <v>345468</v>
      </c>
      <c r="C283" s="33">
        <f>1*MID(Таблица1[[#This Row],[Ссылка]],FIND("&amp;",Таблица1[[#This Row],[Ссылка]])+11,LEN(Таблица1[[#This Row],[Ссылка]])-FIND("&amp;",Таблица1[[#This Row],[Ссылка]])+10)</f>
        <v>900</v>
      </c>
      <c r="D283" s="53" t="s">
        <v>191</v>
      </c>
      <c r="E283" s="33" t="s">
        <v>1307</v>
      </c>
      <c r="F283" s="46" t="s">
        <v>1095</v>
      </c>
      <c r="G283" s="47" t="s">
        <v>211</v>
      </c>
      <c r="H283" s="33" t="s">
        <v>25</v>
      </c>
      <c r="I283" s="45" t="s">
        <v>1065</v>
      </c>
      <c r="J283" s="23" t="s">
        <v>1065</v>
      </c>
      <c r="K2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Row],[Раздел]],G282)),$D$12),CONCATENATE("[SPOILER=",Таблица1[[#This Row],[Раздел]],"]"),""),IF(EXACT(Таблица1[[#This Row],[Подраздел]],H282),"",CONCATENATE(IF(ISBLANK(Таблица1[[#This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Row],[Подраздел]],H284),"",CONCATENATE("[/LIST]",IF(ISBLANK(Таблица1[[#This Row],[Подраздел]]),"","[/SPOILER]"),IF(AND(NOT(EXACT(Таблица1[[#This Row],[Раздел]],G284)),$D$12),"[/SPOILER]",)))))</f>
        <v>[SPOILER=Кухонные][LIST][*][B][COLOR=Gray][F3D][/COLOR][/B] [URL=http://promebelclub.ru/forum/showthread.php?p=345468&amp;postcount=900]База опоры 1031 + клипса [/URL]</v>
      </c>
      <c r="L283" s="33">
        <f>LEN(Таблица1[[#This Row],[Код]])</f>
        <v>163</v>
      </c>
    </row>
    <row r="284" spans="1:12" x14ac:dyDescent="0.25">
      <c r="A284" s="56" t="str">
        <f>IF(OR(AND(Таблица1[[#This Row],[ID сообщения]]=B283,Таблица1[[#This Row],[№ в теме]]=C283),AND(NOT(Таблица1[[#This Row],[ID сообщения]]=B283),NOT(Таблица1[[#This Row],[№ в теме]]=C283))),"",FALSE)</f>
        <v/>
      </c>
      <c r="B284" s="33">
        <f>1*MID(Таблица1[[#This Row],[Ссылка]],FIND("=",Таблица1[[#This Row],[Ссылка]])+1,FIND("&amp;",Таблица1[[#This Row],[Ссылка]])-FIND("=",Таблица1[[#This Row],[Ссылка]])-1)</f>
        <v>345469</v>
      </c>
      <c r="C284" s="33">
        <f>1*MID(Таблица1[[#This Row],[Ссылка]],FIND("&amp;",Таблица1[[#This Row],[Ссылка]])+11,LEN(Таблица1[[#This Row],[Ссылка]])-FIND("&amp;",Таблица1[[#This Row],[Ссылка]])+10)</f>
        <v>901</v>
      </c>
      <c r="D284" s="53" t="s">
        <v>192</v>
      </c>
      <c r="E284" s="33" t="s">
        <v>1308</v>
      </c>
      <c r="F284" s="46" t="s">
        <v>1095</v>
      </c>
      <c r="G284" s="47" t="s">
        <v>211</v>
      </c>
      <c r="H284" s="33" t="s">
        <v>25</v>
      </c>
      <c r="I284" s="45" t="s">
        <v>1065</v>
      </c>
      <c r="J284" s="23" t="s">
        <v>1065</v>
      </c>
      <c r="K2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Row],[Раздел]],G283)),$D$12),CONCATENATE("[SPOILER=",Таблица1[[#This Row],[Раздел]],"]"),""),IF(EXACT(Таблица1[[#This Row],[Подраздел]],H283),"",CONCATENATE(IF(ISBLANK(Таблица1[[#This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Row],[Подраздел]],H285),"",CONCATENATE("[/LIST]",IF(ISBLANK(Таблица1[[#This Row],[Подраздел]]),"","[/SPOILER]"),IF(AND(NOT(EXACT(Таблица1[[#This Row],[Раздел]],G285)),$D$12),"[/SPOILER]",)))))</f>
        <v>[*][B][COLOR=Gray][F3D][/COLOR][/B] [URL=http://promebelclub.ru/forum/showthread.php?p=345469&amp;postcount=901]Опора 1031 - 100, 120, 150 мм [/URL]</v>
      </c>
      <c r="L284" s="33">
        <f>LEN(Таблица1[[#This Row],[Код]])</f>
        <v>144</v>
      </c>
    </row>
    <row r="285" spans="1:12" s="19" customFormat="1" x14ac:dyDescent="0.25">
      <c r="A285" s="18" t="str">
        <f>IF(OR(AND(Таблица1[[#This Row],[ID сообщения]]=B284,Таблица1[[#This Row],[№ в теме]]=C284),AND(NOT(Таблица1[[#This Row],[ID сообщения]]=B284),NOT(Таблица1[[#This Row],[№ в теме]]=C284))),"",FALSE)</f>
        <v/>
      </c>
      <c r="B285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285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285" s="52" t="s">
        <v>753</v>
      </c>
      <c r="E285" s="33" t="s">
        <v>1309</v>
      </c>
      <c r="F285" s="46" t="s">
        <v>1093</v>
      </c>
      <c r="G285" s="33" t="s">
        <v>211</v>
      </c>
      <c r="H285" s="33" t="s">
        <v>25</v>
      </c>
      <c r="I285" s="45" t="s">
        <v>1065</v>
      </c>
      <c r="J285" s="46" t="s">
        <v>471</v>
      </c>
      <c r="K2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Row],[Раздел]],G284)),$D$12),CONCATENATE("[SPOILER=",Таблица1[[#This Row],[Раздел]],"]"),""),IF(EXACT(Таблица1[[#This Row],[Подраздел]],H284),"",CONCATENATE(IF(ISBLANK(Таблица1[[#This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Row],[Подраздел]],H286),"",CONCATENATE("[/LIST]",IF(ISBLANK(Таблица1[[#This Row],[Подраздел]]),"","[/SPOILER]"),IF(AND(NOT(EXACT(Таблица1[[#This Row],[Раздел]],G286)),$D$12),"[/SPOILER]",)))))</f>
        <v>[*][B][COLOR=Silver][FRW][/COLOR][/B] [URL=http://promebelclub.ru/forum/showthread.php?p=808&amp;postcount=8]Опора кухонная [/URL]</v>
      </c>
      <c r="L285" s="33">
        <f>LEN(Таблица1[[#This Row],[Код]])</f>
        <v>126</v>
      </c>
    </row>
    <row r="286" spans="1:12" x14ac:dyDescent="0.25">
      <c r="A286" s="63" t="str">
        <f>IF(OR(AND(Таблица1[[#This Row],[ID сообщения]]=B285,Таблица1[[#This Row],[№ в теме]]=C285),AND(NOT(Таблица1[[#This Row],[ID сообщения]]=B285),NOT(Таблица1[[#This Row],[№ в теме]]=C285))),"",FALSE)</f>
        <v/>
      </c>
      <c r="B286" s="33">
        <f>1*MID(Таблица1[[#This Row],[Ссылка]],FIND("=",Таблица1[[#This Row],[Ссылка]])+1,FIND("&amp;",Таблица1[[#This Row],[Ссылка]])-FIND("=",Таблица1[[#This Row],[Ссылка]])-1)</f>
        <v>262922</v>
      </c>
      <c r="C286" s="33">
        <f>1*MID(Таблица1[[#This Row],[Ссылка]],FIND("&amp;",Таблица1[[#This Row],[Ссылка]])+11,LEN(Таблица1[[#This Row],[Ссылка]])-FIND("&amp;",Таблица1[[#This Row],[Ссылка]])+10)</f>
        <v>673</v>
      </c>
      <c r="D286" s="53" t="s">
        <v>626</v>
      </c>
      <c r="E286" s="33" t="s">
        <v>627</v>
      </c>
      <c r="F286" s="46"/>
      <c r="G286" s="33" t="s">
        <v>211</v>
      </c>
      <c r="H286" s="44" t="s">
        <v>25</v>
      </c>
      <c r="I286" s="45" t="s">
        <v>1065</v>
      </c>
      <c r="J286" s="23" t="s">
        <v>1065</v>
      </c>
      <c r="K2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Row],[Раздел]],G285)),$D$12),CONCATENATE("[SPOILER=",Таблица1[[#This Row],[Раздел]],"]"),""),IF(EXACT(Таблица1[[#This Row],[Подраздел]],H285),"",CONCATENATE(IF(ISBLANK(Таблица1[[#This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Row],[Подраздел]],H287),"",CONCATENATE("[/LIST]",IF(ISBLANK(Таблица1[[#This Row],[Подраздел]]),"","[/SPOILER]"),IF(AND(NOT(EXACT(Таблица1[[#This Row],[Раздел]],G287)),$D$12),"[/SPOILER]",)))))</f>
        <v>[*][URL=http://promebelclub.ru/forum/showthread.php?p=262922&amp;postcount=673]Опора кухонная 100. 150[/URL]</v>
      </c>
      <c r="L286" s="33">
        <f>LEN(Таблица1[[#This Row],[Код]])</f>
        <v>104</v>
      </c>
    </row>
    <row r="287" spans="1:12" x14ac:dyDescent="0.25">
      <c r="A287" s="63" t="str">
        <f>IF(OR(AND(Таблица1[[#This Row],[ID сообщения]]=B286,Таблица1[[#This Row],[№ в теме]]=C286),AND(NOT(Таблица1[[#This Row],[ID сообщения]]=B286),NOT(Таблица1[[#This Row],[№ в теме]]=C286))),"",FALSE)</f>
        <v/>
      </c>
      <c r="B287" s="33">
        <f>1*MID(Таблица1[[#This Row],[Ссылка]],FIND("=",Таблица1[[#This Row],[Ссылка]])+1,FIND("&amp;",Таблица1[[#This Row],[Ссылка]])-FIND("=",Таблица1[[#This Row],[Ссылка]])-1)</f>
        <v>239879</v>
      </c>
      <c r="C287" s="33">
        <f>1*MID(Таблица1[[#This Row],[Ссылка]],FIND("&amp;",Таблица1[[#This Row],[Ссылка]])+11,LEN(Таблица1[[#This Row],[Ссылка]])-FIND("&amp;",Таблица1[[#This Row],[Ссылка]])+10)</f>
        <v>616</v>
      </c>
      <c r="D287" s="53" t="s">
        <v>624</v>
      </c>
      <c r="E287" s="33" t="s">
        <v>625</v>
      </c>
      <c r="F287" s="46"/>
      <c r="G287" s="33" t="s">
        <v>211</v>
      </c>
      <c r="H287" s="33" t="s">
        <v>25</v>
      </c>
      <c r="I287" s="45" t="s">
        <v>1065</v>
      </c>
      <c r="J287" s="23" t="s">
        <v>1065</v>
      </c>
      <c r="K2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Row],[Раздел]],G286)),$D$12),CONCATENATE("[SPOILER=",Таблица1[[#This Row],[Раздел]],"]"),""),IF(EXACT(Таблица1[[#This Row],[Подраздел]],H286),"",CONCATENATE(IF(ISBLANK(Таблица1[[#This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Row],[Подраздел]],H288),"",CONCATENATE("[/LIST]",IF(ISBLANK(Таблица1[[#This Row],[Подраздел]]),"","[/SPOILER]"),IF(AND(NOT(EXACT(Таблица1[[#This Row],[Раздел]],G288)),$D$12),"[/SPOILER]",)))))</f>
        <v>[*][URL=http://promebelclub.ru/forum/showthread.php?p=239879&amp;postcount=616]Опора кухонная МДМ 100 мм и 150 мм серия 1031[/URL]</v>
      </c>
      <c r="L287" s="33">
        <f>LEN(Таблица1[[#This Row],[Код]])</f>
        <v>126</v>
      </c>
    </row>
    <row r="288" spans="1:12" x14ac:dyDescent="0.25">
      <c r="A288" s="18" t="str">
        <f>IF(OR(AND(Таблица1[[#This Row],[ID сообщения]]=B287,Таблица1[[#This Row],[№ в теме]]=C287),AND(NOT(Таблица1[[#This Row],[ID сообщения]]=B287),NOT(Таблица1[[#This Row],[№ в теме]]=C287))),"",FALSE)</f>
        <v/>
      </c>
      <c r="B288" s="30">
        <f>1*MID(Таблица1[[#This Row],[Ссылка]],FIND("=",Таблица1[[#This Row],[Ссылка]])+1,FIND("&amp;",Таблица1[[#This Row],[Ссылка]])-FIND("=",Таблица1[[#This Row],[Ссылка]])-1)</f>
        <v>78559</v>
      </c>
      <c r="C288" s="30">
        <f>1*MID(Таблица1[[#This Row],[Ссылка]],FIND("&amp;",Таблица1[[#This Row],[Ссылка]])+11,LEN(Таблица1[[#This Row],[Ссылка]])-FIND("&amp;",Таблица1[[#This Row],[Ссылка]])+10)</f>
        <v>275</v>
      </c>
      <c r="D288" s="52" t="s">
        <v>426</v>
      </c>
      <c r="E288" s="51" t="s">
        <v>1310</v>
      </c>
      <c r="F288" s="46" t="s">
        <v>1094</v>
      </c>
      <c r="G288" s="33" t="s">
        <v>211</v>
      </c>
      <c r="H288" s="33" t="s">
        <v>25</v>
      </c>
      <c r="I288" s="45" t="s">
        <v>1065</v>
      </c>
      <c r="J288" s="23" t="s">
        <v>1065</v>
      </c>
      <c r="K2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Row],[Раздел]],G287)),$D$12),CONCATENATE("[SPOILER=",Таблица1[[#This Row],[Раздел]],"]"),""),IF(EXACT(Таблица1[[#This Row],[Подраздел]],H287),"",CONCATENATE(IF(ISBLANK(Таблица1[[#This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Row],[Подраздел]],H289),"",CONCATENATE("[/LIST]",IF(ISBLANK(Таблица1[[#This Row],[Подраздел]]),"","[/SPOILER]"),IF(AND(NOT(EXACT(Таблица1[[#This Row],[Раздел]],G289)),$D$12),"[/SPOILER]",)))))</f>
        <v>[*][B][COLOR=Black][LDW][/COLOR][/B] [URL=http://promebelclub.ru/forum/showthread.php?p=78559&amp;postcount=275]Опора кухонная с клипсой, белая [/URL]</v>
      </c>
      <c r="L288" s="33">
        <f>LEN(Таблица1[[#This Row],[Код]])</f>
        <v>146</v>
      </c>
    </row>
    <row r="289" spans="1:12" x14ac:dyDescent="0.25">
      <c r="A289" s="18" t="str">
        <f>IF(OR(AND(Таблица1[[#This Row],[ID сообщения]]=B288,Таблица1[[#This Row],[№ в теме]]=C288),AND(NOT(Таблица1[[#This Row],[ID сообщения]]=B288),NOT(Таблица1[[#This Row],[№ в теме]]=C288))),"",FALSE)</f>
        <v/>
      </c>
      <c r="B289" s="30">
        <f>1*MID(Таблица1[[#This Row],[Ссылка]],FIND("=",Таблица1[[#This Row],[Ссылка]])+1,FIND("&amp;",Таблица1[[#This Row],[Ссылка]])-FIND("=",Таблица1[[#This Row],[Ссылка]])-1)</f>
        <v>199992</v>
      </c>
      <c r="C289" s="30">
        <f>1*MID(Таблица1[[#This Row],[Ссылка]],FIND("&amp;",Таблица1[[#This Row],[Ссылка]])+11,LEN(Таблица1[[#This Row],[Ссылка]])-FIND("&amp;",Таблица1[[#This Row],[Ссылка]])+10)</f>
        <v>501</v>
      </c>
      <c r="D289" s="52" t="s">
        <v>301</v>
      </c>
      <c r="E289" s="33" t="s">
        <v>1311</v>
      </c>
      <c r="F289" s="46" t="s">
        <v>1093</v>
      </c>
      <c r="G289" s="33" t="s">
        <v>211</v>
      </c>
      <c r="H289" s="44" t="s">
        <v>25</v>
      </c>
      <c r="I289" s="45" t="s">
        <v>1065</v>
      </c>
      <c r="J289" s="23" t="s">
        <v>1065</v>
      </c>
      <c r="K2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Row],[Раздел]],G288)),$D$12),CONCATENATE("[SPOILER=",Таблица1[[#This Row],[Раздел]],"]"),""),IF(EXACT(Таблица1[[#This Row],[Подраздел]],H288),"",CONCATENATE(IF(ISBLANK(Таблица1[[#This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Row],[Подраздел]],H290),"",CONCATENATE("[/LIST]",IF(ISBLANK(Таблица1[[#This Row],[Подраздел]]),"","[/SPOILER]"),IF(AND(NOT(EXACT(Таблица1[[#This Row],[Раздел]],G290)),$D$12),"[/SPOILER]",)))))</f>
        <v>[*][B][COLOR=Silver][FRW][/COLOR][/B] [URL=http://promebelclub.ru/forum/showthread.php?p=199992&amp;postcount=501]Опора кухонная черная с клипсой [/URL]</v>
      </c>
      <c r="L289" s="33">
        <f>LEN(Таблица1[[#This Row],[Код]])</f>
        <v>148</v>
      </c>
    </row>
    <row r="290" spans="1:12" x14ac:dyDescent="0.25">
      <c r="A290" s="18" t="str">
        <f>IF(OR(AND(Таблица1[[#This Row],[ID сообщения]]=B289,Таблица1[[#This Row],[№ в теме]]=C289),AND(NOT(Таблица1[[#This Row],[ID сообщения]]=B289),NOT(Таблица1[[#This Row],[№ в теме]]=C289))),"",FALSE)</f>
        <v/>
      </c>
      <c r="B290" s="30">
        <f>1*MID(Таблица1[[#This Row],[Ссылка]],FIND("=",Таблица1[[#This Row],[Ссылка]])+1,FIND("&amp;",Таблица1[[#This Row],[Ссылка]])-FIND("=",Таблица1[[#This Row],[Ссылка]])-1)</f>
        <v>10053</v>
      </c>
      <c r="C290" s="30">
        <f>1*MID(Таблица1[[#This Row],[Ссылка]],FIND("&amp;",Таблица1[[#This Row],[Ссылка]])+11,LEN(Таблица1[[#This Row],[Ссылка]])-FIND("&amp;",Таблица1[[#This Row],[Ссылка]])+10)</f>
        <v>54</v>
      </c>
      <c r="D290" s="52" t="s">
        <v>800</v>
      </c>
      <c r="E290" s="33" t="s">
        <v>1312</v>
      </c>
      <c r="F290" s="46" t="s">
        <v>1093</v>
      </c>
      <c r="G290" s="33" t="s">
        <v>211</v>
      </c>
      <c r="H290" s="33" t="s">
        <v>25</v>
      </c>
      <c r="I290" s="45" t="s">
        <v>1065</v>
      </c>
      <c r="J290" s="23" t="s">
        <v>1065</v>
      </c>
      <c r="K2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Row],[Раздел]],G289)),$D$12),CONCATENATE("[SPOILER=",Таблица1[[#This Row],[Раздел]],"]"),""),IF(EXACT(Таблица1[[#This Row],[Подраздел]],H289),"",CONCATENATE(IF(ISBLANK(Таблица1[[#This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Row],[Подраздел]],H291),"",CONCATENATE("[/LIST]",IF(ISBLANK(Таблица1[[#This Row],[Подраздел]]),"","[/SPOILER]"),IF(AND(NOT(EXACT(Таблица1[[#This Row],[Раздел]],G291)),$D$12),"[/SPOILER]",)))))</f>
        <v>[*][B][COLOR=Silver][FRW][/COLOR][/B] [URL=http://promebelclub.ru/forum/showthread.php?p=10053&amp;postcount=54]Опоры для алюм. базы Volpato [/URL]</v>
      </c>
      <c r="L290" s="33">
        <f>LEN(Таблица1[[#This Row],[Код]])</f>
        <v>143</v>
      </c>
    </row>
    <row r="291" spans="1:12" x14ac:dyDescent="0.25">
      <c r="A291" s="18" t="str">
        <f>IF(OR(AND(Таблица1[[#This Row],[ID сообщения]]=B290,Таблица1[[#This Row],[№ в теме]]=C290),AND(NOT(Таблица1[[#This Row],[ID сообщения]]=B290),NOT(Таблица1[[#This Row],[№ в теме]]=C290))),"",FALSE)</f>
        <v/>
      </c>
      <c r="B291" s="30">
        <f>1*MID(Таблица1[[#This Row],[Ссылка]],FIND("=",Таблица1[[#This Row],[Ссылка]])+1,FIND("&amp;",Таблица1[[#This Row],[Ссылка]])-FIND("=",Таблица1[[#This Row],[Ссылка]])-1)</f>
        <v>10053</v>
      </c>
      <c r="C291" s="30">
        <f>1*MID(Таблица1[[#This Row],[Ссылка]],FIND("&amp;",Таблица1[[#This Row],[Ссылка]])+11,LEN(Таблица1[[#This Row],[Ссылка]])-FIND("&amp;",Таблица1[[#This Row],[Ссылка]])+10)</f>
        <v>54</v>
      </c>
      <c r="D291" s="52" t="s">
        <v>800</v>
      </c>
      <c r="E291" s="33" t="s">
        <v>1313</v>
      </c>
      <c r="F291" s="46" t="s">
        <v>1093</v>
      </c>
      <c r="G291" s="33" t="s">
        <v>211</v>
      </c>
      <c r="H291" s="33" t="s">
        <v>25</v>
      </c>
      <c r="I291" s="45" t="s">
        <v>1065</v>
      </c>
      <c r="J291" s="23" t="s">
        <v>1065</v>
      </c>
      <c r="K2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Row],[Раздел]],G290)),$D$12),CONCATENATE("[SPOILER=",Таблица1[[#This Row],[Раздел]],"]"),""),IF(EXACT(Таблица1[[#This Row],[Подраздел]],H290),"",CONCATENATE(IF(ISBLANK(Таблица1[[#This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Row],[Подраздел]],H292),"",CONCATENATE("[/LIST]",IF(ISBLANK(Таблица1[[#This Row],[Подраздел]]),"","[/SPOILER]"),IF(AND(NOT(EXACT(Таблица1[[#This Row],[Раздел]],G292)),$D$12),"[/SPOILER]",)))))</f>
        <v>[*][B][COLOR=Silver][FRW][/COLOR][/B] [URL=http://promebelclub.ru/forum/showthread.php?p=10053&amp;postcount=54]Система квадратных труб 40х40 мм Varia Quadro [/URL][/LIST][/SPOILER]</v>
      </c>
      <c r="L291" s="33">
        <f>LEN(Таблица1[[#This Row],[Код]])</f>
        <v>177</v>
      </c>
    </row>
    <row r="292" spans="1:12" x14ac:dyDescent="0.25">
      <c r="A292" s="18" t="str">
        <f>IF(OR(AND(Таблица1[[#This Row],[ID сообщения]]=B291,Таблица1[[#This Row],[№ в теме]]=C291),AND(NOT(Таблица1[[#This Row],[ID сообщения]]=B291),NOT(Таблица1[[#This Row],[№ в теме]]=C291))),"",FALSE)</f>
        <v/>
      </c>
      <c r="B292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292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292" s="52" t="s">
        <v>260</v>
      </c>
      <c r="E292" s="33" t="s">
        <v>1314</v>
      </c>
      <c r="F292" s="46" t="s">
        <v>1096</v>
      </c>
      <c r="G292" s="33" t="s">
        <v>211</v>
      </c>
      <c r="H292" s="33" t="s">
        <v>30</v>
      </c>
      <c r="I292" s="45" t="s">
        <v>1065</v>
      </c>
      <c r="J292" s="23" t="s">
        <v>1065</v>
      </c>
      <c r="K2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Row],[Раздел]],G291)),$D$12),CONCATENATE("[SPOILER=",Таблица1[[#This Row],[Раздел]],"]"),""),IF(EXACT(Таблица1[[#This Row],[Подраздел]],H291),"",CONCATENATE(IF(ISBLANK(Таблица1[[#This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Row],[Подраздел]],H293),"",CONCATENATE("[/LIST]",IF(ISBLANK(Таблица1[[#This Row],[Подраздел]]),"","[/SPOILER]"),IF(AND(NOT(EXACT(Таблица1[[#This Row],[Раздел]],G293)),$D$12),"[/SPOILER]",)))))</f>
        <v>[SPOILER=Подпятники][LIST][*][B][COLOR=DeepSkyBlue][FR3D][/COLOR][/B] [URL=http://promebelclub.ru/forum/showthread.php?p=165148&amp;postcount=458]Опора Подпятник, пластик, чёрный [/URL]</v>
      </c>
      <c r="L292" s="33">
        <f>LEN(Таблица1[[#This Row],[Код]])</f>
        <v>181</v>
      </c>
    </row>
    <row r="293" spans="1:12" x14ac:dyDescent="0.25">
      <c r="A293" s="18" t="str">
        <f>IF(OR(AND(Таблица1[[#This Row],[ID сообщения]]=B292,Таблица1[[#This Row],[№ в теме]]=C292),AND(NOT(Таблица1[[#This Row],[ID сообщения]]=B292),NOT(Таблица1[[#This Row],[№ в теме]]=C292))),"",FALSE)</f>
        <v/>
      </c>
      <c r="B293" s="30">
        <f>1*MID(Таблица1[[#This Row],[Ссылка]],FIND("=",Таблица1[[#This Row],[Ссылка]])+1,FIND("&amp;",Таблица1[[#This Row],[Ссылка]])-FIND("=",Таблица1[[#This Row],[Ссылка]])-1)</f>
        <v>1411</v>
      </c>
      <c r="C293" s="30">
        <f>1*MID(Таблица1[[#This Row],[Ссылка]],FIND("&amp;",Таблица1[[#This Row],[Ссылка]])+11,LEN(Таблица1[[#This Row],[Ссылка]])-FIND("&amp;",Таблица1[[#This Row],[Ссылка]])+10)</f>
        <v>9</v>
      </c>
      <c r="D293" s="52" t="s">
        <v>754</v>
      </c>
      <c r="E293" s="33" t="s">
        <v>1315</v>
      </c>
      <c r="F293" s="46" t="s">
        <v>1093</v>
      </c>
      <c r="G293" s="33" t="s">
        <v>211</v>
      </c>
      <c r="H293" s="33" t="s">
        <v>30</v>
      </c>
      <c r="I293" s="45" t="s">
        <v>1065</v>
      </c>
      <c r="J293" s="46" t="s">
        <v>471</v>
      </c>
      <c r="K2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Row],[Раздел]],G292)),$D$12),CONCATENATE("[SPOILER=",Таблица1[[#This Row],[Раздел]],"]"),""),IF(EXACT(Таблица1[[#This Row],[Подраздел]],H292),"",CONCATENATE(IF(ISBLANK(Таблица1[[#This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Row],[Подраздел]],H294),"",CONCATENATE("[/LIST]",IF(ISBLANK(Таблица1[[#This Row],[Подраздел]]),"","[/SPOILER]"),IF(AND(NOT(EXACT(Таблица1[[#This Row],[Раздел]],G294)),$D$12),"[/SPOILER]",)))))</f>
        <v>[*][B][COLOR=Silver][FRW][/COLOR][/B] [URL=http://promebelclub.ru/forum/showthread.php?p=1411&amp;postcount=9]Подпятник - 2 шт [/URL]</v>
      </c>
      <c r="L293" s="33">
        <f>LEN(Таблица1[[#This Row],[Код]])</f>
        <v>129</v>
      </c>
    </row>
    <row r="294" spans="1:12" x14ac:dyDescent="0.25">
      <c r="A294" s="18" t="str">
        <f>IF(OR(AND(Таблица1[[#This Row],[ID сообщения]]=B293,Таблица1[[#This Row],[№ в теме]]=C293),AND(NOT(Таблица1[[#This Row],[ID сообщения]]=B293),NOT(Таблица1[[#This Row],[№ в теме]]=C293))),"",FALSE)</f>
        <v/>
      </c>
      <c r="B29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29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294" s="52" t="s">
        <v>341</v>
      </c>
      <c r="E294" s="33" t="s">
        <v>397</v>
      </c>
      <c r="F294" s="46"/>
      <c r="G294" s="33" t="s">
        <v>211</v>
      </c>
      <c r="H294" s="33" t="s">
        <v>30</v>
      </c>
      <c r="I294" s="45" t="s">
        <v>1065</v>
      </c>
      <c r="J294" s="23" t="s">
        <v>1065</v>
      </c>
      <c r="K2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Row],[Раздел]],G293)),$D$12),CONCATENATE("[SPOILER=",Таблица1[[#This Row],[Раздел]],"]"),""),IF(EXACT(Таблица1[[#This Row],[Подраздел]],H293),"",CONCATENATE(IF(ISBLANK(Таблица1[[#This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Row],[Подраздел]],H295),"",CONCATENATE("[/LIST]",IF(ISBLANK(Таблица1[[#This Row],[Подраздел]]),"","[/SPOILER]"),IF(AND(NOT(EXACT(Таблица1[[#This Row],[Раздел]],G295)),$D$12),"[/SPOILER]",)))))</f>
        <v>[*][URL=http://promebelclub.ru/forum/showthread.php?p=55385&amp;postcount=217]Подпятник забивной, пластмассовый[/URL][/LIST][/SPOILER]</v>
      </c>
      <c r="L294" s="33">
        <f>LEN(Таблица1[[#This Row],[Код]])</f>
        <v>130</v>
      </c>
    </row>
    <row r="295" spans="1:12" x14ac:dyDescent="0.25">
      <c r="A295" s="18" t="str">
        <f>IF(OR(AND(Таблица1[[#This Row],[ID сообщения]]=B294,Таблица1[[#This Row],[№ в теме]]=C294),AND(NOT(Таблица1[[#This Row],[ID сообщения]]=B294),NOT(Таблица1[[#This Row],[№ в теме]]=C294))),"",FALSE)</f>
        <v/>
      </c>
      <c r="B295" s="30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295" s="30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295" s="52" t="s">
        <v>769</v>
      </c>
      <c r="E295" s="33" t="s">
        <v>1316</v>
      </c>
      <c r="F295" s="46" t="s">
        <v>1093</v>
      </c>
      <c r="G295" s="33" t="s">
        <v>211</v>
      </c>
      <c r="H295" s="33"/>
      <c r="I295" s="45" t="s">
        <v>1065</v>
      </c>
      <c r="J295" s="46" t="s">
        <v>471</v>
      </c>
      <c r="K2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Row],[Раздел]],G294)),$D$12),CONCATENATE("[SPOILER=",Таблица1[[#This Row],[Раздел]],"]"),""),IF(EXACT(Таблица1[[#This Row],[Подраздел]],H294),"",CONCATENATE(IF(ISBLANK(Таблица1[[#This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Row],[Подраздел]],H296),"",CONCATENATE("[/LIST]",IF(ISBLANK(Таблица1[[#This Row],[Подраздел]]),"","[/SPOILER]"),IF(AND(NOT(EXACT(Таблица1[[#This Row],[Раздел]],G296)),$D$12),"[/SPOILER]",)))))</f>
        <v>[LIST][*][B][COLOR=Silver][FRW][/COLOR][/B] [URL=http://promebelclub.ru/forum/showthread.php?p=3874&amp;postcount=17]Опора - разные [/URL]</v>
      </c>
      <c r="L295" s="33">
        <f>LEN(Таблица1[[#This Row],[Код]])</f>
        <v>134</v>
      </c>
    </row>
    <row r="296" spans="1:12" x14ac:dyDescent="0.25">
      <c r="A296" s="18" t="str">
        <f>IF(OR(AND(Таблица1[[#This Row],[ID сообщения]]=B295,Таблица1[[#This Row],[№ в теме]]=C295),AND(NOT(Таблица1[[#This Row],[ID сообщения]]=B295),NOT(Таблица1[[#This Row],[№ в теме]]=C295))),"",FALSE)</f>
        <v/>
      </c>
      <c r="B296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296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296" s="52" t="s">
        <v>793</v>
      </c>
      <c r="E296" s="33" t="s">
        <v>1316</v>
      </c>
      <c r="F296" s="46" t="s">
        <v>1093</v>
      </c>
      <c r="G296" s="33" t="s">
        <v>211</v>
      </c>
      <c r="H296" s="33"/>
      <c r="I296" s="45" t="s">
        <v>1065</v>
      </c>
      <c r="J296" s="46" t="s">
        <v>471</v>
      </c>
      <c r="K2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Row],[Раздел]],G295)),$D$12),CONCATENATE("[SPOILER=",Таблица1[[#This Row],[Раздел]],"]"),""),IF(EXACT(Таблица1[[#This Row],[Подраздел]],H295),"",CONCATENATE(IF(ISBLANK(Таблица1[[#This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Row],[Подраздел]],H297),"",CONCATENATE("[/LIST]",IF(ISBLANK(Таблица1[[#This Row],[Подраздел]]),"","[/SPOILER]"),IF(AND(NOT(EXACT(Таблица1[[#This Row],[Раздел]],G297)),$D$12),"[/SPOILER]",)))))</f>
        <v>[*][B][COLOR=Silver][FRW][/COLOR][/B] [URL=http://promebelclub.ru/forum/showthread.php?p=7828&amp;postcount=46]Опора - разные [/URL]</v>
      </c>
      <c r="L296" s="33">
        <f>LEN(Таблица1[[#This Row],[Код]])</f>
        <v>128</v>
      </c>
    </row>
    <row r="297" spans="1:12" x14ac:dyDescent="0.25">
      <c r="A297" s="18" t="str">
        <f>IF(OR(AND(Таблица1[[#This Row],[ID сообщения]]=B296,Таблица1[[#This Row],[№ в теме]]=C296),AND(NOT(Таблица1[[#This Row],[ID сообщения]]=B296),NOT(Таблица1[[#This Row],[№ в теме]]=C296))),"",FALSE)</f>
        <v/>
      </c>
      <c r="B297" s="30">
        <f>1*MID(Таблица1[[#This Row],[Ссылка]],FIND("=",Таблица1[[#This Row],[Ссылка]])+1,FIND("&amp;",Таблица1[[#This Row],[Ссылка]])-FIND("=",Таблица1[[#This Row],[Ссылка]])-1)</f>
        <v>10651</v>
      </c>
      <c r="C297" s="30">
        <f>1*MID(Таблица1[[#This Row],[Ссылка]],FIND("&amp;",Таблица1[[#This Row],[Ссылка]])+11,LEN(Таблица1[[#This Row],[Ссылка]])-FIND("&amp;",Таблица1[[#This Row],[Ссылка]])+10)</f>
        <v>61</v>
      </c>
      <c r="D297" s="52" t="s">
        <v>807</v>
      </c>
      <c r="E297" s="33" t="s">
        <v>1316</v>
      </c>
      <c r="F297" s="46" t="s">
        <v>1093</v>
      </c>
      <c r="G297" s="33" t="s">
        <v>211</v>
      </c>
      <c r="H297" s="33"/>
      <c r="I297" s="45" t="s">
        <v>1065</v>
      </c>
      <c r="J297" s="46" t="s">
        <v>471</v>
      </c>
      <c r="K2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Row],[Раздел]],G296)),$D$12),CONCATENATE("[SPOILER=",Таблица1[[#This Row],[Раздел]],"]"),""),IF(EXACT(Таблица1[[#This Row],[Подраздел]],H296),"",CONCATENATE(IF(ISBLANK(Таблица1[[#This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Row],[Подраздел]],H298),"",CONCATENATE("[/LIST]",IF(ISBLANK(Таблица1[[#This Row],[Подраздел]]),"","[/SPOILER]"),IF(AND(NOT(EXACT(Таблица1[[#This Row],[Раздел]],G298)),$D$12),"[/SPOILER]",)))))</f>
        <v>[*][B][COLOR=Silver][FRW][/COLOR][/B] [URL=http://promebelclub.ru/forum/showthread.php?p=10651&amp;postcount=61]Опора - разные [/URL]</v>
      </c>
      <c r="L297" s="33">
        <f>LEN(Таблица1[[#This Row],[Код]])</f>
        <v>129</v>
      </c>
    </row>
    <row r="298" spans="1:12" x14ac:dyDescent="0.25">
      <c r="A298" s="18" t="str">
        <f>IF(OR(AND(Таблица1[[#This Row],[ID сообщения]]=B297,Таблица1[[#This Row],[№ в теме]]=C297),AND(NOT(Таблица1[[#This Row],[ID сообщения]]=B297),NOT(Таблица1[[#This Row],[№ в теме]]=C297))),"",FALSE)</f>
        <v/>
      </c>
      <c r="B298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298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298" s="52" t="s">
        <v>777</v>
      </c>
      <c r="E298" s="33" t="s">
        <v>1316</v>
      </c>
      <c r="F298" s="46" t="s">
        <v>1094</v>
      </c>
      <c r="G298" s="33" t="s">
        <v>211</v>
      </c>
      <c r="H298" s="44"/>
      <c r="I298" s="45" t="s">
        <v>1065</v>
      </c>
      <c r="J298" s="23" t="s">
        <v>1065</v>
      </c>
      <c r="K2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Row],[Раздел]],G297)),$D$12),CONCATENATE("[SPOILER=",Таблица1[[#This Row],[Раздел]],"]"),""),IF(EXACT(Таблица1[[#This Row],[Подраздел]],H297),"",CONCATENATE(IF(ISBLANK(Таблица1[[#This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Row],[Подраздел]],H299),"",CONCATENATE("[/LIST]",IF(ISBLANK(Таблица1[[#This Row],[Подраздел]]),"","[/SPOILER]"),IF(AND(NOT(EXACT(Таблица1[[#This Row],[Раздел]],G299)),$D$12),"[/SPOILER]",)))))</f>
        <v>[*][B][COLOR=Black][LDW][/COLOR][/B] [URL=http://promebelclub.ru/forum/showthread.php?p=4542&amp;postcount=27]Опора - разные [/URL]</v>
      </c>
      <c r="L298" s="33">
        <f>LEN(Таблица1[[#This Row],[Код]])</f>
        <v>127</v>
      </c>
    </row>
    <row r="299" spans="1:12" x14ac:dyDescent="0.25">
      <c r="A299" s="59" t="str">
        <f>IF(OR(AND(Таблица1[[#This Row],[ID сообщения]]=B298,Таблица1[[#This Row],[№ в теме]]=C298),AND(NOT(Таблица1[[#This Row],[ID сообщения]]=B298),NOT(Таблица1[[#This Row],[№ в теме]]=C298))),"",FALSE)</f>
        <v/>
      </c>
      <c r="B299" s="60">
        <f>1*MID(Таблица1[[#This Row],[Ссылка]],FIND("=",Таблица1[[#This Row],[Ссылка]])+1,FIND("&amp;",Таблица1[[#This Row],[Ссылка]])-FIND("=",Таблица1[[#This Row],[Ссылка]])-1)</f>
        <v>365839</v>
      </c>
      <c r="C299" s="60">
        <f>1*MID(Таблица1[[#This Row],[Ссылка]],FIND("&amp;",Таблица1[[#This Row],[Ссылка]])+11,LEN(Таблица1[[#This Row],[Ссылка]])-FIND("&amp;",Таблица1[[#This Row],[Ссылка]])+10)</f>
        <v>1030</v>
      </c>
      <c r="D299" s="53" t="s">
        <v>2027</v>
      </c>
      <c r="E299" s="63" t="s">
        <v>2028</v>
      </c>
      <c r="F299" s="23" t="s">
        <v>1099</v>
      </c>
      <c r="G299" s="38" t="s">
        <v>211</v>
      </c>
      <c r="H299" s="21"/>
      <c r="I299" s="23" t="s">
        <v>1065</v>
      </c>
      <c r="J299" s="23" t="s">
        <v>1065</v>
      </c>
      <c r="K2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Row],[Раздел]],G298)),$D$12),CONCATENATE("[SPOILER=",Таблица1[[#This Row],[Раздел]],"]"),""),IF(EXACT(Таблица1[[#This Row],[Подраздел]],H298),"",CONCATENATE(IF(ISBLANK(Таблица1[[#This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Row],[Подраздел]],H300),"",CONCATENATE("[/LIST]",IF(ISBLANK(Таблица1[[#This Row],[Подраздел]]),"","[/SPOILER]"),IF(AND(NOT(EXACT(Таблица1[[#This Row],[Раздел]],G300)),$D$12),"[/SPOILER]",)))))</f>
        <v>[*][B][COLOR=Blue][B3D][/COLOR][/B] [URL=http://promebelclub.ru/forum/showthread.php?p=365839&amp;postcount=1030]Опорная ножка VRN8019M для шкаф-кровати (для Б8)[/URL]</v>
      </c>
      <c r="L299" s="39">
        <f>LEN(Таблица1[[#This Row],[Код]])</f>
        <v>163</v>
      </c>
    </row>
    <row r="300" spans="1:12" x14ac:dyDescent="0.25">
      <c r="A300" s="59" t="str">
        <f>IF(OR(AND(Таблица1[[#This Row],[ID сообщения]]=B299,Таблица1[[#This Row],[№ в теме]]=C299),AND(NOT(Таблица1[[#This Row],[ID сообщения]]=B299),NOT(Таблица1[[#This Row],[№ в теме]]=C299))),"",FALSE)</f>
        <v/>
      </c>
      <c r="B300" s="60">
        <f>1*MID(Таблица1[[#This Row],[Ссылка]],FIND("=",Таблица1[[#This Row],[Ссылка]])+1,FIND("&amp;",Таблица1[[#This Row],[Ссылка]])-FIND("=",Таблица1[[#This Row],[Ссылка]])-1)</f>
        <v>366395</v>
      </c>
      <c r="C300" s="60">
        <f>1*MID(Таблица1[[#This Row],[Ссылка]],FIND("&amp;",Таблица1[[#This Row],[Ссылка]])+11,LEN(Таблица1[[#This Row],[Ссылка]])-FIND("&amp;",Таблица1[[#This Row],[Ссылка]])+10)</f>
        <v>1034</v>
      </c>
      <c r="D300" s="53" t="s">
        <v>2030</v>
      </c>
      <c r="E300" s="63" t="s">
        <v>2029</v>
      </c>
      <c r="F300" s="23" t="s">
        <v>1099</v>
      </c>
      <c r="G300" s="38" t="s">
        <v>211</v>
      </c>
      <c r="H300" s="21"/>
      <c r="I300" s="23" t="s">
        <v>1065</v>
      </c>
      <c r="J300" s="23" t="s">
        <v>1065</v>
      </c>
      <c r="K3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Row],[Раздел]],G299)),$D$12),CONCATENATE("[SPOILER=",Таблица1[[#This Row],[Раздел]],"]"),""),IF(EXACT(Таблица1[[#This Row],[Подраздел]],H299),"",CONCATENATE(IF(ISBLANK(Таблица1[[#This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Row],[Подраздел]],H301),"",CONCATENATE("[/LIST]",IF(ISBLANK(Таблица1[[#This Row],[Подраздел]]),"","[/SPOILER]"),IF(AND(NOT(EXACT(Таблица1[[#This Row],[Раздел]],G301)),$D$12),"[/SPOILER]",)))))</f>
        <v>[*][B][COLOR=Blue][B3D][/COLOR][/B] [URL=http://promebelclub.ru/forum/showthread.php?p=366395&amp;postcount=1034]Опорная ножка VRN8019M для шкаф-кровати (для Б9)[/URL]</v>
      </c>
      <c r="L300" s="39">
        <f>LEN(Таблица1[[#This Row],[Код]])</f>
        <v>163</v>
      </c>
    </row>
    <row r="301" spans="1:12" x14ac:dyDescent="0.25">
      <c r="A301" s="59" t="str">
        <f>IF(OR(AND(Таблица1[[#This Row],[ID сообщения]]=B300,Таблица1[[#This Row],[№ в теме]]=C300),AND(NOT(Таблица1[[#This Row],[ID сообщения]]=B300),NOT(Таблица1[[#This Row],[№ в теме]]=C300))),"",FALSE)</f>
        <v/>
      </c>
      <c r="B301" s="60">
        <f>1*MID(Таблица1[[#This Row],[Ссылка]],FIND("=",Таблица1[[#This Row],[Ссылка]])+1,FIND("&amp;",Таблица1[[#This Row],[Ссылка]])-FIND("=",Таблица1[[#This Row],[Ссылка]])-1)</f>
        <v>372842</v>
      </c>
      <c r="C301" s="60">
        <f>1*MID(Таблица1[[#This Row],[Ссылка]],FIND("&amp;",Таблица1[[#This Row],[Ссылка]])+11,LEN(Таблица1[[#This Row],[Ссылка]])-FIND("&amp;",Таблица1[[#This Row],[Ссылка]])+10)</f>
        <v>1082</v>
      </c>
      <c r="D301" s="53" t="s">
        <v>2046</v>
      </c>
      <c r="E301" s="63" t="s">
        <v>2047</v>
      </c>
      <c r="F301" s="23" t="s">
        <v>1095</v>
      </c>
      <c r="G301" s="38" t="s">
        <v>211</v>
      </c>
      <c r="H301" s="21"/>
      <c r="I301" s="23" t="s">
        <v>1065</v>
      </c>
      <c r="J301" s="23" t="s">
        <v>1065</v>
      </c>
      <c r="K3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Row],[Раздел]],G300)),$D$12),CONCATENATE("[SPOILER=",Таблица1[[#This Row],[Раздел]],"]"),""),IF(EXACT(Таблица1[[#This Row],[Подраздел]],H300),"",CONCATENATE(IF(ISBLANK(Таблица1[[#This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Row],[Подраздел]],H302),"",CONCATENATE("[/LIST]",IF(ISBLANK(Таблица1[[#This Row],[Подраздел]]),"","[/SPOILER]"),IF(AND(NOT(EXACT(Таблица1[[#This Row],[Раздел]],G302)),$D$12),"[/SPOILER]",)))))</f>
        <v>[*][B][COLOR=Gray][F3D][/COLOR][/B] [URL=http://promebelclub.ru/forum/showthread.php?p=372842&amp;postcount=1082]Фурнитура Гратис[/URL][/LIST]</v>
      </c>
      <c r="L301" s="39">
        <f>LEN(Таблица1[[#This Row],[Код]])</f>
        <v>138</v>
      </c>
    </row>
    <row r="302" spans="1:12" x14ac:dyDescent="0.25">
      <c r="A302" s="18" t="str">
        <f>IF(OR(AND(Таблица1[[#This Row],[ID сообщения]]=B301,Таблица1[[#This Row],[№ в теме]]=C301),AND(NOT(Таблица1[[#This Row],[ID сообщения]]=B301),NOT(Таблица1[[#This Row],[№ в теме]]=C301))),"",FALSE)</f>
        <v/>
      </c>
      <c r="B302" s="30">
        <f>1*MID(Таблица1[[#This Row],[Ссылка]],FIND("=",Таблица1[[#This Row],[Ссылка]])+1,FIND("&amp;",Таблица1[[#This Row],[Ссылка]])-FIND("=",Таблица1[[#This Row],[Ссылка]])-1)</f>
        <v>215766</v>
      </c>
      <c r="C302" s="30">
        <f>1*MID(Таблица1[[#This Row],[Ссылка]],FIND("&amp;",Таблица1[[#This Row],[Ссылка]])+11,LEN(Таблица1[[#This Row],[Ссылка]])-FIND("&amp;",Таблица1[[#This Row],[Ссылка]])+10)</f>
        <v>544</v>
      </c>
      <c r="D302" s="52" t="s">
        <v>305</v>
      </c>
      <c r="E302" s="33" t="s">
        <v>1317</v>
      </c>
      <c r="F302" s="46" t="s">
        <v>1093</v>
      </c>
      <c r="G302" s="33" t="s">
        <v>212</v>
      </c>
      <c r="H302" s="44" t="s">
        <v>32</v>
      </c>
      <c r="I302" s="45" t="s">
        <v>1065</v>
      </c>
      <c r="J302" s="23" t="s">
        <v>1065</v>
      </c>
      <c r="K3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Row],[Раздел]],G301)),$D$12),CONCATENATE("[SPOILER=",Таблица1[[#This Row],[Раздел]],"]"),""),IF(EXACT(Таблица1[[#This Row],[Подраздел]],H301),"",CONCATENATE(IF(ISBLANK(Таблица1[[#This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Row],[Подраздел]],H303),"",CONCATENATE("[/LIST]",IF(ISBLANK(Таблица1[[#This Row],[Подраздел]]),"","[/SPOILER]"),IF(AND(NOT(EXACT(Таблица1[[#This Row],[Раздел]],G303)),$D$12),"[/SPOILER]",)))))</f>
        <v>[SPOILER=Для стекла][LIST][*][B][COLOR=Silver][FRW][/COLOR][/B] [URL=http://promebelclub.ru/forum/showthread.php?p=215766&amp;postcount=544]Петля для вкладной двери из стекла (2шт) [/URL]</v>
      </c>
      <c r="L302" s="33">
        <f>LEN(Таблица1[[#This Row],[Код]])</f>
        <v>183</v>
      </c>
    </row>
    <row r="303" spans="1:12" x14ac:dyDescent="0.25">
      <c r="A303" s="18" t="str">
        <f>IF(OR(AND(Таблица1[[#This Row],[ID сообщения]]=B302,Таблица1[[#This Row],[№ в теме]]=C302),AND(NOT(Таблица1[[#This Row],[ID сообщения]]=B302),NOT(Таблица1[[#This Row],[№ в теме]]=C302))),"",FALSE)</f>
        <v/>
      </c>
      <c r="B303" s="30">
        <f>1*MID(Таблица1[[#This Row],[Ссылка]],FIND("=",Таблица1[[#This Row],[Ссылка]])+1,FIND("&amp;",Таблица1[[#This Row],[Ссылка]])-FIND("=",Таблица1[[#This Row],[Ссылка]])-1)</f>
        <v>215766</v>
      </c>
      <c r="C303" s="30">
        <f>1*MID(Таблица1[[#This Row],[Ссылка]],FIND("&amp;",Таблица1[[#This Row],[Ссылка]])+11,LEN(Таблица1[[#This Row],[Ссылка]])-FIND("&amp;",Таблица1[[#This Row],[Ссылка]])+10)</f>
        <v>544</v>
      </c>
      <c r="D303" s="52" t="s">
        <v>305</v>
      </c>
      <c r="E303" s="33" t="s">
        <v>1318</v>
      </c>
      <c r="F303" s="46" t="s">
        <v>1093</v>
      </c>
      <c r="G303" s="33" t="s">
        <v>212</v>
      </c>
      <c r="H303" s="44" t="s">
        <v>32</v>
      </c>
      <c r="I303" s="45" t="s">
        <v>1065</v>
      </c>
      <c r="J303" s="23" t="s">
        <v>1065</v>
      </c>
      <c r="K3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Row],[Раздел]],G302)),$D$12),CONCATENATE("[SPOILER=",Таблица1[[#This Row],[Раздел]],"]"),""),IF(EXACT(Таблица1[[#This Row],[Подраздел]],H302),"",CONCATENATE(IF(ISBLANK(Таблица1[[#This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Row],[Подраздел]],H304),"",CONCATENATE("[/LIST]",IF(ISBLANK(Таблица1[[#This Row],[Подраздел]]),"","[/SPOILER]"),IF(AND(NOT(EXACT(Таблица1[[#This Row],[Раздел]],G304)),$D$12),"[/SPOILER]",)))))</f>
        <v>[*][B][COLOR=Silver][FRW][/COLOR][/B] [URL=http://promebelclub.ru/forum/showthread.php?p=215766&amp;postcount=544]Петля для вкладной стеклянной двери (2шт. + ручка) [/URL]</v>
      </c>
      <c r="L303" s="33">
        <f>LEN(Таблица1[[#This Row],[Код]])</f>
        <v>167</v>
      </c>
    </row>
    <row r="304" spans="1:12" x14ac:dyDescent="0.25">
      <c r="A304" s="63" t="str">
        <f>IF(OR(AND(Таблица1[[#This Row],[ID сообщения]]=B303,Таблица1[[#This Row],[№ в теме]]=C303),AND(NOT(Таблица1[[#This Row],[ID сообщения]]=B303),NOT(Таблица1[[#This Row],[№ в теме]]=C303))),"",FALSE)</f>
        <v/>
      </c>
      <c r="B304" s="33">
        <f>1*MID(Таблица1[[#This Row],[Ссылка]],FIND("=",Таблица1[[#This Row],[Ссылка]])+1,FIND("&amp;",Таблица1[[#This Row],[Ссылка]])-FIND("=",Таблица1[[#This Row],[Ссылка]])-1)</f>
        <v>274462</v>
      </c>
      <c r="C304" s="33">
        <f>1*MID(Таблица1[[#This Row],[Ссылка]],FIND("&amp;",Таблица1[[#This Row],[Ссылка]])+11,LEN(Таблица1[[#This Row],[Ссылка]])-FIND("&amp;",Таблица1[[#This Row],[Ссылка]])+10)</f>
        <v>701</v>
      </c>
      <c r="D304" s="53" t="s">
        <v>631</v>
      </c>
      <c r="E304" s="33" t="s">
        <v>632</v>
      </c>
      <c r="F304" s="46"/>
      <c r="G304" s="33" t="s">
        <v>212</v>
      </c>
      <c r="H304" s="44" t="s">
        <v>32</v>
      </c>
      <c r="I304" s="45" t="s">
        <v>1065</v>
      </c>
      <c r="J304" s="23" t="s">
        <v>1065</v>
      </c>
      <c r="K3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Row],[Раздел]],G303)),$D$12),CONCATENATE("[SPOILER=",Таблица1[[#This Row],[Раздел]],"]"),""),IF(EXACT(Таблица1[[#This Row],[Подраздел]],H303),"",CONCATENATE(IF(ISBLANK(Таблица1[[#This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Row],[Подраздел]],H305),"",CONCATENATE("[/LIST]",IF(ISBLANK(Таблица1[[#This Row],[Подраздел]]),"","[/SPOILER]"),IF(AND(NOT(EXACT(Таблица1[[#This Row],[Раздел]],G305)),$D$12),"[/SPOILER]",)))))</f>
        <v>[*][URL=http://promebelclub.ru/forum/showthread.php?p=274462&amp;postcount=701]Петля для стекла наружная[/URL]</v>
      </c>
      <c r="L304" s="33">
        <f>LEN(Таблица1[[#This Row],[Код]])</f>
        <v>106</v>
      </c>
    </row>
    <row r="305" spans="1:12" x14ac:dyDescent="0.25">
      <c r="A305" s="18" t="str">
        <f>IF(OR(AND(Таблица1[[#This Row],[ID сообщения]]=B258,Таблица1[[#This Row],[№ в теме]]=C258),AND(NOT(Таблица1[[#This Row],[ID сообщения]]=B258),NOT(Таблица1[[#This Row],[№ в теме]]=C258))),"",FALSE)</f>
        <v/>
      </c>
      <c r="B305" s="30">
        <f>1*MID(Таблица1[[#This Row],[Ссылка]],FIND("=",Таблица1[[#This Row],[Ссылка]])+1,FIND("&amp;",Таблица1[[#This Row],[Ссылка]])-FIND("=",Таблица1[[#This Row],[Ссылка]])-1)</f>
        <v>149765</v>
      </c>
      <c r="C305" s="30">
        <f>1*MID(Таблица1[[#This Row],[Ссылка]],FIND("&amp;",Таблица1[[#This Row],[Ссылка]])+11,LEN(Таблица1[[#This Row],[Ссылка]])-FIND("&amp;",Таблица1[[#This Row],[Ссылка]])+10)</f>
        <v>422</v>
      </c>
      <c r="D305" s="52" t="s">
        <v>999</v>
      </c>
      <c r="E305" s="33" t="s">
        <v>1319</v>
      </c>
      <c r="F305" s="46" t="s">
        <v>1095</v>
      </c>
      <c r="G305" s="33" t="s">
        <v>212</v>
      </c>
      <c r="H305" s="44" t="s">
        <v>32</v>
      </c>
      <c r="I305" s="45" t="s">
        <v>1065</v>
      </c>
      <c r="J305" s="23" t="s">
        <v>1065</v>
      </c>
      <c r="K3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Row],[Раздел]],G304)),$D$12),CONCATENATE("[SPOILER=",Таблица1[[#This Row],[Раздел]],"]"),""),IF(EXACT(Таблица1[[#This Row],[Подраздел]],H304),"",CONCATENATE(IF(ISBLANK(Таблица1[[#This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Row],[Подраздел]],H306),"",CONCATENATE("[/LIST]",IF(ISBLANK(Таблица1[[#This Row],[Подраздел]]),"","[/SPOILER]"),IF(AND(NOT(EXACT(Таблица1[[#This Row],[Раздел]],G306)),$D$12),"[/SPOILER]",)))))</f>
        <v>[*][B][COLOR=Gray][F3D][/COLOR][/B] [URL=http://promebelclub.ru/forum/showthread.php?p=149765&amp;postcount=422]Петля для стекла с магнитом [/URL]</v>
      </c>
      <c r="L305" s="33">
        <f>LEN(Таблица1[[#This Row],[Код]])</f>
        <v>142</v>
      </c>
    </row>
    <row r="306" spans="1:12" x14ac:dyDescent="0.25">
      <c r="A306" s="63" t="str">
        <f>IF(OR(AND(Таблица1[[#This Row],[ID сообщения]]=B305,Таблица1[[#This Row],[№ в теме]]=C305),AND(NOT(Таблица1[[#This Row],[ID сообщения]]=B305),NOT(Таблица1[[#This Row],[№ в теме]]=C305))),"",FALSE)</f>
        <v/>
      </c>
      <c r="B306" s="33">
        <f>1*MID(Таблица1[[#This Row],[Ссылка]],FIND("=",Таблица1[[#This Row],[Ссылка]])+1,FIND("&amp;",Таблица1[[#This Row],[Ссылка]])-FIND("=",Таблица1[[#This Row],[Ссылка]])-1)</f>
        <v>353231</v>
      </c>
      <c r="C306" s="33">
        <f>1*MID(Таблица1[[#This Row],[Ссылка]],FIND("&amp;",Таблица1[[#This Row],[Ссылка]])+11,LEN(Таблица1[[#This Row],[Ссылка]])-FIND("&amp;",Таблица1[[#This Row],[Ссылка]])+10)</f>
        <v>920</v>
      </c>
      <c r="D306" s="53" t="s">
        <v>209</v>
      </c>
      <c r="E306" s="33" t="s">
        <v>1320</v>
      </c>
      <c r="F306" s="46" t="s">
        <v>1095</v>
      </c>
      <c r="G306" s="47" t="s">
        <v>212</v>
      </c>
      <c r="H306" s="33" t="s">
        <v>32</v>
      </c>
      <c r="I306" s="45" t="s">
        <v>1065</v>
      </c>
      <c r="J306" s="23" t="s">
        <v>1065</v>
      </c>
      <c r="K3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Row],[Раздел]],G305)),$D$12),CONCATENATE("[SPOILER=",Таблица1[[#This Row],[Раздел]],"]"),""),IF(EXACT(Таблица1[[#This Row],[Подраздел]],H305),"",CONCATENATE(IF(ISBLANK(Таблица1[[#This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Row],[Подраздел]],H307),"",CONCATENATE("[/LIST]",IF(ISBLANK(Таблица1[[#This Row],[Подраздел]]),"","[/SPOILER]"),IF(AND(NOT(EXACT(Таблица1[[#This Row],[Раздел]],G307)),$D$12),"[/SPOILER]",)))))</f>
        <v>[*][B][COLOR=Gray][F3D][/COLOR][/B] [URL=http://promebelclub.ru/forum/showthread.php?p=353231&amp;postcount=920]Петля Мини для стекла [/URL]</v>
      </c>
      <c r="L306" s="33">
        <f>LEN(Таблица1[[#This Row],[Код]])</f>
        <v>136</v>
      </c>
    </row>
    <row r="307" spans="1:12" x14ac:dyDescent="0.25">
      <c r="A307" s="18" t="str">
        <f>IF(OR(AND(Таблица1[[#This Row],[ID сообщения]]=B306,Таблица1[[#This Row],[№ в теме]]=C306),AND(NOT(Таблица1[[#This Row],[ID сообщения]]=B306),NOT(Таблица1[[#This Row],[№ в теме]]=C306))),"",FALSE)</f>
        <v/>
      </c>
      <c r="B307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307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307" s="52" t="s">
        <v>256</v>
      </c>
      <c r="E307" s="33" t="s">
        <v>1321</v>
      </c>
      <c r="F307" s="46" t="s">
        <v>1093</v>
      </c>
      <c r="G307" s="33" t="s">
        <v>212</v>
      </c>
      <c r="H307" s="44" t="s">
        <v>32</v>
      </c>
      <c r="I307" s="45" t="s">
        <v>1065</v>
      </c>
      <c r="J307" s="46" t="s">
        <v>471</v>
      </c>
      <c r="K3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Row],[Раздел]],G306)),$D$12),CONCATENATE("[SPOILER=",Таблица1[[#This Row],[Раздел]],"]"),""),IF(EXACT(Таблица1[[#This Row],[Подраздел]],H306),"",CONCATENATE(IF(ISBLANK(Таблица1[[#This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Row],[Подраздел]],H308),"",CONCATENATE("[/LIST]",IF(ISBLANK(Таблица1[[#This Row],[Подраздел]]),"","[/SPOILER]"),IF(AND(NOT(EXACT(Таблица1[[#This Row],[Раздел]],G308)),$D$12),"[/SPOILER]",)))))</f>
        <v>[*][B][COLOR=Silver][FRW][/COLOR][/B] [URL=http://promebelclub.ru/forum/showthread.php?p=188517&amp;postcount=481]Петля поворотная для стекла С3005 [/URL][/LIST][/SPOILER]</v>
      </c>
      <c r="L307" s="33">
        <f>LEN(Таблица1[[#This Row],[Код]])</f>
        <v>167</v>
      </c>
    </row>
    <row r="308" spans="1:12" x14ac:dyDescent="0.25">
      <c r="A308" s="63" t="str">
        <f>IF(OR(AND(Таблица1[[#This Row],[ID сообщения]]=B307,Таблица1[[#This Row],[№ в теме]]=C307),AND(NOT(Таблица1[[#This Row],[ID сообщения]]=B307),NOT(Таблица1[[#This Row],[№ в теме]]=C307))),"",FALSE)</f>
        <v/>
      </c>
      <c r="B308" s="33">
        <f>1*MID(Таблица1[[#This Row],[Ссылка]],FIND("=",Таблица1[[#This Row],[Ссылка]])+1,FIND("&amp;",Таблица1[[#This Row],[Ссылка]])-FIND("=",Таблица1[[#This Row],[Ссылка]])-1)</f>
        <v>286828</v>
      </c>
      <c r="C308" s="33">
        <f>1*MID(Таблица1[[#This Row],[Ссылка]],FIND("&amp;",Таблица1[[#This Row],[Ссылка]])+11,LEN(Таблица1[[#This Row],[Ссылка]])-FIND("&amp;",Таблица1[[#This Row],[Ссылка]])+10)</f>
        <v>731</v>
      </c>
      <c r="D308" s="53" t="s">
        <v>633</v>
      </c>
      <c r="E308" s="33" t="s">
        <v>634</v>
      </c>
      <c r="F308" s="46"/>
      <c r="G308" s="33" t="s">
        <v>212</v>
      </c>
      <c r="H308" s="44" t="s">
        <v>33</v>
      </c>
      <c r="I308" s="45" t="s">
        <v>1065</v>
      </c>
      <c r="J308" s="23" t="s">
        <v>1065</v>
      </c>
      <c r="K3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Row],[Раздел]],G307)),$D$12),CONCATENATE("[SPOILER=",Таблица1[[#This Row],[Раздел]],"]"),""),IF(EXACT(Таблица1[[#This Row],[Подраздел]],H307),"",CONCATENATE(IF(ISBLANK(Таблица1[[#This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Row],[Подраздел]],H309),"",CONCATENATE("[/LIST]",IF(ISBLANK(Таблица1[[#This Row],[Подраздел]]),"","[/SPOILER]"),IF(AND(NOT(EXACT(Таблица1[[#This Row],[Раздел]],G309)),$D$12),"[/SPOILER]",)))))</f>
        <v>[SPOILER=Специальные][LIST][*][URL=http://promebelclub.ru/forum/showthread.php?p=286828&amp;postcount=731]Петля карточная [/URL]</v>
      </c>
      <c r="L308" s="33">
        <f>LEN(Таблица1[[#This Row],[Код]])</f>
        <v>124</v>
      </c>
    </row>
    <row r="309" spans="1:12" x14ac:dyDescent="0.25">
      <c r="A309" s="18" t="str">
        <f>IF(OR(AND(Таблица1[[#This Row],[ID сообщения]]=B308,Таблица1[[#This Row],[№ в теме]]=C308),AND(NOT(Таблица1[[#This Row],[ID сообщения]]=B308),NOT(Таблица1[[#This Row],[№ в теме]]=C308))),"",FALSE)</f>
        <v/>
      </c>
      <c r="B30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30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309" s="52" t="s">
        <v>341</v>
      </c>
      <c r="E309" s="33" t="s">
        <v>400</v>
      </c>
      <c r="F309" s="46"/>
      <c r="G309" s="33" t="s">
        <v>212</v>
      </c>
      <c r="H309" s="44" t="s">
        <v>33</v>
      </c>
      <c r="I309" s="45" t="s">
        <v>1065</v>
      </c>
      <c r="J309" s="23" t="s">
        <v>1065</v>
      </c>
      <c r="K3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Row],[Раздел]],G308)),$D$12),CONCATENATE("[SPOILER=",Таблица1[[#This Row],[Раздел]],"]"),""),IF(EXACT(Таблица1[[#This Row],[Подраздел]],H308),"",CONCATENATE(IF(ISBLANK(Таблица1[[#This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Row],[Подраздел]],H310),"",CONCATENATE("[/LIST]",IF(ISBLANK(Таблица1[[#This Row],[Подраздел]]),"","[/SPOILER]"),IF(AND(NOT(EXACT(Таблица1[[#This Row],[Раздел]],G310)),$D$12),"[/SPOILER]",)))))</f>
        <v>[*][URL=http://promebelclub.ru/forum/showthread.php?p=55385&amp;postcount=217]Петля карточная быстрый монтаж Hettich[/URL]</v>
      </c>
      <c r="L309" s="33">
        <f>LEN(Таблица1[[#This Row],[Код]])</f>
        <v>118</v>
      </c>
    </row>
    <row r="310" spans="1:12" x14ac:dyDescent="0.25">
      <c r="A310" s="25" t="str">
        <f>IF(OR(AND(Таблица1[[#This Row],[ID сообщения]]=B309,Таблица1[[#This Row],[№ в теме]]=C309),AND(NOT(Таблица1[[#This Row],[ID сообщения]]=B309),NOT(Таблица1[[#This Row],[№ в теме]]=C309))),"",FALSE)</f>
        <v/>
      </c>
      <c r="B310" s="32">
        <f>1*MID(Таблица1[[#This Row],[Ссылка]],FIND("=",Таблица1[[#This Row],[Ссылка]])+1,FIND("&amp;",Таблица1[[#This Row],[Ссылка]])-FIND("=",Таблица1[[#This Row],[Ссылка]])-1)</f>
        <v>130241</v>
      </c>
      <c r="C310" s="32">
        <f>1*MID(Таблица1[[#This Row],[Ссылка]],FIND("&amp;",Таблица1[[#This Row],[Ссылка]])+11,LEN(Таблица1[[#This Row],[Ссылка]])-FIND("&amp;",Таблица1[[#This Row],[Ссылка]])+10)</f>
        <v>359</v>
      </c>
      <c r="D310" s="54" t="s">
        <v>895</v>
      </c>
      <c r="E310" s="48" t="s">
        <v>1322</v>
      </c>
      <c r="F310" s="65" t="s">
        <v>1093</v>
      </c>
      <c r="G310" s="49" t="s">
        <v>212</v>
      </c>
      <c r="H310" s="44" t="s">
        <v>33</v>
      </c>
      <c r="I310" s="45" t="s">
        <v>1065</v>
      </c>
      <c r="J310" s="23" t="s">
        <v>1065</v>
      </c>
      <c r="K3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Row],[Раздел]],G309)),$D$12),CONCATENATE("[SPOILER=",Таблица1[[#This Row],[Раздел]],"]"),""),IF(EXACT(Таблица1[[#This Row],[Подраздел]],H309),"",CONCATENATE(IF(ISBLANK(Таблица1[[#This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Row],[Подраздел]],H311),"",CONCATENATE("[/LIST]",IF(ISBLANK(Таблица1[[#This Row],[Подраздел]]),"","[/SPOILER]"),IF(AND(NOT(EXACT(Таблица1[[#This Row],[Раздел]],G311)),$D$12),"[/SPOILER]",)))))</f>
        <v>[*][B][COLOR=Silver][FRW][/COLOR][/B] [URL=http://promebelclub.ru/forum/showthread.php?p=130241&amp;postcount=359]Петля Рояльная [/URL]</v>
      </c>
      <c r="L310" s="33">
        <f>LEN(Таблица1[[#This Row],[Код]])</f>
        <v>131</v>
      </c>
    </row>
    <row r="311" spans="1:12" x14ac:dyDescent="0.25">
      <c r="A311" s="18" t="str">
        <f>IF(OR(AND(Таблица1[[#This Row],[ID сообщения]]=B310,Таблица1[[#This Row],[№ в теме]]=C310),AND(NOT(Таблица1[[#This Row],[ID сообщения]]=B310),NOT(Таблица1[[#This Row],[№ в теме]]=C310))),"",FALSE)</f>
        <v/>
      </c>
      <c r="B311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311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311" s="52" t="s">
        <v>267</v>
      </c>
      <c r="E311" s="33" t="s">
        <v>1323</v>
      </c>
      <c r="F311" s="46" t="s">
        <v>1093</v>
      </c>
      <c r="G311" s="33" t="s">
        <v>212</v>
      </c>
      <c r="H311" s="44" t="s">
        <v>33</v>
      </c>
      <c r="I311" s="45" t="s">
        <v>1065</v>
      </c>
      <c r="J311" s="23" t="s">
        <v>1065</v>
      </c>
      <c r="K3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Row],[Раздел]],G310)),$D$12),CONCATENATE("[SPOILER=",Таблица1[[#This Row],[Раздел]],"]"),""),IF(EXACT(Таблица1[[#This Row],[Подраздел]],H310),"",CONCATENATE(IF(ISBLANK(Таблица1[[#This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Row],[Подраздел]],H312),"",CONCATENATE("[/LIST]",IF(ISBLANK(Таблица1[[#This Row],[Подраздел]]),"","[/SPOILER]"),IF(AND(NOT(EXACT(Таблица1[[#This Row],[Раздел]],G312)),$D$12),"[/SPOILER]",)))))</f>
        <v>[*][B][COLOR=Silver][FRW][/COLOR][/B] [URL=http://promebelclub.ru/forum/showthread.php?p=184827&amp;postcount=475]Петля рояльная [/URL]</v>
      </c>
      <c r="L311" s="33">
        <f>LEN(Таблица1[[#This Row],[Код]])</f>
        <v>131</v>
      </c>
    </row>
    <row r="312" spans="1:12" x14ac:dyDescent="0.25">
      <c r="A312" s="18" t="str">
        <f>IF(OR(AND(Таблица1[[#This Row],[ID сообщения]]=B311,Таблица1[[#This Row],[№ в теме]]=C311),AND(NOT(Таблица1[[#This Row],[ID сообщения]]=B311),NOT(Таблица1[[#This Row],[№ в теме]]=C311))),"",FALSE)</f>
        <v/>
      </c>
      <c r="B312" s="30">
        <f>1*MID(Таблица1[[#This Row],[Ссылка]],FIND("=",Таблица1[[#This Row],[Ссылка]])+1,FIND("&amp;",Таблица1[[#This Row],[Ссылка]])-FIND("=",Таблица1[[#This Row],[Ссылка]])-1)</f>
        <v>124607</v>
      </c>
      <c r="C312" s="30">
        <f>1*MID(Таблица1[[#This Row],[Ссылка]],FIND("&amp;",Таблица1[[#This Row],[Ссылка]])+11,LEN(Таблица1[[#This Row],[Ссылка]])-FIND("&amp;",Таблица1[[#This Row],[Ссылка]])+10)</f>
        <v>324</v>
      </c>
      <c r="D312" s="52" t="s">
        <v>919</v>
      </c>
      <c r="E312" s="33" t="s">
        <v>1324</v>
      </c>
      <c r="F312" s="46" t="s">
        <v>1095</v>
      </c>
      <c r="G312" s="33" t="s">
        <v>212</v>
      </c>
      <c r="H312" s="44" t="s">
        <v>33</v>
      </c>
      <c r="I312" s="45" t="s">
        <v>1065</v>
      </c>
      <c r="J312" s="23" t="s">
        <v>1065</v>
      </c>
      <c r="K3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Row],[Раздел]],G311)),$D$12),CONCATENATE("[SPOILER=",Таблица1[[#This Row],[Раздел]],"]"),""),IF(EXACT(Таблица1[[#This Row],[Подраздел]],H311),"",CONCATENATE(IF(ISBLANK(Таблица1[[#This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Row],[Подраздел]],H313),"",CONCATENATE("[/LIST]",IF(ISBLANK(Таблица1[[#This Row],[Подраздел]]),"","[/SPOILER]"),IF(AND(NOT(EXACT(Таблица1[[#This Row],[Раздел]],G313)),$D$12),"[/SPOILER]",)))))</f>
        <v>[*][B][COLOR=Gray][F3D][/COLOR][/B] [URL=http://promebelclub.ru/forum/showthread.php?p=124607&amp;postcount=324]Петля секретерная [/URL][/LIST][/SPOILER]</v>
      </c>
      <c r="L312" s="33">
        <f>LEN(Таблица1[[#This Row],[Код]])</f>
        <v>149</v>
      </c>
    </row>
    <row r="313" spans="1:12" x14ac:dyDescent="0.25">
      <c r="A313" s="59" t="str">
        <f>IF(OR(AND(Таблица1[[#This Row],[ID сообщения]]=B312,Таблица1[[#This Row],[№ в теме]]=C312),AND(NOT(Таблица1[[#This Row],[ID сообщения]]=B312),NOT(Таблица1[[#This Row],[№ в теме]]=C312))),"",FALSE)</f>
        <v/>
      </c>
      <c r="B313" s="60">
        <f>1*MID(Таблица1[[#This Row],[Ссылка]],FIND("=",Таблица1[[#This Row],[Ссылка]])+1,FIND("&amp;",Таблица1[[#This Row],[Ссылка]])-FIND("=",Таблица1[[#This Row],[Ссылка]])-1)</f>
        <v>358353</v>
      </c>
      <c r="C313" s="60">
        <f>1*MID(Таблица1[[#This Row],[Ссылка]],FIND("&amp;",Таблица1[[#This Row],[Ссылка]])+11,LEN(Таблица1[[#This Row],[Ссылка]])-FIND("&amp;",Таблица1[[#This Row],[Ссылка]])+10)</f>
        <v>959</v>
      </c>
      <c r="D313" s="22" t="s">
        <v>1085</v>
      </c>
      <c r="E313" s="62" t="s">
        <v>1329</v>
      </c>
      <c r="F313" s="23" t="s">
        <v>1099</v>
      </c>
      <c r="G313" s="38" t="s">
        <v>212</v>
      </c>
      <c r="H313" s="21" t="s">
        <v>31</v>
      </c>
      <c r="I313" s="23" t="s">
        <v>1065</v>
      </c>
      <c r="J313" s="23" t="s">
        <v>1065</v>
      </c>
      <c r="K3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Row],[Раздел]],G312)),$D$12),CONCATENATE("[SPOILER=",Таблица1[[#This Row],[Раздел]],"]"),""),IF(EXACT(Таблица1[[#This Row],[Подраздел]],H312),"",CONCATENATE(IF(ISBLANK(Таблица1[[#This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Row],[Подраздел]],H314),"",CONCATENATE("[/LIST]",IF(ISBLANK(Таблица1[[#This Row],[Подраздел]]),"","[/SPOILER]"),IF(AND(NOT(EXACT(Таблица1[[#This Row],[Раздел]],G314)),$D$12),"[/SPOILER]",)))))</f>
        <v>[SPOILER=Четырёхшарнирные][LIST][*][B][COLOR=Blue][B3D][/COLOR][/B] [URL=http://promebelclub.ru/forum/showthread.php?p=358353&amp;postcount=959]Петли Blum[/URL]</v>
      </c>
      <c r="L313" s="39">
        <f>LEN(Таблица1[[#This Row],[Код]])</f>
        <v>156</v>
      </c>
    </row>
    <row r="314" spans="1:12" x14ac:dyDescent="0.25">
      <c r="A314" s="59" t="str">
        <f>IF(OR(AND(Таблица1[[#This Row],[ID сообщения]]=B313,Таблица1[[#This Row],[№ в теме]]=C313),AND(NOT(Таблица1[[#This Row],[ID сообщения]]=B313),NOT(Таблица1[[#This Row],[№ в теме]]=C313))),"",FALSE)</f>
        <v/>
      </c>
      <c r="B314" s="60">
        <f>1*MID(Таблица1[[#This Row],[Ссылка]],FIND("=",Таблица1[[#This Row],[Ссылка]])+1,FIND("&amp;",Таблица1[[#This Row],[Ссылка]])-FIND("=",Таблица1[[#This Row],[Ссылка]])-1)</f>
        <v>355865</v>
      </c>
      <c r="C314" s="60">
        <f>1*MID(Таблица1[[#This Row],[Ссылка]],FIND("&amp;",Таблица1[[#This Row],[Ссылка]])+11,LEN(Таблица1[[#This Row],[Ссылка]])-FIND("&amp;",Таблица1[[#This Row],[Ссылка]])+10)</f>
        <v>931</v>
      </c>
      <c r="D314" s="22" t="s">
        <v>1073</v>
      </c>
      <c r="E314" s="63" t="s">
        <v>1325</v>
      </c>
      <c r="F314" s="23" t="s">
        <v>1098</v>
      </c>
      <c r="G314" s="38" t="s">
        <v>212</v>
      </c>
      <c r="H314" s="21" t="s">
        <v>31</v>
      </c>
      <c r="I314" s="23" t="s">
        <v>1065</v>
      </c>
      <c r="J314" s="23" t="s">
        <v>1065</v>
      </c>
      <c r="K3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Row],[Раздел]],G313)),$D$12),CONCATENATE("[SPOILER=",Таблица1[[#This Row],[Раздел]],"]"),""),IF(EXACT(Таблица1[[#This Row],[Подраздел]],H313),"",CONCATENATE(IF(ISBLANK(Таблица1[[#This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Row],[Подраздел]],H315),"",CONCATENATE("[/LIST]",IF(ISBLANK(Таблица1[[#This Row],[Подраздел]]),"","[/SPOILER]"),IF(AND(NOT(EXACT(Таблица1[[#This Row],[Раздел]],G315)),$D$12),"[/SPOILER]",)))))</f>
        <v>[*][B][COLOR=DarkSlateBlue][DXF][/COLOR][/B] [URL=http://promebelclub.ru/forum/showthread.php?p=355865&amp;postcount=931]Петли Blum [/URL]</v>
      </c>
      <c r="L314" s="39">
        <f>LEN(Таблица1[[#This Row],[Код]])</f>
        <v>134</v>
      </c>
    </row>
    <row r="315" spans="1:12" s="19" customFormat="1" x14ac:dyDescent="0.25">
      <c r="A315" s="59" t="str">
        <f>IF(OR(AND(Таблица1[[#This Row],[ID сообщения]]=B314,Таблица1[[#This Row],[№ в теме]]=C314),AND(NOT(Таблица1[[#This Row],[ID сообщения]]=B314),NOT(Таблица1[[#This Row],[№ в теме]]=C314))),"",FALSE)</f>
        <v/>
      </c>
      <c r="B315" s="60">
        <f>1*MID(Таблица1[[#This Row],[Ссылка]],FIND("=",Таблица1[[#This Row],[Ссылка]])+1,FIND("&amp;",Таблица1[[#This Row],[Ссылка]])-FIND("=",Таблица1[[#This Row],[Ссылка]])-1)</f>
        <v>359452</v>
      </c>
      <c r="C315" s="60">
        <f>1*MID(Таблица1[[#This Row],[Ссылка]],FIND("&amp;",Таблица1[[#This Row],[Ссылка]])+11,LEN(Таблица1[[#This Row],[Ссылка]])-FIND("&amp;",Таблица1[[#This Row],[Ссылка]])+10)</f>
        <v>976</v>
      </c>
      <c r="D315" s="22" t="s">
        <v>1089</v>
      </c>
      <c r="E315" s="63" t="s">
        <v>1326</v>
      </c>
      <c r="F315" s="23" t="s">
        <v>1095</v>
      </c>
      <c r="G315" s="38" t="s">
        <v>212</v>
      </c>
      <c r="H315" s="21" t="s">
        <v>31</v>
      </c>
      <c r="I315" s="23" t="s">
        <v>1065</v>
      </c>
      <c r="J315" s="23" t="s">
        <v>1065</v>
      </c>
      <c r="K3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Row],[Раздел]],G314)),$D$12),CONCATENATE("[SPOILER=",Таблица1[[#This Row],[Раздел]],"]"),""),IF(EXACT(Таблица1[[#This Row],[Подраздел]],H314),"",CONCATENATE(IF(ISBLANK(Таблица1[[#This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Row],[Подраздел]],H316),"",CONCATENATE("[/LIST]",IF(ISBLANK(Таблица1[[#This Row],[Подраздел]]),"","[/SPOILER]"),IF(AND(NOT(EXACT(Таблица1[[#This Row],[Раздел]],G316)),$D$12),"[/SPOILER]",)))))</f>
        <v>[*][B][COLOR=Gray][F3D][/COLOR][/B] [URL=http://promebelclub.ru/forum/showthread.php?p=359452&amp;postcount=976]Петли Blum Clip top [/URL]</v>
      </c>
      <c r="L315" s="39">
        <f>LEN(Таблица1[[#This Row],[Код]])</f>
        <v>134</v>
      </c>
    </row>
    <row r="316" spans="1:12" s="19" customFormat="1" x14ac:dyDescent="0.25">
      <c r="A316" s="59" t="str">
        <f>IF(OR(AND(Таблица1[[#This Row],[ID сообщения]]=B315,Таблица1[[#This Row],[№ в теме]]=C315),AND(NOT(Таблица1[[#This Row],[ID сообщения]]=B315),NOT(Таблица1[[#This Row],[№ в теме]]=C315))),"",FALSE)</f>
        <v/>
      </c>
      <c r="B316" s="60">
        <f>1*MID(Таблица1[[#This Row],[Ссылка]],FIND("=",Таблица1[[#This Row],[Ссылка]])+1,FIND("&amp;",Таблица1[[#This Row],[Ссылка]])-FIND("=",Таблица1[[#This Row],[Ссылка]])-1)</f>
        <v>359762</v>
      </c>
      <c r="C316" s="60">
        <f>1*MID(Таблица1[[#This Row],[Ссылка]],FIND("&amp;",Таблица1[[#This Row],[Ссылка]])+11,LEN(Таблица1[[#This Row],[Ссылка]])-FIND("&amp;",Таблица1[[#This Row],[Ссылка]])+10)</f>
        <v>984</v>
      </c>
      <c r="D316" s="22" t="s">
        <v>1090</v>
      </c>
      <c r="E316" s="63" t="s">
        <v>1327</v>
      </c>
      <c r="F316" s="23" t="s">
        <v>1095</v>
      </c>
      <c r="G316" s="38" t="s">
        <v>212</v>
      </c>
      <c r="H316" s="21" t="s">
        <v>31</v>
      </c>
      <c r="I316" s="23" t="s">
        <v>1065</v>
      </c>
      <c r="J316" s="23" t="s">
        <v>1065</v>
      </c>
      <c r="K3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Row],[Раздел]],G315)),$D$12),CONCATENATE("[SPOILER=",Таблица1[[#This Row],[Раздел]],"]"),""),IF(EXACT(Таблица1[[#This Row],[Подраздел]],H315),"",CONCATENATE(IF(ISBLANK(Таблица1[[#This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Row],[Подраздел]],H317),"",CONCATENATE("[/LIST]",IF(ISBLANK(Таблица1[[#This Row],[Подраздел]]),"","[/SPOILER]"),IF(AND(NOT(EXACT(Таблица1[[#This Row],[Раздел]],G317)),$D$12),"[/SPOILER]",)))))</f>
        <v>[*][B][COLOR=Gray][F3D][/COLOR][/B] [URL=http://promebelclub.ru/forum/showthread.php?p=359762&amp;postcount=984]Петли Blum Clip top Blumotion составные [/URL]</v>
      </c>
      <c r="L316" s="39">
        <f>LEN(Таблица1[[#This Row],[Код]])</f>
        <v>154</v>
      </c>
    </row>
    <row r="317" spans="1:12" x14ac:dyDescent="0.25">
      <c r="A317" s="59" t="str">
        <f>IF(OR(AND(Таблица1[[#This Row],[ID сообщения]]=B316,Таблица1[[#This Row],[№ в теме]]=C316),AND(NOT(Таблица1[[#This Row],[ID сообщения]]=B316),NOT(Таблица1[[#This Row],[№ в теме]]=C316))),"",FALSE)</f>
        <v/>
      </c>
      <c r="B317" s="60">
        <f>1*MID(Таблица1[[#This Row],[Ссылка]],FIND("=",Таблица1[[#This Row],[Ссылка]])+1,FIND("&amp;",Таблица1[[#This Row],[Ссылка]])-FIND("=",Таблица1[[#This Row],[Ссылка]])-1)</f>
        <v>357205</v>
      </c>
      <c r="C317" s="60">
        <f>1*MID(Таблица1[[#This Row],[Ссылка]],FIND("&amp;",Таблица1[[#This Row],[Ссылка]])+11,LEN(Таблица1[[#This Row],[Ссылка]])-FIND("&amp;",Таблица1[[#This Row],[Ссылка]])+10)</f>
        <v>949</v>
      </c>
      <c r="D317" s="53" t="s">
        <v>1078</v>
      </c>
      <c r="E317" s="63" t="s">
        <v>1328</v>
      </c>
      <c r="F317" s="23" t="s">
        <v>1095</v>
      </c>
      <c r="G317" s="38" t="s">
        <v>212</v>
      </c>
      <c r="H317" s="21" t="s">
        <v>31</v>
      </c>
      <c r="I317" s="23" t="s">
        <v>1065</v>
      </c>
      <c r="J317" s="23" t="s">
        <v>1065</v>
      </c>
      <c r="K3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Row],[Раздел]],G316)),$D$12),CONCATENATE("[SPOILER=",Таблица1[[#This Row],[Раздел]],"]"),""),IF(EXACT(Таблица1[[#This Row],[Подраздел]],H316),"",CONCATENATE(IF(ISBLANK(Таблица1[[#This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Row],[Подраздел]],H318),"",CONCATENATE("[/LIST]",IF(ISBLANK(Таблица1[[#This Row],[Подраздел]]),"","[/SPOILER]"),IF(AND(NOT(EXACT(Таблица1[[#This Row],[Раздел]],G318)),$D$12),"[/SPOILER]",)))))</f>
        <v>[*][B][COLOR=Gray][F3D][/COLOR][/B] [URL=http://promebelclub.ru/forum/showthread.php?p=357205&amp;postcount=949]Петли Blum с реальной анимацией [/URL]</v>
      </c>
      <c r="L317" s="39">
        <f>LEN(Таблица1[[#This Row],[Код]])</f>
        <v>146</v>
      </c>
    </row>
    <row r="318" spans="1:12" x14ac:dyDescent="0.25">
      <c r="A318" s="59" t="str">
        <f>IF(OR(AND(Таблица1[[#This Row],[ID сообщения]]=B317,Таблица1[[#This Row],[№ в теме]]=C317),AND(NOT(Таблица1[[#This Row],[ID сообщения]]=B317),NOT(Таблица1[[#This Row],[№ в теме]]=C317))),"",FALSE)</f>
        <v/>
      </c>
      <c r="B318" s="60">
        <f>1*MID(Таблица1[[#This Row],[Ссылка]],FIND("=",Таблица1[[#This Row],[Ссылка]])+1,FIND("&amp;",Таблица1[[#This Row],[Ссылка]])-FIND("=",Таблица1[[#This Row],[Ссылка]])-1)</f>
        <v>356086</v>
      </c>
      <c r="C318" s="60">
        <f>1*MID(Таблица1[[#This Row],[Ссылка]],FIND("&amp;",Таблица1[[#This Row],[Ссылка]])+11,LEN(Таблица1[[#This Row],[Ссылка]])-FIND("&amp;",Таблица1[[#This Row],[Ссылка]])+10)</f>
        <v>933</v>
      </c>
      <c r="D318" s="53" t="s">
        <v>1074</v>
      </c>
      <c r="E318" s="63" t="s">
        <v>1330</v>
      </c>
      <c r="F318" s="23" t="s">
        <v>1098</v>
      </c>
      <c r="G318" s="38" t="s">
        <v>212</v>
      </c>
      <c r="H318" s="21" t="s">
        <v>31</v>
      </c>
      <c r="I318" s="23" t="s">
        <v>1065</v>
      </c>
      <c r="J318" s="23" t="s">
        <v>1065</v>
      </c>
      <c r="K3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Row],[Раздел]],G317)),$D$12),CONCATENATE("[SPOILER=",Таблица1[[#This Row],[Раздел]],"]"),""),IF(EXACT(Таблица1[[#This Row],[Подраздел]],H317),"",CONCATENATE(IF(ISBLANK(Таблица1[[#This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Row],[Подраздел]],H319),"",CONCATENATE("[/LIST]",IF(ISBLANK(Таблица1[[#This Row],[Подраздел]]),"","[/SPOILER]"),IF(AND(NOT(EXACT(Таблица1[[#This Row],[Раздел]],G319)),$D$12),"[/SPOILER]",)))))</f>
        <v>[*][B][COLOR=DarkSlateBlue][DXF][/COLOR][/B] [URL=http://promebelclub.ru/forum/showthread.php?p=356086&amp;postcount=933]Петли Hettich [/URL]</v>
      </c>
      <c r="L318" s="39">
        <f>LEN(Таблица1[[#This Row],[Код]])</f>
        <v>137</v>
      </c>
    </row>
    <row r="319" spans="1:12" x14ac:dyDescent="0.25">
      <c r="A319" s="63" t="str">
        <f>IF(OR(AND(Таблица1[[#This Row],[ID сообщения]]=B318,Таблица1[[#This Row],[№ в теме]]=C318),AND(NOT(Таблица1[[#This Row],[ID сообщения]]=B318),NOT(Таблица1[[#This Row],[№ в теме]]=C318))),"",FALSE)</f>
        <v/>
      </c>
      <c r="B319" s="33">
        <f>1*MID(Таблица1[[#This Row],[Ссылка]],FIND("=",Таблица1[[#This Row],[Ссылка]])+1,FIND("&amp;",Таблица1[[#This Row],[Ссылка]])-FIND("=",Таблица1[[#This Row],[Ссылка]])-1)</f>
        <v>347845</v>
      </c>
      <c r="C319" s="33">
        <f>1*MID(Таблица1[[#This Row],[Ссылка]],FIND("&amp;",Таблица1[[#This Row],[Ссылка]])+11,LEN(Таблица1[[#This Row],[Ссылка]])-FIND("&amp;",Таблица1[[#This Row],[Ссылка]])+10)</f>
        <v>909</v>
      </c>
      <c r="D319" s="53" t="s">
        <v>200</v>
      </c>
      <c r="E319" s="33" t="s">
        <v>1101</v>
      </c>
      <c r="F319" s="46" t="s">
        <v>1095</v>
      </c>
      <c r="G319" s="47" t="s">
        <v>212</v>
      </c>
      <c r="H319" s="33" t="s">
        <v>31</v>
      </c>
      <c r="I319" s="45" t="s">
        <v>1065</v>
      </c>
      <c r="J319" s="23" t="s">
        <v>1065</v>
      </c>
      <c r="K3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Row],[Раздел]],G318)),$D$12),CONCATENATE("[SPOILER=",Таблица1[[#This Row],[Раздел]],"]"),""),IF(EXACT(Таблица1[[#This Row],[Подраздел]],H318),"",CONCATENATE(IF(ISBLANK(Таблица1[[#This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Row],[Подраздел]],H320),"",CONCATENATE("[/LIST]",IF(ISBLANK(Таблица1[[#This Row],[Подраздел]]),"","[/SPOILER]"),IF(AND(NOT(EXACT(Таблица1[[#This Row],[Раздел]],G320)),$D$12),"[/SPOILER]",)))))</f>
        <v>[*][B][COLOR=Gray][F3D][/COLOR][/B] [URL=http://promebelclub.ru/forum/showthread.php?p=347845&amp;postcount=909]Петли Samet: Impro, Invo, Star, Star Track (, config)[/URL]</v>
      </c>
      <c r="L319" s="33">
        <f>LEN(Таблица1[[#This Row],[Код]])</f>
        <v>167</v>
      </c>
    </row>
    <row r="320" spans="1:12" x14ac:dyDescent="0.25">
      <c r="A320" s="18" t="str">
        <f>IF(OR(AND(Таблица1[[#This Row],[ID сообщения]]=B319,Таблица1[[#This Row],[№ в теме]]=C319),AND(NOT(Таблица1[[#This Row],[ID сообщения]]=B319),NOT(Таблица1[[#This Row],[№ в теме]]=C319))),"",FALSE)</f>
        <v/>
      </c>
      <c r="B320" s="30">
        <f>1*MID(Таблица1[[#This Row],[Ссылка]],FIND("=",Таблица1[[#This Row],[Ссылка]])+1,FIND("&amp;",Таблица1[[#This Row],[Ссылка]])-FIND("=",Таблица1[[#This Row],[Ссылка]])-1)</f>
        <v>200078</v>
      </c>
      <c r="C320" s="30">
        <f>1*MID(Таблица1[[#This Row],[Ссылка]],FIND("&amp;",Таблица1[[#This Row],[Ссылка]])+11,LEN(Таблица1[[#This Row],[Ссылка]])-FIND("&amp;",Таблица1[[#This Row],[Ссылка]])+10)</f>
        <v>511</v>
      </c>
      <c r="D320" s="52" t="s">
        <v>306</v>
      </c>
      <c r="E320" s="33" t="s">
        <v>1331</v>
      </c>
      <c r="F320" s="46" t="s">
        <v>1093</v>
      </c>
      <c r="G320" s="33" t="s">
        <v>212</v>
      </c>
      <c r="H320" s="44" t="s">
        <v>31</v>
      </c>
      <c r="I320" s="45" t="s">
        <v>1065</v>
      </c>
      <c r="J320" s="23" t="s">
        <v>1065</v>
      </c>
      <c r="K3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Row],[Раздел]],G319)),$D$12),CONCATENATE("[SPOILER=",Таблица1[[#This Row],[Раздел]],"]"),""),IF(EXACT(Таблица1[[#This Row],[Подраздел]],H319),"",CONCATENATE(IF(ISBLANK(Таблица1[[#This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Row],[Подраздел]],H321),"",CONCATENATE("[/LIST]",IF(ISBLANK(Таблица1[[#This Row],[Подраздел]]),"","[/SPOILER]"),IF(AND(NOT(EXACT(Таблица1[[#This Row],[Раздел]],G321)),$D$12),"[/SPOILER]",)))))</f>
        <v>[*][B][COLOR=Silver][FRW][/COLOR][/B] [URL=http://promebelclub.ru/forum/showthread.php?p=200078&amp;postcount=511]Петли. Дверь накладная с петлей [/URL]</v>
      </c>
      <c r="L320" s="33">
        <f>LEN(Таблица1[[#This Row],[Код]])</f>
        <v>148</v>
      </c>
    </row>
    <row r="321" spans="1:12" s="19" customFormat="1" x14ac:dyDescent="0.25">
      <c r="A321" s="62" t="str">
        <f>IF(OR(AND(Таблица1[[#This Row],[ID сообщения]]=B320,Таблица1[[#This Row],[№ в теме]]=C320),AND(NOT(Таблица1[[#This Row],[ID сообщения]]=B320),NOT(Таблица1[[#This Row],[№ в теме]]=C320))),"",FALSE)</f>
        <v/>
      </c>
      <c r="B321" s="33">
        <f>1*MID(Таблица1[[#This Row],[Ссылка]],FIND("=",Таблица1[[#This Row],[Ссылка]])+1,FIND("&amp;",Таблица1[[#This Row],[Ссылка]])-FIND("=",Таблица1[[#This Row],[Ссылка]])-1)</f>
        <v>229666</v>
      </c>
      <c r="C321" s="33">
        <f>1*MID(Таблица1[[#This Row],[Ссылка]],FIND("&amp;",Таблица1[[#This Row],[Ссылка]])+11,LEN(Таблица1[[#This Row],[Ссылка]])-FIND("&amp;",Таблица1[[#This Row],[Ссылка]])+10)</f>
        <v>592</v>
      </c>
      <c r="D321" s="53" t="s">
        <v>234</v>
      </c>
      <c r="E321" s="33" t="s">
        <v>1332</v>
      </c>
      <c r="F321" s="46" t="s">
        <v>1093</v>
      </c>
      <c r="G321" s="47" t="s">
        <v>212</v>
      </c>
      <c r="H321" s="33" t="s">
        <v>31</v>
      </c>
      <c r="I321" s="45" t="s">
        <v>1065</v>
      </c>
      <c r="J321" s="23" t="s">
        <v>1065</v>
      </c>
      <c r="K3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Row],[Раздел]],G320)),$D$12),CONCATENATE("[SPOILER=",Таблица1[[#This Row],[Раздел]],"]"),""),IF(EXACT(Таблица1[[#This Row],[Подраздел]],H320),"",CONCATENATE(IF(ISBLANK(Таблица1[[#This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Row],[Подраздел]],H322),"",CONCATENATE("[/LIST]",IF(ISBLANK(Таблица1[[#This Row],[Подраздел]]),"","[/SPOILER]"),IF(AND(NOT(EXACT(Таблица1[[#This Row],[Раздел]],G322)),$D$12),"[/SPOILER]",)))))</f>
        <v>[*][B][COLOR=Silver][FRW][/COLOR][/B] [URL=http://promebelclub.ru/forum/showthread.php?p=229666&amp;postcount=592]Петля - 3 шт: внутр., углов -45, складная [/URL]</v>
      </c>
      <c r="L321" s="33">
        <f>LEN(Таблица1[[#This Row],[Код]])</f>
        <v>158</v>
      </c>
    </row>
    <row r="322" spans="1:12" x14ac:dyDescent="0.25">
      <c r="A322" s="18" t="str">
        <f>IF(OR(AND(Таблица1[[#This Row],[ID сообщения]]=B321,Таблица1[[#This Row],[№ в теме]]=C321),AND(NOT(Таблица1[[#This Row],[ID сообщения]]=B321),NOT(Таблица1[[#This Row],[№ в теме]]=C321))),"",FALSE)</f>
        <v/>
      </c>
      <c r="B322" s="30">
        <f>1*MID(Таблица1[[#This Row],[Ссылка]],FIND("=",Таблица1[[#This Row],[Ссылка]])+1,FIND("&amp;",Таблица1[[#This Row],[Ссылка]])-FIND("=",Таблица1[[#This Row],[Ссылка]])-1)</f>
        <v>124607</v>
      </c>
      <c r="C322" s="30">
        <f>1*MID(Таблица1[[#This Row],[Ссылка]],FIND("&amp;",Таблица1[[#This Row],[Ссылка]])+11,LEN(Таблица1[[#This Row],[Ссылка]])-FIND("&amp;",Таблица1[[#This Row],[Ссылка]])+10)</f>
        <v>324</v>
      </c>
      <c r="D322" s="52" t="s">
        <v>919</v>
      </c>
      <c r="E322" s="33" t="s">
        <v>1333</v>
      </c>
      <c r="F322" s="46" t="s">
        <v>1095</v>
      </c>
      <c r="G322" s="33" t="s">
        <v>212</v>
      </c>
      <c r="H322" s="49" t="s">
        <v>31</v>
      </c>
      <c r="I322" s="45" t="s">
        <v>1065</v>
      </c>
      <c r="J322" s="23" t="s">
        <v>1065</v>
      </c>
      <c r="K3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Row],[Раздел]],G321)),$D$12),CONCATENATE("[SPOILER=",Таблица1[[#This Row],[Раздел]],"]"),""),IF(EXACT(Таблица1[[#This Row],[Подраздел]],H321),"",CONCATENATE(IF(ISBLANK(Таблица1[[#This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Row],[Подраздел]],H323),"",CONCATENATE("[/LIST]",IF(ISBLANK(Таблица1[[#This Row],[Подраздел]]),"","[/SPOILER]"),IF(AND(NOT(EXACT(Таблица1[[#This Row],[Раздел]],G323)),$D$12),"[/SPOILER]",)))))</f>
        <v>[*][B][COLOR=Gray][F3D][/COLOR][/B] [URL=http://promebelclub.ru/forum/showthread.php?p=124607&amp;postcount=324]Петля - разные [/URL]</v>
      </c>
      <c r="L322" s="33">
        <f>LEN(Таблица1[[#This Row],[Код]])</f>
        <v>129</v>
      </c>
    </row>
    <row r="323" spans="1:12" x14ac:dyDescent="0.25">
      <c r="A323" s="18" t="str">
        <f>IF(OR(AND(Таблица1[[#This Row],[ID сообщения]]=B307,Таблица1[[#This Row],[№ в теме]]=C307),AND(NOT(Таблица1[[#This Row],[ID сообщения]]=B307),NOT(Таблица1[[#This Row],[№ в теме]]=C307))),"",FALSE)</f>
        <v/>
      </c>
      <c r="B323" s="30">
        <f>1*MID(Таблица1[[#This Row],[Ссылка]],FIND("=",Таблица1[[#This Row],[Ссылка]])+1,FIND("&amp;",Таблица1[[#This Row],[Ссылка]])-FIND("=",Таблица1[[#This Row],[Ссылка]])-1)</f>
        <v>139732</v>
      </c>
      <c r="C323" s="30">
        <f>1*MID(Таблица1[[#This Row],[Ссылка]],FIND("&amp;",Таблица1[[#This Row],[Ссылка]])+11,LEN(Таблица1[[#This Row],[Ссылка]])-FIND("&amp;",Таблица1[[#This Row],[Ссылка]])+10)</f>
        <v>385</v>
      </c>
      <c r="D323" s="52" t="s">
        <v>971</v>
      </c>
      <c r="E323" s="48" t="s">
        <v>1334</v>
      </c>
      <c r="F323" s="65" t="s">
        <v>1095</v>
      </c>
      <c r="G323" s="47" t="s">
        <v>212</v>
      </c>
      <c r="H323" s="33" t="s">
        <v>31</v>
      </c>
      <c r="I323" s="45" t="s">
        <v>1065</v>
      </c>
      <c r="J323" s="23" t="s">
        <v>1065</v>
      </c>
      <c r="K3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Row],[Раздел]],G322)),$D$12),CONCATENATE("[SPOILER=",Таблица1[[#This Row],[Раздел]],"]"),""),IF(EXACT(Таблица1[[#This Row],[Подраздел]],H322),"",CONCATENATE(IF(ISBLANK(Таблица1[[#This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Row],[Подраздел]],H324),"",CONCATENATE("[/LIST]",IF(ISBLANK(Таблица1[[#This Row],[Подраздел]]),"","[/SPOILER]"),IF(AND(NOT(EXACT(Таблица1[[#This Row],[Раздел]],G324)),$D$12),"[/SPOILER]",)))))</f>
        <v>[*][B][COLOR=Gray][F3D][/COLOR][/B] [URL=http://promebelclub.ru/forum/showthread.php?p=139732&amp;postcount=385]Петля 165° и накладная 45° [/URL]</v>
      </c>
      <c r="L323" s="33">
        <f>LEN(Таблица1[[#This Row],[Код]])</f>
        <v>141</v>
      </c>
    </row>
    <row r="324" spans="1:12" x14ac:dyDescent="0.25">
      <c r="A324" s="18" t="str">
        <f>IF(OR(AND(Таблица1[[#This Row],[ID сообщения]]=B323,Таблица1[[#This Row],[№ в теме]]=C323),AND(NOT(Таблица1[[#This Row],[ID сообщения]]=B323),NOT(Таблица1[[#This Row],[№ в теме]]=C323))),"",FALSE)</f>
        <v/>
      </c>
      <c r="B32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32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324" s="52" t="s">
        <v>341</v>
      </c>
      <c r="E324" s="33" t="s">
        <v>398</v>
      </c>
      <c r="F324" s="46"/>
      <c r="G324" s="33" t="s">
        <v>212</v>
      </c>
      <c r="H324" s="33" t="s">
        <v>31</v>
      </c>
      <c r="I324" s="45" t="s">
        <v>1065</v>
      </c>
      <c r="J324" s="23" t="s">
        <v>1065</v>
      </c>
      <c r="K3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Row],[Раздел]],G323)),$D$12),CONCATENATE("[SPOILER=",Таблица1[[#This Row],[Раздел]],"]"),""),IF(EXACT(Таблица1[[#This Row],[Подраздел]],H323),"",CONCATENATE(IF(ISBLANK(Таблица1[[#This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Row],[Подраздел]],H325),"",CONCATENATE("[/LIST]",IF(ISBLANK(Таблица1[[#This Row],[Подраздел]]),"","[/SPOILER]"),IF(AND(NOT(EXACT(Таблица1[[#This Row],[Раздел]],G325)),$D$12),"[/SPOILER]",)))))</f>
        <v>[*][URL=http://promebelclub.ru/forum/showthread.php?p=55385&amp;postcount=217]Петля 45[/URL]</v>
      </c>
      <c r="L324" s="33">
        <f>LEN(Таблица1[[#This Row],[Код]])</f>
        <v>88</v>
      </c>
    </row>
    <row r="325" spans="1:12" x14ac:dyDescent="0.25">
      <c r="A325" s="25" t="str">
        <f>IF(OR(AND(Таблица1[[#This Row],[ID сообщения]]=B324,Таблица1[[#This Row],[№ в теме]]=C324),AND(NOT(Таблица1[[#This Row],[ID сообщения]]=B324),NOT(Таблица1[[#This Row],[№ в теме]]=C324))),"",FALSE)</f>
        <v/>
      </c>
      <c r="B325" s="32">
        <f>1*MID(Таблица1[[#This Row],[Ссылка]],FIND("=",Таблица1[[#This Row],[Ссылка]])+1,FIND("&amp;",Таблица1[[#This Row],[Ссылка]])-FIND("=",Таблица1[[#This Row],[Ссылка]])-1)</f>
        <v>132372</v>
      </c>
      <c r="C325" s="32">
        <f>1*MID(Таблица1[[#This Row],[Ссылка]],FIND("&amp;",Таблица1[[#This Row],[Ссылка]])+11,LEN(Таблица1[[#This Row],[Ссылка]])-FIND("&amp;",Таблица1[[#This Row],[Ссылка]])+10)</f>
        <v>364</v>
      </c>
      <c r="D325" s="54" t="s">
        <v>896</v>
      </c>
      <c r="E325" s="48" t="s">
        <v>1335</v>
      </c>
      <c r="F325" s="65" t="s">
        <v>1095</v>
      </c>
      <c r="G325" s="49" t="s">
        <v>212</v>
      </c>
      <c r="H325" s="49" t="s">
        <v>31</v>
      </c>
      <c r="I325" s="45" t="s">
        <v>1065</v>
      </c>
      <c r="J325" s="23" t="s">
        <v>1065</v>
      </c>
      <c r="K3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Row],[Раздел]],G324)),$D$12),CONCATENATE("[SPOILER=",Таблица1[[#This Row],[Раздел]],"]"),""),IF(EXACT(Таблица1[[#This Row],[Подраздел]],H324),"",CONCATENATE(IF(ISBLANK(Таблица1[[#This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Row],[Подраздел]],H326),"",CONCATENATE("[/LIST]",IF(ISBLANK(Таблица1[[#This Row],[Подраздел]]),"","[/SPOILER]"),IF(AND(NOT(EXACT(Таблица1[[#This Row],[Раздел]],G326)),$D$12),"[/SPOILER]",)))))</f>
        <v>[*][B][COLOR=Gray][F3D][/COLOR][/B] [URL=http://promebelclub.ru/forum/showthread.php?p=132372&amp;postcount=364]Петля Clip-Top под фальшпанель (ответка 3 мм) [/URL]</v>
      </c>
      <c r="L325" s="33">
        <f>LEN(Таблица1[[#This Row],[Код]])</f>
        <v>160</v>
      </c>
    </row>
    <row r="326" spans="1:12" x14ac:dyDescent="0.25">
      <c r="A326" s="63" t="str">
        <f>IF(OR(AND(Таблица1[[#This Row],[ID сообщения]]=B325,Таблица1[[#This Row],[№ в теме]]=C325),AND(NOT(Таблица1[[#This Row],[ID сообщения]]=B325),NOT(Таблица1[[#This Row],[№ в теме]]=C325))),"",FALSE)</f>
        <v/>
      </c>
      <c r="B326" s="33">
        <f>1*MID(Таблица1[[#This Row],[Ссылка]],FIND("=",Таблица1[[#This Row],[Ссылка]])+1,FIND("&amp;",Таблица1[[#This Row],[Ссылка]])-FIND("=",Таблица1[[#This Row],[Ссылка]])-1)</f>
        <v>347852</v>
      </c>
      <c r="C326" s="33">
        <f>1*MID(Таблица1[[#This Row],[Ссылка]],FIND("&amp;",Таблица1[[#This Row],[Ссылка]])+11,LEN(Таблица1[[#This Row],[Ссылка]])-FIND("&amp;",Таблица1[[#This Row],[Ссылка]])+10)</f>
        <v>910</v>
      </c>
      <c r="D326" s="53" t="s">
        <v>201</v>
      </c>
      <c r="E326" s="33" t="s">
        <v>1336</v>
      </c>
      <c r="F326" s="46" t="s">
        <v>1095</v>
      </c>
      <c r="G326" s="47" t="s">
        <v>212</v>
      </c>
      <c r="H326" s="33" t="s">
        <v>31</v>
      </c>
      <c r="I326" s="45" t="s">
        <v>1065</v>
      </c>
      <c r="J326" s="23" t="s">
        <v>1065</v>
      </c>
      <c r="K3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Row],[Раздел]],G325)),$D$12),CONCATENATE("[SPOILER=",Таблица1[[#This Row],[Раздел]],"]"),""),IF(EXACT(Таблица1[[#This Row],[Подраздел]],H325),"",CONCATENATE(IF(ISBLANK(Таблица1[[#This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Row],[Подраздел]],H327),"",CONCATENATE("[/LIST]",IF(ISBLANK(Таблица1[[#This Row],[Подраздел]]),"","[/SPOILER]"),IF(AND(NOT(EXACT(Таблица1[[#This Row],[Раздел]],G327)),$D$12),"[/SPOILER]",)))))</f>
        <v>[*][B][COLOR=Gray][F3D][/COLOR][/B] [URL=http://promebelclub.ru/forum/showthread.php?p=347852&amp;postcount=910]Петля Hettich Sensys - разные [/URL]</v>
      </c>
      <c r="L326" s="33">
        <f>LEN(Таблица1[[#This Row],[Код]])</f>
        <v>144</v>
      </c>
    </row>
    <row r="327" spans="1:12" x14ac:dyDescent="0.25">
      <c r="A327" s="59" t="str">
        <f>IF(OR(AND(Таблица1[[#This Row],[ID сообщения]]=B326,Таблица1[[#This Row],[№ в теме]]=C326),AND(NOT(Таблица1[[#This Row],[ID сообщения]]=B326),NOT(Таблица1[[#This Row],[№ в теме]]=C326))),"",FALSE)</f>
        <v/>
      </c>
      <c r="B327" s="60">
        <f>1*MID(Таблица1[[#This Row],[Ссылка]],FIND("=",Таблица1[[#This Row],[Ссылка]])+1,FIND("&amp;",Таблица1[[#This Row],[Ссылка]])-FIND("=",Таблица1[[#This Row],[Ссылка]])-1)</f>
        <v>355264</v>
      </c>
      <c r="C327" s="60">
        <f>1*MID(Таблица1[[#This Row],[Ссылка]],FIND("&amp;",Таблица1[[#This Row],[Ссылка]])+11,LEN(Таблица1[[#This Row],[Ссылка]])-FIND("&amp;",Таблица1[[#This Row],[Ссылка]])+10)</f>
        <v>923</v>
      </c>
      <c r="D327" s="53" t="s">
        <v>1069</v>
      </c>
      <c r="E327" s="63" t="s">
        <v>1337</v>
      </c>
      <c r="F327" s="23" t="s">
        <v>1099</v>
      </c>
      <c r="G327" s="38" t="s">
        <v>212</v>
      </c>
      <c r="H327" s="21" t="s">
        <v>31</v>
      </c>
      <c r="I327" s="23" t="s">
        <v>1065</v>
      </c>
      <c r="J327" s="23" t="s">
        <v>1065</v>
      </c>
      <c r="K3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Row],[Раздел]],G326)),$D$12),CONCATENATE("[SPOILER=",Таблица1[[#This Row],[Раздел]],"]"),""),IF(EXACT(Таблица1[[#This Row],[Подраздел]],H326),"",CONCATENATE(IF(ISBLANK(Таблица1[[#This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Row],[Подраздел]],H328),"",CONCATENATE("[/LIST]",IF(ISBLANK(Таблица1[[#This Row],[Подраздел]]),"","[/SPOILER]"),IF(AND(NOT(EXACT(Таблица1[[#This Row],[Раздел]],G328)),$D$12),"[/SPOILER]",)))))</f>
        <v>[*][B][COLOR=Blue][B3D][/COLOR][/B] [URL=http://promebelclub.ru/forum/showthread.php?p=355264&amp;postcount=923]Петля для складной двери Blum в модуле [/URL]</v>
      </c>
      <c r="L327" s="39">
        <f>LEN(Таблица1[[#This Row],[Код]])</f>
        <v>153</v>
      </c>
    </row>
    <row r="328" spans="1:12" s="19" customFormat="1" x14ac:dyDescent="0.25">
      <c r="A328" s="63" t="str">
        <f>IF(OR(AND(Таблица1[[#This Row],[ID сообщения]]=B327,Таблица1[[#This Row],[№ в теме]]=C327),AND(NOT(Таблица1[[#This Row],[ID сообщения]]=B327),NOT(Таблица1[[#This Row],[№ в теме]]=C327))),"",FALSE)</f>
        <v/>
      </c>
      <c r="B328" s="33">
        <f>1*MID(Таблица1[[#This Row],[Ссылка]],FIND("=",Таблица1[[#This Row],[Ссылка]])+1,FIND("&amp;",Таблица1[[#This Row],[Ссылка]])-FIND("=",Таблица1[[#This Row],[Ссылка]])-1)</f>
        <v>289802</v>
      </c>
      <c r="C328" s="33">
        <f>1*MID(Таблица1[[#This Row],[Ссылка]],FIND("&amp;",Таблица1[[#This Row],[Ссылка]])+11,LEN(Таблица1[[#This Row],[Ссылка]])-FIND("&amp;",Таблица1[[#This Row],[Ссылка]])+10)</f>
        <v>745</v>
      </c>
      <c r="D328" s="53" t="s">
        <v>635</v>
      </c>
      <c r="E328" s="33" t="s">
        <v>636</v>
      </c>
      <c r="F328" s="46"/>
      <c r="G328" s="33" t="s">
        <v>212</v>
      </c>
      <c r="H328" s="44" t="s">
        <v>31</v>
      </c>
      <c r="I328" s="45" t="s">
        <v>1065</v>
      </c>
      <c r="J328" s="23" t="s">
        <v>1065</v>
      </c>
      <c r="K3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Row],[Раздел]],G327)),$D$12),CONCATENATE("[SPOILER=",Таблица1[[#This Row],[Раздел]],"]"),""),IF(EXACT(Таблица1[[#This Row],[Подраздел]],H327),"",CONCATENATE(IF(ISBLANK(Таблица1[[#This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Row],[Подраздел]],H329),"",CONCATENATE("[/LIST]",IF(ISBLANK(Таблица1[[#This Row],[Подраздел]]),"","[/SPOILER]"),IF(AND(NOT(EXACT(Таблица1[[#This Row],[Раздел]],G329)),$D$12),"[/SPOILER]",)))))</f>
        <v>[*][URL=http://promebelclub.ru/forum/showthread.php?p=289802&amp;postcount=745]Петля для фальшпанели вкладная[/URL]</v>
      </c>
      <c r="L328" s="33">
        <f>LEN(Таблица1[[#This Row],[Код]])</f>
        <v>111</v>
      </c>
    </row>
    <row r="329" spans="1:12" s="19" customFormat="1" x14ac:dyDescent="0.25">
      <c r="A329" s="63" t="str">
        <f>IF(OR(AND(Таблица1[[#This Row],[ID сообщения]]=B328,Таблица1[[#This Row],[№ в теме]]=C328),AND(NOT(Таблица1[[#This Row],[ID сообщения]]=B328),NOT(Таблица1[[#This Row],[№ в теме]]=C328))),"",FALSE)</f>
        <v/>
      </c>
      <c r="B329" s="33">
        <f>1*MID(Таблица1[[#This Row],[Ссылка]],FIND("=",Таблица1[[#This Row],[Ссылка]])+1,FIND("&amp;",Таблица1[[#This Row],[Ссылка]])-FIND("=",Таблица1[[#This Row],[Ссылка]])-1)</f>
        <v>353231</v>
      </c>
      <c r="C329" s="33">
        <f>1*MID(Таблица1[[#This Row],[Ссылка]],FIND("&amp;",Таблица1[[#This Row],[Ссылка]])+11,LEN(Таблица1[[#This Row],[Ссылка]])-FIND("&amp;",Таблица1[[#This Row],[Ссылка]])+10)</f>
        <v>920</v>
      </c>
      <c r="D329" s="53" t="s">
        <v>209</v>
      </c>
      <c r="E329" s="33" t="s">
        <v>1320</v>
      </c>
      <c r="F329" s="46" t="s">
        <v>1095</v>
      </c>
      <c r="G329" s="47" t="s">
        <v>212</v>
      </c>
      <c r="H329" s="33" t="s">
        <v>31</v>
      </c>
      <c r="I329" s="45" t="s">
        <v>1065</v>
      </c>
      <c r="J329" s="23" t="s">
        <v>1065</v>
      </c>
      <c r="K3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Row],[Раздел]],G328)),$D$12),CONCATENATE("[SPOILER=",Таблица1[[#This Row],[Раздел]],"]"),""),IF(EXACT(Таблица1[[#This Row],[Подраздел]],H328),"",CONCATENATE(IF(ISBLANK(Таблица1[[#This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Row],[Подраздел]],H330),"",CONCATENATE("[/LIST]",IF(ISBLANK(Таблица1[[#This Row],[Подраздел]]),"","[/SPOILER]"),IF(AND(NOT(EXACT(Таблица1[[#This Row],[Раздел]],G330)),$D$12),"[/SPOILER]",)))))</f>
        <v>[*][B][COLOR=Gray][F3D][/COLOR][/B] [URL=http://promebelclub.ru/forum/showthread.php?p=353231&amp;postcount=920]Петля Мини для стекла [/URL]</v>
      </c>
      <c r="L329" s="33">
        <f>LEN(Таблица1[[#This Row],[Код]])</f>
        <v>136</v>
      </c>
    </row>
    <row r="330" spans="1:12" x14ac:dyDescent="0.25">
      <c r="A330" s="18" t="str">
        <f>IF(OR(AND(Таблица1[[#This Row],[ID сообщения]]=B329,Таблица1[[#This Row],[№ в теме]]=C329),AND(NOT(Таблица1[[#This Row],[ID сообщения]]=B329),NOT(Таблица1[[#This Row],[№ в теме]]=C329))),"",FALSE)</f>
        <v/>
      </c>
      <c r="B33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33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330" s="52" t="s">
        <v>341</v>
      </c>
      <c r="E330" s="33" t="s">
        <v>399</v>
      </c>
      <c r="F330" s="46"/>
      <c r="G330" s="33" t="s">
        <v>212</v>
      </c>
      <c r="H330" s="33" t="s">
        <v>31</v>
      </c>
      <c r="I330" s="45" t="s">
        <v>1065</v>
      </c>
      <c r="J330" s="23" t="s">
        <v>1065</v>
      </c>
      <c r="K3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Row],[Раздел]],G329)),$D$12),CONCATENATE("[SPOILER=",Таблица1[[#This Row],[Раздел]],"]"),""),IF(EXACT(Таблица1[[#This Row],[Подраздел]],H329),"",CONCATENATE(IF(ISBLANK(Таблица1[[#This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Row],[Подраздел]],H331),"",CONCATENATE("[/LIST]",IF(ISBLANK(Таблица1[[#This Row],[Подраздел]]),"","[/SPOILER]"),IF(AND(NOT(EXACT(Таблица1[[#This Row],[Раздел]],G331)),$D$12),"[/SPOILER]",)))))</f>
        <v>[*][URL=http://promebelclub.ru/forum/showthread.php?p=55385&amp;postcount=217]Петля Накладная[/URL]</v>
      </c>
      <c r="L330" s="33">
        <f>LEN(Таблица1[[#This Row],[Код]])</f>
        <v>95</v>
      </c>
    </row>
    <row r="331" spans="1:12" x14ac:dyDescent="0.25">
      <c r="A331" s="18" t="str">
        <f>IF(OR(AND(Таблица1[[#This Row],[ID сообщения]]=B316,Таблица1[[#This Row],[№ в теме]]=C316),AND(NOT(Таблица1[[#This Row],[ID сообщения]]=B316),NOT(Таблица1[[#This Row],[№ в теме]]=C316))),"",FALSE)</f>
        <v/>
      </c>
      <c r="B331" s="30">
        <f>1*MID(Таблица1[[#This Row],[Ссылка]],FIND("=",Таблица1[[#This Row],[Ссылка]])+1,FIND("&amp;",Таблица1[[#This Row],[Ссылка]])-FIND("=",Таблица1[[#This Row],[Ссылка]])-1)</f>
        <v>139710</v>
      </c>
      <c r="C331" s="30">
        <f>1*MID(Таблица1[[#This Row],[Ссылка]],FIND("&amp;",Таблица1[[#This Row],[Ссылка]])+11,LEN(Таблица1[[#This Row],[Ссылка]])-FIND("&amp;",Таблица1[[#This Row],[Ссылка]])+10)</f>
        <v>384</v>
      </c>
      <c r="D331" s="55" t="s">
        <v>970</v>
      </c>
      <c r="E331" s="33" t="s">
        <v>1338</v>
      </c>
      <c r="F331" s="46" t="s">
        <v>1095</v>
      </c>
      <c r="G331" s="33" t="s">
        <v>212</v>
      </c>
      <c r="H331" s="33" t="s">
        <v>31</v>
      </c>
      <c r="I331" s="45" t="s">
        <v>1065</v>
      </c>
      <c r="J331" s="23" t="s">
        <v>1065</v>
      </c>
      <c r="K3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Row],[Раздел]],G330)),$D$12),CONCATENATE("[SPOILER=",Таблица1[[#This Row],[Раздел]],"]"),""),IF(EXACT(Таблица1[[#This Row],[Подраздел]],H330),"",CONCATENATE(IF(ISBLANK(Таблица1[[#This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Row],[Подраздел]],H332),"",CONCATENATE("[/LIST]",IF(ISBLANK(Таблица1[[#This Row],[Подраздел]]),"","[/SPOILER]"),IF(AND(NOT(EXACT(Таблица1[[#This Row],[Раздел]],G332)),$D$12),"[/SPOILER]",)))))</f>
        <v>[*][B][COLOR=Gray][F3D][/COLOR][/B] [URL=http://promebelclub.ru/forum/showthread.php?p=139710&amp;postcount=384]Петля накладная 110 и 30 гр. Вкладная 94гр [/URL]</v>
      </c>
      <c r="L331" s="33">
        <f>LEN(Таблица1[[#This Row],[Код]])</f>
        <v>157</v>
      </c>
    </row>
    <row r="332" spans="1:12" x14ac:dyDescent="0.25">
      <c r="A332" s="25" t="str">
        <f>IF(OR(AND(Таблица1[[#This Row],[ID сообщения]]=B331,Таблица1[[#This Row],[№ в теме]]=C331),AND(NOT(Таблица1[[#This Row],[ID сообщения]]=B331),NOT(Таблица1[[#This Row],[№ в теме]]=C331))),"",FALSE)</f>
        <v/>
      </c>
      <c r="B332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332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332" s="54" t="s">
        <v>881</v>
      </c>
      <c r="E332" s="48" t="s">
        <v>894</v>
      </c>
      <c r="F332" s="65"/>
      <c r="G332" s="49" t="s">
        <v>212</v>
      </c>
      <c r="H332" s="49" t="s">
        <v>31</v>
      </c>
      <c r="I332" s="45" t="s">
        <v>1065</v>
      </c>
      <c r="J332" s="23" t="s">
        <v>1065</v>
      </c>
      <c r="K3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Row],[Раздел]],G331)),$D$12),CONCATENATE("[SPOILER=",Таблица1[[#This Row],[Раздел]],"]"),""),IF(EXACT(Таблица1[[#This Row],[Подраздел]],H331),"",CONCATENATE(IF(ISBLANK(Таблица1[[#This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Row],[Подраздел]],H333),"",CONCATENATE("[/LIST]",IF(ISBLANK(Таблица1[[#This Row],[Подраздел]]),"","[/SPOILER]"),IF(AND(NOT(EXACT(Таблица1[[#This Row],[Раздел]],G333)),$D$12),"[/SPOILER]",)))))</f>
        <v>[*][URL=http://promebelclub.ru/forum/showthread.php?p=129373&amp;postcount=358]Петля накладная 110гр[/URL]</v>
      </c>
      <c r="L332" s="33">
        <f>LEN(Таблица1[[#This Row],[Код]])</f>
        <v>102</v>
      </c>
    </row>
    <row r="333" spans="1:12" x14ac:dyDescent="0.25">
      <c r="A333" s="18" t="str">
        <f>IF(OR(AND(Таблица1[[#This Row],[ID сообщения]]=B332,Таблица1[[#This Row],[№ в теме]]=C332),AND(NOT(Таблица1[[#This Row],[ID сообщения]]=B332),NOT(Таблица1[[#This Row],[№ в теме]]=C332))),"",FALSE)</f>
        <v/>
      </c>
      <c r="B333" s="30">
        <f>1*MID(Таблица1[[#This Row],[Ссылка]],FIND("=",Таблица1[[#This Row],[Ссылка]])+1,FIND("&amp;",Таблица1[[#This Row],[Ссылка]])-FIND("=",Таблица1[[#This Row],[Ссылка]])-1)</f>
        <v>140634</v>
      </c>
      <c r="C333" s="30">
        <f>1*MID(Таблица1[[#This Row],[Ссылка]],FIND("&amp;",Таблица1[[#This Row],[Ссылка]])+11,LEN(Таблица1[[#This Row],[Ссылка]])-FIND("&amp;",Таблица1[[#This Row],[Ссылка]])+10)</f>
        <v>387</v>
      </c>
      <c r="D333" s="52" t="s">
        <v>973</v>
      </c>
      <c r="E333" s="33" t="s">
        <v>1339</v>
      </c>
      <c r="F333" s="46" t="s">
        <v>1096</v>
      </c>
      <c r="G333" s="33" t="s">
        <v>212</v>
      </c>
      <c r="H333" s="33" t="s">
        <v>31</v>
      </c>
      <c r="I333" s="45" t="s">
        <v>1065</v>
      </c>
      <c r="J333" s="23" t="s">
        <v>1065</v>
      </c>
      <c r="K3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Row],[Раздел]],G332)),$D$12),CONCATENATE("[SPOILER=",Таблица1[[#This Row],[Раздел]],"]"),""),IF(EXACT(Таблица1[[#This Row],[Подраздел]],H332),"",CONCATENATE(IF(ISBLANK(Таблица1[[#This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Row],[Подраздел]],H334),"",CONCATENATE("[/LIST]",IF(ISBLANK(Таблица1[[#This Row],[Подраздел]]),"","[/SPOILER]"),IF(AND(NOT(EXACT(Таблица1[[#This Row],[Раздел]],G334)),$D$12),"[/SPOILER]",)))))</f>
        <v>[*][B][COLOR=DeepSkyBlue][FR3D][/COLOR][/B] [URL=http://promebelclub.ru/forum/showthread.php?p=140634&amp;postcount=387]Петля накладная и вкладная [/URL]</v>
      </c>
      <c r="L333" s="33">
        <f>LEN(Таблица1[[#This Row],[Код]])</f>
        <v>149</v>
      </c>
    </row>
    <row r="334" spans="1:12" x14ac:dyDescent="0.25">
      <c r="A334" s="18" t="str">
        <f>IF(OR(AND(Таблица1[[#This Row],[ID сообщения]]=B333,Таблица1[[#This Row],[№ в теме]]=C333),AND(NOT(Таблица1[[#This Row],[ID сообщения]]=B333),NOT(Таблица1[[#This Row],[№ в теме]]=C333))),"",FALSE)</f>
        <v/>
      </c>
      <c r="B334" s="30">
        <f>1*MID(Таблица1[[#This Row],[Ссылка]],FIND("=",Таблица1[[#This Row],[Ссылка]])+1,FIND("&amp;",Таблица1[[#This Row],[Ссылка]])-FIND("=",Таблица1[[#This Row],[Ссылка]])-1)</f>
        <v>201280</v>
      </c>
      <c r="C334" s="30">
        <f>1*MID(Таблица1[[#This Row],[Ссылка]],FIND("&amp;",Таблица1[[#This Row],[Ссылка]])+11,LEN(Таблица1[[#This Row],[Ссылка]])-FIND("&amp;",Таблица1[[#This Row],[Ссылка]])+10)</f>
        <v>527</v>
      </c>
      <c r="D334" s="52" t="s">
        <v>307</v>
      </c>
      <c r="E334" s="33" t="s">
        <v>1340</v>
      </c>
      <c r="F334" s="46" t="s">
        <v>1093</v>
      </c>
      <c r="G334" s="33" t="s">
        <v>212</v>
      </c>
      <c r="H334" s="44" t="s">
        <v>31</v>
      </c>
      <c r="I334" s="45" t="s">
        <v>1065</v>
      </c>
      <c r="J334" s="23" t="s">
        <v>1065</v>
      </c>
      <c r="K3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Row],[Раздел]],G333)),$D$12),CONCATENATE("[SPOILER=",Таблица1[[#This Row],[Раздел]],"]"),""),IF(EXACT(Таблица1[[#This Row],[Подраздел]],H333),"",CONCATENATE(IF(ISBLANK(Таблица1[[#This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Row],[Подраздел]],H335),"",CONCATENATE("[/LIST]",IF(ISBLANK(Таблица1[[#This Row],[Подраздел]]),"","[/SPOILER]"),IF(AND(NOT(EXACT(Таблица1[[#This Row],[Раздел]],G335)),$D$12),"[/SPOILER]",)))))</f>
        <v>[*][B][COLOR=Silver][FRW][/COLOR][/B] [URL=http://promebelclub.ru/forum/showthread.php?p=201280&amp;postcount=527]Петля угловая 135гр [/URL]</v>
      </c>
      <c r="L334" s="33">
        <f>LEN(Таблица1[[#This Row],[Код]])</f>
        <v>136</v>
      </c>
    </row>
    <row r="335" spans="1:12" x14ac:dyDescent="0.25">
      <c r="A335" s="25" t="str">
        <f>IF(OR(AND(Таблица1[[#This Row],[ID сообщения]]=B334,Таблица1[[#This Row],[№ в теме]]=C334),AND(NOT(Таблица1[[#This Row],[ID сообщения]]=B334),NOT(Таблица1[[#This Row],[№ в теме]]=C334))),"",FALSE)</f>
        <v/>
      </c>
      <c r="B335" s="32">
        <f>1*MID(Таблица1[[#This Row],[Ссылка]],FIND("=",Таблица1[[#This Row],[Ссылка]])+1,FIND("&amp;",Таблица1[[#This Row],[Ссылка]])-FIND("=",Таблица1[[#This Row],[Ссылка]])-1)</f>
        <v>128877</v>
      </c>
      <c r="C335" s="32">
        <f>1*MID(Таблица1[[#This Row],[Ссылка]],FIND("&amp;",Таблица1[[#This Row],[Ссылка]])+11,LEN(Таблица1[[#This Row],[Ссылка]])-FIND("&amp;",Таблица1[[#This Row],[Ссылка]])+10)</f>
        <v>355</v>
      </c>
      <c r="D335" s="54" t="s">
        <v>892</v>
      </c>
      <c r="E335" s="48" t="s">
        <v>1341</v>
      </c>
      <c r="F335" s="65" t="s">
        <v>1094</v>
      </c>
      <c r="G335" s="49" t="s">
        <v>212</v>
      </c>
      <c r="H335" s="49" t="s">
        <v>31</v>
      </c>
      <c r="I335" s="45" t="s">
        <v>1065</v>
      </c>
      <c r="J335" s="50" t="s">
        <v>471</v>
      </c>
      <c r="K3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Row],[Раздел]],G334)),$D$12),CONCATENATE("[SPOILER=",Таблица1[[#This Row],[Раздел]],"]"),""),IF(EXACT(Таблица1[[#This Row],[Подраздел]],H334),"",CONCATENATE(IF(ISBLANK(Таблица1[[#This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Row],[Подраздел]],H336),"",CONCATENATE("[/LIST]",IF(ISBLANK(Таблица1[[#This Row],[Подраздел]]),"","[/SPOILER]"),IF(AND(NOT(EXACT(Таблица1[[#This Row],[Раздел]],G336)),$D$12),"[/SPOILER]",)))))</f>
        <v>[*][B][COLOR=Black][LDW][/COLOR][/B] [URL=http://promebelclub.ru/forum/showthread.php?p=128877&amp;postcount=355]Петля четырехшарнирная [/URL]</v>
      </c>
      <c r="L335" s="33">
        <f>LEN(Таблица1[[#This Row],[Код]])</f>
        <v>138</v>
      </c>
    </row>
    <row r="336" spans="1:12" x14ac:dyDescent="0.25">
      <c r="A336" s="25" t="str">
        <f>IF(OR(AND(Таблица1[[#This Row],[ID сообщения]]=B335,Таблица1[[#This Row],[№ в теме]]=C335),AND(NOT(Таблица1[[#This Row],[ID сообщения]]=B335),NOT(Таблица1[[#This Row],[№ в теме]]=C335))),"",FALSE)</f>
        <v/>
      </c>
      <c r="B336" s="32">
        <f>1*MID(Таблица1[[#This Row],[Ссылка]],FIND("=",Таблица1[[#This Row],[Ссылка]])+1,FIND("&amp;",Таблица1[[#This Row],[Ссылка]])-FIND("=",Таблица1[[#This Row],[Ссылка]])-1)</f>
        <v>128923</v>
      </c>
      <c r="C336" s="32">
        <f>1*MID(Таблица1[[#This Row],[Ссылка]],FIND("&amp;",Таблица1[[#This Row],[Ссылка]])+11,LEN(Таблица1[[#This Row],[Ссылка]])-FIND("&amp;",Таблица1[[#This Row],[Ссылка]])+10)</f>
        <v>357</v>
      </c>
      <c r="D336" s="54" t="s">
        <v>893</v>
      </c>
      <c r="E336" s="48" t="s">
        <v>1341</v>
      </c>
      <c r="F336" s="65" t="s">
        <v>1094</v>
      </c>
      <c r="G336" s="49" t="s">
        <v>212</v>
      </c>
      <c r="H336" s="49" t="s">
        <v>31</v>
      </c>
      <c r="I336" s="45" t="s">
        <v>1065</v>
      </c>
      <c r="J336" s="23" t="s">
        <v>1065</v>
      </c>
      <c r="K3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Row],[Раздел]],G335)),$D$12),CONCATENATE("[SPOILER=",Таблица1[[#This Row],[Раздел]],"]"),""),IF(EXACT(Таблица1[[#This Row],[Подраздел]],H335),"",CONCATENATE(IF(ISBLANK(Таблица1[[#This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Row],[Подраздел]],H337),"",CONCATENATE("[/LIST]",IF(ISBLANK(Таблица1[[#This Row],[Подраздел]]),"","[/SPOILER]"),IF(AND(NOT(EXACT(Таблица1[[#This Row],[Раздел]],G337)),$D$12),"[/SPOILER]",)))))</f>
        <v>[*][B][COLOR=Black][LDW][/COLOR][/B] [URL=http://promebelclub.ru/forum/showthread.php?p=128923&amp;postcount=357]Петля четырехшарнирная [/URL][/LIST][/SPOILER]</v>
      </c>
      <c r="L336" s="33">
        <f>LEN(Таблица1[[#This Row],[Код]])</f>
        <v>155</v>
      </c>
    </row>
    <row r="337" spans="1:12" x14ac:dyDescent="0.25">
      <c r="A337" s="59" t="str">
        <f>IF(OR(AND(Таблица1[[#This Row],[ID сообщения]]=B336,Таблица1[[#This Row],[№ в теме]]=C336),AND(NOT(Таблица1[[#This Row],[ID сообщения]]=B336),NOT(Таблица1[[#This Row],[№ в теме]]=C336))),"",FALSE)</f>
        <v/>
      </c>
      <c r="B337" s="60">
        <f>1*MID(Таблица1[[#This Row],[Ссылка]],FIND("=",Таблица1[[#This Row],[Ссылка]])+1,FIND("&amp;",Таблица1[[#This Row],[Ссылка]])-FIND("=",Таблица1[[#This Row],[Ссылка]])-1)</f>
        <v>372842</v>
      </c>
      <c r="C337" s="60">
        <f>1*MID(Таблица1[[#This Row],[Ссылка]],FIND("&amp;",Таблица1[[#This Row],[Ссылка]])+11,LEN(Таблица1[[#This Row],[Ссылка]])-FIND("&amp;",Таблица1[[#This Row],[Ссылка]])+10)</f>
        <v>1082</v>
      </c>
      <c r="D337" s="53" t="s">
        <v>2046</v>
      </c>
      <c r="E337" s="63" t="s">
        <v>2047</v>
      </c>
      <c r="F337" s="23" t="s">
        <v>1095</v>
      </c>
      <c r="G337" s="38" t="s">
        <v>212</v>
      </c>
      <c r="H337" s="21"/>
      <c r="I337" s="23" t="s">
        <v>1065</v>
      </c>
      <c r="J337" s="23" t="s">
        <v>1065</v>
      </c>
      <c r="K3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Row],[Раздел]],G336)),$D$12),CONCATENATE("[SPOILER=",Таблица1[[#This Row],[Раздел]],"]"),""),IF(EXACT(Таблица1[[#This Row],[Подраздел]],H336),"",CONCATENATE(IF(ISBLANK(Таблица1[[#This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Row],[Подраздел]],H338),"",CONCATENATE("[/LIST]",IF(ISBLANK(Таблица1[[#This Row],[Подраздел]]),"","[/SPOILER]"),IF(AND(NOT(EXACT(Таблица1[[#This Row],[Раздел]],G338)),$D$12),"[/SPOILER]",)))))</f>
        <v>[LIST][*][B][COLOR=Gray][F3D][/COLOR][/B] [URL=http://promebelclub.ru/forum/showthread.php?p=372842&amp;postcount=1082]Фурнитура Гратис[/URL][/LIST]</v>
      </c>
      <c r="L337" s="39">
        <f>LEN(Таблица1[[#This Row],[Код]])</f>
        <v>144</v>
      </c>
    </row>
    <row r="338" spans="1:12" x14ac:dyDescent="0.25">
      <c r="A338" s="63" t="str">
        <f>IF(OR(AND(Таблица1[[#This Row],[ID сообщения]]=B337,Таблица1[[#This Row],[№ в теме]]=C337),AND(NOT(Таблица1[[#This Row],[ID сообщения]]=B337),NOT(Таблица1[[#This Row],[№ в теме]]=C337))),"",FALSE)</f>
        <v/>
      </c>
      <c r="B338" s="33">
        <f>1*MID(Таблица1[[#This Row],[Ссылка]],FIND("=",Таблица1[[#This Row],[Ссылка]])+1,FIND("&amp;",Таблица1[[#This Row],[Ссылка]])-FIND("=",Таблица1[[#This Row],[Ссылка]])-1)</f>
        <v>313556</v>
      </c>
      <c r="C338" s="33">
        <f>1*MID(Таблица1[[#This Row],[Ссылка]],FIND("&amp;",Таблица1[[#This Row],[Ссылка]])+11,LEN(Таблица1[[#This Row],[Ссылка]])-FIND("&amp;",Таблица1[[#This Row],[Ссылка]])+10)</f>
        <v>833</v>
      </c>
      <c r="D338" s="53" t="s">
        <v>143</v>
      </c>
      <c r="E338" s="33" t="s">
        <v>1342</v>
      </c>
      <c r="F338" s="46" t="s">
        <v>1095</v>
      </c>
      <c r="G338" s="47" t="s">
        <v>213</v>
      </c>
      <c r="H338" s="33" t="s">
        <v>144</v>
      </c>
      <c r="I338" s="45" t="s">
        <v>1065</v>
      </c>
      <c r="J338" s="23" t="s">
        <v>1065</v>
      </c>
      <c r="K3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Row],[Раздел]],G337)),$D$12),CONCATENATE("[SPOILER=",Таблица1[[#This Row],[Раздел]],"]"),""),IF(EXACT(Таблица1[[#This Row],[Подраздел]],H337),"",CONCATENATE(IF(ISBLANK(Таблица1[[#This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Row],[Подраздел]],H339),"",CONCATENATE("[/LIST]",IF(ISBLANK(Таблица1[[#This Row],[Подраздел]]),"","[/SPOILER]"),IF(AND(NOT(EXACT(Таблица1[[#This Row],[Раздел]],G339)),$D$12),"[/SPOILER]",)))))</f>
        <v>[SPOILER=Барные механизмы (откр. вниз)][LIST][*][B][COLOR=Gray][F3D][/COLOR][/B] [URL=http://promebelclub.ru/forum/showthread.php?p=313556&amp;postcount=833]Газлифт GTV [/URL]</v>
      </c>
      <c r="L338" s="33">
        <f>LEN(Таблица1[[#This Row],[Код]])</f>
        <v>171</v>
      </c>
    </row>
    <row r="339" spans="1:12" x14ac:dyDescent="0.25">
      <c r="A339" s="63" t="str">
        <f>IF(OR(AND(Таблица1[[#This Row],[ID сообщения]]=B338,Таблица1[[#This Row],[№ в теме]]=C338),AND(NOT(Таблица1[[#This Row],[ID сообщения]]=B338),NOT(Таблица1[[#This Row],[№ в теме]]=C338))),"",FALSE)</f>
        <v/>
      </c>
      <c r="B339" s="33">
        <f>1*MID(Таблица1[[#This Row],[Ссылка]],FIND("=",Таблица1[[#This Row],[Ссылка]])+1,FIND("&amp;",Таблица1[[#This Row],[Ссылка]])-FIND("=",Таблица1[[#This Row],[Ссылка]])-1)</f>
        <v>320957</v>
      </c>
      <c r="C339" s="33">
        <f>1*MID(Таблица1[[#This Row],[Ссылка]],FIND("&amp;",Таблица1[[#This Row],[Ссылка]])+11,LEN(Таблица1[[#This Row],[Ссылка]])-FIND("&amp;",Таблица1[[#This Row],[Ссылка]])+10)</f>
        <v>854</v>
      </c>
      <c r="D339" s="53" t="s">
        <v>157</v>
      </c>
      <c r="E339" s="33" t="s">
        <v>1343</v>
      </c>
      <c r="F339" s="46" t="s">
        <v>1095</v>
      </c>
      <c r="G339" s="47" t="s">
        <v>213</v>
      </c>
      <c r="H339" s="33" t="s">
        <v>144</v>
      </c>
      <c r="I339" s="45" t="s">
        <v>1065</v>
      </c>
      <c r="J339" s="23" t="s">
        <v>1065</v>
      </c>
      <c r="K3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Row],[Раздел]],G338)),$D$12),CONCATENATE("[SPOILER=",Таблица1[[#This Row],[Раздел]],"]"),""),IF(EXACT(Таблица1[[#This Row],[Подраздел]],H338),"",CONCATENATE(IF(ISBLANK(Таблица1[[#This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Row],[Подраздел]],H340),"",CONCATENATE("[/LIST]",IF(ISBLANK(Таблица1[[#This Row],[Подраздел]]),"","[/SPOILER]"),IF(AND(NOT(EXACT(Таблица1[[#This Row],[Раздел]],G340)),$D$12),"[/SPOILER]",)))))</f>
        <v>[*][B][COLOR=Gray][F3D][/COLOR][/B] [URL=http://promebelclub.ru/forum/showthread.php?p=320957&amp;postcount=854]Газлифт Kraby Italiana Ferramenta [/URL]</v>
      </c>
      <c r="L339" s="33">
        <f>LEN(Таблица1[[#This Row],[Код]])</f>
        <v>148</v>
      </c>
    </row>
    <row r="340" spans="1:12" x14ac:dyDescent="0.25">
      <c r="A340" s="25" t="str">
        <f>IF(OR(AND(Таблица1[[#This Row],[ID сообщения]]=B339,Таблица1[[#This Row],[№ в теме]]=C339),AND(NOT(Таблица1[[#This Row],[ID сообщения]]=B339),NOT(Таблица1[[#This Row],[№ в теме]]=C339))),"",FALSE)</f>
        <v/>
      </c>
      <c r="B340" s="32">
        <f>1*MID(Таблица1[[#This Row],[Ссылка]],FIND("=",Таблица1[[#This Row],[Ссылка]])+1,FIND("&amp;",Таблица1[[#This Row],[Ссылка]])-FIND("=",Таблица1[[#This Row],[Ссылка]])-1)</f>
        <v>133828</v>
      </c>
      <c r="C340" s="32">
        <f>1*MID(Таблица1[[#This Row],[Ссылка]],FIND("&amp;",Таблица1[[#This Row],[Ссылка]])+11,LEN(Таблица1[[#This Row],[Ссылка]])-FIND("&amp;",Таблица1[[#This Row],[Ссылка]])+10)</f>
        <v>366</v>
      </c>
      <c r="D340" s="54" t="s">
        <v>880</v>
      </c>
      <c r="E340" s="48" t="s">
        <v>1344</v>
      </c>
      <c r="F340" s="65" t="s">
        <v>1096</v>
      </c>
      <c r="G340" s="49" t="s">
        <v>213</v>
      </c>
      <c r="H340" s="49" t="s">
        <v>144</v>
      </c>
      <c r="I340" s="45" t="s">
        <v>1065</v>
      </c>
      <c r="J340" s="23" t="s">
        <v>1065</v>
      </c>
      <c r="K3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Row],[Раздел]],G339)),$D$12),CONCATENATE("[SPOILER=",Таблица1[[#This Row],[Раздел]],"]"),""),IF(EXACT(Таблица1[[#This Row],[Подраздел]],H339),"",CONCATENATE(IF(ISBLANK(Таблица1[[#This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Row],[Подраздел]],H341),"",CONCATENATE("[/LIST]",IF(ISBLANK(Таблица1[[#This Row],[Подраздел]]),"","[/SPOILER]"),IF(AND(NOT(EXACT(Таблица1[[#This Row],[Раздел]],G341)),$D$12),"[/SPOILER]",)))))</f>
        <v>[*][B][COLOR=DeepSkyBlue][FR3D][/COLOR][/B] [URL=http://promebelclub.ru/forum/showthread.php?p=133828&amp;postcount=366]Кронштейн барный 383 [/URL]</v>
      </c>
      <c r="L340" s="33">
        <f>LEN(Таблица1[[#This Row],[Код]])</f>
        <v>143</v>
      </c>
    </row>
    <row r="341" spans="1:12" x14ac:dyDescent="0.25">
      <c r="A341" s="59" t="str">
        <f>IF(OR(AND(Таблица1[[#This Row],[ID сообщения]]=B340,Таблица1[[#This Row],[№ в теме]]=C340),AND(NOT(Таблица1[[#This Row],[ID сообщения]]=B340),NOT(Таблица1[[#This Row],[№ в теме]]=C340))),"",FALSE)</f>
        <v/>
      </c>
      <c r="B341" s="60">
        <f>1*MID(Таблица1[[#This Row],[Ссылка]],FIND("=",Таблица1[[#This Row],[Ссылка]])+1,FIND("&amp;",Таблица1[[#This Row],[Ссылка]])-FIND("=",Таблица1[[#This Row],[Ссылка]])-1)</f>
        <v>372312</v>
      </c>
      <c r="C341" s="60">
        <f>1*MID(Таблица1[[#This Row],[Ссылка]],FIND("&amp;",Таблица1[[#This Row],[Ссылка]])+11,LEN(Таблица1[[#This Row],[Ссылка]])-FIND("&amp;",Таблица1[[#This Row],[Ссылка]])+10)</f>
        <v>1081</v>
      </c>
      <c r="D341" s="53" t="s">
        <v>2045</v>
      </c>
      <c r="E341" s="63" t="s">
        <v>2051</v>
      </c>
      <c r="F341" s="23" t="s">
        <v>1095</v>
      </c>
      <c r="G341" s="38" t="s">
        <v>213</v>
      </c>
      <c r="H341" s="21" t="s">
        <v>144</v>
      </c>
      <c r="I341" s="23" t="s">
        <v>1065</v>
      </c>
      <c r="J341" s="23" t="s">
        <v>1065</v>
      </c>
      <c r="K3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Row],[Раздел]],G340)),$D$12),CONCATENATE("[SPOILER=",Таблица1[[#This Row],[Раздел]],"]"),""),IF(EXACT(Таблица1[[#This Row],[Подраздел]],H340),"",CONCATENATE(IF(ISBLANK(Таблица1[[#This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Row],[Подраздел]],H342),"",CONCATENATE("[/LIST]",IF(ISBLANK(Таблица1[[#This Row],[Подраздел]]),"","[/SPOILER]"),IF(AND(NOT(EXACT(Таблица1[[#This Row],[Раздел]],G342)),$D$12),"[/SPOILER]",)))))</f>
        <v>[*][B][COLOR=Gray][F3D][/COLOR][/B] [URL=http://promebelclub.ru/forum/showthread.php?p=372312&amp;postcount=1081]Кронштейн коленчатый/KLOK Механизм подъемный/откидной[/URL]</v>
      </c>
      <c r="L341" s="39">
        <f>LEN(Таблица1[[#This Row],[Код]])</f>
        <v>168</v>
      </c>
    </row>
    <row r="342" spans="1:12" x14ac:dyDescent="0.25">
      <c r="A342" s="59" t="str">
        <f>IF(OR(AND(Таблица1[[#This Row],[ID сообщения]]=B341,Таблица1[[#This Row],[№ в теме]]=C341),AND(NOT(Таблица1[[#This Row],[ID сообщения]]=B341),NOT(Таблица1[[#This Row],[№ в теме]]=C341))),"",FALSE)</f>
        <v/>
      </c>
      <c r="B342" s="60">
        <f>1*MID(Таблица1[[#This Row],[Ссылка]],FIND("=",Таблица1[[#This Row],[Ссылка]])+1,FIND("&amp;",Таблица1[[#This Row],[Ссылка]])-FIND("=",Таблица1[[#This Row],[Ссылка]])-1)</f>
        <v>373594</v>
      </c>
      <c r="C342" s="60">
        <f>1*MID(Таблица1[[#This Row],[Ссылка]],FIND("&amp;",Таблица1[[#This Row],[Ссылка]])+11,LEN(Таблица1[[#This Row],[Ссылка]])-FIND("&amp;",Таблица1[[#This Row],[Ссылка]])+10)</f>
        <v>1087</v>
      </c>
      <c r="D342" s="53" t="s">
        <v>2052</v>
      </c>
      <c r="E342" s="61" t="s">
        <v>2050</v>
      </c>
      <c r="F342" s="23" t="s">
        <v>1095</v>
      </c>
      <c r="G342" s="38" t="s">
        <v>213</v>
      </c>
      <c r="H342" s="21" t="s">
        <v>144</v>
      </c>
      <c r="I342" s="23" t="s">
        <v>1065</v>
      </c>
      <c r="J342" s="23" t="s">
        <v>1065</v>
      </c>
      <c r="K3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Row],[Раздел]],G341)),$D$12),CONCATENATE("[SPOILER=",Таблица1[[#This Row],[Раздел]],"]"),""),IF(EXACT(Таблица1[[#This Row],[Подраздел]],H341),"",CONCATENATE(IF(ISBLANK(Таблица1[[#This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Row],[Подраздел]],H343),"",CONCATENATE("[/LIST]",IF(ISBLANK(Таблица1[[#This Row],[Подраздел]]),"","[/SPOILER]"),IF(AND(NOT(EXACT(Таблица1[[#This Row],[Раздел]],G343)),$D$12),"[/SPOILER]",)))))</f>
        <v>[*][B][COLOR=Gray][F3D][/COLOR][/B] [URL=http://promebelclub.ru/forum/showthread.php?p=373594&amp;postcount=1087]Кронштейн коленчатый/KLOK Механизм подъемный/откидной ver.1.0[/URL]</v>
      </c>
      <c r="L342" s="39">
        <f>LEN(Таблица1[[#This Row],[Код]])</f>
        <v>176</v>
      </c>
    </row>
    <row r="343" spans="1:12" x14ac:dyDescent="0.25">
      <c r="A343" s="18" t="str">
        <f>IF(OR(AND(Таблица1[[#This Row],[ID сообщения]]=B342,Таблица1[[#This Row],[№ в теме]]=C342),AND(NOT(Таблица1[[#This Row],[ID сообщения]]=B342),NOT(Таблица1[[#This Row],[№ в теме]]=C342))),"",FALSE)</f>
        <v/>
      </c>
      <c r="B343" s="30">
        <f>1*MID(Таблица1[[#This Row],[Ссылка]],FIND("=",Таблица1[[#This Row],[Ссылка]])+1,FIND("&amp;",Таблица1[[#This Row],[Ссылка]])-FIND("=",Таблица1[[#This Row],[Ссылка]])-1)</f>
        <v>17639</v>
      </c>
      <c r="C343" s="30">
        <f>1*MID(Таблица1[[#This Row],[Ссылка]],FIND("&amp;",Таблица1[[#This Row],[Ссылка]])+11,LEN(Таблица1[[#This Row],[Ссылка]])-FIND("&amp;",Таблица1[[#This Row],[Ссылка]])+10)</f>
        <v>102</v>
      </c>
      <c r="D343" s="52" t="s">
        <v>846</v>
      </c>
      <c r="E343" s="33" t="s">
        <v>1345</v>
      </c>
      <c r="F343" s="46" t="s">
        <v>1093</v>
      </c>
      <c r="G343" s="33" t="s">
        <v>213</v>
      </c>
      <c r="H343" s="33" t="s">
        <v>144</v>
      </c>
      <c r="I343" s="45" t="s">
        <v>1065</v>
      </c>
      <c r="J343" s="23" t="s">
        <v>1065</v>
      </c>
      <c r="K3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Row],[Раздел]],G342)),$D$12),CONCATENATE("[SPOILER=",Таблица1[[#This Row],[Раздел]],"]"),""),IF(EXACT(Таблица1[[#This Row],[Подраздел]],H342),"",CONCATENATE(IF(ISBLANK(Таблица1[[#This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Row],[Подраздел]],H344),"",CONCATENATE("[/LIST]",IF(ISBLANK(Таблица1[[#This Row],[Подраздел]]),"","[/SPOILER]"),IF(AND(NOT(EXACT(Таблица1[[#This Row],[Раздел]],G344)),$D$12),"[/SPOILER]",)))))</f>
        <v>[*][B][COLOR=Silver][FRW][/COLOR][/B] [URL=http://promebelclub.ru/forum/showthread.php?p=17639&amp;postcount=102]Кронштейн секретерный [/URL]</v>
      </c>
      <c r="L343" s="33">
        <f>LEN(Таблица1[[#This Row],[Код]])</f>
        <v>137</v>
      </c>
    </row>
    <row r="344" spans="1:12" x14ac:dyDescent="0.25">
      <c r="A344" s="18" t="str">
        <f>IF(OR(AND(Таблица1[[#This Row],[ID сообщения]]=B343,Таблица1[[#This Row],[№ в теме]]=C343),AND(NOT(Таблица1[[#This Row],[ID сообщения]]=B343),NOT(Таблица1[[#This Row],[№ в теме]]=C343))),"",FALSE)</f>
        <v/>
      </c>
      <c r="B34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34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344" s="52" t="s">
        <v>341</v>
      </c>
      <c r="E344" s="33" t="s">
        <v>407</v>
      </c>
      <c r="F344" s="46"/>
      <c r="G344" s="33" t="s">
        <v>213</v>
      </c>
      <c r="H344" s="33" t="s">
        <v>144</v>
      </c>
      <c r="I344" s="45" t="s">
        <v>1065</v>
      </c>
      <c r="J344" s="23" t="s">
        <v>1065</v>
      </c>
      <c r="K3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Row],[Раздел]],G343)),$D$12),CONCATENATE("[SPOILER=",Таблица1[[#This Row],[Раздел]],"]"),""),IF(EXACT(Таблица1[[#This Row],[Подраздел]],H343),"",CONCATENATE(IF(ISBLANK(Таблица1[[#This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Row],[Подраздел]],H345),"",CONCATENATE("[/LIST]",IF(ISBLANK(Таблица1[[#This Row],[Подраздел]]),"","[/SPOILER]"),IF(AND(NOT(EXACT(Таблица1[[#This Row],[Раздел]],G345)),$D$12),"[/SPOILER]",)))))</f>
        <v>[*][URL=http://promebelclub.ru/forum/showthread.php?p=55385&amp;postcount=217]Кронштейн секрктерный Klassik D_340[/URL][/LIST][/SPOILER]</v>
      </c>
      <c r="L344" s="33">
        <f>LEN(Таблица1[[#This Row],[Код]])</f>
        <v>132</v>
      </c>
    </row>
    <row r="345" spans="1:12" x14ac:dyDescent="0.25">
      <c r="A345" s="18" t="str">
        <f>IF(OR(AND(Таблица1[[#This Row],[ID сообщения]]=B292,Таблица1[[#This Row],[№ в теме]]=C292),AND(NOT(Таблица1[[#This Row],[ID сообщения]]=B292),NOT(Таблица1[[#This Row],[№ в теме]]=C292))),"",FALSE)</f>
        <v/>
      </c>
      <c r="B345" s="30">
        <f>1*MID(Таблица1[[#This Row],[Ссылка]],FIND("=",Таблица1[[#This Row],[Ссылка]])+1,FIND("&amp;",Таблица1[[#This Row],[Ссылка]])-FIND("=",Таблица1[[#This Row],[Ссылка]])-1)</f>
        <v>151064</v>
      </c>
      <c r="C345" s="30">
        <f>1*MID(Таблица1[[#This Row],[Ссылка]],FIND("&amp;",Таблица1[[#This Row],[Ссылка]])+11,LEN(Таблица1[[#This Row],[Ссылка]])-FIND("&amp;",Таблица1[[#This Row],[Ссылка]])+10)</f>
        <v>428</v>
      </c>
      <c r="D345" s="55" t="s">
        <v>1006</v>
      </c>
      <c r="E345" s="48" t="s">
        <v>1346</v>
      </c>
      <c r="F345" s="65" t="s">
        <v>1093</v>
      </c>
      <c r="G345" s="33" t="s">
        <v>213</v>
      </c>
      <c r="H345" s="33" t="s">
        <v>34</v>
      </c>
      <c r="I345" s="45" t="s">
        <v>1065</v>
      </c>
      <c r="J345" s="23" t="s">
        <v>1065</v>
      </c>
      <c r="K3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Row],[Раздел]],G344)),$D$12),CONCATENATE("[SPOILER=",Таблица1[[#This Row],[Раздел]],"]"),""),IF(EXACT(Таблица1[[#This Row],[Подраздел]],H344),"",CONCATENATE(IF(ISBLANK(Таблица1[[#This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Row],[Подраздел]],H346),"",CONCATENATE("[/LIST]",IF(ISBLANK(Таблица1[[#This Row],[Подраздел]]),"","[/SPOILER]"),IF(AND(NOT(EXACT(Таблица1[[#This Row],[Раздел]],G346)),$D$12),"[/SPOILER]",)))))</f>
        <v>[SPOILER=Подъёмники Blum][LIST][*][B][COLOR=Silver][FRW][/COLOR][/B] [URL=http://promebelclub.ru/forum/showthread.php?p=151064&amp;postcount=428]Aventos HF [/URL]</v>
      </c>
      <c r="L345" s="33">
        <f>LEN(Таблица1[[#This Row],[Код]])</f>
        <v>158</v>
      </c>
    </row>
    <row r="346" spans="1:12" x14ac:dyDescent="0.25">
      <c r="A346" s="18" t="str">
        <f>IF(OR(AND(Таблица1[[#This Row],[ID сообщения]]=B345,Таблица1[[#This Row],[№ в теме]]=C345),AND(NOT(Таблица1[[#This Row],[ID сообщения]]=B345),NOT(Таблица1[[#This Row],[№ в теме]]=C345))),"",FALSE)</f>
        <v/>
      </c>
      <c r="B346" s="30">
        <f>1*MID(Таблица1[[#This Row],[Ссылка]],FIND("=",Таблица1[[#This Row],[Ссылка]])+1,FIND("&amp;",Таблица1[[#This Row],[Ссылка]])-FIND("=",Таблица1[[#This Row],[Ссылка]])-1)</f>
        <v>125531</v>
      </c>
      <c r="C346" s="30">
        <f>1*MID(Таблица1[[#This Row],[Ссылка]],FIND("&amp;",Таблица1[[#This Row],[Ссылка]])+11,LEN(Таблица1[[#This Row],[Ссылка]])-FIND("&amp;",Таблица1[[#This Row],[Ссылка]])+10)</f>
        <v>335</v>
      </c>
      <c r="D346" s="52" t="s">
        <v>922</v>
      </c>
      <c r="E346" s="48" t="s">
        <v>1347</v>
      </c>
      <c r="F346" s="65" t="s">
        <v>1095</v>
      </c>
      <c r="G346" s="33" t="s">
        <v>213</v>
      </c>
      <c r="H346" s="49" t="s">
        <v>34</v>
      </c>
      <c r="I346" s="45" t="s">
        <v>1065</v>
      </c>
      <c r="J346" s="23" t="s">
        <v>1065</v>
      </c>
      <c r="K3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Row],[Раздел]],G345)),$D$12),CONCATENATE("[SPOILER=",Таблица1[[#This Row],[Раздел]],"]"),""),IF(EXACT(Таблица1[[#This Row],[Подраздел]],H345),"",CONCATENATE(IF(ISBLANK(Таблица1[[#This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Row],[Подраздел]],H347),"",CONCATENATE("[/LIST]",IF(ISBLANK(Таблица1[[#This Row],[Подраздел]]),"","[/SPOILER]"),IF(AND(NOT(EXACT(Таблица1[[#This Row],[Раздел]],G347)),$D$12),"[/SPOILER]",)))))</f>
        <v>[*][B][COLOR=Gray][F3D][/COLOR][/B] [URL=http://promebelclub.ru/forum/showthread.php?p=125531&amp;postcount=335]Подъемник Aventos HK-S [/URL]</v>
      </c>
      <c r="L346" s="33">
        <f>LEN(Таблица1[[#This Row],[Код]])</f>
        <v>137</v>
      </c>
    </row>
    <row r="347" spans="1:12" x14ac:dyDescent="0.25">
      <c r="A347" s="59" t="str">
        <f>IF(OR(AND(Таблица1[[#This Row],[ID сообщения]]=B346,Таблица1[[#This Row],[№ в теме]]=C346),AND(NOT(Таблица1[[#This Row],[ID сообщения]]=B346),NOT(Таблица1[[#This Row],[№ в теме]]=C346))),"",FALSE)</f>
        <v/>
      </c>
      <c r="B347" s="60">
        <f>1*MID(Таблица1[[#This Row],[Ссылка]],FIND("=",Таблица1[[#This Row],[Ссылка]])+1,FIND("&amp;",Таблица1[[#This Row],[Ссылка]])-FIND("=",Таблица1[[#This Row],[Ссылка]])-1)</f>
        <v>358549</v>
      </c>
      <c r="C347" s="60">
        <f>1*MID(Таблица1[[#This Row],[Ссылка]],FIND("&amp;",Таблица1[[#This Row],[Ссылка]])+11,LEN(Таблица1[[#This Row],[Ссылка]])-FIND("&amp;",Таблица1[[#This Row],[Ссылка]])+10)</f>
        <v>960</v>
      </c>
      <c r="D347" s="22" t="s">
        <v>1086</v>
      </c>
      <c r="E347" s="62" t="s">
        <v>1348</v>
      </c>
      <c r="F347" s="23" t="s">
        <v>1095</v>
      </c>
      <c r="G347" s="38" t="s">
        <v>213</v>
      </c>
      <c r="H347" s="21" t="s">
        <v>34</v>
      </c>
      <c r="I347" s="23" t="s">
        <v>1065</v>
      </c>
      <c r="J347" s="23" t="s">
        <v>1065</v>
      </c>
      <c r="K3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Row],[Раздел]],G346)),$D$12),CONCATENATE("[SPOILER=",Таблица1[[#This Row],[Раздел]],"]"),""),IF(EXACT(Таблица1[[#This Row],[Подраздел]],H346),"",CONCATENATE(IF(ISBLANK(Таблица1[[#This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Row],[Подраздел]],H348),"",CONCATENATE("[/LIST]",IF(ISBLANK(Таблица1[[#This Row],[Подраздел]]),"","[/SPOILER]"),IF(AND(NOT(EXACT(Таблица1[[#This Row],[Раздел]],G348)),$D$12),"[/SPOILER]",)))))</f>
        <v>[*][B][COLOR=Gray][F3D][/COLOR][/B] [URL=http://promebelclub.ru/forum/showthread.php?p=358549&amp;postcount=960]Подъёмник Aventos HK-S [/URL]</v>
      </c>
      <c r="L347" s="39">
        <f>LEN(Таблица1[[#This Row],[Код]])</f>
        <v>137</v>
      </c>
    </row>
    <row r="348" spans="1:12" x14ac:dyDescent="0.25">
      <c r="A348" s="59" t="str">
        <f>IF(OR(AND(Таблица1[[#This Row],[ID сообщения]]=B347,Таблица1[[#This Row],[№ в теме]]=C347),AND(NOT(Таблица1[[#This Row],[ID сообщения]]=B347),NOT(Таблица1[[#This Row],[№ в теме]]=C347))),"",FALSE)</f>
        <v/>
      </c>
      <c r="B348" s="60">
        <f>1*MID(Таблица1[[#This Row],[Ссылка]],FIND("=",Таблица1[[#This Row],[Ссылка]])+1,FIND("&amp;",Таблица1[[#This Row],[Ссылка]])-FIND("=",Таблица1[[#This Row],[Ссылка]])-1)</f>
        <v>358353</v>
      </c>
      <c r="C348" s="60">
        <f>1*MID(Таблица1[[#This Row],[Ссылка]],FIND("&amp;",Таблица1[[#This Row],[Ссылка]])+11,LEN(Таблица1[[#This Row],[Ссылка]])-FIND("&amp;",Таблица1[[#This Row],[Ссылка]])+10)</f>
        <v>959</v>
      </c>
      <c r="D348" s="22" t="s">
        <v>1085</v>
      </c>
      <c r="E348" s="63" t="s">
        <v>1349</v>
      </c>
      <c r="F348" s="23" t="s">
        <v>1099</v>
      </c>
      <c r="G348" s="38" t="s">
        <v>213</v>
      </c>
      <c r="H348" s="21" t="s">
        <v>34</v>
      </c>
      <c r="I348" s="23" t="s">
        <v>1065</v>
      </c>
      <c r="J348" s="23" t="s">
        <v>1065</v>
      </c>
      <c r="K3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Row],[Раздел]],G347)),$D$12),CONCATENATE("[SPOILER=",Таблица1[[#This Row],[Раздел]],"]"),""),IF(EXACT(Таблица1[[#This Row],[Подраздел]],H347),"",CONCATENATE(IF(ISBLANK(Таблица1[[#This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Row],[Подраздел]],H349),"",CONCATENATE("[/LIST]",IF(ISBLANK(Таблица1[[#This Row],[Подраздел]]),"","[/SPOILER]"),IF(AND(NOT(EXACT(Таблица1[[#This Row],[Раздел]],G349)),$D$12),"[/SPOILER]",)))))</f>
        <v>[*][B][COLOR=Blue][B3D][/COLOR][/B] [URL=http://promebelclub.ru/forum/showthread.php?p=358353&amp;postcount=959]Подъёмник Aventos HK-XS [/URL]</v>
      </c>
      <c r="L348" s="39">
        <f>LEN(Таблица1[[#This Row],[Код]])</f>
        <v>138</v>
      </c>
    </row>
    <row r="349" spans="1:12" x14ac:dyDescent="0.25">
      <c r="A349" s="18" t="str">
        <f>IF(OR(AND(Таблица1[[#This Row],[ID сообщения]]=B348,Таблица1[[#This Row],[№ в теме]]=C348),AND(NOT(Таблица1[[#This Row],[ID сообщения]]=B348),NOT(Таблица1[[#This Row],[№ в теме]]=C348))),"",FALSE)</f>
        <v/>
      </c>
      <c r="B349" s="30">
        <f>1*MID(Таблица1[[#This Row],[Ссылка]],FIND("=",Таблица1[[#This Row],[Ссылка]])+1,FIND("&amp;",Таблица1[[#This Row],[Ссылка]])-FIND("=",Таблица1[[#This Row],[Ссылка]])-1)</f>
        <v>125795</v>
      </c>
      <c r="C349" s="30">
        <f>1*MID(Таблица1[[#This Row],[Ссылка]],FIND("&amp;",Таблица1[[#This Row],[Ссылка]])+11,LEN(Таблица1[[#This Row],[Ссылка]])-FIND("&amp;",Таблица1[[#This Row],[Ссылка]])+10)</f>
        <v>336</v>
      </c>
      <c r="D349" s="52" t="s">
        <v>923</v>
      </c>
      <c r="E349" s="48" t="s">
        <v>1350</v>
      </c>
      <c r="F349" s="65" t="s">
        <v>1095</v>
      </c>
      <c r="G349" s="33" t="s">
        <v>213</v>
      </c>
      <c r="H349" s="49" t="s">
        <v>34</v>
      </c>
      <c r="I349" s="45" t="s">
        <v>1065</v>
      </c>
      <c r="J349" s="23" t="s">
        <v>1065</v>
      </c>
      <c r="K3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Row],[Раздел]],G348)),$D$12),CONCATENATE("[SPOILER=",Таблица1[[#This Row],[Раздел]],"]"),""),IF(EXACT(Таблица1[[#This Row],[Подраздел]],H348),"",CONCATENATE(IF(ISBLANK(Таблица1[[#This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Row],[Подраздел]],H350),"",CONCATENATE("[/LIST]",IF(ISBLANK(Таблица1[[#This Row],[Подраздел]]),"","[/SPOILER]"),IF(AND(NOT(EXACT(Таблица1[[#This Row],[Раздел]],G350)),$D$12),"[/SPOILER]",)))))</f>
        <v>[*][B][COLOR=Gray][F3D][/COLOR][/B] [URL=http://promebelclub.ru/forum/showthread.php?p=125795&amp;postcount=336]Подъёмник Aventos HS [/URL]</v>
      </c>
      <c r="L349" s="33">
        <f>LEN(Таблица1[[#This Row],[Код]])</f>
        <v>135</v>
      </c>
    </row>
    <row r="350" spans="1:12" x14ac:dyDescent="0.25">
      <c r="A350" s="59" t="str">
        <f>IF(OR(AND(Таблица1[[#This Row],[ID сообщения]]=B349,Таблица1[[#This Row],[№ в теме]]=C349),AND(NOT(Таблица1[[#This Row],[ID сообщения]]=B349),NOT(Таблица1[[#This Row],[№ в теме]]=C349))),"",FALSE)</f>
        <v/>
      </c>
      <c r="B350" s="60">
        <f>1*MID(Таблица1[[#This Row],[Ссылка]],FIND("=",Таблица1[[#This Row],[Ссылка]])+1,FIND("&amp;",Таблица1[[#This Row],[Ссылка]])-FIND("=",Таблица1[[#This Row],[Ссылка]])-1)</f>
        <v>355678</v>
      </c>
      <c r="C350" s="60">
        <f>1*MID(Таблица1[[#This Row],[Ссылка]],FIND("&amp;",Таблица1[[#This Row],[Ссылка]])+11,LEN(Таблица1[[#This Row],[Ссылка]])-FIND("&amp;",Таблица1[[#This Row],[Ссылка]])+10)</f>
        <v>927</v>
      </c>
      <c r="D350" s="53" t="s">
        <v>1072</v>
      </c>
      <c r="E350" s="63" t="s">
        <v>1351</v>
      </c>
      <c r="F350" s="23" t="s">
        <v>1095</v>
      </c>
      <c r="G350" s="38" t="s">
        <v>213</v>
      </c>
      <c r="H350" s="21" t="s">
        <v>34</v>
      </c>
      <c r="I350" s="23" t="s">
        <v>1065</v>
      </c>
      <c r="J350" s="23" t="s">
        <v>1065</v>
      </c>
      <c r="K3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Row],[Раздел]],G349)),$D$12),CONCATENATE("[SPOILER=",Таблица1[[#This Row],[Раздел]],"]"),""),IF(EXACT(Таблица1[[#This Row],[Подраздел]],H349),"",CONCATENATE(IF(ISBLANK(Таблица1[[#This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Row],[Подраздел]],H351),"",CONCATENATE("[/LIST]",IF(ISBLANK(Таблица1[[#This Row],[Подраздел]]),"","[/SPOILER]"),IF(AND(NOT(EXACT(Таблица1[[#This Row],[Раздел]],G351)),$D$12),"[/SPOILER]",)))))</f>
        <v>[*][B][COLOR=Gray][F3D][/COLOR][/B] [URL=http://promebelclub.ru/forum/showthread.php?p=355678&amp;postcount=927]Подъёмник Aventos HS со стабилизатором [/URL]</v>
      </c>
      <c r="L350" s="39">
        <f>LEN(Таблица1[[#This Row],[Код]])</f>
        <v>153</v>
      </c>
    </row>
    <row r="351" spans="1:12" x14ac:dyDescent="0.25">
      <c r="A351" s="18" t="str">
        <f>IF(OR(AND(Таблица1[[#This Row],[ID сообщения]]=B350,Таблица1[[#This Row],[№ в теме]]=C350),AND(NOT(Таблица1[[#This Row],[ID сообщения]]=B350),NOT(Таблица1[[#This Row],[№ в теме]]=C350))),"",FALSE)</f>
        <v/>
      </c>
      <c r="B351" s="30">
        <f>1*MID(Таблица1[[#This Row],[Ссылка]],FIND("=",Таблица1[[#This Row],[Ссылка]])+1,FIND("&amp;",Таблица1[[#This Row],[Ссылка]])-FIND("=",Таблица1[[#This Row],[Ссылка]])-1)</f>
        <v>125081</v>
      </c>
      <c r="C351" s="30">
        <f>1*MID(Таблица1[[#This Row],[Ссылка]],FIND("&amp;",Таблица1[[#This Row],[Ссылка]])+11,LEN(Таблица1[[#This Row],[Ссылка]])-FIND("&amp;",Таблица1[[#This Row],[Ссылка]])+10)</f>
        <v>330</v>
      </c>
      <c r="D351" s="52" t="s">
        <v>920</v>
      </c>
      <c r="E351" s="48" t="s">
        <v>1352</v>
      </c>
      <c r="F351" s="65" t="s">
        <v>1095</v>
      </c>
      <c r="G351" s="33" t="s">
        <v>213</v>
      </c>
      <c r="H351" s="49" t="s">
        <v>34</v>
      </c>
      <c r="I351" s="45" t="s">
        <v>1065</v>
      </c>
      <c r="J351" s="23" t="s">
        <v>1065</v>
      </c>
      <c r="K3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Row],[Раздел]],G350)),$D$12),CONCATENATE("[SPOILER=",Таблица1[[#This Row],[Раздел]],"]"),""),IF(EXACT(Таблица1[[#This Row],[Подраздел]],H350),"",CONCATENATE(IF(ISBLANK(Таблица1[[#This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Row],[Подраздел]],H352),"",CONCATENATE("[/LIST]",IF(ISBLANK(Таблица1[[#This Row],[Подраздел]]),"","[/SPOILER]"),IF(AND(NOT(EXACT(Таблица1[[#This Row],[Раздел]],G352)),$D$12),"[/SPOILER]",)))))</f>
        <v>[*][B][COLOR=Gray][F3D][/COLOR][/B] [URL=http://promebelclub.ru/forum/showthread.php?p=125081&amp;postcount=330]Подъёмник Aventos НК от блюм  [/URL]</v>
      </c>
      <c r="L351" s="33">
        <f>LEN(Таблица1[[#This Row],[Код]])</f>
        <v>144</v>
      </c>
    </row>
    <row r="352" spans="1:12" x14ac:dyDescent="0.25">
      <c r="A352" s="61" t="str">
        <f>IF(OR(AND(Таблица1[[#This Row],[ID сообщения]]=B351,Таблица1[[#This Row],[№ в теме]]=C351),AND(NOT(Таблица1[[#This Row],[ID сообщения]]=B351),NOT(Таблица1[[#This Row],[№ в теме]]=C351))),"",FALSE)</f>
        <v/>
      </c>
      <c r="B352" s="33">
        <f>1*MID(Таблица1[[#This Row],[Ссылка]],FIND("=",Таблица1[[#This Row],[Ссылка]])+1,FIND("&amp;",Таблица1[[#This Row],[Ссылка]])-FIND("=",Таблица1[[#This Row],[Ссылка]])-1)</f>
        <v>232017</v>
      </c>
      <c r="C352" s="33">
        <f>1*MID(Таблица1[[#This Row],[Ссылка]],FIND("&amp;",Таблица1[[#This Row],[Ссылка]])+11,LEN(Таблица1[[#This Row],[Ссылка]])-FIND("&amp;",Таблица1[[#This Row],[Ссылка]])+10)</f>
        <v>596</v>
      </c>
      <c r="D352" s="53" t="s">
        <v>238</v>
      </c>
      <c r="E352" s="33" t="s">
        <v>1353</v>
      </c>
      <c r="F352" s="46" t="s">
        <v>1095</v>
      </c>
      <c r="G352" s="47" t="s">
        <v>213</v>
      </c>
      <c r="H352" s="33" t="s">
        <v>34</v>
      </c>
      <c r="I352" s="45" t="s">
        <v>1065</v>
      </c>
      <c r="J352" s="23" t="s">
        <v>1065</v>
      </c>
      <c r="K3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Row],[Раздел]],G351)),$D$12),CONCATENATE("[SPOILER=",Таблица1[[#This Row],[Раздел]],"]"),""),IF(EXACT(Таблица1[[#This Row],[Подраздел]],H351),"",CONCATENATE(IF(ISBLANK(Таблица1[[#This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Row],[Подраздел]],H353),"",CONCATENATE("[/LIST]",IF(ISBLANK(Таблица1[[#This Row],[Подраздел]]),"","[/SPOILER]"),IF(AND(NOT(EXACT(Таблица1[[#This Row],[Раздел]],G353)),$D$12),"[/SPOILER]",)))))</f>
        <v>[*][B][COLOR=Gray][F3D][/COLOR][/B] [URL=http://promebelclub.ru/forum/showthread.php?p=232017&amp;postcount=596]Подъёмник Blum Aventos HF [/URL]</v>
      </c>
      <c r="L352" s="33">
        <f>LEN(Таблица1[[#This Row],[Код]])</f>
        <v>140</v>
      </c>
    </row>
    <row r="353" spans="1:12" x14ac:dyDescent="0.25">
      <c r="A353" s="62" t="str">
        <f>IF(OR(AND(Таблица1[[#This Row],[ID сообщения]]=B352,Таблица1[[#This Row],[№ в теме]]=C352),AND(NOT(Таблица1[[#This Row],[ID сообщения]]=B352),NOT(Таблица1[[#This Row],[№ в теме]]=C352))),"",FALSE)</f>
        <v/>
      </c>
      <c r="B353" s="33">
        <f>1*MID(Таблица1[[#This Row],[Ссылка]],FIND("=",Таблица1[[#This Row],[Ссылка]])+1,FIND("&amp;",Таблица1[[#This Row],[Ссылка]])-FIND("=",Таблица1[[#This Row],[Ссылка]])-1)</f>
        <v>305764</v>
      </c>
      <c r="C353" s="33">
        <f>1*MID(Таблица1[[#This Row],[Ссылка]],FIND("&amp;",Таблица1[[#This Row],[Ссылка]])+11,LEN(Таблица1[[#This Row],[Ссылка]])-FIND("&amp;",Таблица1[[#This Row],[Ссылка]])+10)</f>
        <v>809</v>
      </c>
      <c r="D353" s="53" t="s">
        <v>120</v>
      </c>
      <c r="E353" s="33" t="s">
        <v>1354</v>
      </c>
      <c r="F353" s="46" t="s">
        <v>1095</v>
      </c>
      <c r="G353" s="47" t="s">
        <v>213</v>
      </c>
      <c r="H353" s="33" t="s">
        <v>34</v>
      </c>
      <c r="I353" s="45" t="s">
        <v>1065</v>
      </c>
      <c r="J353" s="23" t="s">
        <v>1065</v>
      </c>
      <c r="K3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Row],[Раздел]],G352)),$D$12),CONCATENATE("[SPOILER=",Таблица1[[#This Row],[Раздел]],"]"),""),IF(EXACT(Таблица1[[#This Row],[Подраздел]],H352),"",CONCATENATE(IF(ISBLANK(Таблица1[[#This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Row],[Подраздел]],H354),"",CONCATENATE("[/LIST]",IF(ISBLANK(Таблица1[[#This Row],[Подраздел]]),"","[/SPOILER]"),IF(AND(NOT(EXACT(Таблица1[[#This Row],[Раздел]],G354)),$D$12),"[/SPOILER]",)))))</f>
        <v>[*][B][COLOR=Gray][F3D][/COLOR][/B] [URL=http://promebelclub.ru/forum/showthread.php?p=305764&amp;postcount=809]Подъёмник Blum Aventos HL 450-580 [/URL]</v>
      </c>
      <c r="L353" s="33">
        <f>LEN(Таблица1[[#This Row],[Код]])</f>
        <v>148</v>
      </c>
    </row>
    <row r="354" spans="1:12" x14ac:dyDescent="0.25">
      <c r="A354" s="59" t="str">
        <f>IF(OR(AND(Таблица1[[#This Row],[ID сообщения]]=B353,Таблица1[[#This Row],[№ в теме]]=C353),AND(NOT(Таблица1[[#This Row],[ID сообщения]]=B353),NOT(Таблица1[[#This Row],[№ в теме]]=C353))),"",FALSE)</f>
        <v/>
      </c>
      <c r="B354" s="60">
        <f>1*MID(Таблица1[[#This Row],[Ссылка]],FIND("=",Таблица1[[#This Row],[Ссылка]])+1,FIND("&amp;",Таблица1[[#This Row],[Ссылка]])-FIND("=",Таблица1[[#This Row],[Ссылка]])-1)</f>
        <v>358960</v>
      </c>
      <c r="C354" s="60">
        <f>1*MID(Таблица1[[#This Row],[Ссылка]],FIND("&amp;",Таблица1[[#This Row],[Ссылка]])+11,LEN(Таблица1[[#This Row],[Ссылка]])-FIND("&amp;",Таблица1[[#This Row],[Ссылка]])+10)</f>
        <v>970</v>
      </c>
      <c r="D354" s="22" t="s">
        <v>1087</v>
      </c>
      <c r="E354" s="63" t="s">
        <v>1355</v>
      </c>
      <c r="F354" s="23" t="s">
        <v>1095</v>
      </c>
      <c r="G354" s="38" t="s">
        <v>213</v>
      </c>
      <c r="H354" s="21" t="s">
        <v>34</v>
      </c>
      <c r="I354" s="23" t="s">
        <v>1065</v>
      </c>
      <c r="J354" s="23" t="s">
        <v>1065</v>
      </c>
      <c r="K3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Row],[Раздел]],G353)),$D$12),CONCATENATE("[SPOILER=",Таблица1[[#This Row],[Раздел]],"]"),""),IF(EXACT(Таблица1[[#This Row],[Подраздел]],H353),"",CONCATENATE(IF(ISBLANK(Таблица1[[#This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Row],[Подраздел]],H355),"",CONCATENATE("[/LIST]",IF(ISBLANK(Таблица1[[#This Row],[Подраздел]]),"","[/SPOILER]"),IF(AND(NOT(EXACT(Таблица1[[#This Row],[Раздел]],G355)),$D$12),"[/SPOILER]",)))))</f>
        <v>[*][B][COLOR=Gray][F3D][/COLOR][/B] [URL=http://promebelclub.ru/forum/showthread.php?p=358960&amp;postcount=970]Подъёмник складной Aventos HF резиновый с анимацией [/URL]</v>
      </c>
      <c r="L354" s="39">
        <f>LEN(Таблица1[[#This Row],[Код]])</f>
        <v>166</v>
      </c>
    </row>
    <row r="355" spans="1:12" x14ac:dyDescent="0.25">
      <c r="A355" s="59" t="str">
        <f>IF(OR(AND(Таблица1[[#This Row],[ID сообщения]]=B354,Таблица1[[#This Row],[№ в теме]]=C354),AND(NOT(Таблица1[[#This Row],[ID сообщения]]=B354),NOT(Таблица1[[#This Row],[№ в теме]]=C354))),"",FALSE)</f>
        <v/>
      </c>
      <c r="B355" s="60">
        <f>1*MID(Таблица1[[#This Row],[Ссылка]],FIND("=",Таблица1[[#This Row],[Ссылка]])+1,FIND("&amp;",Таблица1[[#This Row],[Ссылка]])-FIND("=",Таблица1[[#This Row],[Ссылка]])-1)</f>
        <v>355865</v>
      </c>
      <c r="C355" s="60">
        <f>1*MID(Таблица1[[#This Row],[Ссылка]],FIND("&amp;",Таблица1[[#This Row],[Ссылка]])+11,LEN(Таблица1[[#This Row],[Ссылка]])-FIND("&amp;",Таблица1[[#This Row],[Ссылка]])+10)</f>
        <v>931</v>
      </c>
      <c r="D355" s="22" t="s">
        <v>1073</v>
      </c>
      <c r="E355" s="63" t="s">
        <v>1356</v>
      </c>
      <c r="F355" s="23" t="s">
        <v>1098</v>
      </c>
      <c r="G355" s="38" t="s">
        <v>213</v>
      </c>
      <c r="H355" s="21" t="s">
        <v>34</v>
      </c>
      <c r="I355" s="23" t="s">
        <v>1065</v>
      </c>
      <c r="J355" s="23" t="s">
        <v>1065</v>
      </c>
      <c r="K3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Row],[Раздел]],G354)),$D$12),CONCATENATE("[SPOILER=",Таблица1[[#This Row],[Раздел]],"]"),""),IF(EXACT(Таблица1[[#This Row],[Подраздел]],H354),"",CONCATENATE(IF(ISBLANK(Таблица1[[#This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Row],[Подраздел]],H356),"",CONCATENATE("[/LIST]",IF(ISBLANK(Таблица1[[#This Row],[Подраздел]]),"","[/SPOILER]"),IF(AND(NOT(EXACT(Таблица1[[#This Row],[Раздел]],G356)),$D$12),"[/SPOILER]",)))))</f>
        <v>[*][B][COLOR=DarkSlateBlue][DXF][/COLOR][/B] [URL=http://promebelclub.ru/forum/showthread.php?p=355865&amp;postcount=931]Подъёмники Aventos [/URL]</v>
      </c>
      <c r="L355" s="39">
        <f>LEN(Таблица1[[#This Row],[Код]])</f>
        <v>142</v>
      </c>
    </row>
    <row r="356" spans="1:12" x14ac:dyDescent="0.25">
      <c r="A356" s="59" t="str">
        <f>IF(OR(AND(Таблица1[[#This Row],[ID сообщения]]=B355,Таблица1[[#This Row],[№ в теме]]=C355),AND(NOT(Таблица1[[#This Row],[ID сообщения]]=B355),NOT(Таблица1[[#This Row],[№ в теме]]=C355))),"",FALSE)</f>
        <v/>
      </c>
      <c r="B356" s="60">
        <f>1*MID(Таблица1[[#This Row],[Ссылка]],FIND("=",Таблица1[[#This Row],[Ссылка]])+1,FIND("&amp;",Таблица1[[#This Row],[Ссылка]])-FIND("=",Таблица1[[#This Row],[Ссылка]])-1)</f>
        <v>356284</v>
      </c>
      <c r="C356" s="60">
        <f>1*MID(Таблица1[[#This Row],[Ссылка]],FIND("&amp;",Таблица1[[#This Row],[Ссылка]])+11,LEN(Таблица1[[#This Row],[Ссылка]])-FIND("&amp;",Таблица1[[#This Row],[Ссылка]])+10)</f>
        <v>264</v>
      </c>
      <c r="D356" s="53" t="s">
        <v>1079</v>
      </c>
      <c r="E356" s="64" t="s">
        <v>1999</v>
      </c>
      <c r="F356" s="23" t="s">
        <v>1095</v>
      </c>
      <c r="G356" s="38" t="s">
        <v>213</v>
      </c>
      <c r="H356" s="21" t="s">
        <v>34</v>
      </c>
      <c r="I356" s="23" t="s">
        <v>1065</v>
      </c>
      <c r="J356" s="23" t="s">
        <v>1065</v>
      </c>
      <c r="K3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Row],[Раздел]],G355)),$D$12),CONCATENATE("[SPOILER=",Таблица1[[#This Row],[Раздел]],"]"),""),IF(EXACT(Таблица1[[#This Row],[Подраздел]],H355),"",CONCATENATE(IF(ISBLANK(Таблица1[[#This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Row],[Подраздел]],H357),"",CONCATENATE("[/LIST]",IF(ISBLANK(Таблица1[[#This Row],[Подраздел]]),"","[/SPOILER]"),IF(AND(NOT(EXACT(Таблица1[[#This Row],[Раздел]],G357)),$D$12),"[/SPOILER]",)))))</f>
        <v>[*][B][COLOR=Gray][F3D][/COLOR][/B] [URL=http://promebelclub.ru/forum/showthread.php?p=356284&amp;postcount=264]Шкаф с подъёмником Aventos HF, резиновый H:550-1040 мм[/URL][/LIST][/SPOILER]</v>
      </c>
      <c r="L356" s="39">
        <f>LEN(Таблица1[[#This Row],[Код]])</f>
        <v>185</v>
      </c>
    </row>
    <row r="357" spans="1:12" x14ac:dyDescent="0.25">
      <c r="A357" s="59" t="str">
        <f>IF(OR(AND(Таблица1[[#This Row],[ID сообщения]]=B356,Таблица1[[#This Row],[№ в теме]]=C356),AND(NOT(Таблица1[[#This Row],[ID сообщения]]=B356),NOT(Таблица1[[#This Row],[№ в теме]]=C356))),"",FALSE)</f>
        <v/>
      </c>
      <c r="B357" s="60">
        <f>1*MID(Таблица1[[#This Row],[Ссылка]],FIND("=",Таблица1[[#This Row],[Ссылка]])+1,FIND("&amp;",Таблица1[[#This Row],[Ссылка]])-FIND("=",Таблица1[[#This Row],[Ссылка]])-1)</f>
        <v>356086</v>
      </c>
      <c r="C357" s="60">
        <f>1*MID(Таблица1[[#This Row],[Ссылка]],FIND("&amp;",Таблица1[[#This Row],[Ссылка]])+11,LEN(Таблица1[[#This Row],[Ссылка]])-FIND("&amp;",Таблица1[[#This Row],[Ссылка]])+10)</f>
        <v>933</v>
      </c>
      <c r="D357" s="53" t="s">
        <v>1074</v>
      </c>
      <c r="E357" s="63" t="s">
        <v>1357</v>
      </c>
      <c r="F357" s="23" t="s">
        <v>1098</v>
      </c>
      <c r="G357" s="38" t="s">
        <v>213</v>
      </c>
      <c r="H357" s="21" t="s">
        <v>36</v>
      </c>
      <c r="I357" s="23" t="s">
        <v>1065</v>
      </c>
      <c r="J357" s="23" t="s">
        <v>1065</v>
      </c>
      <c r="K3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Row],[Раздел]],G356)),$D$12),CONCATENATE("[SPOILER=",Таблица1[[#This Row],[Раздел]],"]"),""),IF(EXACT(Таблица1[[#This Row],[Подраздел]],H356),"",CONCATENATE(IF(ISBLANK(Таблица1[[#This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Row],[Подраздел]],H358),"",CONCATENATE("[/LIST]",IF(ISBLANK(Таблица1[[#This Row],[Подраздел]]),"","[/SPOILER]"),IF(AND(NOT(EXACT(Таблица1[[#This Row],[Раздел]],G358)),$D$12),"[/SPOILER]",)))))</f>
        <v>[SPOILER=Подъёмники Hettich][LIST][*][B][COLOR=DarkSlateBlue][DXF][/COLOR][/B] [URL=http://promebelclub.ru/forum/showthread.php?p=356086&amp;postcount=933]Подъёмники Hettich [/URL][/LIST][/SPOILER]</v>
      </c>
      <c r="L357" s="39">
        <f>LEN(Таблица1[[#This Row],[Код]])</f>
        <v>193</v>
      </c>
    </row>
    <row r="358" spans="1:12" x14ac:dyDescent="0.25">
      <c r="A358" s="62" t="str">
        <f>IF(OR(AND(Таблица1[[#This Row],[ID сообщения]]=B357,Таблица1[[#This Row],[№ в теме]]=C357),AND(NOT(Таблица1[[#This Row],[ID сообщения]]=B357),NOT(Таблица1[[#This Row],[№ в теме]]=C357))),"",FALSE)</f>
        <v/>
      </c>
      <c r="B358" s="33">
        <f>1*MID(Таблица1[[#This Row],[Ссылка]],FIND("=",Таблица1[[#This Row],[Ссылка]])+1,FIND("&amp;",Таблица1[[#This Row],[Ссылка]])-FIND("=",Таблица1[[#This Row],[Ссылка]])-1)</f>
        <v>289319</v>
      </c>
      <c r="C358" s="33">
        <f>1*MID(Таблица1[[#This Row],[Ссылка]],FIND("&amp;",Таблица1[[#This Row],[Ссылка]])+11,LEN(Таблица1[[#This Row],[Ссылка]])-FIND("&amp;",Таблица1[[#This Row],[Ссылка]])+10)</f>
        <v>742</v>
      </c>
      <c r="D358" s="53" t="s">
        <v>642</v>
      </c>
      <c r="E358" s="33" t="s">
        <v>643</v>
      </c>
      <c r="F358" s="46"/>
      <c r="G358" s="33" t="s">
        <v>213</v>
      </c>
      <c r="H358" s="44" t="s">
        <v>37</v>
      </c>
      <c r="I358" s="45" t="s">
        <v>1065</v>
      </c>
      <c r="J358" s="23" t="s">
        <v>1065</v>
      </c>
      <c r="K3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Row],[Раздел]],G357)),$D$12),CONCATENATE("[SPOILER=",Таблица1[[#This Row],[Раздел]],"]"),""),IF(EXACT(Таблица1[[#This Row],[Подраздел]],H357),"",CONCATENATE(IF(ISBLANK(Таблица1[[#This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Row],[Подраздел]],H359),"",CONCATENATE("[/LIST]",IF(ISBLANK(Таблица1[[#This Row],[Подраздел]]),"","[/SPOILER]"),IF(AND(NOT(EXACT(Таблица1[[#This Row],[Раздел]],G359)),$D$12),"[/SPOILER]",)))))</f>
        <v>[SPOILER=Подъёмники Huwil (Kessebohmer, Hafele)][LIST][*][URL=http://promebelclub.ru/forum/showthread.php?p=289319&amp;postcount=742]Подъёмник Duo и Duo Forte, Kessebohmer[/URL]</v>
      </c>
      <c r="L358" s="33">
        <f>LEN(Таблица1[[#This Row],[Код]])</f>
        <v>173</v>
      </c>
    </row>
    <row r="359" spans="1:12" x14ac:dyDescent="0.25">
      <c r="A359" s="18" t="str">
        <f>IF(OR(AND(Таблица1[[#This Row],[ID сообщения]]=B358,Таблица1[[#This Row],[№ в теме]]=C358),AND(NOT(Таблица1[[#This Row],[ID сообщения]]=B358),NOT(Таблица1[[#This Row],[№ в теме]]=C358))),"",FALSE)</f>
        <v/>
      </c>
      <c r="B359" s="30">
        <f>1*MID(Таблица1[[#This Row],[Ссылка]],FIND("=",Таблица1[[#This Row],[Ссылка]])+1,FIND("&amp;",Таблица1[[#This Row],[Ссылка]])-FIND("=",Таблица1[[#This Row],[Ссылка]])-1)</f>
        <v>71063</v>
      </c>
      <c r="C359" s="30">
        <f>1*MID(Таблица1[[#This Row],[Ссылка]],FIND("&amp;",Таблица1[[#This Row],[Ссылка]])+11,LEN(Таблица1[[#This Row],[Ссылка]])-FIND("&amp;",Таблица1[[#This Row],[Ссылка]])+10)</f>
        <v>264</v>
      </c>
      <c r="D359" s="52" t="s">
        <v>437</v>
      </c>
      <c r="E359" s="51" t="s">
        <v>438</v>
      </c>
      <c r="F359" s="46"/>
      <c r="G359" s="33" t="s">
        <v>213</v>
      </c>
      <c r="H359" s="33" t="s">
        <v>37</v>
      </c>
      <c r="I359" s="45" t="s">
        <v>1065</v>
      </c>
      <c r="J359" s="23" t="s">
        <v>1065</v>
      </c>
      <c r="K3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Row],[Раздел]],G358)),$D$12),CONCATENATE("[SPOILER=",Таблица1[[#This Row],[Раздел]],"]"),""),IF(EXACT(Таблица1[[#This Row],[Подраздел]],H358),"",CONCATENATE(IF(ISBLANK(Таблица1[[#This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Row],[Подраздел]],H360),"",CONCATENATE("[/LIST]",IF(ISBLANK(Таблица1[[#This Row],[Подраздел]]),"","[/SPOILER]"),IF(AND(NOT(EXACT(Таблица1[[#This Row],[Раздел]],G360)),$D$12),"[/SPOILER]",)))))</f>
        <v>[*][URL=http://promebelclub.ru/forum/showthread.php?p=71063&amp;postcount=264]Подъёмник HUWILIFT FOLD[/URL]</v>
      </c>
      <c r="L359" s="33">
        <f>LEN(Таблица1[[#This Row],[Код]])</f>
        <v>103</v>
      </c>
    </row>
    <row r="360" spans="1:12" x14ac:dyDescent="0.25">
      <c r="A360" s="63" t="str">
        <f>IF(OR(AND(Таблица1[[#This Row],[ID сообщения]]=B359,Таблица1[[#This Row],[№ в теме]]=C359),AND(NOT(Таблица1[[#This Row],[ID сообщения]]=B359),NOT(Таблица1[[#This Row],[№ в теме]]=C359))),"",FALSE)</f>
        <v/>
      </c>
      <c r="B360" s="33">
        <f>1*MID(Таблица1[[#This Row],[Ссылка]],FIND("=",Таблица1[[#This Row],[Ссылка]])+1,FIND("&amp;",Таблица1[[#This Row],[Ссылка]])-FIND("=",Таблица1[[#This Row],[Ссылка]])-1)</f>
        <v>221333</v>
      </c>
      <c r="C360" s="33">
        <f>1*MID(Таблица1[[#This Row],[Ссылка]],FIND("&amp;",Таблица1[[#This Row],[Ссылка]])+11,LEN(Таблица1[[#This Row],[Ссылка]])-FIND("&amp;",Таблица1[[#This Row],[Ссылка]])+10)</f>
        <v>578</v>
      </c>
      <c r="D360" s="53" t="s">
        <v>221</v>
      </c>
      <c r="E360" s="33" t="s">
        <v>1358</v>
      </c>
      <c r="F360" s="46" t="s">
        <v>1095</v>
      </c>
      <c r="G360" s="47" t="s">
        <v>213</v>
      </c>
      <c r="H360" s="33" t="s">
        <v>37</v>
      </c>
      <c r="I360" s="45" t="s">
        <v>1065</v>
      </c>
      <c r="J360" s="23" t="s">
        <v>1065</v>
      </c>
      <c r="K3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Row],[Раздел]],G359)),$D$12),CONCATENATE("[SPOILER=",Таблица1[[#This Row],[Раздел]],"]"),""),IF(EXACT(Таблица1[[#This Row],[Подраздел]],H359),"",CONCATENATE(IF(ISBLANK(Таблица1[[#This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Row],[Подраздел]],H361),"",CONCATENATE("[/LIST]",IF(ISBLANK(Таблица1[[#This Row],[Подраздел]]),"","[/SPOILER]"),IF(AND(NOT(EXACT(Таблица1[[#This Row],[Раздел]],G361)),$D$12),"[/SPOILER]",)))))</f>
        <v>[*][B][COLOR=Gray][F3D][/COLOR][/B] [URL=http://promebelclub.ru/forum/showthread.php?p=221333&amp;postcount=578]Подъёмник Huwilift Fold [/URL][/LIST][/SPOILER]</v>
      </c>
      <c r="L360" s="33">
        <f>LEN(Таблица1[[#This Row],[Код]])</f>
        <v>155</v>
      </c>
    </row>
    <row r="361" spans="1:12" x14ac:dyDescent="0.25">
      <c r="A361" s="63" t="str">
        <f>IF(OR(AND(Таблица1[[#This Row],[ID сообщения]]=B360,Таблица1[[#This Row],[№ в теме]]=C360),AND(NOT(Таблица1[[#This Row],[ID сообщения]]=B360),NOT(Таблица1[[#This Row],[№ в теме]]=C360))),"",FALSE)</f>
        <v/>
      </c>
      <c r="B361" s="33">
        <f>1*MID(Таблица1[[#This Row],[Ссылка]],FIND("=",Таблица1[[#This Row],[Ссылка]])+1,FIND("&amp;",Таблица1[[#This Row],[Ссылка]])-FIND("=",Таблица1[[#This Row],[Ссылка]])-1)</f>
        <v>313556</v>
      </c>
      <c r="C361" s="33">
        <f>1*MID(Таблица1[[#This Row],[Ссылка]],FIND("&amp;",Таблица1[[#This Row],[Ссылка]])+11,LEN(Таблица1[[#This Row],[Ссылка]])-FIND("&amp;",Таблица1[[#This Row],[Ссылка]])+10)</f>
        <v>833</v>
      </c>
      <c r="D361" s="53" t="s">
        <v>143</v>
      </c>
      <c r="E361" s="33" t="s">
        <v>1342</v>
      </c>
      <c r="F361" s="46" t="s">
        <v>1095</v>
      </c>
      <c r="G361" s="47" t="s">
        <v>213</v>
      </c>
      <c r="H361" s="33" t="s">
        <v>721</v>
      </c>
      <c r="I361" s="45" t="s">
        <v>1065</v>
      </c>
      <c r="J361" s="23" t="s">
        <v>1065</v>
      </c>
      <c r="K3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Row],[Раздел]],G360)),$D$12),CONCATENATE("[SPOILER=",Таблица1[[#This Row],[Раздел]],"]"),""),IF(EXACT(Таблица1[[#This Row],[Подраздел]],H360),"",CONCATENATE(IF(ISBLANK(Таблица1[[#This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Row],[Подраздел]],H362),"",CONCATENATE("[/LIST]",IF(ISBLANK(Таблица1[[#This Row],[Подраздел]]),"","[/SPOILER]"),IF(AND(NOT(EXACT(Таблица1[[#This Row],[Раздел]],G362)),$D$12),"[/SPOILER]",)))))</f>
        <v>[SPOILER=Подъёмники газовые][LIST][*][B][COLOR=Gray][F3D][/COLOR][/B] [URL=http://promebelclub.ru/forum/showthread.php?p=313556&amp;postcount=833]Газлифт GTV [/URL]</v>
      </c>
      <c r="L361" s="33">
        <f>LEN(Таблица1[[#This Row],[Код]])</f>
        <v>160</v>
      </c>
    </row>
    <row r="362" spans="1:12" x14ac:dyDescent="0.25">
      <c r="A362" s="63" t="str">
        <f>IF(OR(AND(Таблица1[[#This Row],[ID сообщения]]=B361,Таблица1[[#This Row],[№ в теме]]=C361),AND(NOT(Таблица1[[#This Row],[ID сообщения]]=B361),NOT(Таблица1[[#This Row],[№ в теме]]=C361))),"",FALSE)</f>
        <v/>
      </c>
      <c r="B362" s="33">
        <f>1*MID(Таблица1[[#This Row],[Ссылка]],FIND("=",Таблица1[[#This Row],[Ссылка]])+1,FIND("&amp;",Таблица1[[#This Row],[Ссылка]])-FIND("=",Таблица1[[#This Row],[Ссылка]])-1)</f>
        <v>320957</v>
      </c>
      <c r="C362" s="33">
        <f>1*MID(Таблица1[[#This Row],[Ссылка]],FIND("&amp;",Таблица1[[#This Row],[Ссылка]])+11,LEN(Таблица1[[#This Row],[Ссылка]])-FIND("&amp;",Таблица1[[#This Row],[Ссылка]])+10)</f>
        <v>854</v>
      </c>
      <c r="D362" s="53" t="s">
        <v>157</v>
      </c>
      <c r="E362" s="33" t="s">
        <v>1343</v>
      </c>
      <c r="F362" s="46" t="s">
        <v>1095</v>
      </c>
      <c r="G362" s="47" t="s">
        <v>213</v>
      </c>
      <c r="H362" s="33" t="s">
        <v>721</v>
      </c>
      <c r="I362" s="45" t="s">
        <v>1065</v>
      </c>
      <c r="J362" s="23" t="s">
        <v>1065</v>
      </c>
      <c r="K3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Row],[Раздел]],G361)),$D$12),CONCATENATE("[SPOILER=",Таблица1[[#This Row],[Раздел]],"]"),""),IF(EXACT(Таблица1[[#This Row],[Подраздел]],H361),"",CONCATENATE(IF(ISBLANK(Таблица1[[#This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Row],[Подраздел]],H363),"",CONCATENATE("[/LIST]",IF(ISBLANK(Таблица1[[#This Row],[Подраздел]]),"","[/SPOILER]"),IF(AND(NOT(EXACT(Таблица1[[#This Row],[Раздел]],G363)),$D$12),"[/SPOILER]",)))))</f>
        <v>[*][B][COLOR=Gray][F3D][/COLOR][/B] [URL=http://promebelclub.ru/forum/showthread.php?p=320957&amp;postcount=854]Газлифт Kraby Italiana Ferramenta [/URL]</v>
      </c>
      <c r="L362" s="33">
        <f>LEN(Таблица1[[#This Row],[Код]])</f>
        <v>148</v>
      </c>
    </row>
    <row r="363" spans="1:12" x14ac:dyDescent="0.25">
      <c r="A363" s="18" t="str">
        <f>IF(OR(AND(Таблица1[[#This Row],[ID сообщения]]=B362,Таблица1[[#This Row],[№ в теме]]=C362),AND(NOT(Таблица1[[#This Row],[ID сообщения]]=B362),NOT(Таблица1[[#This Row],[№ в теме]]=C362))),"",FALSE)</f>
        <v/>
      </c>
      <c r="B363" s="30">
        <f>1*MID(Таблица1[[#This Row],[Ссылка]],FIND("=",Таблица1[[#This Row],[Ссылка]])+1,FIND("&amp;",Таблица1[[#This Row],[Ссылка]])-FIND("=",Таблица1[[#This Row],[Ссылка]])-1)</f>
        <v>27505</v>
      </c>
      <c r="C363" s="30">
        <f>1*MID(Таблица1[[#This Row],[Ссылка]],FIND("&amp;",Таблица1[[#This Row],[Ссылка]])+11,LEN(Таблица1[[#This Row],[Ссылка]])-FIND("&amp;",Таблица1[[#This Row],[Ссылка]])+10)</f>
        <v>136</v>
      </c>
      <c r="D363" s="52" t="s">
        <v>869</v>
      </c>
      <c r="E363" s="33" t="s">
        <v>1359</v>
      </c>
      <c r="F363" s="46" t="s">
        <v>1093</v>
      </c>
      <c r="G363" s="33" t="s">
        <v>213</v>
      </c>
      <c r="H363" s="33" t="s">
        <v>721</v>
      </c>
      <c r="I363" s="45" t="s">
        <v>1065</v>
      </c>
      <c r="J363" s="23" t="s">
        <v>1065</v>
      </c>
      <c r="K3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Row],[Раздел]],G362)),$D$12),CONCATENATE("[SPOILER=",Таблица1[[#This Row],[Раздел]],"]"),""),IF(EXACT(Таблица1[[#This Row],[Подраздел]],H362),"",CONCATENATE(IF(ISBLANK(Таблица1[[#This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Row],[Подраздел]],H364),"",CONCATENATE("[/LIST]",IF(ISBLANK(Таблица1[[#This Row],[Подраздел]]),"","[/SPOILER]"),IF(AND(NOT(EXACT(Таблица1[[#This Row],[Раздел]],G364)),$D$12),"[/SPOILER]",)))))</f>
        <v>[*][B][COLOR=Silver][FRW][/COLOR][/B] [URL=http://promebelclub.ru/forum/showthread.php?p=27505&amp;postcount=136]Лифт газовый [/URL][/LIST][/SPOILER]</v>
      </c>
      <c r="L363" s="33">
        <f>LEN(Таблица1[[#This Row],[Код]])</f>
        <v>145</v>
      </c>
    </row>
    <row r="364" spans="1:12" x14ac:dyDescent="0.25">
      <c r="A364" s="63" t="str">
        <f>IF(OR(AND(Таблица1[[#This Row],[ID сообщения]]=B363,Таблица1[[#This Row],[№ в теме]]=C363),AND(NOT(Таблица1[[#This Row],[ID сообщения]]=B363),NOT(Таблица1[[#This Row],[№ в теме]]=C363))),"",FALSE)</f>
        <v/>
      </c>
      <c r="B364" s="33">
        <f>1*MID(Таблица1[[#This Row],[Ссылка]],FIND("=",Таблица1[[#This Row],[Ссылка]])+1,FIND("&amp;",Таблица1[[#This Row],[Ссылка]])-FIND("=",Таблица1[[#This Row],[Ссылка]])-1)</f>
        <v>281883</v>
      </c>
      <c r="C364" s="33">
        <f>1*MID(Таблица1[[#This Row],[Ссылка]],FIND("&amp;",Таблица1[[#This Row],[Ссылка]])+11,LEN(Таблица1[[#This Row],[Ссылка]])-FIND("&amp;",Таблица1[[#This Row],[Ссылка]])+10)</f>
        <v>709</v>
      </c>
      <c r="D364" s="53" t="s">
        <v>639</v>
      </c>
      <c r="E364" s="33" t="s">
        <v>640</v>
      </c>
      <c r="F364" s="46"/>
      <c r="G364" s="33" t="s">
        <v>213</v>
      </c>
      <c r="H364" s="44" t="s">
        <v>39</v>
      </c>
      <c r="I364" s="45" t="s">
        <v>1065</v>
      </c>
      <c r="J364" s="23" t="s">
        <v>1065</v>
      </c>
      <c r="K3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Row],[Раздел]],G363)),$D$12),CONCATENATE("[SPOILER=",Таблица1[[#This Row],[Раздел]],"]"),""),IF(EXACT(Таблица1[[#This Row],[Подраздел]],H363),"",CONCATENATE(IF(ISBLANK(Таблица1[[#This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Row],[Подраздел]],H365),"",CONCATENATE("[/LIST]",IF(ISBLANK(Таблица1[[#This Row],[Подраздел]]),"","[/SPOILER]"),IF(AND(NOT(EXACT(Таблица1[[#This Row],[Раздел]],G365)),$D$12),"[/SPOILER]",)))))</f>
        <v>[SPOILER=Подъёмники для кроватей][LIST][*][URL=http://promebelclub.ru/forum/showthread.php?p=281883&amp;postcount=709]Кронштейн для ортопед оснований[/URL]</v>
      </c>
      <c r="L364" s="33">
        <f>LEN(Таблица1[[#This Row],[Код]])</f>
        <v>151</v>
      </c>
    </row>
    <row r="365" spans="1:12" x14ac:dyDescent="0.25">
      <c r="A365" s="59" t="str">
        <f>IF(OR(AND(Таблица1[[#This Row],[ID сообщения]]=B364,Таблица1[[#This Row],[№ в теме]]=C364),AND(NOT(Таблица1[[#This Row],[ID сообщения]]=B364),NOT(Таблица1[[#This Row],[№ в теме]]=C364))),"",FALSE)</f>
        <v/>
      </c>
      <c r="B365" s="60">
        <f>1*MID(Таблица1[[#This Row],[Ссылка]],FIND("=",Таблица1[[#This Row],[Ссылка]])+1,FIND("&amp;",Таблица1[[#This Row],[Ссылка]])-FIND("=",Таблица1[[#This Row],[Ссылка]])-1)</f>
        <v>365839</v>
      </c>
      <c r="C365" s="60">
        <f>1*MID(Таблица1[[#This Row],[Ссылка]],FIND("&amp;",Таблица1[[#This Row],[Ссылка]])+11,LEN(Таблица1[[#This Row],[Ссылка]])-FIND("&amp;",Таблица1[[#This Row],[Ссылка]])+10)</f>
        <v>1030</v>
      </c>
      <c r="D365" s="53" t="s">
        <v>2027</v>
      </c>
      <c r="E365" s="63" t="s">
        <v>2028</v>
      </c>
      <c r="F365" s="23" t="s">
        <v>1099</v>
      </c>
      <c r="G365" s="38" t="s">
        <v>213</v>
      </c>
      <c r="H365" s="21" t="s">
        <v>39</v>
      </c>
      <c r="I365" s="23" t="s">
        <v>1065</v>
      </c>
      <c r="J365" s="23" t="s">
        <v>1065</v>
      </c>
      <c r="K3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Row],[Раздел]],G364)),$D$12),CONCATENATE("[SPOILER=",Таблица1[[#This Row],[Раздел]],"]"),""),IF(EXACT(Таблица1[[#This Row],[Подраздел]],H364),"",CONCATENATE(IF(ISBLANK(Таблица1[[#This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Row],[Подраздел]],H366),"",CONCATENATE("[/LIST]",IF(ISBLANK(Таблица1[[#This Row],[Подраздел]]),"","[/SPOILER]"),IF(AND(NOT(EXACT(Таблица1[[#This Row],[Раздел]],G366)),$D$12),"[/SPOILER]",)))))</f>
        <v>[*][B][COLOR=Blue][B3D][/COLOR][/B] [URL=http://promebelclub.ru/forum/showthread.php?p=365839&amp;postcount=1030]Опорная ножка VRN8019M для шкаф-кровати (для Б8)[/URL]</v>
      </c>
      <c r="L365" s="39">
        <f>LEN(Таблица1[[#This Row],[Код]])</f>
        <v>163</v>
      </c>
    </row>
    <row r="366" spans="1:12" x14ac:dyDescent="0.25">
      <c r="A366" s="59" t="str">
        <f>IF(OR(AND(Таблица1[[#This Row],[ID сообщения]]=B365,Таблица1[[#This Row],[№ в теме]]=C365),AND(NOT(Таблица1[[#This Row],[ID сообщения]]=B365),NOT(Таблица1[[#This Row],[№ в теме]]=C365))),"",FALSE)</f>
        <v/>
      </c>
      <c r="B366" s="60">
        <f>1*MID(Таблица1[[#This Row],[Ссылка]],FIND("=",Таблица1[[#This Row],[Ссылка]])+1,FIND("&amp;",Таблица1[[#This Row],[Ссылка]])-FIND("=",Таблица1[[#This Row],[Ссылка]])-1)</f>
        <v>366395</v>
      </c>
      <c r="C366" s="60">
        <f>1*MID(Таблица1[[#This Row],[Ссылка]],FIND("&amp;",Таблица1[[#This Row],[Ссылка]])+11,LEN(Таблица1[[#This Row],[Ссылка]])-FIND("&amp;",Таблица1[[#This Row],[Ссылка]])+10)</f>
        <v>1034</v>
      </c>
      <c r="D366" s="53" t="s">
        <v>2030</v>
      </c>
      <c r="E366" s="63" t="s">
        <v>2029</v>
      </c>
      <c r="F366" s="23" t="s">
        <v>1099</v>
      </c>
      <c r="G366" s="38" t="s">
        <v>213</v>
      </c>
      <c r="H366" s="21" t="s">
        <v>39</v>
      </c>
      <c r="I366" s="23" t="s">
        <v>1065</v>
      </c>
      <c r="J366" s="23" t="s">
        <v>1065</v>
      </c>
      <c r="K3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Row],[Раздел]],G365)),$D$12),CONCATENATE("[SPOILER=",Таблица1[[#This Row],[Раздел]],"]"),""),IF(EXACT(Таблица1[[#This Row],[Подраздел]],H365),"",CONCATENATE(IF(ISBLANK(Таблица1[[#This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Row],[Подраздел]],H367),"",CONCATENATE("[/LIST]",IF(ISBLANK(Таблица1[[#This Row],[Подраздел]]),"","[/SPOILER]"),IF(AND(NOT(EXACT(Таблица1[[#This Row],[Раздел]],G367)),$D$12),"[/SPOILER]",)))))</f>
        <v>[*][B][COLOR=Blue][B3D][/COLOR][/B] [URL=http://promebelclub.ru/forum/showthread.php?p=366395&amp;postcount=1034]Опорная ножка VRN8019M для шкаф-кровати (для Б9)[/URL]</v>
      </c>
      <c r="L366" s="39">
        <f>LEN(Таблица1[[#This Row],[Код]])</f>
        <v>163</v>
      </c>
    </row>
    <row r="367" spans="1:12" x14ac:dyDescent="0.25">
      <c r="A367" s="62" t="str">
        <f>IF(OR(AND(Таблица1[[#This Row],[ID сообщения]]=B366,Таблица1[[#This Row],[№ в теме]]=C366),AND(NOT(Таблица1[[#This Row],[ID сообщения]]=B366),NOT(Таблица1[[#This Row],[№ в теме]]=C366))),"",FALSE)</f>
        <v/>
      </c>
      <c r="B367" s="33">
        <f>1*MID(Таблица1[[#This Row],[Ссылка]],FIND("=",Таблица1[[#This Row],[Ссылка]])+1,FIND("&amp;",Таблица1[[#This Row],[Ссылка]])-FIND("=",Таблица1[[#This Row],[Ссылка]])-1)</f>
        <v>276591</v>
      </c>
      <c r="C367" s="33">
        <f>1*MID(Таблица1[[#This Row],[Ссылка]],FIND("&amp;",Таблица1[[#This Row],[Ссылка]])+11,LEN(Таблица1[[#This Row],[Ссылка]])-FIND("&amp;",Таблица1[[#This Row],[Ссылка]])+10)</f>
        <v>702</v>
      </c>
      <c r="D367" s="53" t="s">
        <v>637</v>
      </c>
      <c r="E367" s="33" t="s">
        <v>638</v>
      </c>
      <c r="F367" s="46"/>
      <c r="G367" s="33" t="s">
        <v>213</v>
      </c>
      <c r="H367" s="44" t="s">
        <v>39</v>
      </c>
      <c r="I367" s="45" t="s">
        <v>1065</v>
      </c>
      <c r="J367" s="23" t="s">
        <v>1065</v>
      </c>
      <c r="K3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Row],[Раздел]],G366)),$D$12),CONCATENATE("[SPOILER=",Таблица1[[#This Row],[Раздел]],"]"),""),IF(EXACT(Таблица1[[#This Row],[Подраздел]],H366),"",CONCATENATE(IF(ISBLANK(Таблица1[[#This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Row],[Подраздел]],H368),"",CONCATENATE("[/LIST]",IF(ISBLANK(Таблица1[[#This Row],[Подраздел]]),"","[/SPOILER]"),IF(AND(NOT(EXACT(Таблица1[[#This Row],[Раздел]],G368)),$D$12),"[/SPOILER]",)))))</f>
        <v>[*][URL=http://promebelclub.ru/forum/showthread.php?p=276591&amp;postcount=702]Подъёмник для кровати на 36гр[/URL]</v>
      </c>
      <c r="L367" s="33">
        <f>LEN(Таблица1[[#This Row],[Код]])</f>
        <v>110</v>
      </c>
    </row>
    <row r="368" spans="1:12" x14ac:dyDescent="0.25">
      <c r="A368" s="63" t="str">
        <f>IF(OR(AND(Таблица1[[#This Row],[ID сообщения]]=B367,Таблица1[[#This Row],[№ в теме]]=C367),AND(NOT(Таблица1[[#This Row],[ID сообщения]]=B367),NOT(Таблица1[[#This Row],[№ в теме]]=C367))),"",FALSE)</f>
        <v/>
      </c>
      <c r="B368" s="33">
        <f>1*MID(Таблица1[[#This Row],[Ссылка]],FIND("=",Таблица1[[#This Row],[Ссылка]])+1,FIND("&amp;",Таблица1[[#This Row],[Ссылка]])-FIND("=",Таблица1[[#This Row],[Ссылка]])-1)</f>
        <v>309269</v>
      </c>
      <c r="C368" s="33">
        <f>1*MID(Таблица1[[#This Row],[Ссылка]],FIND("&amp;",Таблица1[[#This Row],[Ссылка]])+11,LEN(Таблица1[[#This Row],[Ссылка]])-FIND("&amp;",Таблица1[[#This Row],[Ссылка]])+10)</f>
        <v>828</v>
      </c>
      <c r="D368" s="53" t="s">
        <v>138</v>
      </c>
      <c r="E368" s="33" t="s">
        <v>1360</v>
      </c>
      <c r="F368" s="46" t="s">
        <v>1094</v>
      </c>
      <c r="G368" s="47" t="s">
        <v>213</v>
      </c>
      <c r="H368" s="33" t="s">
        <v>39</v>
      </c>
      <c r="I368" s="45" t="s">
        <v>1065</v>
      </c>
      <c r="J368" s="23" t="s">
        <v>1065</v>
      </c>
      <c r="K3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Row],[Раздел]],G367)),$D$12),CONCATENATE("[SPOILER=",Таблица1[[#This Row],[Раздел]],"]"),""),IF(EXACT(Таблица1[[#This Row],[Подраздел]],H367),"",CONCATENATE(IF(ISBLANK(Таблица1[[#This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Row],[Подраздел]],H369),"",CONCATENATE("[/LIST]",IF(ISBLANK(Таблица1[[#This Row],[Подраздел]]),"","[/SPOILER]"),IF(AND(NOT(EXACT(Таблица1[[#This Row],[Раздел]],G369)),$D$12),"[/SPOILER]",)))))</f>
        <v>[*][B][COLOR=Black][LDW][/COLOR][/B] [URL=http://promebelclub.ru/forum/showthread.php?p=309269&amp;postcount=828]Подъёмник кроватный [/URL]</v>
      </c>
      <c r="L368" s="33">
        <f>LEN(Таблица1[[#This Row],[Код]])</f>
        <v>135</v>
      </c>
    </row>
    <row r="369" spans="1:12" x14ac:dyDescent="0.25">
      <c r="A369" s="63" t="str">
        <f>IF(OR(AND(Таблица1[[#This Row],[ID сообщения]]=B368,Таблица1[[#This Row],[№ в теме]]=C368),AND(NOT(Таблица1[[#This Row],[ID сообщения]]=B368),NOT(Таблица1[[#This Row],[№ в теме]]=C368))),"",FALSE)</f>
        <v/>
      </c>
      <c r="B369" s="33">
        <f>1*MID(Таблица1[[#This Row],[Ссылка]],FIND("=",Таблица1[[#This Row],[Ссылка]])+1,FIND("&amp;",Таблица1[[#This Row],[Ссылка]])-FIND("=",Таблица1[[#This Row],[Ссылка]])-1)</f>
        <v>231463</v>
      </c>
      <c r="C369" s="33">
        <f>1*MID(Таблица1[[#This Row],[Ссылка]],FIND("&amp;",Таблица1[[#This Row],[Ссылка]])+11,LEN(Таблица1[[#This Row],[Ссылка]])-FIND("&amp;",Таблица1[[#This Row],[Ссылка]])+10)</f>
        <v>594</v>
      </c>
      <c r="D369" s="53" t="s">
        <v>236</v>
      </c>
      <c r="E369" s="33" t="s">
        <v>1984</v>
      </c>
      <c r="F369" s="46" t="s">
        <v>1095</v>
      </c>
      <c r="G369" s="47" t="s">
        <v>213</v>
      </c>
      <c r="H369" s="33" t="s">
        <v>39</v>
      </c>
      <c r="I369" s="45" t="s">
        <v>1065</v>
      </c>
      <c r="J369" s="23" t="s">
        <v>1065</v>
      </c>
      <c r="K3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Row],[Раздел]],G368)),$D$12),CONCATENATE("[SPOILER=",Таблица1[[#This Row],[Раздел]],"]"),""),IF(EXACT(Таблица1[[#This Row],[Подраздел]],H368),"",CONCATENATE(IF(ISBLANK(Таблица1[[#This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Row],[Подраздел]],H370),"",CONCATENATE("[/LIST]",IF(ISBLANK(Таблица1[[#This Row],[Подраздел]]),"","[/SPOILER]"),IF(AND(NOT(EXACT(Таблица1[[#This Row],[Раздел]],G370)),$D$12),"[/SPOILER]",)))))</f>
        <v>[*][B][COLOR=Gray][F3D][/COLOR][/B] [URL=http://promebelclub.ru/forum/showthread.php?p=231463&amp;postcount=594]Подъёмник кроватный L120-90 [/URL]</v>
      </c>
      <c r="L369" s="33">
        <f>LEN(Таблица1[[#This Row],[Код]])</f>
        <v>142</v>
      </c>
    </row>
    <row r="370" spans="1:12" x14ac:dyDescent="0.25">
      <c r="A370" s="18" t="str">
        <f>IF(OR(AND(Таблица1[[#This Row],[ID сообщения]]=B369,Таблица1[[#This Row],[№ в теме]]=C369),AND(NOT(Таблица1[[#This Row],[ID сообщения]]=B369),NOT(Таблица1[[#This Row],[№ в теме]]=C369))),"",FALSE)</f>
        <v/>
      </c>
      <c r="B370" s="30">
        <f>1*MID(Таблица1[[#This Row],[Ссылка]],FIND("=",Таблица1[[#This Row],[Ссылка]])+1,FIND("&amp;",Таблица1[[#This Row],[Ссылка]])-FIND("=",Таблица1[[#This Row],[Ссылка]])-1)</f>
        <v>91644</v>
      </c>
      <c r="C370" s="30">
        <f>1*MID(Таблица1[[#This Row],[Ссылка]],FIND("&amp;",Таблица1[[#This Row],[Ссылка]])+11,LEN(Таблица1[[#This Row],[Ссылка]])-FIND("&amp;",Таблица1[[#This Row],[Ссылка]])+10)</f>
        <v>299</v>
      </c>
      <c r="D370" s="52" t="s">
        <v>433</v>
      </c>
      <c r="E370" s="33" t="s">
        <v>1361</v>
      </c>
      <c r="F370" s="46" t="s">
        <v>1093</v>
      </c>
      <c r="G370" s="33" t="s">
        <v>213</v>
      </c>
      <c r="H370" s="33" t="s">
        <v>39</v>
      </c>
      <c r="I370" s="45" t="s">
        <v>1065</v>
      </c>
      <c r="J370" s="23" t="s">
        <v>1065</v>
      </c>
      <c r="K3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Row],[Раздел]],G369)),$D$12),CONCATENATE("[SPOILER=",Таблица1[[#This Row],[Раздел]],"]"),""),IF(EXACT(Таблица1[[#This Row],[Подраздел]],H369),"",CONCATENATE(IF(ISBLANK(Таблица1[[#This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Row],[Подраздел]],H371),"",CONCATENATE("[/LIST]",IF(ISBLANK(Таблица1[[#This Row],[Подраздел]]),"","[/SPOILER]"),IF(AND(NOT(EXACT(Таблица1[[#This Row],[Раздел]],G371)),$D$12),"[/SPOILER]",)))))</f>
        <v>[*][B][COLOR=Silver][FRW][/COLOR][/B] [URL=http://promebelclub.ru/forum/showthread.php?p=91644&amp;postcount=299]Подъёмник кроватный окуловского завода мебельной фурнитуры [/URL][/LIST][/SPOILER]</v>
      </c>
      <c r="L370" s="33">
        <f>LEN(Таблица1[[#This Row],[Код]])</f>
        <v>191</v>
      </c>
    </row>
    <row r="371" spans="1:12" x14ac:dyDescent="0.25">
      <c r="A371" s="18" t="str">
        <f>IF(OR(AND(Таблица1[[#This Row],[ID сообщения]]=B370,Таблица1[[#This Row],[№ в теме]]=C370),AND(NOT(Таблица1[[#This Row],[ID сообщения]]=B370),NOT(Таблица1[[#This Row],[№ в теме]]=C370))),"",FALSE)</f>
        <v/>
      </c>
      <c r="B37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37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371" s="52" t="s">
        <v>341</v>
      </c>
      <c r="E371" s="33" t="s">
        <v>408</v>
      </c>
      <c r="F371" s="46"/>
      <c r="G371" s="33" t="s">
        <v>213</v>
      </c>
      <c r="H371" s="33" t="s">
        <v>722</v>
      </c>
      <c r="I371" s="45" t="s">
        <v>1065</v>
      </c>
      <c r="J371" s="23" t="s">
        <v>1065</v>
      </c>
      <c r="K3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Row],[Раздел]],G370)),$D$12),CONCATENATE("[SPOILER=",Таблица1[[#This Row],[Раздел]],"]"),""),IF(EXACT(Таблица1[[#This Row],[Подраздел]],H370),"",CONCATENATE(IF(ISBLANK(Таблица1[[#This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Row],[Подраздел]],H372),"",CONCATENATE("[/LIST]",IF(ISBLANK(Таблица1[[#This Row],[Подраздел]]),"","[/SPOILER]"),IF(AND(NOT(EXACT(Таблица1[[#This Row],[Раздел]],G372)),$D$12),"[/SPOILER]",)))))</f>
        <v>[SPOILER=Подъёмники механические][LIST][*][URL=http://promebelclub.ru/forum/showthread.php?p=55385&amp;postcount=217]Кронштейн Klok Wood[/URL]</v>
      </c>
      <c r="L371" s="33">
        <f>LEN(Таблица1[[#This Row],[Код]])</f>
        <v>138</v>
      </c>
    </row>
    <row r="372" spans="1:12" x14ac:dyDescent="0.25">
      <c r="A372" s="59" t="str">
        <f>IF(OR(AND(Таблица1[[#This Row],[ID сообщения]]=B371,Таблица1[[#This Row],[№ в теме]]=C371),AND(NOT(Таблица1[[#This Row],[ID сообщения]]=B371),NOT(Таблица1[[#This Row],[№ в теме]]=C371))),"",FALSE)</f>
        <v/>
      </c>
      <c r="B372" s="60">
        <f>1*MID(Таблица1[[#This Row],[Ссылка]],FIND("=",Таблица1[[#This Row],[Ссылка]])+1,FIND("&amp;",Таблица1[[#This Row],[Ссылка]])-FIND("=",Таблица1[[#This Row],[Ссылка]])-1)</f>
        <v>372312</v>
      </c>
      <c r="C372" s="60">
        <f>1*MID(Таблица1[[#This Row],[Ссылка]],FIND("&amp;",Таблица1[[#This Row],[Ссылка]])+11,LEN(Таблица1[[#This Row],[Ссылка]])-FIND("&amp;",Таблица1[[#This Row],[Ссылка]])+10)</f>
        <v>1081</v>
      </c>
      <c r="D372" s="53" t="s">
        <v>2045</v>
      </c>
      <c r="E372" s="63" t="s">
        <v>2051</v>
      </c>
      <c r="F372" s="23" t="s">
        <v>1095</v>
      </c>
      <c r="G372" s="38" t="s">
        <v>213</v>
      </c>
      <c r="H372" s="21" t="s">
        <v>722</v>
      </c>
      <c r="I372" s="23" t="s">
        <v>1065</v>
      </c>
      <c r="J372" s="23" t="s">
        <v>1065</v>
      </c>
      <c r="K3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Row],[Раздел]],G371)),$D$12),CONCATENATE("[SPOILER=",Таблица1[[#This Row],[Раздел]],"]"),""),IF(EXACT(Таблица1[[#This Row],[Подраздел]],H371),"",CONCATENATE(IF(ISBLANK(Таблица1[[#This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Row],[Подраздел]],H373),"",CONCATENATE("[/LIST]",IF(ISBLANK(Таблица1[[#This Row],[Подраздел]]),"","[/SPOILER]"),IF(AND(NOT(EXACT(Таблица1[[#This Row],[Раздел]],G373)),$D$12),"[/SPOILER]",)))))</f>
        <v>[*][B][COLOR=Gray][F3D][/COLOR][/B] [URL=http://promebelclub.ru/forum/showthread.php?p=372312&amp;postcount=1081]Кронштейн коленчатый/KLOK Механизм подъемный/откидной[/URL]</v>
      </c>
      <c r="L372" s="39">
        <f>LEN(Таблица1[[#This Row],[Код]])</f>
        <v>168</v>
      </c>
    </row>
    <row r="373" spans="1:12" s="19" customFormat="1" x14ac:dyDescent="0.25">
      <c r="A373" s="59" t="str">
        <f>IF(OR(AND(Таблица1[[#This Row],[ID сообщения]]=B372,Таблица1[[#This Row],[№ в теме]]=C372),AND(NOT(Таблица1[[#This Row],[ID сообщения]]=B372),NOT(Таблица1[[#This Row],[№ в теме]]=C372))),"",FALSE)</f>
        <v/>
      </c>
      <c r="B373" s="60">
        <f>1*MID(Таблица1[[#This Row],[Ссылка]],FIND("=",Таблица1[[#This Row],[Ссылка]])+1,FIND("&amp;",Таблица1[[#This Row],[Ссылка]])-FIND("=",Таблица1[[#This Row],[Ссылка]])-1)</f>
        <v>373594</v>
      </c>
      <c r="C373" s="60">
        <f>1*MID(Таблица1[[#This Row],[Ссылка]],FIND("&amp;",Таблица1[[#This Row],[Ссылка]])+11,LEN(Таблица1[[#This Row],[Ссылка]])-FIND("&amp;",Таблица1[[#This Row],[Ссылка]])+10)</f>
        <v>1087</v>
      </c>
      <c r="D373" s="53" t="s">
        <v>2052</v>
      </c>
      <c r="E373" s="63" t="s">
        <v>2050</v>
      </c>
      <c r="F373" s="23" t="s">
        <v>1095</v>
      </c>
      <c r="G373" s="38" t="s">
        <v>213</v>
      </c>
      <c r="H373" s="21" t="s">
        <v>722</v>
      </c>
      <c r="I373" s="23" t="s">
        <v>1065</v>
      </c>
      <c r="J373" s="23" t="s">
        <v>1065</v>
      </c>
      <c r="K3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Row],[Раздел]],G372)),$D$12),CONCATENATE("[SPOILER=",Таблица1[[#This Row],[Раздел]],"]"),""),IF(EXACT(Таблица1[[#This Row],[Подраздел]],H372),"",CONCATENATE(IF(ISBLANK(Таблица1[[#This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Row],[Подраздел]],H374),"",CONCATENATE("[/LIST]",IF(ISBLANK(Таблица1[[#This Row],[Подраздел]]),"","[/SPOILER]"),IF(AND(NOT(EXACT(Таблица1[[#This Row],[Раздел]],G374)),$D$12),"[/SPOILER]",)))))</f>
        <v>[*][B][COLOR=Gray][F3D][/COLOR][/B] [URL=http://promebelclub.ru/forum/showthread.php?p=373594&amp;postcount=1087]Кронштейн коленчатый/KLOK Механизм подъемный/откидной ver.1.0[/URL]</v>
      </c>
      <c r="L373" s="39">
        <f>LEN(Таблица1[[#This Row],[Код]])</f>
        <v>176</v>
      </c>
    </row>
    <row r="374" spans="1:12" x14ac:dyDescent="0.25">
      <c r="A374" s="18" t="str">
        <f>IF(OR(AND(Таблица1[[#This Row],[ID сообщения]]=B373,Таблица1[[#This Row],[№ в теме]]=C373),AND(NOT(Таблица1[[#This Row],[ID сообщения]]=B373),NOT(Таблица1[[#This Row],[№ в теме]]=C373))),"",FALSE)</f>
        <v/>
      </c>
      <c r="B374" s="30">
        <f>1*MID(Таблица1[[#This Row],[Ссылка]],FIND("=",Таблица1[[#This Row],[Ссылка]])+1,FIND("&amp;",Таблица1[[#This Row],[Ссылка]])-FIND("=",Таблица1[[#This Row],[Ссылка]])-1)</f>
        <v>41300</v>
      </c>
      <c r="C374" s="30">
        <f>1*MID(Таблица1[[#This Row],[Ссылка]],FIND("&amp;",Таблица1[[#This Row],[Ссылка]])+11,LEN(Таблица1[[#This Row],[Ссылка]])-FIND("&amp;",Таблица1[[#This Row],[Ссылка]])+10)</f>
        <v>176</v>
      </c>
      <c r="D374" s="52" t="s">
        <v>513</v>
      </c>
      <c r="E374" s="33" t="s">
        <v>514</v>
      </c>
      <c r="F374" s="46"/>
      <c r="G374" s="33" t="s">
        <v>213</v>
      </c>
      <c r="H374" s="33" t="s">
        <v>722</v>
      </c>
      <c r="I374" s="45" t="s">
        <v>1065</v>
      </c>
      <c r="J374" s="23" t="s">
        <v>1065</v>
      </c>
      <c r="K3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Row],[Раздел]],G373)),$D$12),CONCATENATE("[SPOILER=",Таблица1[[#This Row],[Раздел]],"]"),""),IF(EXACT(Таблица1[[#This Row],[Подраздел]],H373),"",CONCATENATE(IF(ISBLANK(Таблица1[[#This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Row],[Подраздел]],H375),"",CONCATENATE("[/LIST]",IF(ISBLANK(Таблица1[[#This Row],[Подраздел]]),"","[/SPOILER]"),IF(AND(NOT(EXACT(Таблица1[[#This Row],[Раздел]],G375)),$D$12),"[/SPOILER]",)))))</f>
        <v>[*][URL=http://promebelclub.ru/forum/showthread.php?p=41300&amp;postcount=176]Лифт Ferrari KLOK[/URL]</v>
      </c>
      <c r="L374" s="33">
        <f>LEN(Таблица1[[#This Row],[Код]])</f>
        <v>97</v>
      </c>
    </row>
    <row r="375" spans="1:12" x14ac:dyDescent="0.25">
      <c r="A375" s="18" t="str">
        <f>IF(OR(AND(Таблица1[[#This Row],[ID сообщения]]=B374,Таблица1[[#This Row],[№ в теме]]=C374),AND(NOT(Таблица1[[#This Row],[ID сообщения]]=B374),NOT(Таблица1[[#This Row],[№ в теме]]=C374))),"",FALSE)</f>
        <v/>
      </c>
      <c r="B375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375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375" s="52" t="s">
        <v>244</v>
      </c>
      <c r="E375" s="33" t="s">
        <v>1362</v>
      </c>
      <c r="F375" s="46" t="s">
        <v>1096</v>
      </c>
      <c r="G375" s="33" t="s">
        <v>213</v>
      </c>
      <c r="H375" s="33" t="s">
        <v>722</v>
      </c>
      <c r="I375" s="45" t="s">
        <v>1065</v>
      </c>
      <c r="J375" s="23" t="s">
        <v>1065</v>
      </c>
      <c r="K3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Row],[Раздел]],G374)),$D$12),CONCATENATE("[SPOILER=",Таблица1[[#This Row],[Раздел]],"]"),""),IF(EXACT(Таблица1[[#This Row],[Подраздел]],H374),"",CONCATENATE(IF(ISBLANK(Таблица1[[#This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Row],[Подраздел]],H376),"",CONCATENATE("[/LIST]",IF(ISBLANK(Таблица1[[#This Row],[Подраздел]]),"","[/SPOILER]"),IF(AND(NOT(EXACT(Таблица1[[#This Row],[Раздел]],G376)),$D$12),"[/SPOILER]",)))))</f>
        <v>[*][B][COLOR=DeepSkyBlue][FR3D][/COLOR][/B] [URL=http://promebelclub.ru/forum/showthread.php?p=165146&amp;postcount=457]Механизм подъёмный Klok, для ДСП, лев., Ferrari [/URL]</v>
      </c>
      <c r="L375" s="33">
        <f>LEN(Таблица1[[#This Row],[Код]])</f>
        <v>170</v>
      </c>
    </row>
    <row r="376" spans="1:12" x14ac:dyDescent="0.25">
      <c r="A376" s="18" t="str">
        <f>IF(OR(AND(Таблица1[[#This Row],[ID сообщения]]=B375,Таблица1[[#This Row],[№ в теме]]=C375),AND(NOT(Таблица1[[#This Row],[ID сообщения]]=B375),NOT(Таблица1[[#This Row],[№ в теме]]=C375))),"",FALSE)</f>
        <v/>
      </c>
      <c r="B376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376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376" s="52" t="s">
        <v>244</v>
      </c>
      <c r="E376" s="33" t="s">
        <v>1363</v>
      </c>
      <c r="F376" s="46" t="s">
        <v>1096</v>
      </c>
      <c r="G376" s="33" t="s">
        <v>213</v>
      </c>
      <c r="H376" s="33" t="s">
        <v>722</v>
      </c>
      <c r="I376" s="45" t="s">
        <v>1065</v>
      </c>
      <c r="J376" s="23" t="s">
        <v>1065</v>
      </c>
      <c r="K3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Row],[Раздел]],G375)),$D$12),CONCATENATE("[SPOILER=",Таблица1[[#This Row],[Раздел]],"]"),""),IF(EXACT(Таблица1[[#This Row],[Подраздел]],H375),"",CONCATENATE(IF(ISBLANK(Таблица1[[#This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Row],[Подраздел]],H377),"",CONCATENATE("[/LIST]",IF(ISBLANK(Таблица1[[#This Row],[Подраздел]]),"","[/SPOILER]"),IF(AND(NOT(EXACT(Таблица1[[#This Row],[Раздел]],G377)),$D$12),"[/SPOILER]",)))))</f>
        <v>[*][B][COLOR=DeepSkyBlue][FR3D][/COLOR][/B] [URL=http://promebelclub.ru/forum/showthread.php?p=165146&amp;postcount=457]Механизм подъёмный Klok, для ДСП, прав. и лев.,Ferrari [/URL]</v>
      </c>
      <c r="L376" s="33">
        <f>LEN(Таблица1[[#This Row],[Код]])</f>
        <v>177</v>
      </c>
    </row>
    <row r="377" spans="1:12" x14ac:dyDescent="0.25">
      <c r="A377" s="18" t="str">
        <f>IF(OR(AND(Таблица1[[#This Row],[ID сообщения]]=B376,Таблица1[[#This Row],[№ в теме]]=C376),AND(NOT(Таблица1[[#This Row],[ID сообщения]]=B376),NOT(Таблица1[[#This Row],[№ в теме]]=C376))),"",FALSE)</f>
        <v/>
      </c>
      <c r="B377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377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377" s="52" t="s">
        <v>244</v>
      </c>
      <c r="E377" s="33" t="s">
        <v>1364</v>
      </c>
      <c r="F377" s="46" t="s">
        <v>1096</v>
      </c>
      <c r="G377" s="33" t="s">
        <v>213</v>
      </c>
      <c r="H377" s="33" t="s">
        <v>722</v>
      </c>
      <c r="I377" s="45" t="s">
        <v>1065</v>
      </c>
      <c r="J377" s="23" t="s">
        <v>1065</v>
      </c>
      <c r="K3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Row],[Раздел]],G376)),$D$12),CONCATENATE("[SPOILER=",Таблица1[[#This Row],[Раздел]],"]"),""),IF(EXACT(Таблица1[[#This Row],[Подраздел]],H376),"",CONCATENATE(IF(ISBLANK(Таблица1[[#This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Row],[Подраздел]],H378),"",CONCATENATE("[/LIST]",IF(ISBLANK(Таблица1[[#This Row],[Подраздел]]),"","[/SPOILER]"),IF(AND(NOT(EXACT(Таблица1[[#This Row],[Раздел]],G378)),$D$12),"[/SPOILER]",)))))</f>
        <v>[*][B][COLOR=DeepSkyBlue][FR3D][/COLOR][/B] [URL=http://promebelclub.ru/forum/showthread.php?p=165146&amp;postcount=457]Механизм подъёмный Klok, для ДСП, прав., Ferrari [/URL]</v>
      </c>
      <c r="L377" s="33">
        <f>LEN(Таблица1[[#This Row],[Код]])</f>
        <v>171</v>
      </c>
    </row>
    <row r="378" spans="1:12" x14ac:dyDescent="0.25">
      <c r="A378" s="18" t="str">
        <f>IF(OR(AND(Таблица1[[#This Row],[ID сообщения]]=B377,Таблица1[[#This Row],[№ в теме]]=C377),AND(NOT(Таблица1[[#This Row],[ID сообщения]]=B377),NOT(Таблица1[[#This Row],[№ в теме]]=C377))),"",FALSE)</f>
        <v/>
      </c>
      <c r="B378" s="30">
        <f>1*MID(Таблица1[[#This Row],[Ссылка]],FIND("=",Таблица1[[#This Row],[Ссылка]])+1,FIND("&amp;",Таблица1[[#This Row],[Ссылка]])-FIND("=",Таблица1[[#This Row],[Ссылка]])-1)</f>
        <v>288485</v>
      </c>
      <c r="C378" s="30">
        <f>1*MID(Таблица1[[#This Row],[Ссылка]],FIND("&amp;",Таблица1[[#This Row],[Ссылка]])+11,LEN(Таблица1[[#This Row],[Ссылка]])-FIND("&amp;",Таблица1[[#This Row],[Ссылка]])+10)</f>
        <v>733</v>
      </c>
      <c r="D378" s="52" t="s">
        <v>587</v>
      </c>
      <c r="E378" s="33" t="s">
        <v>723</v>
      </c>
      <c r="F378" s="46"/>
      <c r="G378" s="33" t="s">
        <v>213</v>
      </c>
      <c r="H378" s="33" t="s">
        <v>722</v>
      </c>
      <c r="I378" s="45" t="s">
        <v>1065</v>
      </c>
      <c r="J378" s="23" t="s">
        <v>1065</v>
      </c>
      <c r="K3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Row],[Раздел]],G377)),$D$12),CONCATENATE("[SPOILER=",Таблица1[[#This Row],[Раздел]],"]"),""),IF(EXACT(Таблица1[[#This Row],[Подраздел]],H377),"",CONCATENATE(IF(ISBLANK(Таблица1[[#This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Row],[Подраздел]],H379),"",CONCATENATE("[/LIST]",IF(ISBLANK(Таблица1[[#This Row],[Подраздел]]),"","[/SPOILER]"),IF(AND(NOT(EXACT(Таблица1[[#This Row],[Раздел]],G379)),$D$12),"[/SPOILER]",)))))</f>
        <v>[*][URL=http://promebelclub.ru/forum/showthread.php?p=288485&amp;postcount=733]Подъёмник Duo Kessebohmer[/URL]</v>
      </c>
      <c r="L378" s="33">
        <f>LEN(Таблица1[[#This Row],[Код]])</f>
        <v>106</v>
      </c>
    </row>
    <row r="379" spans="1:12" x14ac:dyDescent="0.25">
      <c r="A379" s="63" t="str">
        <f>IF(OR(AND(Таблица1[[#This Row],[ID сообщения]]=B378,Таблица1[[#This Row],[№ в теме]]=C378),AND(NOT(Таблица1[[#This Row],[ID сообщения]]=B378),NOT(Таблица1[[#This Row],[№ в теме]]=C378))),"",FALSE)</f>
        <v/>
      </c>
      <c r="B379" s="33">
        <f>1*MID(Таблица1[[#This Row],[Ссылка]],FIND("=",Таблица1[[#This Row],[Ссылка]])+1,FIND("&amp;",Таблица1[[#This Row],[Ссылка]])-FIND("=",Таблица1[[#This Row],[Ссылка]])-1)</f>
        <v>289319</v>
      </c>
      <c r="C379" s="33">
        <f>1*MID(Таблица1[[#This Row],[Ссылка]],FIND("&amp;",Таблица1[[#This Row],[Ссылка]])+11,LEN(Таблица1[[#This Row],[Ссылка]])-FIND("&amp;",Таблица1[[#This Row],[Ссылка]])+10)</f>
        <v>742</v>
      </c>
      <c r="D379" s="53" t="s">
        <v>642</v>
      </c>
      <c r="E379" s="33" t="s">
        <v>643</v>
      </c>
      <c r="F379" s="46"/>
      <c r="G379" s="33" t="s">
        <v>213</v>
      </c>
      <c r="H379" s="44" t="s">
        <v>722</v>
      </c>
      <c r="I379" s="45" t="s">
        <v>1065</v>
      </c>
      <c r="J379" s="23" t="s">
        <v>1065</v>
      </c>
      <c r="K3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Row],[Раздел]],G378)),$D$12),CONCATENATE("[SPOILER=",Таблица1[[#This Row],[Раздел]],"]"),""),IF(EXACT(Таблица1[[#This Row],[Подраздел]],H378),"",CONCATENATE(IF(ISBLANK(Таблица1[[#This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Row],[Подраздел]],H380),"",CONCATENATE("[/LIST]",IF(ISBLANK(Таблица1[[#This Row],[Подраздел]]),"","[/SPOILER]"),IF(AND(NOT(EXACT(Таблица1[[#This Row],[Раздел]],G380)),$D$12),"[/SPOILER]",)))))</f>
        <v>[*][URL=http://promebelclub.ru/forum/showthread.php?p=289319&amp;postcount=742]Подъёмник Duo и Duo Forte, Kessebohmer[/URL]</v>
      </c>
      <c r="L379" s="33">
        <f>LEN(Таблица1[[#This Row],[Код]])</f>
        <v>119</v>
      </c>
    </row>
    <row r="380" spans="1:12" x14ac:dyDescent="0.25">
      <c r="A380" s="18" t="str">
        <f>IF(OR(AND(Таблица1[[#This Row],[ID сообщения]]=B358,Таблица1[[#This Row],[№ в теме]]=C358),AND(NOT(Таблица1[[#This Row],[ID сообщения]]=B358),NOT(Таблица1[[#This Row],[№ в теме]]=C358))),"",FALSE)</f>
        <v/>
      </c>
      <c r="B380" s="30">
        <f>1*MID(Таблица1[[#This Row],[Ссылка]],FIND("=",Таблица1[[#This Row],[Ссылка]])+1,FIND("&amp;",Таблица1[[#This Row],[Ссылка]])-FIND("=",Таблица1[[#This Row],[Ссылка]])-1)</f>
        <v>142159</v>
      </c>
      <c r="C380" s="30">
        <f>1*MID(Таблица1[[#This Row],[Ссылка]],FIND("&amp;",Таблица1[[#This Row],[Ссылка]])+11,LEN(Таблица1[[#This Row],[Ссылка]])-FIND("&amp;",Таблица1[[#This Row],[Ссылка]])+10)</f>
        <v>389</v>
      </c>
      <c r="D380" s="55" t="s">
        <v>975</v>
      </c>
      <c r="E380" s="48" t="s">
        <v>1365</v>
      </c>
      <c r="F380" s="65" t="s">
        <v>1095</v>
      </c>
      <c r="G380" s="33" t="s">
        <v>213</v>
      </c>
      <c r="H380" s="33" t="s">
        <v>722</v>
      </c>
      <c r="I380" s="45" t="s">
        <v>1065</v>
      </c>
      <c r="J380" s="23" t="s">
        <v>1065</v>
      </c>
      <c r="K3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Row],[Раздел]],G379)),$D$12),CONCATENATE("[SPOILER=",Таблица1[[#This Row],[Раздел]],"]"),""),IF(EXACT(Таблица1[[#This Row],[Подраздел]],H379),"",CONCATENATE(IF(ISBLANK(Таблица1[[#This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Row],[Подраздел]],H381),"",CONCATENATE("[/LIST]",IF(ISBLANK(Таблица1[[#This Row],[Подраздел]]),"","[/SPOILER]"),IF(AND(NOT(EXACT(Таблица1[[#This Row],[Раздел]],G381)),$D$12),"[/SPOILER]",)))))</f>
        <v>[*][B][COLOR=Gray][F3D][/COLOR][/B] [URL=http://promebelclub.ru/forum/showthread.php?p=142159&amp;postcount=389]Подъемник KLOK (для угла открытия 75°) [/URL]</v>
      </c>
      <c r="L380" s="33">
        <f>LEN(Таблица1[[#This Row],[Код]])</f>
        <v>153</v>
      </c>
    </row>
    <row r="381" spans="1:12" x14ac:dyDescent="0.25">
      <c r="A381" s="18" t="str">
        <f>IF(OR(AND(Таблица1[[#This Row],[ID сообщения]]=B380,Таблица1[[#This Row],[№ в теме]]=C380),AND(NOT(Таблица1[[#This Row],[ID сообщения]]=B380),NOT(Таблица1[[#This Row],[№ в теме]]=C380))),"",FALSE)</f>
        <v/>
      </c>
      <c r="B381" s="30">
        <f>1*MID(Таблица1[[#This Row],[Ссылка]],FIND("=",Таблица1[[#This Row],[Ссылка]])+1,FIND("&amp;",Таблица1[[#This Row],[Ссылка]])-FIND("=",Таблица1[[#This Row],[Ссылка]])-1)</f>
        <v>281894</v>
      </c>
      <c r="C381" s="30">
        <f>1*MID(Таблица1[[#This Row],[Ссылка]],FIND("&amp;",Таблица1[[#This Row],[Ссылка]])+11,LEN(Таблица1[[#This Row],[Ссылка]])-FIND("&amp;",Таблица1[[#This Row],[Ссылка]])+10)</f>
        <v>711</v>
      </c>
      <c r="D381" s="52" t="s">
        <v>641</v>
      </c>
      <c r="E381" s="33" t="s">
        <v>724</v>
      </c>
      <c r="F381" s="46"/>
      <c r="G381" s="33" t="s">
        <v>213</v>
      </c>
      <c r="H381" s="33" t="s">
        <v>722</v>
      </c>
      <c r="I381" s="45" t="s">
        <v>1065</v>
      </c>
      <c r="J381" s="23" t="s">
        <v>1065</v>
      </c>
      <c r="K3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Row],[Раздел]],G380)),$D$12),CONCATENATE("[SPOILER=",Таблица1[[#This Row],[Раздел]],"]"),""),IF(EXACT(Таблица1[[#This Row],[Подраздел]],H380),"",CONCATENATE(IF(ISBLANK(Таблица1[[#This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Row],[Подраздел]],H382),"",CONCATENATE("[/LIST]",IF(ISBLANK(Таблица1[[#This Row],[Подраздел]]),"","[/SPOILER]"),IF(AND(NOT(EXACT(Таблица1[[#This Row],[Раздел]],G382)),$D$12),"[/SPOILER]",)))))</f>
        <v>[*][URL=http://promebelclub.ru/forum/showthread.php?p=281894&amp;postcount=711]Подъемник складной GTV[/URL]</v>
      </c>
      <c r="L381" s="33">
        <f>LEN(Таблица1[[#This Row],[Код]])</f>
        <v>103</v>
      </c>
    </row>
    <row r="382" spans="1:12" x14ac:dyDescent="0.25">
      <c r="A382" s="18" t="str">
        <f>IF(OR(AND(Таблица1[[#This Row],[ID сообщения]]=B381,Таблица1[[#This Row],[№ в теме]]=C381),AND(NOT(Таблица1[[#This Row],[ID сообщения]]=B381),NOT(Таблица1[[#This Row],[№ в теме]]=C381))),"",FALSE)</f>
        <v/>
      </c>
      <c r="B382" s="30">
        <f>1*MID(Таблица1[[#This Row],[Ссылка]],FIND("=",Таблица1[[#This Row],[Ссылка]])+1,FIND("&amp;",Таблица1[[#This Row],[Ссылка]])-FIND("=",Таблица1[[#This Row],[Ссылка]])-1)</f>
        <v>102092</v>
      </c>
      <c r="C382" s="30">
        <f>1*MID(Таблица1[[#This Row],[Ссылка]],FIND("&amp;",Таблица1[[#This Row],[Ссылка]])+11,LEN(Таблица1[[#This Row],[Ссылка]])-FIND("&amp;",Таблица1[[#This Row],[Ссылка]])+10)</f>
        <v>313</v>
      </c>
      <c r="D382" s="52" t="s">
        <v>912</v>
      </c>
      <c r="E382" s="33" t="s">
        <v>1366</v>
      </c>
      <c r="F382" s="46" t="s">
        <v>1093</v>
      </c>
      <c r="G382" s="33" t="s">
        <v>213</v>
      </c>
      <c r="H382" s="49" t="s">
        <v>722</v>
      </c>
      <c r="I382" s="45" t="s">
        <v>1065</v>
      </c>
      <c r="J382" s="50" t="s">
        <v>471</v>
      </c>
      <c r="K3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Row],[Раздел]],G381)),$D$12),CONCATENATE("[SPOILER=",Таблица1[[#This Row],[Раздел]],"]"),""),IF(EXACT(Таблица1[[#This Row],[Подраздел]],H381),"",CONCATENATE(IF(ISBLANK(Таблица1[[#This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Row],[Подраздел]],H383),"",CONCATENATE("[/LIST]",IF(ISBLANK(Таблица1[[#This Row],[Подраздел]]),"","[/SPOILER]"),IF(AND(NOT(EXACT(Таблица1[[#This Row],[Раздел]],G383)),$D$12),"[/SPOILER]",)))))</f>
        <v>[*][B][COLOR=Silver][FRW][/COLOR][/B] [URL=http://promebelclub.ru/forum/showthread.php?p=102092&amp;postcount=313]Подъёмник -трещётка Samet [/URL][/LIST][/SPOILER]</v>
      </c>
      <c r="L382" s="33">
        <f>LEN(Таблица1[[#This Row],[Код]])</f>
        <v>159</v>
      </c>
    </row>
    <row r="383" spans="1:12" x14ac:dyDescent="0.25">
      <c r="A383" s="59" t="str">
        <f>IF(OR(AND(Таблица1[[#This Row],[ID сообщения]]=B382,Таблица1[[#This Row],[№ в теме]]=C382),AND(NOT(Таблица1[[#This Row],[ID сообщения]]=B382),NOT(Таблица1[[#This Row],[№ в теме]]=C382))),"",FALSE)</f>
        <v/>
      </c>
      <c r="B383" s="60">
        <f>1*MID(Таблица1[[#This Row],[Ссылка]],FIND("=",Таблица1[[#This Row],[Ссылка]])+1,FIND("&amp;",Таблица1[[#This Row],[Ссылка]])-FIND("=",Таблица1[[#This Row],[Ссылка]])-1)</f>
        <v>372842</v>
      </c>
      <c r="C383" s="60">
        <f>1*MID(Таблица1[[#This Row],[Ссылка]],FIND("&amp;",Таблица1[[#This Row],[Ссылка]])+11,LEN(Таблица1[[#This Row],[Ссылка]])-FIND("&amp;",Таблица1[[#This Row],[Ссылка]])+10)</f>
        <v>1082</v>
      </c>
      <c r="D383" s="53" t="s">
        <v>2046</v>
      </c>
      <c r="E383" s="63" t="s">
        <v>2047</v>
      </c>
      <c r="F383" s="23" t="s">
        <v>1095</v>
      </c>
      <c r="G383" s="38" t="s">
        <v>213</v>
      </c>
      <c r="H383" s="21"/>
      <c r="I383" s="23" t="s">
        <v>1065</v>
      </c>
      <c r="J383" s="23" t="s">
        <v>1065</v>
      </c>
      <c r="K3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Row],[Раздел]],G382)),$D$12),CONCATENATE("[SPOILER=",Таблица1[[#This Row],[Раздел]],"]"),""),IF(EXACT(Таблица1[[#This Row],[Подраздел]],H382),"",CONCATENATE(IF(ISBLANK(Таблица1[[#This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Row],[Подраздел]],H384),"",CONCATENATE("[/LIST]",IF(ISBLANK(Таблица1[[#This Row],[Подраздел]]),"","[/SPOILER]"),IF(AND(NOT(EXACT(Таблица1[[#This Row],[Раздел]],G384)),$D$12),"[/SPOILER]",)))))</f>
        <v>[LIST][*][B][COLOR=Gray][F3D][/COLOR][/B] [URL=http://promebelclub.ru/forum/showthread.php?p=372842&amp;postcount=1082]Фурнитура Гратис[/URL][/LIST]</v>
      </c>
      <c r="L383" s="39">
        <f>LEN(Таблица1[[#This Row],[Код]])</f>
        <v>144</v>
      </c>
    </row>
    <row r="384" spans="1:12" x14ac:dyDescent="0.25">
      <c r="A384" s="63" t="str">
        <f>IF(OR(AND(Таблица1[[#This Row],[ID сообщения]]=B383,Таблица1[[#This Row],[№ в теме]]=C383),AND(NOT(Таблица1[[#This Row],[ID сообщения]]=B383),NOT(Таблица1[[#This Row],[№ в теме]]=C383))),"",FALSE)</f>
        <v/>
      </c>
      <c r="B384" s="33">
        <f>1*MID(Таблица1[[#This Row],[Ссылка]],FIND("=",Таблица1[[#This Row],[Ссылка]])+1,FIND("&amp;",Таблица1[[#This Row],[Ссылка]])-FIND("=",Таблица1[[#This Row],[Ссылка]])-1)</f>
        <v>338612</v>
      </c>
      <c r="C384" s="33">
        <f>1*MID(Таблица1[[#This Row],[Ссылка]],FIND("&amp;",Таблица1[[#This Row],[Ссылка]])+11,LEN(Таблица1[[#This Row],[Ссылка]])-FIND("&amp;",Таблица1[[#This Row],[Ссылка]])+10)</f>
        <v>882</v>
      </c>
      <c r="D384" s="53" t="s">
        <v>181</v>
      </c>
      <c r="E384" s="33" t="s">
        <v>1367</v>
      </c>
      <c r="F384" s="46" t="s">
        <v>1094</v>
      </c>
      <c r="G384" s="47" t="s">
        <v>214</v>
      </c>
      <c r="H384" s="33" t="s">
        <v>38</v>
      </c>
      <c r="I384" s="45" t="s">
        <v>1065</v>
      </c>
      <c r="J384" s="23" t="s">
        <v>1065</v>
      </c>
      <c r="K3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Row],[Раздел]],G383)),$D$12),CONCATENATE("[SPOILER=",Таблица1[[#This Row],[Раздел]],"]"),""),IF(EXACT(Таблица1[[#This Row],[Подраздел]],H383),"",CONCATENATE(IF(ISBLANK(Таблица1[[#This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Row],[Подраздел]],H385),"",CONCATENATE("[/LIST]",IF(ISBLANK(Таблица1[[#This Row],[Подраздел]]),"","[/SPOILER]"),IF(AND(NOT(EXACT(Таблица1[[#This Row],[Раздел]],G385)),$D$12),"[/SPOILER]",)))))</f>
        <v>[SPOILER=Механизмы трасформации столов][LIST][*][B][COLOR=Black][LDW][/COLOR][/B] [URL=http://promebelclub.ru/forum/showthread.php?p=338612&amp;postcount=882]Механизм трансформаци стола K 903 D [/URL][/LIST][/SPOILER]</v>
      </c>
      <c r="L384" s="33">
        <f>LEN(Таблица1[[#This Row],[Код]])</f>
        <v>213</v>
      </c>
    </row>
    <row r="385" spans="1:12" x14ac:dyDescent="0.25">
      <c r="A385" s="63" t="str">
        <f>IF(OR(AND(Таблица1[[#This Row],[ID сообщения]]=B384,Таблица1[[#This Row],[№ в теме]]=C384),AND(NOT(Таблица1[[#This Row],[ID сообщения]]=B384),NOT(Таблица1[[#This Row],[№ в теме]]=C384))),"",FALSE)</f>
        <v/>
      </c>
      <c r="B385" s="33">
        <f>1*MID(Таблица1[[#This Row],[Ссылка]],FIND("=",Таблица1[[#This Row],[Ссылка]])+1,FIND("&amp;",Таблица1[[#This Row],[Ссылка]])-FIND("=",Таблица1[[#This Row],[Ссылка]])-1)</f>
        <v>258103</v>
      </c>
      <c r="C385" s="33">
        <f>1*MID(Таблица1[[#This Row],[Ссылка]],FIND("&amp;",Таблица1[[#This Row],[Ссылка]])+11,LEN(Таблица1[[#This Row],[Ссылка]])-FIND("&amp;",Таблица1[[#This Row],[Ссылка]])+10)</f>
        <v>653</v>
      </c>
      <c r="D385" s="53" t="s">
        <v>644</v>
      </c>
      <c r="E385" s="33" t="s">
        <v>645</v>
      </c>
      <c r="F385" s="46"/>
      <c r="G385" s="33" t="s">
        <v>214</v>
      </c>
      <c r="H385" s="33"/>
      <c r="I385" s="45" t="s">
        <v>1065</v>
      </c>
      <c r="J385" s="23" t="s">
        <v>1065</v>
      </c>
      <c r="K3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Row],[Раздел]],G384)),$D$12),CONCATENATE("[SPOILER=",Таблица1[[#This Row],[Раздел]],"]"),""),IF(EXACT(Таблица1[[#This Row],[Подраздел]],H384),"",CONCATENATE(IF(ISBLANK(Таблица1[[#This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Row],[Подраздел]],H386),"",CONCATENATE("[/LIST]",IF(ISBLANK(Таблица1[[#This Row],[Подраздел]]),"","[/SPOILER]"),IF(AND(NOT(EXACT(Таблица1[[#This Row],[Раздел]],G386)),$D$12),"[/SPOILER]",)))))</f>
        <v>[LIST][*][URL=http://promebelclub.ru/forum/showthread.php?p=258103&amp;postcount=653]Механизмы трансформации мягкой мебели[/URL]</v>
      </c>
      <c r="L385" s="33">
        <f>LEN(Таблица1[[#This Row],[Код]])</f>
        <v>124</v>
      </c>
    </row>
    <row r="386" spans="1:12" x14ac:dyDescent="0.25">
      <c r="A386" s="59" t="str">
        <f>IF(OR(AND(Таблица1[[#This Row],[ID сообщения]]=B385,Таблица1[[#This Row],[№ в теме]]=C385),AND(NOT(Таблица1[[#This Row],[ID сообщения]]=B385),NOT(Таблица1[[#This Row],[№ в теме]]=C385))),"",FALSE)</f>
        <v/>
      </c>
      <c r="B386" s="60">
        <f>1*MID(Таблица1[[#This Row],[Ссылка]],FIND("=",Таблица1[[#This Row],[Ссылка]])+1,FIND("&amp;",Таблица1[[#This Row],[Ссылка]])-FIND("=",Таблица1[[#This Row],[Ссылка]])-1)</f>
        <v>365839</v>
      </c>
      <c r="C386" s="60">
        <f>1*MID(Таблица1[[#This Row],[Ссылка]],FIND("&amp;",Таблица1[[#This Row],[Ссылка]])+11,LEN(Таблица1[[#This Row],[Ссылка]])-FIND("&amp;",Таблица1[[#This Row],[Ссылка]])+10)</f>
        <v>1030</v>
      </c>
      <c r="D386" s="53" t="s">
        <v>2027</v>
      </c>
      <c r="E386" s="63" t="s">
        <v>2028</v>
      </c>
      <c r="F386" s="23" t="s">
        <v>1099</v>
      </c>
      <c r="G386" s="38" t="s">
        <v>214</v>
      </c>
      <c r="H386" s="21"/>
      <c r="I386" s="23" t="s">
        <v>1065</v>
      </c>
      <c r="J386" s="23" t="s">
        <v>1065</v>
      </c>
      <c r="K3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Row],[Раздел]],G385)),$D$12),CONCATENATE("[SPOILER=",Таблица1[[#This Row],[Раздел]],"]"),""),IF(EXACT(Таблица1[[#This Row],[Подраздел]],H385),"",CONCATENATE(IF(ISBLANK(Таблица1[[#This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Row],[Подраздел]],H387),"",CONCATENATE("[/LIST]",IF(ISBLANK(Таблица1[[#This Row],[Подраздел]]),"","[/SPOILER]"),IF(AND(NOT(EXACT(Таблица1[[#This Row],[Раздел]],G387)),$D$12),"[/SPOILER]",)))))</f>
        <v>[*][B][COLOR=Blue][B3D][/COLOR][/B] [URL=http://promebelclub.ru/forum/showthread.php?p=365839&amp;postcount=1030]Опорная ножка VRN8019M для шкаф-кровати (для Б8)[/URL]</v>
      </c>
      <c r="L386" s="39">
        <f>LEN(Таблица1[[#This Row],[Код]])</f>
        <v>163</v>
      </c>
    </row>
    <row r="387" spans="1:12" x14ac:dyDescent="0.25">
      <c r="A387" s="59" t="str">
        <f>IF(OR(AND(Таблица1[[#This Row],[ID сообщения]]=B386,Таблица1[[#This Row],[№ в теме]]=C386),AND(NOT(Таблица1[[#This Row],[ID сообщения]]=B386),NOT(Таблица1[[#This Row],[№ в теме]]=C386))),"",FALSE)</f>
        <v/>
      </c>
      <c r="B387" s="60">
        <f>1*MID(Таблица1[[#This Row],[Ссылка]],FIND("=",Таблица1[[#This Row],[Ссылка]])+1,FIND("&amp;",Таблица1[[#This Row],[Ссылка]])-FIND("=",Таблица1[[#This Row],[Ссылка]])-1)</f>
        <v>366395</v>
      </c>
      <c r="C387" s="60">
        <f>1*MID(Таблица1[[#This Row],[Ссылка]],FIND("&amp;",Таблица1[[#This Row],[Ссылка]])+11,LEN(Таблица1[[#This Row],[Ссылка]])-FIND("&amp;",Таблица1[[#This Row],[Ссылка]])+10)</f>
        <v>1034</v>
      </c>
      <c r="D387" s="53" t="s">
        <v>2030</v>
      </c>
      <c r="E387" s="63" t="s">
        <v>2029</v>
      </c>
      <c r="F387" s="23" t="s">
        <v>1099</v>
      </c>
      <c r="G387" s="38" t="s">
        <v>214</v>
      </c>
      <c r="H387" s="21"/>
      <c r="I387" s="23" t="s">
        <v>1065</v>
      </c>
      <c r="J387" s="23" t="s">
        <v>1065</v>
      </c>
      <c r="K3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Row],[Раздел]],G386)),$D$12),CONCATENATE("[SPOILER=",Таблица1[[#This Row],[Раздел]],"]"),""),IF(EXACT(Таблица1[[#This Row],[Подраздел]],H386),"",CONCATENATE(IF(ISBLANK(Таблица1[[#This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Row],[Подраздел]],H388),"",CONCATENATE("[/LIST]",IF(ISBLANK(Таблица1[[#This Row],[Подраздел]]),"","[/SPOILER]"),IF(AND(NOT(EXACT(Таблица1[[#This Row],[Раздел]],G388)),$D$12),"[/SPOILER]",)))))</f>
        <v>[*][B][COLOR=Blue][B3D][/COLOR][/B] [URL=http://promebelclub.ru/forum/showthread.php?p=366395&amp;postcount=1034]Опорная ножка VRN8019M для шкаф-кровати (для Б9)[/URL][/LIST]</v>
      </c>
      <c r="L387" s="39">
        <f>LEN(Таблица1[[#This Row],[Код]])</f>
        <v>170</v>
      </c>
    </row>
    <row r="388" spans="1:12" x14ac:dyDescent="0.25">
      <c r="A388" s="18" t="str">
        <f>IF(OR(AND(Таблица1[[#This Row],[ID сообщения]]=B387,Таблица1[[#This Row],[№ в теме]]=C387),AND(NOT(Таблица1[[#This Row],[ID сообщения]]=B387),NOT(Таблица1[[#This Row],[№ в теме]]=C387))),"",FALSE)</f>
        <v/>
      </c>
      <c r="B388" s="30">
        <f>1*MID(Таблица1[[#This Row],[Ссылка]],FIND("=",Таблица1[[#This Row],[Ссылка]])+1,FIND("&amp;",Таблица1[[#This Row],[Ссылка]])-FIND("=",Таблица1[[#This Row],[Ссылка]])-1)</f>
        <v>200027</v>
      </c>
      <c r="C388" s="30">
        <f>1*MID(Таблица1[[#This Row],[Ссылка]],FIND("&amp;",Таблица1[[#This Row],[Ссылка]])+11,LEN(Таблица1[[#This Row],[Ссылка]])-FIND("&amp;",Таблица1[[#This Row],[Ссылка]])+10)</f>
        <v>507</v>
      </c>
      <c r="D388" s="52" t="s">
        <v>310</v>
      </c>
      <c r="E388" s="33" t="s">
        <v>1368</v>
      </c>
      <c r="F388" s="46" t="s">
        <v>1093</v>
      </c>
      <c r="G388" s="33" t="s">
        <v>215</v>
      </c>
      <c r="H388" s="44" t="s">
        <v>5</v>
      </c>
      <c r="I388" s="45" t="s">
        <v>1065</v>
      </c>
      <c r="J388" s="23" t="s">
        <v>1065</v>
      </c>
      <c r="K3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Row],[Раздел]],G387)),$D$12),CONCATENATE("[SPOILER=",Таблица1[[#This Row],[Раздел]],"]"),""),IF(EXACT(Таблица1[[#This Row],[Подраздел]],H387),"",CONCATENATE(IF(ISBLANK(Таблица1[[#This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Row],[Подраздел]],H389),"",CONCATENATE("[/LIST]",IF(ISBLANK(Таблица1[[#This Row],[Подраздел]]),"","[/SPOILER]"),IF(AND(NOT(EXACT(Таблица1[[#This Row],[Раздел]],G389)),$D$12),"[/SPOILER]",)))))</f>
        <v>[SPOILER=Направляющие][LIST][*][B][COLOR=Silver][FRW][/COLOR][/B] [URL=http://promebelclub.ru/forum/showthread.php?p=200027&amp;postcount=507]Направляющая шариковая GTV 400 [/URL]</v>
      </c>
      <c r="L388" s="33">
        <f>LEN(Таблица1[[#This Row],[Код]])</f>
        <v>175</v>
      </c>
    </row>
    <row r="389" spans="1:12" x14ac:dyDescent="0.25">
      <c r="A389" s="59" t="str">
        <f>IF(OR(AND(Таблица1[[#This Row],[ID сообщения]]=B388,Таблица1[[#This Row],[№ в теме]]=C388),AND(NOT(Таблица1[[#This Row],[ID сообщения]]=B388),NOT(Таблица1[[#This Row],[№ в теме]]=C388))),"",FALSE)</f>
        <v/>
      </c>
      <c r="B389" s="60">
        <f>1*MID(Таблица1[[#This Row],[Ссылка]],FIND("=",Таблица1[[#This Row],[Ссылка]])+1,FIND("&amp;",Таблица1[[#This Row],[Ссылка]])-FIND("=",Таблица1[[#This Row],[Ссылка]])-1)</f>
        <v>355865</v>
      </c>
      <c r="C389" s="60">
        <f>1*MID(Таблица1[[#This Row],[Ссылка]],FIND("&amp;",Таблица1[[#This Row],[Ссылка]])+11,LEN(Таблица1[[#This Row],[Ссылка]])-FIND("&amp;",Таблица1[[#This Row],[Ссылка]])+10)</f>
        <v>931</v>
      </c>
      <c r="D389" s="22" t="s">
        <v>1073</v>
      </c>
      <c r="E389" s="63" t="s">
        <v>1369</v>
      </c>
      <c r="F389" s="23" t="s">
        <v>1098</v>
      </c>
      <c r="G389" s="38" t="s">
        <v>215</v>
      </c>
      <c r="H389" s="21" t="s">
        <v>5</v>
      </c>
      <c r="I389" s="23" t="s">
        <v>1065</v>
      </c>
      <c r="J389" s="23" t="s">
        <v>1065</v>
      </c>
      <c r="K3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Row],[Раздел]],G388)),$D$12),CONCATENATE("[SPOILER=",Таблица1[[#This Row],[Раздел]],"]"),""),IF(EXACT(Таблица1[[#This Row],[Подраздел]],H388),"",CONCATENATE(IF(ISBLANK(Таблица1[[#This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Row],[Подраздел]],H390),"",CONCATENATE("[/LIST]",IF(ISBLANK(Таблица1[[#This Row],[Подраздел]]),"","[/SPOILER]"),IF(AND(NOT(EXACT(Таблица1[[#This Row],[Раздел]],G390)),$D$12),"[/SPOILER]",)))))</f>
        <v>[*][B][COLOR=DarkSlateBlue][DXF][/COLOR][/B] [URL=http://promebelclub.ru/forum/showthread.php?p=355865&amp;postcount=931]Направляющие Blum [/URL]</v>
      </c>
      <c r="L389" s="39">
        <f>LEN(Таблица1[[#This Row],[Код]])</f>
        <v>141</v>
      </c>
    </row>
    <row r="390" spans="1:12" x14ac:dyDescent="0.25">
      <c r="A390" s="59" t="str">
        <f>IF(OR(AND(Таблица1[[#This Row],[ID сообщения]]=B389,Таблица1[[#This Row],[№ в теме]]=C389),AND(NOT(Таблица1[[#This Row],[ID сообщения]]=B389),NOT(Таблица1[[#This Row],[№ в теме]]=C389))),"",FALSE)</f>
        <v/>
      </c>
      <c r="B390" s="60">
        <f>1*MID(Таблица1[[#This Row],[Ссылка]],FIND("=",Таблица1[[#This Row],[Ссылка]])+1,FIND("&amp;",Таблица1[[#This Row],[Ссылка]])-FIND("=",Таблица1[[#This Row],[Ссылка]])-1)</f>
        <v>356086</v>
      </c>
      <c r="C390" s="60">
        <f>1*MID(Таблица1[[#This Row],[Ссылка]],FIND("&amp;",Таблица1[[#This Row],[Ссылка]])+11,LEN(Таблица1[[#This Row],[Ссылка]])-FIND("&amp;",Таблица1[[#This Row],[Ссылка]])+10)</f>
        <v>933</v>
      </c>
      <c r="D390" s="53" t="s">
        <v>1074</v>
      </c>
      <c r="E390" s="63" t="s">
        <v>1370</v>
      </c>
      <c r="F390" s="23" t="s">
        <v>1098</v>
      </c>
      <c r="G390" s="38" t="s">
        <v>215</v>
      </c>
      <c r="H390" s="21" t="s">
        <v>5</v>
      </c>
      <c r="I390" s="23" t="s">
        <v>1065</v>
      </c>
      <c r="J390" s="23" t="s">
        <v>1065</v>
      </c>
      <c r="K3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Row],[Раздел]],G389)),$D$12),CONCATENATE("[SPOILER=",Таблица1[[#This Row],[Раздел]],"]"),""),IF(EXACT(Таблица1[[#This Row],[Подраздел]],H389),"",CONCATENATE(IF(ISBLANK(Таблица1[[#This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Row],[Подраздел]],H391),"",CONCATENATE("[/LIST]",IF(ISBLANK(Таблица1[[#This Row],[Подраздел]]),"","[/SPOILER]"),IF(AND(NOT(EXACT(Таблица1[[#This Row],[Раздел]],G391)),$D$12),"[/SPOILER]",)))))</f>
        <v>[*][B][COLOR=DarkSlateBlue][DXF][/COLOR][/B] [URL=http://promebelclub.ru/forum/showthread.php?p=356086&amp;postcount=933]Направляющие Hettich [/URL]</v>
      </c>
      <c r="L390" s="39">
        <f>LEN(Таблица1[[#This Row],[Код]])</f>
        <v>144</v>
      </c>
    </row>
    <row r="391" spans="1:12" x14ac:dyDescent="0.25">
      <c r="A391" s="63" t="str">
        <f>IF(OR(AND(Таблица1[[#This Row],[ID сообщения]]=B390,Таблица1[[#This Row],[№ в теме]]=C390),AND(NOT(Таблица1[[#This Row],[ID сообщения]]=B390),NOT(Таблица1[[#This Row],[№ в теме]]=C390))),"",FALSE)</f>
        <v/>
      </c>
      <c r="B391" s="33">
        <f>1*MID(Таблица1[[#This Row],[Ссылка]],FIND("=",Таблица1[[#This Row],[Ссылка]])+1,FIND("&amp;",Таблица1[[#This Row],[Ссылка]])-FIND("=",Таблица1[[#This Row],[Ссылка]])-1)</f>
        <v>347821</v>
      </c>
      <c r="C391" s="33">
        <f>1*MID(Таблица1[[#This Row],[Ссылка]],FIND("&amp;",Таблица1[[#This Row],[Ссылка]])+11,LEN(Таблица1[[#This Row],[Ссылка]])-FIND("&amp;",Таблица1[[#This Row],[Ссылка]])+10)</f>
        <v>908</v>
      </c>
      <c r="D391" s="53" t="s">
        <v>199</v>
      </c>
      <c r="E391" s="33" t="s">
        <v>1371</v>
      </c>
      <c r="F391" s="46" t="s">
        <v>1099</v>
      </c>
      <c r="G391" s="47" t="s">
        <v>215</v>
      </c>
      <c r="H391" s="33" t="s">
        <v>5</v>
      </c>
      <c r="I391" s="45" t="s">
        <v>1065</v>
      </c>
      <c r="J391" s="23" t="s">
        <v>1065</v>
      </c>
      <c r="K3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Row],[Раздел]],G390)),$D$12),CONCATENATE("[SPOILER=",Таблица1[[#This Row],[Раздел]],"]"),""),IF(EXACT(Таблица1[[#This Row],[Подраздел]],H390),"",CONCATENATE(IF(ISBLANK(Таблица1[[#This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Row],[Подраздел]],H392),"",CONCATENATE("[/LIST]",IF(ISBLANK(Таблица1[[#This Row],[Подраздел]]),"","[/SPOILER]"),IF(AND(NOT(EXACT(Таблица1[[#This Row],[Раздел]],G392)),$D$12),"[/SPOILER]",)))))</f>
        <v>[*][B][COLOR=Blue][B3D][/COLOR][/B] [URL=http://promebelclub.ru/forum/showthread.php?p=347821&amp;postcount=908]Направляющие Hettich quadro v6 silent system [/URL]</v>
      </c>
      <c r="L391" s="33">
        <f>LEN(Таблица1[[#This Row],[Код]])</f>
        <v>159</v>
      </c>
    </row>
    <row r="392" spans="1:12" x14ac:dyDescent="0.25">
      <c r="A392" s="63" t="str">
        <f>IF(OR(AND(Таблица1[[#This Row],[ID сообщения]]=B391,Таблица1[[#This Row],[№ в теме]]=C391),AND(NOT(Таблица1[[#This Row],[ID сообщения]]=B391),NOT(Таблица1[[#This Row],[№ в теме]]=C391))),"",FALSE)</f>
        <v/>
      </c>
      <c r="B392" s="33">
        <f>1*MID(Таблица1[[#This Row],[Ссылка]],FIND("=",Таблица1[[#This Row],[Ссылка]])+1,FIND("&amp;",Таблица1[[#This Row],[Ссылка]])-FIND("=",Таблица1[[#This Row],[Ссылка]])-1)</f>
        <v>314650</v>
      </c>
      <c r="C392" s="33">
        <f>1*MID(Таблица1[[#This Row],[Ссылка]],FIND("&amp;",Таблица1[[#This Row],[Ссылка]])+11,LEN(Таблица1[[#This Row],[Ссылка]])-FIND("&amp;",Таблица1[[#This Row],[Ссылка]])+10)</f>
        <v>839</v>
      </c>
      <c r="D392" s="53" t="s">
        <v>150</v>
      </c>
      <c r="E392" s="33" t="s">
        <v>1372</v>
      </c>
      <c r="F392" s="46" t="s">
        <v>1095</v>
      </c>
      <c r="G392" s="47" t="s">
        <v>215</v>
      </c>
      <c r="H392" s="33" t="s">
        <v>5</v>
      </c>
      <c r="I392" s="45" t="s">
        <v>1065</v>
      </c>
      <c r="J392" s="23" t="s">
        <v>1065</v>
      </c>
      <c r="K3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Row],[Раздел]],G391)),$D$12),CONCATENATE("[SPOILER=",Таблица1[[#This Row],[Раздел]],"]"),""),IF(EXACT(Таблица1[[#This Row],[Подраздел]],H391),"",CONCATENATE(IF(ISBLANK(Таблица1[[#This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Row],[Подраздел]],H393),"",CONCATENATE("[/LIST]",IF(ISBLANK(Таблица1[[#This Row],[Подраздел]]),"","[/SPOILER]"),IF(AND(NOT(EXACT(Таблица1[[#This Row],[Раздел]],G393)),$D$12),"[/SPOILER]",)))))</f>
        <v>[*][B][COLOR=Gray][F3D][/COLOR][/B] [URL=http://promebelclub.ru/forum/showthread.php?p=314650&amp;postcount=839]Направляющие Movento 500 Blum [/URL]</v>
      </c>
      <c r="L392" s="33">
        <f>LEN(Таблица1[[#This Row],[Код]])</f>
        <v>144</v>
      </c>
    </row>
    <row r="393" spans="1:12" x14ac:dyDescent="0.25">
      <c r="A393" s="18" t="str">
        <f>IF(OR(AND(Таблица1[[#This Row],[ID сообщения]]=B325,Таблица1[[#This Row],[№ в теме]]=C325),AND(NOT(Таблица1[[#This Row],[ID сообщения]]=B325),NOT(Таблица1[[#This Row],[№ в теме]]=C325))),"",FALSE)</f>
        <v/>
      </c>
      <c r="B393" s="30">
        <f>1*MID(Таблица1[[#This Row],[Ссылка]],FIND("=",Таблица1[[#This Row],[Ссылка]])+1,FIND("&amp;",Таблица1[[#This Row],[Ссылка]])-FIND("=",Таблица1[[#This Row],[Ссылка]])-1)</f>
        <v>157184</v>
      </c>
      <c r="C393" s="30">
        <f>1*MID(Таблица1[[#This Row],[Ссылка]],FIND("&amp;",Таблица1[[#This Row],[Ссылка]])+11,LEN(Таблица1[[#This Row],[Ссылка]])-FIND("&amp;",Таблица1[[#This Row],[Ссылка]])+10)</f>
        <v>448</v>
      </c>
      <c r="D393" s="52" t="s">
        <v>1021</v>
      </c>
      <c r="E393" s="48" t="s">
        <v>1029</v>
      </c>
      <c r="F393" s="65"/>
      <c r="G393" s="47" t="s">
        <v>215</v>
      </c>
      <c r="H393" s="33" t="s">
        <v>5</v>
      </c>
      <c r="I393" s="45" t="s">
        <v>1065</v>
      </c>
      <c r="J393" s="23" t="s">
        <v>1065</v>
      </c>
      <c r="K3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Row],[Раздел]],G392)),$D$12),CONCATENATE("[SPOILER=",Таблица1[[#This Row],[Раздел]],"]"),""),IF(EXACT(Таблица1[[#This Row],[Подраздел]],H392),"",CONCATENATE(IF(ISBLANK(Таблица1[[#This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Row],[Подраздел]],H394),"",CONCATENATE("[/LIST]",IF(ISBLANK(Таблица1[[#This Row],[Подраздел]]),"","[/SPOILER]"),IF(AND(NOT(EXACT(Таблица1[[#This Row],[Раздел]],G394)),$D$12),"[/SPOILER]",)))))</f>
        <v>[*][URL=http://promebelclub.ru/forum/showthread.php?p=157184&amp;postcount=448]Направляющие Quadro V6 Silent System, 500 мм, Hettich[/URL]</v>
      </c>
      <c r="L393" s="33">
        <f>LEN(Таблица1[[#This Row],[Код]])</f>
        <v>134</v>
      </c>
    </row>
    <row r="394" spans="1:12" x14ac:dyDescent="0.25">
      <c r="A394" s="18" t="str">
        <f>IF(OR(AND(Таблица1[[#This Row],[ID сообщения]]=B393,Таблица1[[#This Row],[№ в теме]]=C393),AND(NOT(Таблица1[[#This Row],[ID сообщения]]=B393),NOT(Таблица1[[#This Row],[№ в теме]]=C393))),"",FALSE)</f>
        <v/>
      </c>
      <c r="B394" s="30">
        <f>1*MID(Таблица1[[#This Row],[Ссылка]],FIND("=",Таблица1[[#This Row],[Ссылка]])+1,FIND("&amp;",Таблица1[[#This Row],[Ссылка]])-FIND("=",Таблица1[[#This Row],[Ссылка]])-1)</f>
        <v>296424</v>
      </c>
      <c r="C394" s="30">
        <f>1*MID(Таблица1[[#This Row],[Ссылка]],FIND("&amp;",Таблица1[[#This Row],[Ссылка]])+11,LEN(Таблица1[[#This Row],[Ссылка]])-FIND("&amp;",Таблица1[[#This Row],[Ссылка]])+10)</f>
        <v>760</v>
      </c>
      <c r="D394" s="52" t="s">
        <v>85</v>
      </c>
      <c r="E394" s="33" t="s">
        <v>1373</v>
      </c>
      <c r="F394" s="46" t="s">
        <v>1095</v>
      </c>
      <c r="G394" s="47" t="s">
        <v>215</v>
      </c>
      <c r="H394" s="33" t="s">
        <v>5</v>
      </c>
      <c r="I394" s="45" t="s">
        <v>1065</v>
      </c>
      <c r="J394" s="23" t="s">
        <v>1065</v>
      </c>
      <c r="K3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Row],[Раздел]],G393)),$D$12),CONCATENATE("[SPOILER=",Таблица1[[#This Row],[Раздел]],"]"),""),IF(EXACT(Таблица1[[#This Row],[Подраздел]],H393),"",CONCATENATE(IF(ISBLANK(Таблица1[[#This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Row],[Подраздел]],H395),"",CONCATENATE("[/LIST]",IF(ISBLANK(Таблица1[[#This Row],[Подраздел]]),"","[/SPOILER]"),IF(AND(NOT(EXACT(Таблица1[[#This Row],[Раздел]],G395)),$D$12),"[/SPOILER]",)))))</f>
        <v>[*][B][COLOR=Gray][F3D][/COLOR][/B] [URL=http://promebelclub.ru/forum/showthread.php?p=296424&amp;postcount=760]Направляющие для полки под клавиатуру [/URL]</v>
      </c>
      <c r="L394" s="33">
        <f>LEN(Таблица1[[#This Row],[Код]])</f>
        <v>152</v>
      </c>
    </row>
    <row r="395" spans="1:12" x14ac:dyDescent="0.25">
      <c r="A395" s="63" t="str">
        <f>IF(OR(AND(Таблица1[[#This Row],[ID сообщения]]=B394,Таблица1[[#This Row],[№ в теме]]=C394),AND(NOT(Таблица1[[#This Row],[ID сообщения]]=B394),NOT(Таблица1[[#This Row],[№ в теме]]=C394))),"",FALSE)</f>
        <v/>
      </c>
      <c r="B395" s="33">
        <f>1*MID(Таблица1[[#This Row],[Ссылка]],FIND("=",Таблица1[[#This Row],[Ссылка]])+1,FIND("&amp;",Таблица1[[#This Row],[Ссылка]])-FIND("=",Таблица1[[#This Row],[Ссылка]])-1)</f>
        <v>296424</v>
      </c>
      <c r="C395" s="33">
        <f>1*MID(Таблица1[[#This Row],[Ссылка]],FIND("&amp;",Таблица1[[#This Row],[Ссылка]])+11,LEN(Таблица1[[#This Row],[Ссылка]])-FIND("&amp;",Таблица1[[#This Row],[Ссылка]])+10)</f>
        <v>760</v>
      </c>
      <c r="D395" s="53" t="s">
        <v>85</v>
      </c>
      <c r="E395" s="33" t="s">
        <v>1373</v>
      </c>
      <c r="F395" s="46" t="s">
        <v>1095</v>
      </c>
      <c r="G395" s="47" t="s">
        <v>215</v>
      </c>
      <c r="H395" s="33" t="s">
        <v>5</v>
      </c>
      <c r="I395" s="45" t="s">
        <v>1065</v>
      </c>
      <c r="J395" s="23" t="s">
        <v>1065</v>
      </c>
      <c r="K3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Row],[Раздел]],G394)),$D$12),CONCATENATE("[SPOILER=",Таблица1[[#This Row],[Раздел]],"]"),""),IF(EXACT(Таблица1[[#This Row],[Подраздел]],H394),"",CONCATENATE(IF(ISBLANK(Таблица1[[#This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Row],[Подраздел]],H396),"",CONCATENATE("[/LIST]",IF(ISBLANK(Таблица1[[#This Row],[Подраздел]]),"","[/SPOILER]"),IF(AND(NOT(EXACT(Таблица1[[#This Row],[Раздел]],G396)),$D$12),"[/SPOILER]",)))))</f>
        <v>[*][B][COLOR=Gray][F3D][/COLOR][/B] [URL=http://promebelclub.ru/forum/showthread.php?p=296424&amp;postcount=760]Направляющие для полки под клавиатуру [/URL]</v>
      </c>
      <c r="L395" s="33">
        <f>LEN(Таблица1[[#This Row],[Код]])</f>
        <v>152</v>
      </c>
    </row>
    <row r="396" spans="1:12" x14ac:dyDescent="0.25">
      <c r="A396" s="25" t="str">
        <f>IF(OR(AND(Таблица1[[#This Row],[ID сообщения]]=B395,Таблица1[[#This Row],[№ в теме]]=C395),AND(NOT(Таблица1[[#This Row],[ID сообщения]]=B395),NOT(Таблица1[[#This Row],[№ в теме]]=C395))),"",FALSE)</f>
        <v/>
      </c>
      <c r="B396" s="32">
        <f>1*MID(Таблица1[[#This Row],[Ссылка]],FIND("=",Таблица1[[#This Row],[Ссылка]])+1,FIND("&amp;",Таблица1[[#This Row],[Ссылка]])-FIND("=",Таблица1[[#This Row],[Ссылка]])-1)</f>
        <v>133828</v>
      </c>
      <c r="C396" s="32">
        <f>1*MID(Таблица1[[#This Row],[Ссылка]],FIND("&amp;",Таблица1[[#This Row],[Ссылка]])+11,LEN(Таблица1[[#This Row],[Ссылка]])-FIND("&amp;",Таблица1[[#This Row],[Ссылка]])+10)</f>
        <v>366</v>
      </c>
      <c r="D396" s="54" t="s">
        <v>880</v>
      </c>
      <c r="E396" s="48" t="s">
        <v>1374</v>
      </c>
      <c r="F396" s="65" t="s">
        <v>1096</v>
      </c>
      <c r="G396" s="49" t="s">
        <v>215</v>
      </c>
      <c r="H396" s="49" t="s">
        <v>5</v>
      </c>
      <c r="I396" s="45" t="s">
        <v>1065</v>
      </c>
      <c r="J396" s="23" t="s">
        <v>1065</v>
      </c>
      <c r="K3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Row],[Раздел]],G395)),$D$12),CONCATENATE("[SPOILER=",Таблица1[[#This Row],[Раздел]],"]"),""),IF(EXACT(Таблица1[[#This Row],[Подраздел]],H395),"",CONCATENATE(IF(ISBLANK(Таблица1[[#This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Row],[Подраздел]],H397),"",CONCATENATE("[/LIST]",IF(ISBLANK(Таблица1[[#This Row],[Подраздел]]),"","[/SPOILER]"),IF(AND(NOT(EXACT(Таблица1[[#This Row],[Раздел]],G397)),$D$12),"[/SPOILER]",)))))</f>
        <v>[*][B][COLOR=DeepSkyBlue][FR3D][/COLOR][/B] [URL=http://promebelclub.ru/forum/showthread.php?p=133828&amp;postcount=366]Направляющие подвесные для полки под клавиатуру [/URL]</v>
      </c>
      <c r="L396" s="33">
        <f>LEN(Таблица1[[#This Row],[Код]])</f>
        <v>170</v>
      </c>
    </row>
    <row r="397" spans="1:12" x14ac:dyDescent="0.25">
      <c r="A397" s="63" t="str">
        <f>IF(OR(AND(Таблица1[[#This Row],[ID сообщения]]=B396,Таблица1[[#This Row],[№ в теме]]=C396),AND(NOT(Таблица1[[#This Row],[ID сообщения]]=B396),NOT(Таблица1[[#This Row],[№ в теме]]=C396))),"",FALSE)</f>
        <v/>
      </c>
      <c r="B397" s="33">
        <f>1*MID(Таблица1[[#This Row],[Ссылка]],FIND("=",Таблица1[[#This Row],[Ссылка]])+1,FIND("&amp;",Таблица1[[#This Row],[Ссылка]])-FIND("=",Таблица1[[#This Row],[Ссылка]])-1)</f>
        <v>4446</v>
      </c>
      <c r="C397" s="33">
        <f>1*MID(Таблица1[[#This Row],[Ссылка]],FIND("&amp;",Таблица1[[#This Row],[Ссылка]])+11,LEN(Таблица1[[#This Row],[Ссылка]])-FIND("&amp;",Таблица1[[#This Row],[Ссылка]])+10)</f>
        <v>24</v>
      </c>
      <c r="D397" s="53" t="s">
        <v>774</v>
      </c>
      <c r="E397" s="33" t="s">
        <v>1375</v>
      </c>
      <c r="F397" s="46" t="s">
        <v>1093</v>
      </c>
      <c r="G397" s="47" t="s">
        <v>215</v>
      </c>
      <c r="H397" s="33" t="s">
        <v>5</v>
      </c>
      <c r="I397" s="45" t="s">
        <v>1065</v>
      </c>
      <c r="J397" s="46" t="s">
        <v>471</v>
      </c>
      <c r="K3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Row],[Раздел]],G396)),$D$12),CONCATENATE("[SPOILER=",Таблица1[[#This Row],[Раздел]],"]"),""),IF(EXACT(Таблица1[[#This Row],[Подраздел]],H396),"",CONCATENATE(IF(ISBLANK(Таблица1[[#This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Row],[Подраздел]],H398),"",CONCATENATE("[/LIST]",IF(ISBLANK(Таблица1[[#This Row],[Подраздел]]),"","[/SPOILER]"),IF(AND(NOT(EXACT(Таблица1[[#This Row],[Раздел]],G398)),$D$12),"[/SPOILER]",)))))</f>
        <v>[*][B][COLOR=Silver][FRW][/COLOR][/B] [URL=http://promebelclub.ru/forum/showthread.php?p=4446&amp;postcount=24]Направляющие роликовые 250-550 [/URL]</v>
      </c>
      <c r="L397" s="33">
        <f>LEN(Таблица1[[#This Row],[Код]])</f>
        <v>144</v>
      </c>
    </row>
    <row r="398" spans="1:12" x14ac:dyDescent="0.25">
      <c r="A398" s="63" t="str">
        <f>IF(OR(AND(Таблица1[[#This Row],[ID сообщения]]=B397,Таблица1[[#This Row],[№ в теме]]=C397),AND(NOT(Таблица1[[#This Row],[ID сообщения]]=B397),NOT(Таблица1[[#This Row],[№ в теме]]=C397))),"",FALSE)</f>
        <v/>
      </c>
      <c r="B398" s="33">
        <f>1*MID(Таблица1[[#This Row],[Ссылка]],FIND("=",Таблица1[[#This Row],[Ссылка]])+1,FIND("&amp;",Таблица1[[#This Row],[Ссылка]])-FIND("=",Таблица1[[#This Row],[Ссылка]])-1)</f>
        <v>308175</v>
      </c>
      <c r="C398" s="33">
        <f>1*MID(Таблица1[[#This Row],[Ссылка]],FIND("&amp;",Таблица1[[#This Row],[Ссылка]])+11,LEN(Таблица1[[#This Row],[Ссылка]])-FIND("&amp;",Таблица1[[#This Row],[Ссылка]])+10)</f>
        <v>817</v>
      </c>
      <c r="D398" s="53" t="s">
        <v>126</v>
      </c>
      <c r="E398" s="33" t="s">
        <v>1376</v>
      </c>
      <c r="F398" s="46" t="s">
        <v>1095</v>
      </c>
      <c r="G398" s="47" t="s">
        <v>215</v>
      </c>
      <c r="H398" s="33" t="s">
        <v>5</v>
      </c>
      <c r="I398" s="45" t="s">
        <v>1065</v>
      </c>
      <c r="J398" s="23" t="s">
        <v>1065</v>
      </c>
      <c r="K3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Row],[Раздел]],G397)),$D$12),CONCATENATE("[SPOILER=",Таблица1[[#This Row],[Раздел]],"]"),""),IF(EXACT(Таблица1[[#This Row],[Подраздел]],H397),"",CONCATENATE(IF(ISBLANK(Таблица1[[#This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Row],[Подраздел]],H399),"",CONCATENATE("[/LIST]",IF(ISBLANK(Таблица1[[#This Row],[Подраздел]]),"","[/SPOILER]"),IF(AND(NOT(EXACT(Таблица1[[#This Row],[Раздел]],G399)),$D$12),"[/SPOILER]",)))))</f>
        <v>[*][B][COLOR=Gray][F3D][/COLOR][/B] [URL=http://promebelclub.ru/forum/showthread.php?p=308175&amp;postcount=817]Направляющие роликовые Boyard 300-450 [/URL]</v>
      </c>
      <c r="L398" s="33">
        <f>LEN(Таблица1[[#This Row],[Код]])</f>
        <v>152</v>
      </c>
    </row>
    <row r="399" spans="1:12" x14ac:dyDescent="0.25">
      <c r="A399" s="18" t="str">
        <f>IF(OR(AND(Таблица1[[#This Row],[ID сообщения]]=B381,Таблица1[[#This Row],[№ в теме]]=C381),AND(NOT(Таблица1[[#This Row],[ID сообщения]]=B381),NOT(Таблица1[[#This Row],[№ в теме]]=C381))),"",FALSE)</f>
        <v/>
      </c>
      <c r="B399" s="30">
        <f>1*MID(Таблица1[[#This Row],[Ссылка]],FIND("=",Таблица1[[#This Row],[Ссылка]])+1,FIND("&amp;",Таблица1[[#This Row],[Ссылка]])-FIND("=",Таблица1[[#This Row],[Ссылка]])-1)</f>
        <v>140634</v>
      </c>
      <c r="C399" s="30">
        <f>1*MID(Таблица1[[#This Row],[Ссылка]],FIND("&amp;",Таблица1[[#This Row],[Ссылка]])+11,LEN(Таблица1[[#This Row],[Ссылка]])-FIND("&amp;",Таблица1[[#This Row],[Ссылка]])+10)</f>
        <v>387</v>
      </c>
      <c r="D399" s="55" t="s">
        <v>973</v>
      </c>
      <c r="E399" s="33" t="s">
        <v>1377</v>
      </c>
      <c r="F399" s="46" t="s">
        <v>1096</v>
      </c>
      <c r="G399" s="33" t="s">
        <v>215</v>
      </c>
      <c r="H399" s="33" t="s">
        <v>5</v>
      </c>
      <c r="I399" s="45" t="s">
        <v>1065</v>
      </c>
      <c r="J399" s="23" t="s">
        <v>1065</v>
      </c>
      <c r="K3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Row],[Раздел]],G398)),$D$12),CONCATENATE("[SPOILER=",Таблица1[[#This Row],[Раздел]],"]"),""),IF(EXACT(Таблица1[[#This Row],[Подраздел]],H398),"",CONCATENATE(IF(ISBLANK(Таблица1[[#This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Row],[Подраздел]],H400),"",CONCATENATE("[/LIST]",IF(ISBLANK(Таблица1[[#This Row],[Подраздел]]),"","[/SPOILER]"),IF(AND(NOT(EXACT(Таблица1[[#This Row],[Раздел]],G400)),$D$12),"[/SPOILER]",)))))</f>
        <v>[*][B][COLOR=DeepSkyBlue][FR3D][/COLOR][/B] [URL=http://promebelclub.ru/forum/showthread.php?p=140634&amp;postcount=387]Направляющие роликовые и шариковые под клав. [/URL]</v>
      </c>
      <c r="L399" s="33">
        <f>LEN(Таблица1[[#This Row],[Код]])</f>
        <v>167</v>
      </c>
    </row>
    <row r="400" spans="1:12" x14ac:dyDescent="0.25">
      <c r="A400" s="18" t="str">
        <f>IF(OR(AND(Таблица1[[#This Row],[ID сообщения]]=B399,Таблица1[[#This Row],[№ в теме]]=C399),AND(NOT(Таблица1[[#This Row],[ID сообщения]]=B399),NOT(Таблица1[[#This Row],[№ в теме]]=C399))),"",FALSE)</f>
        <v/>
      </c>
      <c r="B400" s="30">
        <f>1*MID(Таблица1[[#This Row],[Ссылка]],FIND("=",Таблица1[[#This Row],[Ссылка]])+1,FIND("&amp;",Таблица1[[#This Row],[Ссылка]])-FIND("=",Таблица1[[#This Row],[Ссылка]])-1)</f>
        <v>68024</v>
      </c>
      <c r="C400" s="30">
        <f>1*MID(Таблица1[[#This Row],[Ссылка]],FIND("&amp;",Таблица1[[#This Row],[Ссылка]])+11,LEN(Таблица1[[#This Row],[Ссылка]])-FIND("&amp;",Таблица1[[#This Row],[Ссылка]])+10)</f>
        <v>255</v>
      </c>
      <c r="D400" s="52" t="s">
        <v>439</v>
      </c>
      <c r="E400" s="51" t="s">
        <v>1378</v>
      </c>
      <c r="F400" s="46" t="s">
        <v>1093</v>
      </c>
      <c r="G400" s="33" t="s">
        <v>215</v>
      </c>
      <c r="H400" s="33" t="s">
        <v>5</v>
      </c>
      <c r="I400" s="45" t="s">
        <v>1065</v>
      </c>
      <c r="J400" s="23" t="s">
        <v>1065</v>
      </c>
      <c r="K4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Row],[Раздел]],G399)),$D$12),CONCATENATE("[SPOILER=",Таблица1[[#This Row],[Раздел]],"]"),""),IF(EXACT(Таблица1[[#This Row],[Подраздел]],H399),"",CONCATENATE(IF(ISBLANK(Таблица1[[#This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Row],[Подраздел]],H401),"",CONCATENATE("[/LIST]",IF(ISBLANK(Таблица1[[#This Row],[Подраздел]]),"","[/SPOILER]"),IF(AND(NOT(EXACT(Таблица1[[#This Row],[Раздел]],G401)),$D$12),"[/SPOILER]",)))))</f>
        <v>[*][B][COLOR=Silver][FRW][/COLOR][/B] [URL=http://promebelclub.ru/forum/showthread.php?p=68024&amp;postcount=255]Направляющие роликовые, 250-600мм [/URL]</v>
      </c>
      <c r="L400" s="33">
        <f>LEN(Таблица1[[#This Row],[Код]])</f>
        <v>149</v>
      </c>
    </row>
    <row r="401" spans="1:12" x14ac:dyDescent="0.25">
      <c r="A401" s="63" t="str">
        <f>IF(OR(AND(Таблица1[[#This Row],[ID сообщения]]=B400,Таблица1[[#This Row],[№ в теме]]=C400),AND(NOT(Таблица1[[#This Row],[ID сообщения]]=B400),NOT(Таблица1[[#This Row],[№ в теме]]=C400))),"",FALSE)</f>
        <v/>
      </c>
      <c r="B401" s="33">
        <f>1*MID(Таблица1[[#This Row],[Ссылка]],FIND("=",Таблица1[[#This Row],[Ссылка]])+1,FIND("&amp;",Таблица1[[#This Row],[Ссылка]])-FIND("=",Таблица1[[#This Row],[Ссылка]])-1)</f>
        <v>308486</v>
      </c>
      <c r="C401" s="33">
        <f>1*MID(Таблица1[[#This Row],[Ссылка]],FIND("&amp;",Таблица1[[#This Row],[Ссылка]])+11,LEN(Таблица1[[#This Row],[Ссылка]])-FIND("&amp;",Таблица1[[#This Row],[Ссылка]])+10)</f>
        <v>822</v>
      </c>
      <c r="D401" s="53" t="s">
        <v>132</v>
      </c>
      <c r="E401" s="33" t="s">
        <v>1379</v>
      </c>
      <c r="F401" s="46" t="s">
        <v>1095</v>
      </c>
      <c r="G401" s="47" t="s">
        <v>215</v>
      </c>
      <c r="H401" s="33" t="s">
        <v>5</v>
      </c>
      <c r="I401" s="45" t="s">
        <v>1065</v>
      </c>
      <c r="J401" s="23" t="s">
        <v>1065</v>
      </c>
      <c r="K4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Row],[Раздел]],G400)),$D$12),CONCATENATE("[SPOILER=",Таблица1[[#This Row],[Раздел]],"]"),""),IF(EXACT(Таблица1[[#This Row],[Подраздел]],H400),"",CONCATENATE(IF(ISBLANK(Таблица1[[#This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Row],[Подраздел]],H402),"",CONCATENATE("[/LIST]",IF(ISBLANK(Таблица1[[#This Row],[Подраздел]]),"","[/SPOILER]"),IF(AND(NOT(EXACT(Таблица1[[#This Row],[Раздел]],G402)),$D$12),"[/SPOILER]",)))))</f>
        <v>[*][B][COLOR=Gray][F3D][/COLOR][/B] [URL=http://promebelclub.ru/forum/showthread.php?p=308486&amp;postcount=822]Направляющие скрытого монтажа DB 4461 Boyard 300-500 [/URL]</v>
      </c>
      <c r="L401" s="33">
        <f>LEN(Таблица1[[#This Row],[Код]])</f>
        <v>167</v>
      </c>
    </row>
    <row r="402" spans="1:12" x14ac:dyDescent="0.25">
      <c r="A402" s="63" t="str">
        <f>IF(OR(AND(Таблица1[[#This Row],[ID сообщения]]=B401,Таблица1[[#This Row],[№ в теме]]=C401),AND(NOT(Таблица1[[#This Row],[ID сообщения]]=B401),NOT(Таблица1[[#This Row],[№ в теме]]=C401))),"",FALSE)</f>
        <v/>
      </c>
      <c r="B402" s="33">
        <f>1*MID(Таблица1[[#This Row],[Ссылка]],FIND("=",Таблица1[[#This Row],[Ссылка]])+1,FIND("&amp;",Таблица1[[#This Row],[Ссылка]])-FIND("=",Таблица1[[#This Row],[Ссылка]])-1)</f>
        <v>308549</v>
      </c>
      <c r="C402" s="33">
        <f>1*MID(Таблица1[[#This Row],[Ссылка]],FIND("&amp;",Таблица1[[#This Row],[Ссылка]])+11,LEN(Таблица1[[#This Row],[Ссылка]])-FIND("&amp;",Таблица1[[#This Row],[Ссылка]])+10)</f>
        <v>823</v>
      </c>
      <c r="D402" s="53" t="s">
        <v>133</v>
      </c>
      <c r="E402" s="33" t="s">
        <v>1380</v>
      </c>
      <c r="F402" s="46" t="s">
        <v>1095</v>
      </c>
      <c r="G402" s="47" t="s">
        <v>215</v>
      </c>
      <c r="H402" s="33" t="s">
        <v>5</v>
      </c>
      <c r="I402" s="45" t="s">
        <v>1065</v>
      </c>
      <c r="J402" s="23" t="s">
        <v>1065</v>
      </c>
      <c r="K4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Row],[Раздел]],G401)),$D$12),CONCATENATE("[SPOILER=",Таблица1[[#This Row],[Раздел]],"]"),""),IF(EXACT(Таблица1[[#This Row],[Подраздел]],H401),"",CONCATENATE(IF(ISBLANK(Таблица1[[#This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Row],[Подраздел]],H403),"",CONCATENATE("[/LIST]",IF(ISBLANK(Таблица1[[#This Row],[Подраздел]]),"","[/SPOILER]"),IF(AND(NOT(EXACT(Таблица1[[#This Row],[Раздел]],G403)),$D$12),"[/SPOILER]",)))))</f>
        <v>[*][B][COLOR=Gray][F3D][/COLOR][/B] [URL=http://promebelclub.ru/forum/showthread.php?p=308549&amp;postcount=823]Направляющие скрытого монтажа DB 4462 Boyard 300-500 [/URL]</v>
      </c>
      <c r="L402" s="33">
        <f>LEN(Таблица1[[#This Row],[Код]])</f>
        <v>167</v>
      </c>
    </row>
    <row r="403" spans="1:12" x14ac:dyDescent="0.25">
      <c r="A403" s="63" t="str">
        <f>IF(OR(AND(Таблица1[[#This Row],[ID сообщения]]=B402,Таблица1[[#This Row],[№ в теме]]=C402),AND(NOT(Таблица1[[#This Row],[ID сообщения]]=B402),NOT(Таблица1[[#This Row],[№ в теме]]=C402))),"",FALSE)</f>
        <v/>
      </c>
      <c r="B403" s="33">
        <f>1*MID(Таблица1[[#This Row],[Ссылка]],FIND("=",Таблица1[[#This Row],[Ссылка]])+1,FIND("&amp;",Таблица1[[#This Row],[Ссылка]])-FIND("=",Таблица1[[#This Row],[Ссылка]])-1)</f>
        <v>250459</v>
      </c>
      <c r="C403" s="33">
        <f>1*MID(Таблица1[[#This Row],[Ссылка]],FIND("&amp;",Таблица1[[#This Row],[Ссылка]])+11,LEN(Таблица1[[#This Row],[Ссылка]])-FIND("&amp;",Таблица1[[#This Row],[Ссылка]])+10)</f>
        <v>623</v>
      </c>
      <c r="D403" s="53" t="s">
        <v>646</v>
      </c>
      <c r="E403" s="33" t="s">
        <v>647</v>
      </c>
      <c r="F403" s="46"/>
      <c r="G403" s="33" t="s">
        <v>215</v>
      </c>
      <c r="H403" s="33" t="s">
        <v>5</v>
      </c>
      <c r="I403" s="45" t="s">
        <v>1065</v>
      </c>
      <c r="J403" s="23" t="s">
        <v>1065</v>
      </c>
      <c r="K4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Row],[Раздел]],G402)),$D$12),CONCATENATE("[SPOILER=",Таблица1[[#This Row],[Раздел]],"]"),""),IF(EXACT(Таблица1[[#This Row],[Подраздел]],H402),"",CONCATENATE(IF(ISBLANK(Таблица1[[#This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Row],[Подраздел]],H404),"",CONCATENATE("[/LIST]",IF(ISBLANK(Таблица1[[#This Row],[Подраздел]]),"","[/SPOILER]"),IF(AND(NOT(EXACT(Таблица1[[#This Row],[Раздел]],G404)),$D$12),"[/SPOILER]",)))))</f>
        <v>[*][URL=http://promebelclub.ru/forum/showthread.php?p=250459&amp;postcount=623]Направляющие шариковые (250-600)[/URL]</v>
      </c>
      <c r="L403" s="33">
        <f>LEN(Таблица1[[#This Row],[Код]])</f>
        <v>113</v>
      </c>
    </row>
    <row r="404" spans="1:12" x14ac:dyDescent="0.25">
      <c r="A404" s="62" t="str">
        <f>IF(OR(AND(Таблица1[[#This Row],[ID сообщения]]=B403,Таблица1[[#This Row],[№ в теме]]=C403),AND(NOT(Таблица1[[#This Row],[ID сообщения]]=B403),NOT(Таблица1[[#This Row],[№ в теме]]=C403))),"",FALSE)</f>
        <v/>
      </c>
      <c r="B404" s="33">
        <f>1*MID(Таблица1[[#This Row],[Ссылка]],FIND("=",Таблица1[[#This Row],[Ссылка]])+1,FIND("&amp;",Таблица1[[#This Row],[Ссылка]])-FIND("=",Таблица1[[#This Row],[Ссылка]])-1)</f>
        <v>308257</v>
      </c>
      <c r="C404" s="33">
        <f>1*MID(Таблица1[[#This Row],[Ссылка]],FIND("&amp;",Таблица1[[#This Row],[Ссылка]])+11,LEN(Таблица1[[#This Row],[Ссылка]])-FIND("&amp;",Таблица1[[#This Row],[Ссылка]])+10)</f>
        <v>818</v>
      </c>
      <c r="D404" s="53" t="s">
        <v>127</v>
      </c>
      <c r="E404" s="33" t="s">
        <v>1381</v>
      </c>
      <c r="F404" s="46" t="s">
        <v>1095</v>
      </c>
      <c r="G404" s="47" t="s">
        <v>215</v>
      </c>
      <c r="H404" s="33" t="s">
        <v>5</v>
      </c>
      <c r="I404" s="45" t="s">
        <v>1065</v>
      </c>
      <c r="J404" s="23" t="s">
        <v>1065</v>
      </c>
      <c r="K4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Row],[Раздел]],G403)),$D$12),CONCATENATE("[SPOILER=",Таблица1[[#This Row],[Раздел]],"]"),""),IF(EXACT(Таблица1[[#This Row],[Подраздел]],H403),"",CONCATENATE(IF(ISBLANK(Таблица1[[#This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Row],[Подраздел]],H405),"",CONCATENATE("[/LIST]",IF(ISBLANK(Таблица1[[#This Row],[Подраздел]]),"","[/SPOILER]"),IF(AND(NOT(EXACT(Таблица1[[#This Row],[Раздел]],G405)),$D$12),"[/SPOILER]",)))))</f>
        <v>[*][B][COLOR=Gray][F3D][/COLOR][/B] [URL=http://promebelclub.ru/forum/showthread.php?p=308257&amp;postcount=818]Направляющие шариковые DB 3001 Boyard 300-500 [/URL]</v>
      </c>
      <c r="L404" s="33">
        <f>LEN(Таблица1[[#This Row],[Код]])</f>
        <v>160</v>
      </c>
    </row>
    <row r="405" spans="1:12" x14ac:dyDescent="0.25">
      <c r="A405" s="62" t="str">
        <f>IF(OR(AND(Таблица1[[#This Row],[ID сообщения]]=B404,Таблица1[[#This Row],[№ в теме]]=C404),AND(NOT(Таблица1[[#This Row],[ID сообщения]]=B404),NOT(Таблица1[[#This Row],[№ в теме]]=C404))),"",FALSE)</f>
        <v/>
      </c>
      <c r="B405" s="33">
        <f>1*MID(Таблица1[[#This Row],[Ссылка]],FIND("=",Таблица1[[#This Row],[Ссылка]])+1,FIND("&amp;",Таблица1[[#This Row],[Ссылка]])-FIND("=",Таблица1[[#This Row],[Ссылка]])-1)</f>
        <v>308297</v>
      </c>
      <c r="C405" s="33">
        <f>1*MID(Таблица1[[#This Row],[Ссылка]],FIND("&amp;",Таблица1[[#This Row],[Ссылка]])+11,LEN(Таблица1[[#This Row],[Ссылка]])-FIND("&amp;",Таблица1[[#This Row],[Ссылка]])+10)</f>
        <v>819</v>
      </c>
      <c r="D405" s="53" t="s">
        <v>128</v>
      </c>
      <c r="E405" s="33" t="s">
        <v>1382</v>
      </c>
      <c r="F405" s="46" t="s">
        <v>1095</v>
      </c>
      <c r="G405" s="47" t="s">
        <v>215</v>
      </c>
      <c r="H405" s="33" t="s">
        <v>5</v>
      </c>
      <c r="I405" s="45" t="s">
        <v>1065</v>
      </c>
      <c r="J405" s="23" t="s">
        <v>1065</v>
      </c>
      <c r="K4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Row],[Раздел]],G404)),$D$12),CONCATENATE("[SPOILER=",Таблица1[[#This Row],[Раздел]],"]"),""),IF(EXACT(Таблица1[[#This Row],[Подраздел]],H404),"",CONCATENATE(IF(ISBLANK(Таблица1[[#This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Row],[Подраздел]],H406),"",CONCATENATE("[/LIST]",IF(ISBLANK(Таблица1[[#This Row],[Подраздел]]),"","[/SPOILER]"),IF(AND(NOT(EXACT(Таблица1[[#This Row],[Раздел]],G406)),$D$12),"[/SPOILER]",)))))</f>
        <v>[*][B][COLOR=Gray][F3D][/COLOR][/B] [URL=http://promebelclub.ru/forum/showthread.php?p=308297&amp;postcount=819]Направляющие шариковые DB 4501 Boyard 300, 350-550 [/URL]</v>
      </c>
      <c r="L405" s="33">
        <f>LEN(Таблица1[[#This Row],[Код]])</f>
        <v>165</v>
      </c>
    </row>
    <row r="406" spans="1:12" x14ac:dyDescent="0.25">
      <c r="A406" s="18" t="str">
        <f>IF(OR(AND(Таблица1[[#This Row],[ID сообщения]]=B405,Таблица1[[#This Row],[№ в теме]]=C405),AND(NOT(Таблица1[[#This Row],[ID сообщения]]=B405),NOT(Таблица1[[#This Row],[№ в теме]]=C405))),"",FALSE)</f>
        <v/>
      </c>
      <c r="B406" s="30">
        <f>1*MID(Таблица1[[#This Row],[Ссылка]],FIND("=",Таблица1[[#This Row],[Ссылка]])+1,FIND("&amp;",Таблица1[[#This Row],[Ссылка]])-FIND("=",Таблица1[[#This Row],[Ссылка]])-1)</f>
        <v>352695</v>
      </c>
      <c r="C406" s="30">
        <f>1*MID(Таблица1[[#This Row],[Ссылка]],FIND("&amp;",Таблица1[[#This Row],[Ссылка]])+11,LEN(Таблица1[[#This Row],[Ссылка]])-FIND("&amp;",Таблица1[[#This Row],[Ссылка]])+10)</f>
        <v>919</v>
      </c>
      <c r="D406" s="52" t="s">
        <v>3</v>
      </c>
      <c r="E406" s="63" t="s">
        <v>311</v>
      </c>
      <c r="F406" s="23"/>
      <c r="G406" s="63" t="s">
        <v>215</v>
      </c>
      <c r="H406" s="63" t="s">
        <v>5</v>
      </c>
      <c r="I406" s="45" t="s">
        <v>1065</v>
      </c>
      <c r="J406" s="23" t="s">
        <v>1065</v>
      </c>
      <c r="K4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Row],[Раздел]],G405)),$D$12),CONCATENATE("[SPOILER=",Таблица1[[#This Row],[Раздел]],"]"),""),IF(EXACT(Таблица1[[#This Row],[Подраздел]],H405),"",CONCATENATE(IF(ISBLANK(Таблица1[[#This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Row],[Подраздел]],H407),"",CONCATENATE("[/LIST]",IF(ISBLANK(Таблица1[[#This Row],[Подраздел]]),"","[/SPOILER]"),IF(AND(NOT(EXACT(Таблица1[[#This Row],[Раздел]],G407)),$D$12),"[/SPOILER]",)))))</f>
        <v>[*][URL=http://promebelclub.ru/forum/showthread.php?p=352695&amp;postcount=919]Направляющие шариковые МДМ[/URL]</v>
      </c>
      <c r="L406" s="33">
        <f>LEN(Таблица1[[#This Row],[Код]])</f>
        <v>107</v>
      </c>
    </row>
    <row r="407" spans="1:12" x14ac:dyDescent="0.25">
      <c r="A407" s="18" t="str">
        <f>IF(OR(AND(Таблица1[[#This Row],[ID сообщения]]=B406,Таблица1[[#This Row],[№ в теме]]=C406),AND(NOT(Таблица1[[#This Row],[ID сообщения]]=B406),NOT(Таблица1[[#This Row],[№ в теме]]=C406))),"",FALSE)</f>
        <v/>
      </c>
      <c r="B407" s="30">
        <f>1*MID(Таблица1[[#This Row],[Ссылка]],FIND("=",Таблица1[[#This Row],[Ссылка]])+1,FIND("&amp;",Таблица1[[#This Row],[Ссылка]])-FIND("=",Таблица1[[#This Row],[Ссылка]])-1)</f>
        <v>352695</v>
      </c>
      <c r="C407" s="30">
        <f>1*MID(Таблица1[[#This Row],[Ссылка]],FIND("&amp;",Таблица1[[#This Row],[Ссылка]])+11,LEN(Таблица1[[#This Row],[Ссылка]])-FIND("&amp;",Таблица1[[#This Row],[Ссылка]])+10)</f>
        <v>919</v>
      </c>
      <c r="D407" s="52" t="s">
        <v>3</v>
      </c>
      <c r="E407" s="33" t="s">
        <v>311</v>
      </c>
      <c r="F407" s="46"/>
      <c r="G407" s="33" t="s">
        <v>215</v>
      </c>
      <c r="H407" s="33" t="s">
        <v>5</v>
      </c>
      <c r="I407" s="45" t="s">
        <v>1065</v>
      </c>
      <c r="J407" s="23" t="s">
        <v>1065</v>
      </c>
      <c r="K4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Row],[Раздел]],G406)),$D$12),CONCATENATE("[SPOILER=",Таблица1[[#This Row],[Раздел]],"]"),""),IF(EXACT(Таблица1[[#This Row],[Подраздел]],H406),"",CONCATENATE(IF(ISBLANK(Таблица1[[#This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Row],[Подраздел]],H408),"",CONCATENATE("[/LIST]",IF(ISBLANK(Таблица1[[#This Row],[Подраздел]]),"","[/SPOILER]"),IF(AND(NOT(EXACT(Таблица1[[#This Row],[Раздел]],G408)),$D$12),"[/SPOILER]",)))))</f>
        <v>[*][URL=http://promebelclub.ru/forum/showthread.php?p=352695&amp;postcount=919]Направляющие шариковые МДМ[/URL]</v>
      </c>
      <c r="L407" s="33">
        <f>LEN(Таблица1[[#This Row],[Код]])</f>
        <v>107</v>
      </c>
    </row>
    <row r="408" spans="1:12" x14ac:dyDescent="0.25">
      <c r="A408" s="62" t="str">
        <f>IF(OR(AND(Таблица1[[#This Row],[ID сообщения]]=B407,Таблица1[[#This Row],[№ в теме]]=C407),AND(NOT(Таблица1[[#This Row],[ID сообщения]]=B407),NOT(Таблица1[[#This Row],[№ в теме]]=C407))),"",FALSE)</f>
        <v/>
      </c>
      <c r="B408" s="33">
        <f>1*MID(Таблица1[[#This Row],[Ссылка]],FIND("=",Таблица1[[#This Row],[Ссылка]])+1,FIND("&amp;",Таблица1[[#This Row],[Ссылка]])-FIND("=",Таблица1[[#This Row],[Ссылка]])-1)</f>
        <v>352695</v>
      </c>
      <c r="C408" s="33">
        <f>1*MID(Таблица1[[#This Row],[Ссылка]],FIND("&amp;",Таблица1[[#This Row],[Ссылка]])+11,LEN(Таблица1[[#This Row],[Ссылка]])-FIND("&amp;",Таблица1[[#This Row],[Ссылка]])+10)</f>
        <v>919</v>
      </c>
      <c r="D408" s="53" t="s">
        <v>3</v>
      </c>
      <c r="E408" s="33" t="s">
        <v>1383</v>
      </c>
      <c r="F408" s="46" t="s">
        <v>1096</v>
      </c>
      <c r="G408" s="47" t="s">
        <v>215</v>
      </c>
      <c r="H408" s="33" t="s">
        <v>5</v>
      </c>
      <c r="I408" s="45" t="s">
        <v>1065</v>
      </c>
      <c r="J408" s="23" t="s">
        <v>1065</v>
      </c>
      <c r="K4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Row],[Раздел]],G407)),$D$12),CONCATENATE("[SPOILER=",Таблица1[[#This Row],[Раздел]],"]"),""),IF(EXACT(Таблица1[[#This Row],[Подраздел]],H407),"",CONCATENATE(IF(ISBLANK(Таблица1[[#This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Row],[Подраздел]],H409),"",CONCATENATE("[/LIST]",IF(ISBLANK(Таблица1[[#This Row],[Подраздел]]),"","[/SPOILER]"),IF(AND(NOT(EXACT(Таблица1[[#This Row],[Раздел]],G409)),$D$12),"[/SPOILER]",)))))</f>
        <v>[*][B][COLOR=DeepSkyBlue][FR3D][/COLOR][/B] [URL=http://promebelclub.ru/forum/showthread.php?p=352695&amp;postcount=919]Направляющие шариковые МДМ 250-700 мм [/URL]</v>
      </c>
      <c r="L408" s="33">
        <f>LEN(Таблица1[[#This Row],[Код]])</f>
        <v>160</v>
      </c>
    </row>
    <row r="409" spans="1:12" x14ac:dyDescent="0.25">
      <c r="A409" s="59" t="str">
        <f>IF(OR(AND(Таблица1[[#This Row],[ID сообщения]]=B408,Таблица1[[#This Row],[№ в теме]]=C408),AND(NOT(Таблица1[[#This Row],[ID сообщения]]=B408),NOT(Таблица1[[#This Row],[№ в теме]]=C408))),"",FALSE)</f>
        <v/>
      </c>
      <c r="B409" s="60">
        <f>1*MID(Таблица1[[#This Row],[Ссылка]],FIND("=",Таблица1[[#This Row],[Ссылка]])+1,FIND("&amp;",Таблица1[[#This Row],[Ссылка]])-FIND("=",Таблица1[[#This Row],[Ссылка]])-1)</f>
        <v>372842</v>
      </c>
      <c r="C409" s="60">
        <f>1*MID(Таблица1[[#This Row],[Ссылка]],FIND("&amp;",Таблица1[[#This Row],[Ссылка]])+11,LEN(Таблица1[[#This Row],[Ссылка]])-FIND("&amp;",Таблица1[[#This Row],[Ссылка]])+10)</f>
        <v>1082</v>
      </c>
      <c r="D409" s="53" t="s">
        <v>2046</v>
      </c>
      <c r="E409" s="63" t="s">
        <v>2047</v>
      </c>
      <c r="F409" s="23" t="s">
        <v>1095</v>
      </c>
      <c r="G409" s="38" t="s">
        <v>215</v>
      </c>
      <c r="H409" s="21" t="s">
        <v>5</v>
      </c>
      <c r="I409" s="23" t="s">
        <v>1065</v>
      </c>
      <c r="J409" s="23" t="s">
        <v>1065</v>
      </c>
      <c r="K4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Row],[Раздел]],G408)),$D$12),CONCATENATE("[SPOILER=",Таблица1[[#This Row],[Раздел]],"]"),""),IF(EXACT(Таблица1[[#This Row],[Подраздел]],H408),"",CONCATENATE(IF(ISBLANK(Таблица1[[#This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Row],[Подраздел]],H410),"",CONCATENATE("[/LIST]",IF(ISBLANK(Таблица1[[#This Row],[Подраздел]]),"","[/SPOILER]"),IF(AND(NOT(EXACT(Таблица1[[#This Row],[Раздел]],G410)),$D$12),"[/SPOILER]",)))))</f>
        <v>[*][B][COLOR=Gray][F3D][/COLOR][/B] [URL=http://promebelclub.ru/forum/showthread.php?p=372842&amp;postcount=1082]Фурнитура Гратис[/URL][/LIST][/SPOILER]</v>
      </c>
      <c r="L409" s="39">
        <f>LEN(Таблица1[[#This Row],[Код]])</f>
        <v>148</v>
      </c>
    </row>
    <row r="410" spans="1:12" x14ac:dyDescent="0.25">
      <c r="A410" s="18" t="str">
        <f>IF(OR(AND(Таблица1[[#This Row],[ID сообщения]]=B386,Таблица1[[#This Row],[№ в теме]]=C386),AND(NOT(Таблица1[[#This Row],[ID сообщения]]=B386),NOT(Таблица1[[#This Row],[№ в теме]]=C386))),"",FALSE)</f>
        <v/>
      </c>
      <c r="B410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410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410" s="55" t="s">
        <v>977</v>
      </c>
      <c r="E410" s="48" t="s">
        <v>1051</v>
      </c>
      <c r="F410" s="65"/>
      <c r="G410" s="33" t="s">
        <v>215</v>
      </c>
      <c r="H410" s="33" t="s">
        <v>40</v>
      </c>
      <c r="I410" s="45" t="s">
        <v>1065</v>
      </c>
      <c r="J410" s="23" t="s">
        <v>1065</v>
      </c>
      <c r="K4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Row],[Раздел]],G409)),$D$12),CONCATENATE("[SPOILER=",Таблица1[[#This Row],[Раздел]],"]"),""),IF(EXACT(Таблица1[[#This Row],[Подраздел]],H409),"",CONCATENATE(IF(ISBLANK(Таблица1[[#This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Row],[Подраздел]],H411),"",CONCATENATE("[/LIST]",IF(ISBLANK(Таблица1[[#This Row],[Подраздел]]),"","[/SPOILER]"),IF(AND(NOT(EXACT(Таблица1[[#This Row],[Раздел]],G411)),$D$12),"[/SPOILER]",)))))</f>
        <v>[SPOILER=Ящики Blum][LIST][*][URL=http://promebelclub.ru/forum/showthread.php?p=145594&amp;postcount=405]Blum Intivo M, Blum Intivo N, Blum Intivo D (A + BoxCap)[/URL]</v>
      </c>
      <c r="L410" s="33">
        <f>LEN(Таблица1[[#This Row],[Код]])</f>
        <v>163</v>
      </c>
    </row>
    <row r="411" spans="1:12" x14ac:dyDescent="0.25">
      <c r="A411" s="18" t="str">
        <f>IF(OR(AND(Таблица1[[#This Row],[ID сообщения]]=B410,Таблица1[[#This Row],[№ в теме]]=C410),AND(NOT(Таблица1[[#This Row],[ID сообщения]]=B410),NOT(Таблица1[[#This Row],[№ в теме]]=C410))),"",FALSE)</f>
        <v/>
      </c>
      <c r="B411" s="30">
        <f>1*MID(Таблица1[[#This Row],[Ссылка]],FIND("=",Таблица1[[#This Row],[Ссылка]])+1,FIND("&amp;",Таблица1[[#This Row],[Ссылка]])-FIND("=",Таблица1[[#This Row],[Ссылка]])-1)</f>
        <v>186940</v>
      </c>
      <c r="C411" s="30">
        <f>1*MID(Таблица1[[#This Row],[Ссылка]],FIND("&amp;",Таблица1[[#This Row],[Ссылка]])+11,LEN(Таблица1[[#This Row],[Ссылка]])-FIND("&amp;",Таблица1[[#This Row],[Ссылка]])+10)</f>
        <v>477</v>
      </c>
      <c r="D411" s="52" t="s">
        <v>312</v>
      </c>
      <c r="E411" s="33" t="s">
        <v>1056</v>
      </c>
      <c r="F411" s="46"/>
      <c r="G411" s="33" t="s">
        <v>215</v>
      </c>
      <c r="H411" s="33" t="s">
        <v>40</v>
      </c>
      <c r="I411" s="45" t="s">
        <v>1065</v>
      </c>
      <c r="J411" s="23" t="s">
        <v>1065</v>
      </c>
      <c r="K4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Row],[Раздел]],G410)),$D$12),CONCATENATE("[SPOILER=",Таблица1[[#This Row],[Раздел]],"]"),""),IF(EXACT(Таблица1[[#This Row],[Подраздел]],H410),"",CONCATENATE(IF(ISBLANK(Таблица1[[#This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Row],[Подраздел]],H412),"",CONCATENATE("[/LIST]",IF(ISBLANK(Таблица1[[#This Row],[Подраздел]]),"","[/SPOILER]"),IF(AND(NOT(EXACT(Таблица1[[#This Row],[Раздел]],G412)),$D$12),"[/SPOILER]",)))))</f>
        <v>[*][URL=http://promebelclub.ru/forum/showthread.php?p=186940&amp;postcount=477]Blum TandemBox Intivo[/URL]</v>
      </c>
      <c r="L411" s="33">
        <f>LEN(Таблица1[[#This Row],[Код]])</f>
        <v>102</v>
      </c>
    </row>
    <row r="412" spans="1:12" x14ac:dyDescent="0.25">
      <c r="A412" s="18" t="str">
        <f>IF(OR(AND(Таблица1[[#This Row],[ID сообщения]]=B411,Таблица1[[#This Row],[№ в теме]]=C411),AND(NOT(Таблица1[[#This Row],[ID сообщения]]=B411),NOT(Таблица1[[#This Row],[№ в теме]]=C411))),"",FALSE)</f>
        <v/>
      </c>
      <c r="B412" s="30">
        <f>1*MID(Таблица1[[#This Row],[Ссылка]],FIND("=",Таблица1[[#This Row],[Ссылка]])+1,FIND("&amp;",Таблица1[[#This Row],[Ссылка]])-FIND("=",Таблица1[[#This Row],[Ссылка]])-1)</f>
        <v>186940</v>
      </c>
      <c r="C412" s="30">
        <f>1*MID(Таблица1[[#This Row],[Ссылка]],FIND("&amp;",Таблица1[[#This Row],[Ссылка]])+11,LEN(Таблица1[[#This Row],[Ссылка]])-FIND("&amp;",Таблица1[[#This Row],[Ссылка]])+10)</f>
        <v>477</v>
      </c>
      <c r="D412" s="52" t="s">
        <v>312</v>
      </c>
      <c r="E412" s="33" t="s">
        <v>1057</v>
      </c>
      <c r="F412" s="46"/>
      <c r="G412" s="33" t="s">
        <v>215</v>
      </c>
      <c r="H412" s="33" t="s">
        <v>40</v>
      </c>
      <c r="I412" s="45" t="s">
        <v>1065</v>
      </c>
      <c r="J412" s="23" t="s">
        <v>1065</v>
      </c>
      <c r="K4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Row],[Раздел]],G411)),$D$12),CONCATENATE("[SPOILER=",Таблица1[[#This Row],[Раздел]],"]"),""),IF(EXACT(Таблица1[[#This Row],[Подраздел]],H411),"",CONCATENATE(IF(ISBLANK(Таблица1[[#This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Row],[Подраздел]],H413),"",CONCATENATE("[/LIST]",IF(ISBLANK(Таблица1[[#This Row],[Подраздел]]),"","[/SPOILER]"),IF(AND(NOT(EXACT(Таблица1[[#This Row],[Раздел]],G413)),$D$12),"[/SPOILER]",)))))</f>
        <v>[*][URL=http://promebelclub.ru/forum/showthread.php?p=186940&amp;postcount=477]Blum TandemBox Plus[/URL]</v>
      </c>
      <c r="L412" s="33">
        <f>LEN(Таблица1[[#This Row],[Код]])</f>
        <v>100</v>
      </c>
    </row>
    <row r="413" spans="1:12" x14ac:dyDescent="0.25">
      <c r="A413" s="18" t="str">
        <f>IF(OR(AND(Таблица1[[#This Row],[ID сообщения]]=B364,Таблица1[[#This Row],[№ в теме]]=C364),AND(NOT(Таблица1[[#This Row],[ID сообщения]]=B364),NOT(Таблица1[[#This Row],[№ в теме]]=C364))),"",FALSE)</f>
        <v/>
      </c>
      <c r="B413" s="30">
        <f>1*MID(Таблица1[[#This Row],[Ссылка]],FIND("=",Таблица1[[#This Row],[Ссылка]])+1,FIND("&amp;",Таблица1[[#This Row],[Ссылка]])-FIND("=",Таблица1[[#This Row],[Ссылка]])-1)</f>
        <v>149923</v>
      </c>
      <c r="C413" s="30">
        <f>1*MID(Таблица1[[#This Row],[Ссылка]],FIND("&amp;",Таблица1[[#This Row],[Ссылка]])+11,LEN(Таблица1[[#This Row],[Ссылка]])-FIND("&amp;",Таблица1[[#This Row],[Ссылка]])+10)</f>
        <v>424</v>
      </c>
      <c r="D413" s="52" t="s">
        <v>1002</v>
      </c>
      <c r="E413" s="48" t="s">
        <v>1384</v>
      </c>
      <c r="F413" s="65" t="s">
        <v>1093</v>
      </c>
      <c r="G413" s="33" t="s">
        <v>215</v>
      </c>
      <c r="H413" s="33" t="s">
        <v>40</v>
      </c>
      <c r="I413" s="45" t="s">
        <v>1065</v>
      </c>
      <c r="J413" s="23" t="s">
        <v>1065</v>
      </c>
      <c r="K4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Row],[Раздел]],G412)),$D$12),CONCATENATE("[SPOILER=",Таблица1[[#This Row],[Раздел]],"]"),""),IF(EXACT(Таблица1[[#This Row],[Подраздел]],H412),"",CONCATENATE(IF(ISBLANK(Таблица1[[#This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Row],[Подраздел]],H414),"",CONCATENATE("[/LIST]",IF(ISBLANK(Таблица1[[#This Row],[Подраздел]]),"","[/SPOILER]"),IF(AND(NOT(EXACT(Таблица1[[#This Row],[Раздел]],G414)),$D$12),"[/SPOILER]",)))))</f>
        <v>[*][B][COLOR=Silver][FRW][/COLOR][/B] [URL=http://promebelclub.ru/forum/showthread.php?p=149923&amp;postcount=424]BLUM Tandembox.Внутренние ящики. [/URL]</v>
      </c>
      <c r="L413" s="33">
        <f>LEN(Таблица1[[#This Row],[Код]])</f>
        <v>149</v>
      </c>
    </row>
    <row r="414" spans="1:12" x14ac:dyDescent="0.25">
      <c r="A414" s="18" t="str">
        <f>IF(OR(AND(Таблица1[[#This Row],[ID сообщения]]=B413,Таблица1[[#This Row],[№ в теме]]=C413),AND(NOT(Таблица1[[#This Row],[ID сообщения]]=B413),NOT(Таблица1[[#This Row],[№ в теме]]=C413))),"",FALSE)</f>
        <v/>
      </c>
      <c r="B414" s="30">
        <f>1*MID(Таблица1[[#This Row],[Ссылка]],FIND("=",Таблица1[[#This Row],[Ссылка]])+1,FIND("&amp;",Таблица1[[#This Row],[Ссылка]])-FIND("=",Таблица1[[#This Row],[Ссылка]])-1)</f>
        <v>100967</v>
      </c>
      <c r="C414" s="30">
        <f>1*MID(Таблица1[[#This Row],[Ссылка]],FIND("&amp;",Таблица1[[#This Row],[Ссылка]])+11,LEN(Таблица1[[#This Row],[Ссылка]])-FIND("&amp;",Таблица1[[#This Row],[Ссылка]])+10)</f>
        <v>312</v>
      </c>
      <c r="D414" s="52" t="s">
        <v>911</v>
      </c>
      <c r="E414" s="33" t="s">
        <v>1385</v>
      </c>
      <c r="F414" s="46" t="s">
        <v>1093</v>
      </c>
      <c r="G414" s="33" t="s">
        <v>215</v>
      </c>
      <c r="H414" s="49" t="s">
        <v>40</v>
      </c>
      <c r="I414" s="45" t="s">
        <v>1065</v>
      </c>
      <c r="J414" s="23" t="s">
        <v>1065</v>
      </c>
      <c r="K4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Row],[Раздел]],G413)),$D$12),CONCATENATE("[SPOILER=",Таблица1[[#This Row],[Раздел]],"]"),""),IF(EXACT(Таблица1[[#This Row],[Подраздел]],H413),"",CONCATENATE(IF(ISBLANK(Таблица1[[#This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Row],[Подраздел]],H415),"",CONCATENATE("[/LIST]",IF(ISBLANK(Таблица1[[#This Row],[Подраздел]]),"","[/SPOILER]"),IF(AND(NOT(EXACT(Таблица1[[#This Row],[Раздел]],G415)),$D$12),"[/SPOILER]",)))))</f>
        <v>[*][B][COLOR=Silver][FRW][/COLOR][/B] [URL=http://promebelclub.ru/forum/showthread.php?p=100967&amp;postcount=312]BLUM. Tandembox D двойной релинг .[/URL]</v>
      </c>
      <c r="L414" s="33">
        <f>LEN(Таблица1[[#This Row],[Код]])</f>
        <v>150</v>
      </c>
    </row>
    <row r="415" spans="1:12" x14ac:dyDescent="0.25">
      <c r="A415" s="18" t="str">
        <f>IF(OR(AND(Таблица1[[#This Row],[ID сообщения]]=B414,Таблица1[[#This Row],[№ в теме]]=C414),AND(NOT(Таблица1[[#This Row],[ID сообщения]]=B414),NOT(Таблица1[[#This Row],[№ в теме]]=C414))),"",FALSE)</f>
        <v/>
      </c>
      <c r="B415" s="30">
        <f>1*MID(Таблица1[[#This Row],[Ссылка]],FIND("=",Таблица1[[#This Row],[Ссылка]])+1,FIND("&amp;",Таблица1[[#This Row],[Ссылка]])-FIND("=",Таблица1[[#This Row],[Ссылка]])-1)</f>
        <v>112323</v>
      </c>
      <c r="C415" s="30">
        <f>1*MID(Таблица1[[#This Row],[Ссылка]],FIND("&amp;",Таблица1[[#This Row],[Ссылка]])+11,LEN(Таблица1[[#This Row],[Ссылка]])-FIND("&amp;",Таблица1[[#This Row],[Ссылка]])+10)</f>
        <v>319</v>
      </c>
      <c r="D415" s="52" t="s">
        <v>915</v>
      </c>
      <c r="E415" s="48" t="s">
        <v>1386</v>
      </c>
      <c r="F415" s="65" t="s">
        <v>1094</v>
      </c>
      <c r="G415" s="33" t="s">
        <v>215</v>
      </c>
      <c r="H415" s="49" t="s">
        <v>40</v>
      </c>
      <c r="I415" s="45" t="s">
        <v>1065</v>
      </c>
      <c r="J415" s="23" t="s">
        <v>1065</v>
      </c>
      <c r="K4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Row],[Раздел]],G414)),$D$12),CONCATENATE("[SPOILER=",Таблица1[[#This Row],[Раздел]],"]"),""),IF(EXACT(Таблица1[[#This Row],[Подраздел]],H414),"",CONCATENATE(IF(ISBLANK(Таблица1[[#This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Row],[Подраздел]],H416),"",CONCATENATE("[/LIST]",IF(ISBLANK(Таблица1[[#This Row],[Подраздел]]),"","[/SPOILER]"),IF(AND(NOT(EXACT(Таблица1[[#This Row],[Раздел]],G416)),$D$12),"[/SPOILER]",)))))</f>
        <v>[*][B][COLOR=Black][LDW][/COLOR][/B] [URL=http://promebelclub.ru/forum/showthread.php?p=112323&amp;postcount=319]BLUM. Tandembox D Ящик под мойку [/URL]</v>
      </c>
      <c r="L415" s="33">
        <f>LEN(Таблица1[[#This Row],[Код]])</f>
        <v>148</v>
      </c>
    </row>
    <row r="416" spans="1:12" x14ac:dyDescent="0.25">
      <c r="A416" s="18" t="str">
        <f>IF(OR(AND(Таблица1[[#This Row],[ID сообщения]]=B415,Таблица1[[#This Row],[№ в теме]]=C415),AND(NOT(Таблица1[[#This Row],[ID сообщения]]=B415),NOT(Таблица1[[#This Row],[№ в теме]]=C415))),"",FALSE)</f>
        <v/>
      </c>
      <c r="B416" s="30">
        <f>1*MID(Таблица1[[#This Row],[Ссылка]],FIND("=",Таблица1[[#This Row],[Ссылка]])+1,FIND("&amp;",Таблица1[[#This Row],[Ссылка]])-FIND("=",Таблица1[[#This Row],[Ссылка]])-1)</f>
        <v>112642</v>
      </c>
      <c r="C416" s="30">
        <f>1*MID(Таблица1[[#This Row],[Ссылка]],FIND("&amp;",Таблица1[[#This Row],[Ссылка]])+11,LEN(Таблица1[[#This Row],[Ссылка]])-FIND("&amp;",Таблица1[[#This Row],[Ссылка]])+10)</f>
        <v>320</v>
      </c>
      <c r="D416" s="52" t="s">
        <v>916</v>
      </c>
      <c r="E416" s="48" t="s">
        <v>1988</v>
      </c>
      <c r="F416" s="65" t="s">
        <v>1094</v>
      </c>
      <c r="G416" s="33" t="s">
        <v>215</v>
      </c>
      <c r="H416" s="49" t="s">
        <v>40</v>
      </c>
      <c r="I416" s="45" t="s">
        <v>1065</v>
      </c>
      <c r="J416" s="23" t="s">
        <v>1065</v>
      </c>
      <c r="K4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Row],[Раздел]],G415)),$D$12),CONCATENATE("[SPOILER=",Таблица1[[#This Row],[Раздел]],"]"),""),IF(EXACT(Таблица1[[#This Row],[Подраздел]],H415),"",CONCATENATE(IF(ISBLANK(Таблица1[[#This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Row],[Подраздел]],H417),"",CONCATENATE("[/LIST]",IF(ISBLANK(Таблица1[[#This Row],[Подраздел]]),"","[/SPOILER]"),IF(AND(NOT(EXACT(Таблица1[[#This Row],[Раздел]],G417)),$D$12),"[/SPOILER]",)))))</f>
        <v>[*][B][COLOR=Black][LDW][/COLOR][/B] [URL=http://promebelclub.ru/forum/showthread.php?p=112642&amp;postcount=320]BLUM. Tandembox N. Базовый. [/URL]</v>
      </c>
      <c r="L416" s="33">
        <f>LEN(Таблица1[[#This Row],[Код]])</f>
        <v>143</v>
      </c>
    </row>
    <row r="417" spans="1:12" x14ac:dyDescent="0.25">
      <c r="A417" s="25" t="str">
        <f>IF(OR(AND(Таблица1[[#This Row],[ID сообщения]]=B416,Таблица1[[#This Row],[№ в теме]]=C416),AND(NOT(Таблица1[[#This Row],[ID сообщения]]=B416),NOT(Таблица1[[#This Row],[№ в теме]]=C416))),"",FALSE)</f>
        <v/>
      </c>
      <c r="B417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417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417" s="54" t="s">
        <v>881</v>
      </c>
      <c r="E417" s="48" t="s">
        <v>1058</v>
      </c>
      <c r="F417" s="65"/>
      <c r="G417" s="49" t="s">
        <v>215</v>
      </c>
      <c r="H417" s="49" t="s">
        <v>40</v>
      </c>
      <c r="I417" s="45" t="s">
        <v>1065</v>
      </c>
      <c r="J417" s="23" t="s">
        <v>1065</v>
      </c>
      <c r="K4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Row],[Раздел]],G416)),$D$12),CONCATENATE("[SPOILER=",Таблица1[[#This Row],[Раздел]],"]"),""),IF(EXACT(Таблица1[[#This Row],[Подраздел]],H416),"",CONCATENATE(IF(ISBLANK(Таблица1[[#This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Row],[Подраздел]],H418),"",CONCATENATE("[/LIST]",IF(ISBLANK(Таблица1[[#This Row],[Подраздел]]),"","[/SPOILER]"),IF(AND(NOT(EXACT(Таблица1[[#This Row],[Раздел]],G418)),$D$12),"[/SPOILER]",)))))</f>
        <v>[*][URL=http://promebelclub.ru/forum/showthread.php?p=129373&amp;postcount=358]Metabox H-118[/URL]</v>
      </c>
      <c r="L417" s="33">
        <f>LEN(Таблица1[[#This Row],[Код]])</f>
        <v>94</v>
      </c>
    </row>
    <row r="418" spans="1:12" x14ac:dyDescent="0.25">
      <c r="A418" s="25" t="str">
        <f>IF(OR(AND(Таблица1[[#This Row],[ID сообщения]]=B417,Таблица1[[#This Row],[№ в теме]]=C417),AND(NOT(Таблица1[[#This Row],[ID сообщения]]=B417),NOT(Таблица1[[#This Row],[№ в теме]]=C417))),"",FALSE)</f>
        <v/>
      </c>
      <c r="B418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418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418" s="54" t="s">
        <v>881</v>
      </c>
      <c r="E418" s="48" t="s">
        <v>1387</v>
      </c>
      <c r="F418" s="65" t="s">
        <v>1094</v>
      </c>
      <c r="G418" s="49" t="s">
        <v>215</v>
      </c>
      <c r="H418" s="49" t="s">
        <v>40</v>
      </c>
      <c r="I418" s="45" t="s">
        <v>1065</v>
      </c>
      <c r="J418" s="23" t="s">
        <v>1065</v>
      </c>
      <c r="K4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Row],[Раздел]],G417)),$D$12),CONCATENATE("[SPOILER=",Таблица1[[#This Row],[Раздел]],"]"),""),IF(EXACT(Таблица1[[#This Row],[Подраздел]],H417),"",CONCATENATE(IF(ISBLANK(Таблица1[[#This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Row],[Подраздел]],H419),"",CONCATENATE("[/LIST]",IF(ISBLANK(Таблица1[[#This Row],[Подраздел]]),"","[/SPOILER]"),IF(AND(NOT(EXACT(Таблица1[[#This Row],[Раздел]],G419)),$D$12),"[/SPOILER]",)))))</f>
        <v>[*][B][COLOR=Black][LDW][/COLOR][/B] [URL=http://promebelclub.ru/forum/showthread.php?p=129373&amp;postcount=358]TandemBox 450 [/URL]</v>
      </c>
      <c r="L418" s="33">
        <f>LEN(Таблица1[[#This Row],[Код]])</f>
        <v>129</v>
      </c>
    </row>
    <row r="419" spans="1:12" x14ac:dyDescent="0.25">
      <c r="A419" s="18" t="str">
        <f>IF(OR(AND(Таблица1[[#This Row],[ID сообщения]]=B410,Таблица1[[#This Row],[№ в теме]]=C410),AND(NOT(Таблица1[[#This Row],[ID сообщения]]=B410),NOT(Таблица1[[#This Row],[№ в теме]]=C410))),"",FALSE)</f>
        <v/>
      </c>
      <c r="B419" s="30">
        <f>1*MID(Таблица1[[#This Row],[Ссылка]],FIND("=",Таблица1[[#This Row],[Ссылка]])+1,FIND("&amp;",Таблица1[[#This Row],[Ссылка]])-FIND("=",Таблица1[[#This Row],[Ссылка]])-1)</f>
        <v>137588</v>
      </c>
      <c r="C419" s="30">
        <f>1*MID(Таблица1[[#This Row],[Ссылка]],FIND("&amp;",Таблица1[[#This Row],[Ссылка]])+11,LEN(Таблица1[[#This Row],[Ссылка]])-FIND("&amp;",Таблица1[[#This Row],[Ссылка]])+10)</f>
        <v>378</v>
      </c>
      <c r="D419" s="55" t="s">
        <v>963</v>
      </c>
      <c r="E419" s="48" t="s">
        <v>1388</v>
      </c>
      <c r="F419" s="65" t="s">
        <v>1099</v>
      </c>
      <c r="G419" s="33" t="s">
        <v>215</v>
      </c>
      <c r="H419" s="33" t="s">
        <v>40</v>
      </c>
      <c r="I419" s="45" t="s">
        <v>1065</v>
      </c>
      <c r="J419" s="23" t="s">
        <v>1065</v>
      </c>
      <c r="K4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Row],[Раздел]],G418)),$D$12),CONCATENATE("[SPOILER=",Таблица1[[#This Row],[Раздел]],"]"),""),IF(EXACT(Таблица1[[#This Row],[Подраздел]],H418),"",CONCATENATE(IF(ISBLANK(Таблица1[[#This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Row],[Подраздел]],H420),"",CONCATENATE("[/LIST]",IF(ISBLANK(Таблица1[[#This Row],[Подраздел]]),"","[/SPOILER]"),IF(AND(NOT(EXACT(Таблица1[[#This Row],[Раздел]],G420)),$D$12),"[/SPOILER]",)))))</f>
        <v>[*][B][COLOR=Blue][B3D][/COLOR][/B] [URL=http://promebelclub.ru/forum/showthread.php?p=137588&amp;postcount=378]Tandembox Intivo M L=500 mm terra black [/URL]</v>
      </c>
      <c r="L419" s="33">
        <f>LEN(Таблица1[[#This Row],[Код]])</f>
        <v>154</v>
      </c>
    </row>
    <row r="420" spans="1:12" x14ac:dyDescent="0.25">
      <c r="A420" s="63" t="str">
        <f>IF(OR(AND(Таблица1[[#This Row],[ID сообщения]]=B419,Таблица1[[#This Row],[№ в теме]]=C419),AND(NOT(Таблица1[[#This Row],[ID сообщения]]=B419),NOT(Таблица1[[#This Row],[№ в теме]]=C419))),"",FALSE)</f>
        <v/>
      </c>
      <c r="B420" s="33">
        <f>1*MID(Таблица1[[#This Row],[Ссылка]],FIND("=",Таблица1[[#This Row],[Ссылка]])+1,FIND("&amp;",Таблица1[[#This Row],[Ссылка]])-FIND("=",Таблица1[[#This Row],[Ссылка]])-1)</f>
        <v>259618</v>
      </c>
      <c r="C420" s="33">
        <f>1*MID(Таблица1[[#This Row],[Ссылка]],FIND("&amp;",Таблица1[[#This Row],[Ссылка]])+11,LEN(Таблица1[[#This Row],[Ссылка]])-FIND("&amp;",Таблица1[[#This Row],[Ссылка]])+10)</f>
        <v>661</v>
      </c>
      <c r="D420" s="53" t="s">
        <v>654</v>
      </c>
      <c r="E420" s="33" t="s">
        <v>655</v>
      </c>
      <c r="F420" s="46"/>
      <c r="G420" s="33" t="s">
        <v>215</v>
      </c>
      <c r="H420" s="33" t="s">
        <v>40</v>
      </c>
      <c r="I420" s="45" t="s">
        <v>1065</v>
      </c>
      <c r="J420" s="23" t="s">
        <v>1065</v>
      </c>
      <c r="K4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Row],[Раздел]],G419)),$D$12),CONCATENATE("[SPOILER=",Таблица1[[#This Row],[Раздел]],"]"),""),IF(EXACT(Таблица1[[#This Row],[Подраздел]],H419),"",CONCATENATE(IF(ISBLANK(Таблица1[[#This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Row],[Подраздел]],H421),"",CONCATENATE("[/LIST]",IF(ISBLANK(Таблица1[[#This Row],[Подраздел]]),"","[/SPOILER]"),IF(AND(NOT(EXACT(Таблица1[[#This Row],[Раздел]],G421)),$D$12),"[/SPOILER]",)))))</f>
        <v>[*][URL=http://promebelclub.ru/forum/showthread.php?p=259618&amp;postcount=661]Tandembox K одинарный релинг (высота C) L450[/URL]</v>
      </c>
      <c r="L420" s="33">
        <f>LEN(Таблица1[[#This Row],[Код]])</f>
        <v>125</v>
      </c>
    </row>
    <row r="421" spans="1:12" x14ac:dyDescent="0.25">
      <c r="A421" s="63" t="str">
        <f>IF(OR(AND(Таблица1[[#This Row],[ID сообщения]]=B420,Таблица1[[#This Row],[№ в теме]]=C420),AND(NOT(Таблица1[[#This Row],[ID сообщения]]=B420),NOT(Таблица1[[#This Row],[№ в теме]]=C420))),"",FALSE)</f>
        <v/>
      </c>
      <c r="B421" s="33">
        <f>1*MID(Таблица1[[#This Row],[Ссылка]],FIND("=",Таблица1[[#This Row],[Ссылка]])+1,FIND("&amp;",Таблица1[[#This Row],[Ссылка]])-FIND("=",Таблица1[[#This Row],[Ссылка]])-1)</f>
        <v>270976</v>
      </c>
      <c r="C421" s="33">
        <f>1*MID(Таблица1[[#This Row],[Ссылка]],FIND("&amp;",Таблица1[[#This Row],[Ссылка]])+11,LEN(Таблица1[[#This Row],[Ссылка]])-FIND("&amp;",Таблица1[[#This Row],[Ссылка]])+10)</f>
        <v>693</v>
      </c>
      <c r="D421" s="53" t="s">
        <v>660</v>
      </c>
      <c r="E421" s="33" t="s">
        <v>661</v>
      </c>
      <c r="F421" s="46"/>
      <c r="G421" s="33" t="s">
        <v>215</v>
      </c>
      <c r="H421" s="44" t="s">
        <v>40</v>
      </c>
      <c r="I421" s="45" t="s">
        <v>1065</v>
      </c>
      <c r="J421" s="23" t="s">
        <v>1065</v>
      </c>
      <c r="K4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Row],[Раздел]],G420)),$D$12),CONCATENATE("[SPOILER=",Таблица1[[#This Row],[Раздел]],"]"),""),IF(EXACT(Таблица1[[#This Row],[Подраздел]],H420),"",CONCATENATE(IF(ISBLANK(Таблица1[[#This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Row],[Подраздел]],H422),"",CONCATENATE("[/LIST]",IF(ISBLANK(Таблица1[[#This Row],[Подраздел]]),"","[/SPOILER]"),IF(AND(NOT(EXACT(Таблица1[[#This Row],[Раздел]],G422)),$D$12),"[/SPOILER]",)))))</f>
        <v>[*][URL=http://promebelclub.ru/forum/showthread.php?p=270976&amp;postcount=693]Tandembox M (высота M) L450[/URL]</v>
      </c>
      <c r="L421" s="33">
        <f>LEN(Таблица1[[#This Row],[Код]])</f>
        <v>108</v>
      </c>
    </row>
    <row r="422" spans="1:12" x14ac:dyDescent="0.25">
      <c r="A422" s="62" t="str">
        <f>IF(OR(AND(Таблица1[[#This Row],[ID сообщения]]=B421,Таблица1[[#This Row],[№ в теме]]=C421),AND(NOT(Таблица1[[#This Row],[ID сообщения]]=B421),NOT(Таблица1[[#This Row],[№ в теме]]=C421))),"",FALSE)</f>
        <v/>
      </c>
      <c r="B422" s="33">
        <f>1*MID(Таблица1[[#This Row],[Ссылка]],FIND("=",Таблица1[[#This Row],[Ссылка]])+1,FIND("&amp;",Таблица1[[#This Row],[Ссылка]])-FIND("=",Таблица1[[#This Row],[Ссылка]])-1)</f>
        <v>273914</v>
      </c>
      <c r="C422" s="33">
        <f>1*MID(Таблица1[[#This Row],[Ссылка]],FIND("&amp;",Таблица1[[#This Row],[Ссылка]])+11,LEN(Таблица1[[#This Row],[Ссылка]])-FIND("&amp;",Таблица1[[#This Row],[Ссылка]])+10)</f>
        <v>695</v>
      </c>
      <c r="D422" s="53" t="s">
        <v>664</v>
      </c>
      <c r="E422" s="33" t="s">
        <v>665</v>
      </c>
      <c r="F422" s="46"/>
      <c r="G422" s="33" t="s">
        <v>215</v>
      </c>
      <c r="H422" s="44" t="s">
        <v>40</v>
      </c>
      <c r="I422" s="45" t="s">
        <v>1065</v>
      </c>
      <c r="J422" s="23" t="s">
        <v>1065</v>
      </c>
      <c r="K4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Row],[Раздел]],G421)),$D$12),CONCATENATE("[SPOILER=",Таблица1[[#This Row],[Раздел]],"]"),""),IF(EXACT(Таблица1[[#This Row],[Подраздел]],H421),"",CONCATENATE(IF(ISBLANK(Таблица1[[#This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Row],[Подраздел]],H423),"",CONCATENATE("[/LIST]",IF(ISBLANK(Таблица1[[#This Row],[Подраздел]]),"","[/SPOILER]"),IF(AND(NOT(EXACT(Таблица1[[#This Row],[Раздел]],G423)),$D$12),"[/SPOILER]",)))))</f>
        <v>[*][URL=http://promebelclub.ru/forum/showthread.php?p=273914&amp;postcount=695]Tandembox M двойной релинг (высота D) L450[/URL]</v>
      </c>
      <c r="L422" s="33">
        <f>LEN(Таблица1[[#This Row],[Код]])</f>
        <v>123</v>
      </c>
    </row>
    <row r="423" spans="1:12" x14ac:dyDescent="0.25">
      <c r="A423" s="63" t="str">
        <f>IF(OR(AND(Таблица1[[#This Row],[ID сообщения]]=B422,Таблица1[[#This Row],[№ в теме]]=C422),AND(NOT(Таблица1[[#This Row],[ID сообщения]]=B422),NOT(Таблица1[[#This Row],[№ в теме]]=C422))),"",FALSE)</f>
        <v/>
      </c>
      <c r="B423" s="33">
        <f>1*MID(Таблица1[[#This Row],[Ссылка]],FIND("=",Таблица1[[#This Row],[Ссылка]])+1,FIND("&amp;",Таблица1[[#This Row],[Ссылка]])-FIND("=",Таблица1[[#This Row],[Ссылка]])-1)</f>
        <v>273729</v>
      </c>
      <c r="C423" s="33">
        <f>1*MID(Таблица1[[#This Row],[Ссылка]],FIND("&amp;",Таблица1[[#This Row],[Ссылка]])+11,LEN(Таблица1[[#This Row],[Ссылка]])-FIND("&amp;",Таблица1[[#This Row],[Ссылка]])+10)</f>
        <v>694</v>
      </c>
      <c r="D423" s="53" t="s">
        <v>662</v>
      </c>
      <c r="E423" s="33" t="s">
        <v>663</v>
      </c>
      <c r="F423" s="46"/>
      <c r="G423" s="33" t="s">
        <v>215</v>
      </c>
      <c r="H423" s="44" t="s">
        <v>40</v>
      </c>
      <c r="I423" s="45" t="s">
        <v>1065</v>
      </c>
      <c r="J423" s="23" t="s">
        <v>1065</v>
      </c>
      <c r="K4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Row],[Раздел]],G422)),$D$12),CONCATENATE("[SPOILER=",Таблица1[[#This Row],[Раздел]],"]"),""),IF(EXACT(Таблица1[[#This Row],[Подраздел]],H422),"",CONCATENATE(IF(ISBLANK(Таблица1[[#This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Row],[Подраздел]],H424),"",CONCATENATE("[/LIST]",IF(ISBLANK(Таблица1[[#This Row],[Подраздел]]),"","[/SPOILER]"),IF(AND(NOT(EXACT(Таблица1[[#This Row],[Раздел]],G424)),$D$12),"[/SPOILER]",)))))</f>
        <v>[*][URL=http://promebelclub.ru/forum/showthread.php?p=273729&amp;postcount=694]Tandembox M одинарный релинг (высота B) L450[/URL]</v>
      </c>
      <c r="L423" s="33">
        <f>LEN(Таблица1[[#This Row],[Код]])</f>
        <v>125</v>
      </c>
    </row>
    <row r="424" spans="1:12" x14ac:dyDescent="0.25">
      <c r="A424" s="62" t="str">
        <f>IF(OR(AND(Таблица1[[#This Row],[ID сообщения]]=B423,Таблица1[[#This Row],[№ в теме]]=C423),AND(NOT(Таблица1[[#This Row],[ID сообщения]]=B423),NOT(Таблица1[[#This Row],[№ в теме]]=C423))),"",FALSE)</f>
        <v/>
      </c>
      <c r="B424" s="33">
        <f>1*MID(Таблица1[[#This Row],[Ссылка]],FIND("=",Таблица1[[#This Row],[Ссылка]])+1,FIND("&amp;",Таблица1[[#This Row],[Ссылка]])-FIND("=",Таблица1[[#This Row],[Ссылка]])-1)</f>
        <v>257718</v>
      </c>
      <c r="C424" s="33">
        <f>1*MID(Таблица1[[#This Row],[Ссылка]],FIND("&amp;",Таблица1[[#This Row],[Ссылка]])+11,LEN(Таблица1[[#This Row],[Ссылка]])-FIND("&amp;",Таблица1[[#This Row],[Ссылка]])+10)</f>
        <v>643</v>
      </c>
      <c r="D424" s="53" t="s">
        <v>651</v>
      </c>
      <c r="E424" s="33" t="s">
        <v>652</v>
      </c>
      <c r="F424" s="46"/>
      <c r="G424" s="33" t="s">
        <v>215</v>
      </c>
      <c r="H424" s="33" t="s">
        <v>40</v>
      </c>
      <c r="I424" s="45" t="s">
        <v>1065</v>
      </c>
      <c r="J424" s="23" t="s">
        <v>1065</v>
      </c>
      <c r="K4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Row],[Раздел]],G423)),$D$12),CONCATENATE("[SPOILER=",Таблица1[[#This Row],[Раздел]],"]"),""),IF(EXACT(Таблица1[[#This Row],[Подраздел]],H423),"",CONCATENATE(IF(ISBLANK(Таблица1[[#This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Row],[Подраздел]],H425),"",CONCATENATE("[/LIST]",IF(ISBLANK(Таблица1[[#This Row],[Подраздел]]),"","[/SPOILER]"),IF(AND(NOT(EXACT(Таблица1[[#This Row],[Раздел]],G425)),$D$12),"[/SPOILER]",)))))</f>
        <v>[*][URL=http://promebelclub.ru/forum/showthread.php?p=257718&amp;postcount=643]Tandembox M с доп. двустенной боковиной (высота D) L450[/URL]</v>
      </c>
      <c r="L424" s="33">
        <f>LEN(Таблица1[[#This Row],[Код]])</f>
        <v>136</v>
      </c>
    </row>
    <row r="425" spans="1:12" x14ac:dyDescent="0.25">
      <c r="A425" s="61" t="str">
        <f>IF(OR(AND(Таблица1[[#This Row],[ID сообщения]]=B424,Таблица1[[#This Row],[№ в теме]]=C424),AND(NOT(Таблица1[[#This Row],[ID сообщения]]=B424),NOT(Таблица1[[#This Row],[№ в теме]]=C424))),"",FALSE)</f>
        <v/>
      </c>
      <c r="B425" s="33">
        <f>1*MID(Таблица1[[#This Row],[Ссылка]],FIND("=",Таблица1[[#This Row],[Ссылка]])+1,FIND("&amp;",Таблица1[[#This Row],[Ссылка]])-FIND("=",Таблица1[[#This Row],[Ссылка]])-1)</f>
        <v>257746</v>
      </c>
      <c r="C425" s="33">
        <f>1*MID(Таблица1[[#This Row],[Ссылка]],FIND("&amp;",Таблица1[[#This Row],[Ссылка]])+11,LEN(Таблица1[[#This Row],[Ссылка]])-FIND("&amp;",Таблица1[[#This Row],[Ссылка]])+10)</f>
        <v>646</v>
      </c>
      <c r="D425" s="53" t="s">
        <v>653</v>
      </c>
      <c r="E425" s="33" t="s">
        <v>652</v>
      </c>
      <c r="F425" s="46"/>
      <c r="G425" s="33" t="s">
        <v>215</v>
      </c>
      <c r="H425" s="33" t="s">
        <v>40</v>
      </c>
      <c r="I425" s="45" t="s">
        <v>1065</v>
      </c>
      <c r="J425" s="23" t="s">
        <v>1065</v>
      </c>
      <c r="K4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Row],[Раздел]],G424)),$D$12),CONCATENATE("[SPOILER=",Таблица1[[#This Row],[Раздел]],"]"),""),IF(EXACT(Таблица1[[#This Row],[Подраздел]],H424),"",CONCATENATE(IF(ISBLANK(Таблица1[[#This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Row],[Подраздел]],H426),"",CONCATENATE("[/LIST]",IF(ISBLANK(Таблица1[[#This Row],[Подраздел]]),"","[/SPOILER]"),IF(AND(NOT(EXACT(Таблица1[[#This Row],[Раздел]],G426)),$D$12),"[/SPOILER]",)))))</f>
        <v>[*][URL=http://promebelclub.ru/forum/showthread.php?p=257746&amp;postcount=646]Tandembox M с доп. двустенной боковиной (высота D) L450[/URL]</v>
      </c>
      <c r="L425" s="33">
        <f>LEN(Таблица1[[#This Row],[Код]])</f>
        <v>136</v>
      </c>
    </row>
    <row r="426" spans="1:12" s="19" customFormat="1" x14ac:dyDescent="0.25">
      <c r="A426" s="62" t="str">
        <f>IF(OR(AND(Таблица1[[#This Row],[ID сообщения]]=B425,Таблица1[[#This Row],[№ в теме]]=C425),AND(NOT(Таблица1[[#This Row],[ID сообщения]]=B425),NOT(Таблица1[[#This Row],[№ в теме]]=C425))),"",FALSE)</f>
        <v/>
      </c>
      <c r="B426" s="33">
        <f>1*MID(Таблица1[[#This Row],[Ссылка]],FIND("=",Таблица1[[#This Row],[Ссылка]])+1,FIND("&amp;",Таблица1[[#This Row],[Ссылка]])-FIND("=",Таблица1[[#This Row],[Ссылка]])-1)</f>
        <v>263726</v>
      </c>
      <c r="C426" s="33">
        <f>1*MID(Таблица1[[#This Row],[Ссылка]],FIND("&amp;",Таблица1[[#This Row],[Ссылка]])+11,LEN(Таблица1[[#This Row],[Ссылка]])-FIND("&amp;",Таблица1[[#This Row],[Ссылка]])+10)</f>
        <v>674</v>
      </c>
      <c r="D426" s="53" t="s">
        <v>658</v>
      </c>
      <c r="E426" s="33" t="s">
        <v>659</v>
      </c>
      <c r="F426" s="46"/>
      <c r="G426" s="33" t="s">
        <v>215</v>
      </c>
      <c r="H426" s="44" t="s">
        <v>40</v>
      </c>
      <c r="I426" s="45" t="s">
        <v>1065</v>
      </c>
      <c r="J426" s="23" t="s">
        <v>1065</v>
      </c>
      <c r="K4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Row],[Раздел]],G425)),$D$12),CONCATENATE("[SPOILER=",Таблица1[[#This Row],[Раздел]],"]"),""),IF(EXACT(Таблица1[[#This Row],[Подраздел]],H425),"",CONCATENATE(IF(ISBLANK(Таблица1[[#This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Row],[Подраздел]],H427),"",CONCATENATE("[/LIST]",IF(ISBLANK(Таблица1[[#This Row],[Подраздел]]),"","[/SPOILER]"),IF(AND(NOT(EXACT(Таблица1[[#This Row],[Раздел]],G427)),$D$12),"[/SPOILER]",)))))</f>
        <v>[*][URL=http://promebelclub.ru/forum/showthread.php?p=263726&amp;postcount=674]Tandembox N (высота N) L450[/URL]</v>
      </c>
      <c r="L426" s="33">
        <f>LEN(Таблица1[[#This Row],[Код]])</f>
        <v>108</v>
      </c>
    </row>
    <row r="427" spans="1:12" x14ac:dyDescent="0.25">
      <c r="A427" s="22" t="str">
        <f>IF(OR(AND(Таблица1[[#This Row],[ID сообщения]]=B426,Таблица1[[#This Row],[№ в теме]]=C426),AND(NOT(Таблица1[[#This Row],[ID сообщения]]=B426),NOT(Таблица1[[#This Row],[№ в теме]]=C426))),"",FALSE)</f>
        <v/>
      </c>
      <c r="B427" s="30">
        <f>1*MID(Таблица1[[#This Row],[Ссылка]],FIND("=",Таблица1[[#This Row],[Ссылка]])+1,FIND("&amp;",Таблица1[[#This Row],[Ссылка]])-FIND("=",Таблица1[[#This Row],[Ссылка]])-1)</f>
        <v>98834</v>
      </c>
      <c r="C427" s="30">
        <f>1*MID(Таблица1[[#This Row],[Ссылка]],FIND("&amp;",Таблица1[[#This Row],[Ссылка]])+11,LEN(Таблица1[[#This Row],[Ссылка]])-FIND("&amp;",Таблица1[[#This Row],[Ссылка]])+10)</f>
        <v>310</v>
      </c>
      <c r="D427" s="52" t="s">
        <v>909</v>
      </c>
      <c r="E427" s="33" t="s">
        <v>1389</v>
      </c>
      <c r="F427" s="46" t="s">
        <v>1093</v>
      </c>
      <c r="G427" s="33" t="s">
        <v>215</v>
      </c>
      <c r="H427" s="49" t="s">
        <v>40</v>
      </c>
      <c r="I427" s="45" t="s">
        <v>1065</v>
      </c>
      <c r="J427" s="50" t="s">
        <v>471</v>
      </c>
      <c r="K4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Row],[Раздел]],G426)),$D$12),CONCATENATE("[SPOILER=",Таблица1[[#This Row],[Раздел]],"]"),""),IF(EXACT(Таблица1[[#This Row],[Подраздел]],H426),"",CONCATENATE(IF(ISBLANK(Таблица1[[#This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Row],[Подраздел]],H428),"",CONCATENATE("[/LIST]",IF(ISBLANK(Таблица1[[#This Row],[Подраздел]]),"","[/SPOILER]"),IF(AND(NOT(EXACT(Таблица1[[#This Row],[Раздел]],G428)),$D$12),"[/SPOILER]",)))))</f>
        <v>[*][B][COLOR=Silver][FRW][/COLOR][/B] [URL=http://promebelclub.ru/forum/showthread.php?p=98834&amp;postcount=310]Крепление фасада [/URL]</v>
      </c>
      <c r="L427" s="33">
        <f>LEN(Таблица1[[#This Row],[Код]])</f>
        <v>132</v>
      </c>
    </row>
    <row r="428" spans="1:12" x14ac:dyDescent="0.25">
      <c r="A428" s="18" t="str">
        <f>IF(OR(AND(Таблица1[[#This Row],[ID сообщения]]=B427,Таблица1[[#This Row],[№ в теме]]=C427),AND(NOT(Таблица1[[#This Row],[ID сообщения]]=B427),NOT(Таблица1[[#This Row],[№ в теме]]=C427))),"",FALSE)</f>
        <v/>
      </c>
      <c r="B428" s="30">
        <f>1*MID(Таблица1[[#This Row],[Ссылка]],FIND("=",Таблица1[[#This Row],[Ссылка]])+1,FIND("&amp;",Таблица1[[#This Row],[Ссылка]])-FIND("=",Таблица1[[#This Row],[Ссылка]])-1)</f>
        <v>77896</v>
      </c>
      <c r="C428" s="30">
        <f>1*MID(Таблица1[[#This Row],[Ссылка]],FIND("&amp;",Таблица1[[#This Row],[Ссылка]])+11,LEN(Таблица1[[#This Row],[Ссылка]])-FIND("&amp;",Таблица1[[#This Row],[Ссылка]])+10)</f>
        <v>273</v>
      </c>
      <c r="D428" s="52" t="s">
        <v>440</v>
      </c>
      <c r="E428" s="51" t="s">
        <v>1036</v>
      </c>
      <c r="F428" s="46"/>
      <c r="G428" s="33" t="s">
        <v>215</v>
      </c>
      <c r="H428" s="33" t="s">
        <v>40</v>
      </c>
      <c r="I428" s="45" t="s">
        <v>1065</v>
      </c>
      <c r="J428" s="46" t="s">
        <v>471</v>
      </c>
      <c r="K4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Row],[Раздел]],G427)),$D$12),CONCATENATE("[SPOILER=",Таблица1[[#This Row],[Раздел]],"]"),""),IF(EXACT(Таблица1[[#This Row],[Подраздел]],H427),"",CONCATENATE(IF(ISBLANK(Таблица1[[#This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Row],[Подраздел]],H429),"",CONCATENATE("[/LIST]",IF(ISBLANK(Таблица1[[#This Row],[Подраздел]]),"","[/SPOILER]"),IF(AND(NOT(EXACT(Таблица1[[#This Row],[Раздел]],G429)),$D$12),"[/SPOILER]",)))))</f>
        <v>[*][URL=http://promebelclub.ru/forum/showthread.php?p=77896&amp;postcount=273]Тандембоксы Blum (высота М)[/URL]</v>
      </c>
      <c r="L428" s="33">
        <f>LEN(Таблица1[[#This Row],[Код]])</f>
        <v>107</v>
      </c>
    </row>
    <row r="429" spans="1:12" s="19" customFormat="1" x14ac:dyDescent="0.25">
      <c r="A429" s="18" t="str">
        <f>IF(OR(AND(Таблица1[[#This Row],[ID сообщения]]=B428,Таблица1[[#This Row],[№ в теме]]=C428),AND(NOT(Таблица1[[#This Row],[ID сообщения]]=B428),NOT(Таблица1[[#This Row],[№ в теме]]=C428))),"",FALSE)</f>
        <v/>
      </c>
      <c r="B429" s="30">
        <f>1*MID(Таблица1[[#This Row],[Ссылка]],FIND("=",Таблица1[[#This Row],[Ссылка]])+1,FIND("&amp;",Таблица1[[#This Row],[Ссылка]])-FIND("=",Таблица1[[#This Row],[Ссылка]])-1)</f>
        <v>77896</v>
      </c>
      <c r="C429" s="30">
        <f>1*MID(Таблица1[[#This Row],[Ссылка]],FIND("&amp;",Таблица1[[#This Row],[Ссылка]])+11,LEN(Таблица1[[#This Row],[Ссылка]])-FIND("&amp;",Таблица1[[#This Row],[Ссылка]])+10)</f>
        <v>273</v>
      </c>
      <c r="D429" s="52" t="s">
        <v>440</v>
      </c>
      <c r="E429" s="51" t="s">
        <v>1390</v>
      </c>
      <c r="F429" s="46" t="s">
        <v>1093</v>
      </c>
      <c r="G429" s="33" t="s">
        <v>215</v>
      </c>
      <c r="H429" s="33" t="s">
        <v>40</v>
      </c>
      <c r="I429" s="45" t="s">
        <v>1065</v>
      </c>
      <c r="J429" s="46" t="s">
        <v>471</v>
      </c>
      <c r="K4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Row],[Раздел]],G428)),$D$12),CONCATENATE("[SPOILER=",Таблица1[[#This Row],[Раздел]],"]"),""),IF(EXACT(Таблица1[[#This Row],[Подраздел]],H428),"",CONCATENATE(IF(ISBLANK(Таблица1[[#This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Row],[Подраздел]],H430),"",CONCATENATE("[/LIST]",IF(ISBLANK(Таблица1[[#This Row],[Подраздел]]),"","[/SPOILER]"),IF(AND(NOT(EXACT(Таблица1[[#This Row],[Раздел]],G430)),$D$12),"[/SPOILER]",)))))</f>
        <v>[*][B][COLOR=Silver][FRW][/COLOR][/B] [URL=http://promebelclub.ru/forum/showthread.php?p=77896&amp;postcount=273]Тандембоксы Blum М с двойным релингом (высота D) [/URL]</v>
      </c>
      <c r="L429" s="33">
        <f>LEN(Таблица1[[#This Row],[Код]])</f>
        <v>164</v>
      </c>
    </row>
    <row r="430" spans="1:12" x14ac:dyDescent="0.25">
      <c r="A430" s="18" t="str">
        <f>IF(OR(AND(Таблица1[[#This Row],[ID сообщения]]=B429,Таблица1[[#This Row],[№ в теме]]=C429),AND(NOT(Таблица1[[#This Row],[ID сообщения]]=B429),NOT(Таблица1[[#This Row],[№ в теме]]=C429))),"",FALSE)</f>
        <v/>
      </c>
      <c r="B430" s="30">
        <f>1*MID(Таблица1[[#This Row],[Ссылка]],FIND("=",Таблица1[[#This Row],[Ссылка]])+1,FIND("&amp;",Таблица1[[#This Row],[Ссылка]])-FIND("=",Таблица1[[#This Row],[Ссылка]])-1)</f>
        <v>77896</v>
      </c>
      <c r="C430" s="30">
        <f>1*MID(Таблица1[[#This Row],[Ссылка]],FIND("&amp;",Таблица1[[#This Row],[Ссылка]])+11,LEN(Таблица1[[#This Row],[Ссылка]])-FIND("&amp;",Таблица1[[#This Row],[Ссылка]])+10)</f>
        <v>273</v>
      </c>
      <c r="D430" s="52" t="s">
        <v>440</v>
      </c>
      <c r="E430" s="51" t="s">
        <v>1391</v>
      </c>
      <c r="F430" s="46" t="s">
        <v>1093</v>
      </c>
      <c r="G430" s="33" t="s">
        <v>215</v>
      </c>
      <c r="H430" s="33" t="s">
        <v>40</v>
      </c>
      <c r="I430" s="45" t="s">
        <v>1065</v>
      </c>
      <c r="J430" s="46" t="s">
        <v>471</v>
      </c>
      <c r="K4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Row],[Раздел]],G429)),$D$12),CONCATENATE("[SPOILER=",Таблица1[[#This Row],[Раздел]],"]"),""),IF(EXACT(Таблица1[[#This Row],[Подраздел]],H429),"",CONCATENATE(IF(ISBLANK(Таблица1[[#This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Row],[Подраздел]],H431),"",CONCATENATE("[/LIST]",IF(ISBLANK(Таблица1[[#This Row],[Подраздел]]),"","[/SPOILER]"),IF(AND(NOT(EXACT(Таблица1[[#This Row],[Раздел]],G431)),$D$12),"[/SPOILER]",)))))</f>
        <v>[*][B][COLOR=Silver][FRW][/COLOR][/B] [URL=http://promebelclub.ru/forum/showthread.php?p=77896&amp;postcount=273]Тандембоксы Blum М с доп двухстенной боковиной (высота D) [/URL]</v>
      </c>
      <c r="L430" s="33">
        <f>LEN(Таблица1[[#This Row],[Код]])</f>
        <v>173</v>
      </c>
    </row>
    <row r="431" spans="1:12" x14ac:dyDescent="0.25">
      <c r="A431" s="18" t="str">
        <f>IF(OR(AND(Таблица1[[#This Row],[ID сообщения]]=B430,Таблица1[[#This Row],[№ в теме]]=C430),AND(NOT(Таблица1[[#This Row],[ID сообщения]]=B430),NOT(Таблица1[[#This Row],[№ в теме]]=C430))),"",FALSE)</f>
        <v/>
      </c>
      <c r="B431" s="30">
        <f>1*MID(Таблица1[[#This Row],[Ссылка]],FIND("=",Таблица1[[#This Row],[Ссылка]])+1,FIND("&amp;",Таблица1[[#This Row],[Ссылка]])-FIND("=",Таблица1[[#This Row],[Ссылка]])-1)</f>
        <v>77896</v>
      </c>
      <c r="C431" s="30">
        <f>1*MID(Таблица1[[#This Row],[Ссылка]],FIND("&amp;",Таблица1[[#This Row],[Ссылка]])+11,LEN(Таблица1[[#This Row],[Ссылка]])-FIND("&amp;",Таблица1[[#This Row],[Ссылка]])+10)</f>
        <v>273</v>
      </c>
      <c r="D431" s="52" t="s">
        <v>440</v>
      </c>
      <c r="E431" s="51" t="s">
        <v>1392</v>
      </c>
      <c r="F431" s="46" t="s">
        <v>1093</v>
      </c>
      <c r="G431" s="33" t="s">
        <v>215</v>
      </c>
      <c r="H431" s="33" t="s">
        <v>40</v>
      </c>
      <c r="I431" s="45" t="s">
        <v>1065</v>
      </c>
      <c r="J431" s="46" t="s">
        <v>471</v>
      </c>
      <c r="K4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Row],[Раздел]],G430)),$D$12),CONCATENATE("[SPOILER=",Таблица1[[#This Row],[Раздел]],"]"),""),IF(EXACT(Таблица1[[#This Row],[Подраздел]],H430),"",CONCATENATE(IF(ISBLANK(Таблица1[[#This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Row],[Подраздел]],H432),"",CONCATENATE("[/LIST]",IF(ISBLANK(Таблица1[[#This Row],[Подраздел]]),"","[/SPOILER]"),IF(AND(NOT(EXACT(Таблица1[[#This Row],[Раздел]],G432)),$D$12),"[/SPOILER]",)))))</f>
        <v>[*][B][COLOR=Silver][FRW][/COLOR][/B] [URL=http://promebelclub.ru/forum/showthread.php?p=77896&amp;postcount=273]Тандембоксы Blum М с одинарным релингом (высота В) [/URL]</v>
      </c>
      <c r="L431" s="33">
        <f>LEN(Таблица1[[#This Row],[Код]])</f>
        <v>166</v>
      </c>
    </row>
    <row r="432" spans="1:12" x14ac:dyDescent="0.25">
      <c r="A432" s="59" t="str">
        <f>IF(OR(AND(Таблица1[[#This Row],[ID сообщения]]=B431,Таблица1[[#This Row],[№ в теме]]=C431),AND(NOT(Таблица1[[#This Row],[ID сообщения]]=B431),NOT(Таблица1[[#This Row],[№ в теме]]=C431))),"",FALSE)</f>
        <v/>
      </c>
      <c r="B432" s="60">
        <f>1*MID(Таблица1[[#This Row],[Ссылка]],FIND("=",Таблица1[[#This Row],[Ссылка]])+1,FIND("&amp;",Таблица1[[#This Row],[Ссылка]])-FIND("=",Таблица1[[#This Row],[Ссылка]])-1)</f>
        <v>370514</v>
      </c>
      <c r="C432" s="60">
        <f>1*MID(Таблица1[[#This Row],[Ссылка]],FIND("&amp;",Таблица1[[#This Row],[Ссылка]])+11,LEN(Таблица1[[#This Row],[Ссылка]])-FIND("&amp;",Таблица1[[#This Row],[Ссылка]])+10)</f>
        <v>1074</v>
      </c>
      <c r="D432" s="53" t="s">
        <v>2041</v>
      </c>
      <c r="E432" s="63" t="s">
        <v>2042</v>
      </c>
      <c r="F432" s="23" t="s">
        <v>1095</v>
      </c>
      <c r="G432" s="38" t="s">
        <v>215</v>
      </c>
      <c r="H432" s="21" t="s">
        <v>40</v>
      </c>
      <c r="I432" s="23" t="s">
        <v>1065</v>
      </c>
      <c r="J432" s="23" t="s">
        <v>1065</v>
      </c>
      <c r="K4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Row],[Раздел]],G431)),$D$12),CONCATENATE("[SPOILER=",Таблица1[[#This Row],[Раздел]],"]"),""),IF(EXACT(Таблица1[[#This Row],[Подраздел]],H431),"",CONCATENATE(IF(ISBLANK(Таблица1[[#This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Row],[Подраздел]],H433),"",CONCATENATE("[/LIST]",IF(ISBLANK(Таблица1[[#This Row],[Подраздел]]),"","[/SPOILER]"),IF(AND(NOT(EXACT(Таблица1[[#This Row],[Раздел]],G433)),$D$12),"[/SPOILER]",)))))</f>
        <v>[*][B][COLOR=Gray][F3D][/COLOR][/B] [URL=http://promebelclub.ru/forum/showthread.php?p=370514&amp;postcount=1074]Ящик Legrabox M, 500 мм, Blum[/URL]</v>
      </c>
      <c r="L432" s="39">
        <f>LEN(Таблица1[[#This Row],[Код]])</f>
        <v>144</v>
      </c>
    </row>
    <row r="433" spans="1:12" x14ac:dyDescent="0.25">
      <c r="A433" s="63" t="str">
        <f>IF(OR(AND(Таблица1[[#This Row],[ID сообщения]]=B432,Таблица1[[#This Row],[№ в теме]]=C432),AND(NOT(Таблица1[[#This Row],[ID сообщения]]=B432),NOT(Таблица1[[#This Row],[№ в теме]]=C432))),"",FALSE)</f>
        <v/>
      </c>
      <c r="B433" s="33">
        <f>1*MID(Таблица1[[#This Row],[Ссылка]],FIND("=",Таблица1[[#This Row],[Ссылка]])+1,FIND("&amp;",Таблица1[[#This Row],[Ссылка]])-FIND("=",Таблица1[[#This Row],[Ссылка]])-1)</f>
        <v>345465</v>
      </c>
      <c r="C433" s="33">
        <f>1*MID(Таблица1[[#This Row],[Ссылка]],FIND("&amp;",Таблица1[[#This Row],[Ссылка]])+11,LEN(Таблица1[[#This Row],[Ссылка]])-FIND("&amp;",Таблица1[[#This Row],[Ссылка]])+10)</f>
        <v>899</v>
      </c>
      <c r="D433" s="53" t="s">
        <v>190</v>
      </c>
      <c r="E433" s="33" t="s">
        <v>1393</v>
      </c>
      <c r="F433" s="46" t="s">
        <v>1095</v>
      </c>
      <c r="G433" s="47" t="s">
        <v>215</v>
      </c>
      <c r="H433" s="33" t="s">
        <v>40</v>
      </c>
      <c r="I433" s="45" t="s">
        <v>1065</v>
      </c>
      <c r="J433" s="23" t="s">
        <v>1065</v>
      </c>
      <c r="K4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Row],[Раздел]],G432)),$D$12),CONCATENATE("[SPOILER=",Таблица1[[#This Row],[Раздел]],"]"),""),IF(EXACT(Таблица1[[#This Row],[Подраздел]],H432),"",CONCATENATE(IF(ISBLANK(Таблица1[[#This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Row],[Подраздел]],H434),"",CONCATENATE("[/LIST]",IF(ISBLANK(Таблица1[[#This Row],[Подраздел]]),"","[/SPOILER]"),IF(AND(NOT(EXACT(Таблица1[[#This Row],[Раздел]],G434)),$D$12),"[/SPOILER]",)))))</f>
        <v>[*][B][COLOR=Gray][F3D][/COLOR][/B] [URL=http://promebelclub.ru/forum/showthread.php?p=345465&amp;postcount=899]Ящик Tandem Plus Blumotion, 250-550 мм [/URL]</v>
      </c>
      <c r="L433" s="33">
        <f>LEN(Таблица1[[#This Row],[Код]])</f>
        <v>153</v>
      </c>
    </row>
    <row r="434" spans="1:12" x14ac:dyDescent="0.25">
      <c r="A434" s="63" t="str">
        <f>IF(OR(AND(Таблица1[[#This Row],[ID сообщения]]=B433,Таблица1[[#This Row],[№ в теме]]=C433),AND(NOT(Таблица1[[#This Row],[ID сообщения]]=B433),NOT(Таблица1[[#This Row],[№ в теме]]=C433))),"",FALSE)</f>
        <v/>
      </c>
      <c r="B434" s="33">
        <f>1*MID(Таблица1[[#This Row],[Ссылка]],FIND("=",Таблица1[[#This Row],[Ссылка]])+1,FIND("&amp;",Таблица1[[#This Row],[Ссылка]])-FIND("=",Таблица1[[#This Row],[Ссылка]])-1)</f>
        <v>314650</v>
      </c>
      <c r="C434" s="33">
        <f>1*MID(Таблица1[[#This Row],[Ссылка]],FIND("&amp;",Таблица1[[#This Row],[Ссылка]])+11,LEN(Таблица1[[#This Row],[Ссылка]])-FIND("&amp;",Таблица1[[#This Row],[Ссылка]])+10)</f>
        <v>839</v>
      </c>
      <c r="D434" s="53" t="s">
        <v>150</v>
      </c>
      <c r="E434" s="33" t="s">
        <v>1394</v>
      </c>
      <c r="F434" s="46" t="s">
        <v>1095</v>
      </c>
      <c r="G434" s="47" t="s">
        <v>215</v>
      </c>
      <c r="H434" s="33" t="s">
        <v>40</v>
      </c>
      <c r="I434" s="45" t="s">
        <v>1065</v>
      </c>
      <c r="J434" s="23" t="s">
        <v>1065</v>
      </c>
      <c r="K4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Row],[Раздел]],G433)),$D$12),CONCATENATE("[SPOILER=",Таблица1[[#This Row],[Раздел]],"]"),""),IF(EXACT(Таблица1[[#This Row],[Подраздел]],H433),"",CONCATENATE(IF(ISBLANK(Таблица1[[#This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Row],[Подраздел]],H435),"",CONCATENATE("[/LIST]",IF(ISBLANK(Таблица1[[#This Row],[Подраздел]]),"","[/SPOILER]"),IF(AND(NOT(EXACT(Таблица1[[#This Row],[Раздел]],G435)),$D$12),"[/SPOILER]",)))))</f>
        <v>[*][B][COLOR=Gray][F3D][/COLOR][/B] [URL=http://promebelclub.ru/forum/showthread.php?p=314650&amp;postcount=839]Ящик на направляющих Movento 500 Blum [/URL]</v>
      </c>
      <c r="L434" s="33">
        <f>LEN(Таблица1[[#This Row],[Код]])</f>
        <v>152</v>
      </c>
    </row>
    <row r="435" spans="1:12" x14ac:dyDescent="0.25">
      <c r="A435" s="63" t="str">
        <f>IF(OR(AND(Таблица1[[#This Row],[ID сообщения]]=B434,Таблица1[[#This Row],[№ в теме]]=C434),AND(NOT(Таблица1[[#This Row],[ID сообщения]]=B434),NOT(Таблица1[[#This Row],[№ в теме]]=C434))),"",FALSE)</f>
        <v/>
      </c>
      <c r="B435" s="33">
        <f>1*MID(Таблица1[[#This Row],[Ссылка]],FIND("=",Таблица1[[#This Row],[Ссылка]])+1,FIND("&amp;",Таблица1[[#This Row],[Ссылка]])-FIND("=",Таблица1[[#This Row],[Ссылка]])-1)</f>
        <v>336311</v>
      </c>
      <c r="C435" s="33">
        <f>1*MID(Таблица1[[#This Row],[Ссылка]],FIND("&amp;",Таблица1[[#This Row],[Ссылка]])+11,LEN(Таблица1[[#This Row],[Ссылка]])-FIND("&amp;",Таблица1[[#This Row],[Ссылка]])+10)</f>
        <v>878</v>
      </c>
      <c r="D435" s="53" t="s">
        <v>177</v>
      </c>
      <c r="E435" s="33" t="s">
        <v>1395</v>
      </c>
      <c r="F435" s="46" t="s">
        <v>1095</v>
      </c>
      <c r="G435" s="47" t="s">
        <v>215</v>
      </c>
      <c r="H435" s="33" t="s">
        <v>40</v>
      </c>
      <c r="I435" s="45" t="s">
        <v>1065</v>
      </c>
      <c r="J435" s="23" t="s">
        <v>1065</v>
      </c>
      <c r="K4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Row],[Раздел]],G434)),$D$12),CONCATENATE("[SPOILER=",Таблица1[[#This Row],[Раздел]],"]"),""),IF(EXACT(Таблица1[[#This Row],[Подраздел]],H434),"",CONCATENATE(IF(ISBLANK(Таблица1[[#This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Row],[Подраздел]],H436),"",CONCATENATE("[/LIST]",IF(ISBLANK(Таблица1[[#This Row],[Подраздел]]),"","[/SPOILER]"),IF(AND(NOT(EXACT(Таблица1[[#This Row],[Раздел]],G436)),$D$12),"[/SPOILER]",)))))</f>
        <v>[*][B][COLOR=Gray][F3D][/COLOR][/B] [URL=http://promebelclub.ru/forum/showthread.php?p=336311&amp;postcount=878]Ящик под мойку с BOXSIDE (выс.D) 500мм сер Blum [/URL]</v>
      </c>
      <c r="L435" s="33">
        <f>LEN(Таблица1[[#This Row],[Код]])</f>
        <v>162</v>
      </c>
    </row>
    <row r="436" spans="1:12" x14ac:dyDescent="0.25">
      <c r="A436" s="59" t="str">
        <f>IF(OR(AND(Таблица1[[#This Row],[ID сообщения]]=B435,Таблица1[[#This Row],[№ в теме]]=C435),AND(NOT(Таблица1[[#This Row],[ID сообщения]]=B435),NOT(Таблица1[[#This Row],[№ в теме]]=C435))),"",FALSE)</f>
        <v/>
      </c>
      <c r="B436" s="60">
        <f>1*MID(Таблица1[[#This Row],[Ссылка]],FIND("=",Таблица1[[#This Row],[Ссылка]])+1,FIND("&amp;",Таблица1[[#This Row],[Ссылка]])-FIND("=",Таблица1[[#This Row],[Ссылка]])-1)</f>
        <v>355865</v>
      </c>
      <c r="C436" s="60">
        <f>1*MID(Таблица1[[#This Row],[Ссылка]],FIND("&amp;",Таблица1[[#This Row],[Ссылка]])+11,LEN(Таблица1[[#This Row],[Ссылка]])-FIND("&amp;",Таблица1[[#This Row],[Ссылка]])+10)</f>
        <v>931</v>
      </c>
      <c r="D436" s="22" t="s">
        <v>1073</v>
      </c>
      <c r="E436" s="63" t="s">
        <v>1396</v>
      </c>
      <c r="F436" s="23" t="s">
        <v>1098</v>
      </c>
      <c r="G436" s="38" t="s">
        <v>215</v>
      </c>
      <c r="H436" s="21" t="s">
        <v>40</v>
      </c>
      <c r="I436" s="23" t="s">
        <v>1065</v>
      </c>
      <c r="J436" s="23" t="s">
        <v>1065</v>
      </c>
      <c r="K4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Row],[Раздел]],G435)),$D$12),CONCATENATE("[SPOILER=",Таблица1[[#This Row],[Раздел]],"]"),""),IF(EXACT(Таблица1[[#This Row],[Подраздел]],H435),"",CONCATENATE(IF(ISBLANK(Таблица1[[#This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Row],[Подраздел]],H437),"",CONCATENATE("[/LIST]",IF(ISBLANK(Таблица1[[#This Row],[Подраздел]]),"","[/SPOILER]"),IF(AND(NOT(EXACT(Таблица1[[#This Row],[Раздел]],G437)),$D$12),"[/SPOILER]",)))))</f>
        <v>[*][B][COLOR=DarkSlateBlue][DXF][/COLOR][/B] [URL=http://promebelclub.ru/forum/showthread.php?p=355865&amp;postcount=931]Ящики Blum [/URL]</v>
      </c>
      <c r="L436" s="39">
        <f>LEN(Таблица1[[#This Row],[Код]])</f>
        <v>134</v>
      </c>
    </row>
    <row r="437" spans="1:12" x14ac:dyDescent="0.25">
      <c r="A437" s="18" t="str">
        <f>IF(OR(AND(Таблица1[[#This Row],[ID сообщения]]=B436,Таблица1[[#This Row],[№ в теме]]=C436),AND(NOT(Таблица1[[#This Row],[ID сообщения]]=B436),NOT(Таблица1[[#This Row],[№ в теме]]=C436))),"",FALSE)</f>
        <v/>
      </c>
      <c r="B437" s="30">
        <f>1*MID(Таблица1[[#This Row],[Ссылка]],FIND("=",Таблица1[[#This Row],[Ссылка]])+1,FIND("&amp;",Таблица1[[#This Row],[Ссылка]])-FIND("=",Таблица1[[#This Row],[Ссылка]])-1)</f>
        <v>98656</v>
      </c>
      <c r="C437" s="30">
        <f>1*MID(Таблица1[[#This Row],[Ссылка]],FIND("&amp;",Таблица1[[#This Row],[Ссылка]])+11,LEN(Таблица1[[#This Row],[Ссылка]])-FIND("&amp;",Таблица1[[#This Row],[Ссылка]])+10)</f>
        <v>306</v>
      </c>
      <c r="D437" s="52" t="s">
        <v>908</v>
      </c>
      <c r="E437" s="33" t="s">
        <v>1396</v>
      </c>
      <c r="F437" s="46" t="s">
        <v>1094</v>
      </c>
      <c r="G437" s="33" t="s">
        <v>215</v>
      </c>
      <c r="H437" s="49" t="s">
        <v>40</v>
      </c>
      <c r="I437" s="45" t="s">
        <v>1065</v>
      </c>
      <c r="J437" s="23" t="s">
        <v>1065</v>
      </c>
      <c r="K4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Row],[Раздел]],G436)),$D$12),CONCATENATE("[SPOILER=",Таблица1[[#This Row],[Раздел]],"]"),""),IF(EXACT(Таблица1[[#This Row],[Подраздел]],H436),"",CONCATENATE(IF(ISBLANK(Таблица1[[#This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Row],[Подраздел]],H438),"",CONCATENATE("[/LIST]",IF(ISBLANK(Таблица1[[#This Row],[Подраздел]]),"","[/SPOILER]"),IF(AND(NOT(EXACT(Таблица1[[#This Row],[Раздел]],G438)),$D$12),"[/SPOILER]",)))))</f>
        <v>[*][B][COLOR=Black][LDW][/COLOR][/B] [URL=http://promebelclub.ru/forum/showthread.php?p=98656&amp;postcount=306]Ящики Blum [/URL]</v>
      </c>
      <c r="L437" s="33">
        <f>LEN(Таблица1[[#This Row],[Код]])</f>
        <v>125</v>
      </c>
    </row>
    <row r="438" spans="1:12" x14ac:dyDescent="0.25">
      <c r="A438" s="59" t="e">
        <f>IF(OR(AND(Таблица1[[#This Row],[ID сообщения]]=#REF!,Таблица1[[#This Row],[№ в теме]]=#REF!),AND(NOT(Таблица1[[#This Row],[ID сообщения]]=#REF!),NOT(Таблица1[[#This Row],[№ в теме]]=#REF!))),"",FALSE)</f>
        <v>#REF!</v>
      </c>
      <c r="B438" s="60">
        <f>1*MID(Таблица1[[#This Row],[Ссылка]],FIND("=",Таблица1[[#This Row],[Ссылка]])+1,FIND("&amp;",Таблица1[[#This Row],[Ссылка]])-FIND("=",Таблица1[[#This Row],[Ссылка]])-1)</f>
        <v>355264</v>
      </c>
      <c r="C438" s="60">
        <f>1*MID(Таблица1[[#This Row],[Ссылка]],FIND("&amp;",Таблица1[[#This Row],[Ссылка]])+11,LEN(Таблица1[[#This Row],[Ссылка]])-FIND("&amp;",Таблица1[[#This Row],[Ссылка]])+10)</f>
        <v>923</v>
      </c>
      <c r="D438" s="53" t="s">
        <v>1069</v>
      </c>
      <c r="E438" s="63" t="s">
        <v>1397</v>
      </c>
      <c r="F438" s="23" t="s">
        <v>1095</v>
      </c>
      <c r="G438" s="38" t="s">
        <v>215</v>
      </c>
      <c r="H438" s="21" t="s">
        <v>40</v>
      </c>
      <c r="I438" s="23" t="s">
        <v>1065</v>
      </c>
      <c r="J438" s="23" t="s">
        <v>1065</v>
      </c>
      <c r="K4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Row],[Раздел]],G437)),$D$12),CONCATENATE("[SPOILER=",Таблица1[[#This Row],[Раздел]],"]"),""),IF(EXACT(Таблица1[[#This Row],[Подраздел]],H437),"",CONCATENATE(IF(ISBLANK(Таблица1[[#This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Row],[Подраздел]],H439),"",CONCATENATE("[/LIST]",IF(ISBLANK(Таблица1[[#This Row],[Подраздел]]),"","[/SPOILER]"),IF(AND(NOT(EXACT(Таблица1[[#This Row],[Раздел]],G439)),$D$12),"[/SPOILER]",)))))</f>
        <v>[*][B][COLOR=Gray][F3D][/COLOR][/B] [URL=http://promebelclub.ru/forum/showthread.php?p=355264&amp;postcount=923]Ящики Metabox с анимацией [/URL]</v>
      </c>
      <c r="L438" s="39">
        <f>LEN(Таблица1[[#This Row],[Код]])</f>
        <v>140</v>
      </c>
    </row>
    <row r="439" spans="1:12" x14ac:dyDescent="0.25">
      <c r="A439" s="59" t="str">
        <f>IF(OR(AND(Таблица1[[#This Row],[ID сообщения]]=B438,Таблица1[[#This Row],[№ в теме]]=C438),AND(NOT(Таблица1[[#This Row],[ID сообщения]]=B438),NOT(Таблица1[[#This Row],[№ в теме]]=C438))),"",FALSE)</f>
        <v/>
      </c>
      <c r="B439" s="60">
        <f>1*MID(Таблица1[[#This Row],[Ссылка]],FIND("=",Таблица1[[#This Row],[Ссылка]])+1,FIND("&amp;",Таблица1[[#This Row],[Ссылка]])-FIND("=",Таблица1[[#This Row],[Ссылка]])-1)</f>
        <v>370403</v>
      </c>
      <c r="C439" s="60">
        <f>1*MID(Таблица1[[#This Row],[Ссылка]],FIND("&amp;",Таблица1[[#This Row],[Ссылка]])+11,LEN(Таблица1[[#This Row],[Ссылка]])-FIND("&amp;",Таблица1[[#This Row],[Ссылка]])+10)</f>
        <v>1073</v>
      </c>
      <c r="D439" s="53" t="s">
        <v>2039</v>
      </c>
      <c r="E439" s="63" t="s">
        <v>2040</v>
      </c>
      <c r="F439" s="23" t="s">
        <v>1095</v>
      </c>
      <c r="G439" s="38" t="s">
        <v>215</v>
      </c>
      <c r="H439" s="21" t="s">
        <v>40</v>
      </c>
      <c r="I439" s="23" t="s">
        <v>1065</v>
      </c>
      <c r="J439" s="23" t="s">
        <v>1065</v>
      </c>
      <c r="K4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Row],[Раздел]],G438)),$D$12),CONCATENATE("[SPOILER=",Таблица1[[#This Row],[Раздел]],"]"),""),IF(EXACT(Таблица1[[#This Row],[Подраздел]],H438),"",CONCATENATE(IF(ISBLANK(Таблица1[[#This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Row],[Подраздел]],H440),"",CONCATENATE("[/LIST]",IF(ISBLANK(Таблица1[[#This Row],[Подраздел]]),"","[/SPOILER]"),IF(AND(NOT(EXACT(Таблица1[[#This Row],[Раздел]],G440)),$D$12),"[/SPOILER]",)))))</f>
        <v>[*][B][COLOR=Gray][F3D][/COLOR][/B] [URL=http://promebelclub.ru/forum/showthread.php?p=370403&amp;postcount=1073]Ящики Tandembox Antaro N, 400 мм, Blum[/URL]</v>
      </c>
      <c r="L439" s="39">
        <f>LEN(Таблица1[[#This Row],[Код]])</f>
        <v>153</v>
      </c>
    </row>
    <row r="440" spans="1:12" x14ac:dyDescent="0.25">
      <c r="A440" s="59" t="str">
        <f>IF(OR(AND(Таблица1[[#This Row],[ID сообщения]]=B439,Таблица1[[#This Row],[№ в теме]]=C439),AND(NOT(Таблица1[[#This Row],[ID сообщения]]=B439),NOT(Таблица1[[#This Row],[№ в теме]]=C439))),"",FALSE)</f>
        <v/>
      </c>
      <c r="B440" s="60">
        <f>1*MID(Таблица1[[#This Row],[Ссылка]],FIND("=",Таблица1[[#This Row],[Ссылка]])+1,FIND("&amp;",Таблица1[[#This Row],[Ссылка]])-FIND("=",Таблица1[[#This Row],[Ссылка]])-1)</f>
        <v>364272</v>
      </c>
      <c r="C440" s="60">
        <f>1*MID(Таблица1[[#This Row],[Ссылка]],FIND("&amp;",Таблица1[[#This Row],[Ссылка]])+11,LEN(Таблица1[[#This Row],[Ссылка]])-FIND("&amp;",Таблица1[[#This Row],[Ссылка]])+10)</f>
        <v>1023</v>
      </c>
      <c r="D440" s="53" t="s">
        <v>2023</v>
      </c>
      <c r="E440" s="63" t="s">
        <v>2024</v>
      </c>
      <c r="F440" s="23" t="s">
        <v>1099</v>
      </c>
      <c r="G440" s="38" t="s">
        <v>215</v>
      </c>
      <c r="H440" s="21" t="s">
        <v>40</v>
      </c>
      <c r="I440" s="23" t="s">
        <v>1065</v>
      </c>
      <c r="J440" s="23" t="s">
        <v>1065</v>
      </c>
      <c r="K4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Row],[Раздел]],G439)),$D$12),CONCATENATE("[SPOILER=",Таблица1[[#This Row],[Раздел]],"]"),""),IF(EXACT(Таблица1[[#This Row],[Подраздел]],H439),"",CONCATENATE(IF(ISBLANK(Таблица1[[#This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Row],[Подраздел]],H441),"",CONCATENATE("[/LIST]",IF(ISBLANK(Таблица1[[#This Row],[Подраздел]]),"","[/SPOILER]"),IF(AND(NOT(EXACT(Таблица1[[#This Row],[Раздел]],G441)),$D$12),"[/SPOILER]",)))))</f>
        <v>[*][B][COLOR=Blue][B3D][/COLOR][/B] [URL=http://promebelclub.ru/forum/showthread.php?p=364272&amp;postcount=1023]Ящики Tandembox plus D, 350-550 мм, Blum[/URL]</v>
      </c>
      <c r="L440" s="39">
        <f>LEN(Таблица1[[#This Row],[Код]])</f>
        <v>155</v>
      </c>
    </row>
    <row r="441" spans="1:12" x14ac:dyDescent="0.25">
      <c r="A441" s="59" t="str">
        <f>IF(OR(AND(Таблица1[[#This Row],[ID сообщения]]=B440,Таблица1[[#This Row],[№ в теме]]=C440),AND(NOT(Таблица1[[#This Row],[ID сообщения]]=B440),NOT(Таблица1[[#This Row],[№ в теме]]=C440))),"",FALSE)</f>
        <v/>
      </c>
      <c r="B441" s="60">
        <f>1*MID(Таблица1[[#This Row],[Ссылка]],FIND("=",Таблица1[[#This Row],[Ссылка]])+1,FIND("&amp;",Таблица1[[#This Row],[Ссылка]])-FIND("=",Таблица1[[#This Row],[Ссылка]])-1)</f>
        <v>364859</v>
      </c>
      <c r="C441" s="60">
        <f>1*MID(Таблица1[[#This Row],[Ссылка]],FIND("&amp;",Таблица1[[#This Row],[Ссылка]])+11,LEN(Таблица1[[#This Row],[Ссылка]])-FIND("&amp;",Таблица1[[#This Row],[Ссылка]])+10)</f>
        <v>1029</v>
      </c>
      <c r="D441" s="53" t="s">
        <v>2025</v>
      </c>
      <c r="E441" s="62" t="s">
        <v>2026</v>
      </c>
      <c r="F441" s="23" t="s">
        <v>1099</v>
      </c>
      <c r="G441" s="38" t="s">
        <v>215</v>
      </c>
      <c r="H441" s="21" t="s">
        <v>40</v>
      </c>
      <c r="I441" s="23" t="s">
        <v>1065</v>
      </c>
      <c r="J441" s="23" t="s">
        <v>1065</v>
      </c>
      <c r="K4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Row],[Раздел]],G440)),$D$12),CONCATENATE("[SPOILER=",Таблица1[[#This Row],[Раздел]],"]"),""),IF(EXACT(Таблица1[[#This Row],[Подраздел]],H440),"",CONCATENATE(IF(ISBLANK(Таблица1[[#This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Row],[Подраздел]],H442),"",CONCATENATE("[/LIST]",IF(ISBLANK(Таблица1[[#This Row],[Подраздел]]),"","[/SPOILER]"),IF(AND(NOT(EXACT(Таблица1[[#This Row],[Раздел]],G442)),$D$12),"[/SPOILER]",)))))</f>
        <v>[*][B][COLOR=Blue][B3D][/COLOR][/B] [URL=http://promebelclub.ru/forum/showthread.php?p=364859&amp;postcount=1029]Ящики Tandembox plus K, 400-550 мм, Blum[/URL]</v>
      </c>
      <c r="L441" s="39">
        <f>LEN(Таблица1[[#This Row],[Код]])</f>
        <v>155</v>
      </c>
    </row>
    <row r="442" spans="1:12" x14ac:dyDescent="0.25">
      <c r="A442" s="59" t="str">
        <f>IF(OR(AND(Таблица1[[#This Row],[ID сообщения]]=B441,Таблица1[[#This Row],[№ в теме]]=C441),AND(NOT(Таблица1[[#This Row],[ID сообщения]]=B441),NOT(Таблица1[[#This Row],[№ в теме]]=C441))),"",FALSE)</f>
        <v/>
      </c>
      <c r="B442" s="60">
        <f>1*MID(Таблица1[[#This Row],[Ссылка]],FIND("=",Таблица1[[#This Row],[Ссылка]])+1,FIND("&amp;",Таблица1[[#This Row],[Ссылка]])-FIND("=",Таблица1[[#This Row],[Ссылка]])-1)</f>
        <v>364169</v>
      </c>
      <c r="C442" s="60">
        <f>1*MID(Таблица1[[#This Row],[Ссылка]],FIND("&amp;",Таблица1[[#This Row],[Ссылка]])+11,LEN(Таблица1[[#This Row],[Ссылка]])-FIND("&amp;",Таблица1[[#This Row],[Ссылка]])+10)</f>
        <v>1022</v>
      </c>
      <c r="D442" s="53" t="s">
        <v>2022</v>
      </c>
      <c r="E442" s="63" t="s">
        <v>2021</v>
      </c>
      <c r="F442" s="23" t="s">
        <v>1099</v>
      </c>
      <c r="G442" s="38" t="s">
        <v>215</v>
      </c>
      <c r="H442" s="21" t="s">
        <v>40</v>
      </c>
      <c r="I442" s="23" t="s">
        <v>1065</v>
      </c>
      <c r="J442" s="23" t="s">
        <v>1065</v>
      </c>
      <c r="K4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Row],[Раздел]],G441)),$D$12),CONCATENATE("[SPOILER=",Таблица1[[#This Row],[Раздел]],"]"),""),IF(EXACT(Таблица1[[#This Row],[Подраздел]],H441),"",CONCATENATE(IF(ISBLANK(Таблица1[[#This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Row],[Подраздел]],H443),"",CONCATENATE("[/LIST]",IF(ISBLANK(Таблица1[[#This Row],[Подраздел]]),"","[/SPOILER]"),IF(AND(NOT(EXACT(Таблица1[[#This Row],[Раздел]],G443)),$D$12),"[/SPOILER]",)))))</f>
        <v>[*][B][COLOR=Blue][B3D][/COLOR][/B] [URL=http://promebelclub.ru/forum/showthread.php?p=364169&amp;postcount=1022]Ящики Tandembox plus M, 270-550 мм, Blum[/URL]</v>
      </c>
      <c r="L442" s="39">
        <f>LEN(Таблица1[[#This Row],[Код]])</f>
        <v>155</v>
      </c>
    </row>
    <row r="443" spans="1:12" x14ac:dyDescent="0.25">
      <c r="A443" s="59" t="str">
        <f>IF(OR(AND(Таблица1[[#This Row],[ID сообщения]]=B442,Таблица1[[#This Row],[№ в теме]]=C442),AND(NOT(Таблица1[[#This Row],[ID сообщения]]=B442),NOT(Таблица1[[#This Row],[№ в теме]]=C442))),"",FALSE)</f>
        <v/>
      </c>
      <c r="B443" s="60">
        <f>1*MID(Таблица1[[#This Row],[Ссылка]],FIND("=",Таблица1[[#This Row],[Ссылка]])+1,FIND("&amp;",Таблица1[[#This Row],[Ссылка]])-FIND("=",Таблица1[[#This Row],[Ссылка]])-1)</f>
        <v>361328</v>
      </c>
      <c r="C443" s="60">
        <f>1*MID(Таблица1[[#This Row],[Ссылка]],FIND("&amp;",Таблица1[[#This Row],[Ссылка]])+11,LEN(Таблица1[[#This Row],[Ссылка]])-FIND("&amp;",Таблица1[[#This Row],[Ссылка]])+10)</f>
        <v>1016</v>
      </c>
      <c r="D443" s="53" t="s">
        <v>2014</v>
      </c>
      <c r="E443" s="63" t="s">
        <v>2015</v>
      </c>
      <c r="F443" s="23" t="s">
        <v>1099</v>
      </c>
      <c r="G443" s="38" t="s">
        <v>215</v>
      </c>
      <c r="H443" s="21" t="s">
        <v>40</v>
      </c>
      <c r="I443" s="23" t="s">
        <v>1065</v>
      </c>
      <c r="J443" s="23" t="s">
        <v>1065</v>
      </c>
      <c r="K4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Row],[Раздел]],G442)),$D$12),CONCATENATE("[SPOILER=",Таблица1[[#This Row],[Раздел]],"]"),""),IF(EXACT(Таблица1[[#This Row],[Подраздел]],H442),"",CONCATENATE(IF(ISBLANK(Таблица1[[#This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Row],[Подраздел]],H444),"",CONCATENATE("[/LIST]",IF(ISBLANK(Таблица1[[#This Row],[Подраздел]]),"","[/SPOILER]"),IF(AND(NOT(EXACT(Таблица1[[#This Row],[Раздел]],G444)),$D$12),"[/SPOILER]",)))))</f>
        <v>[*][B][COLOR=Blue][B3D][/COLOR][/B] [URL=http://promebelclub.ru/forum/showthread.php?p=361328&amp;postcount=1016]Ящики с направляющими Tandem, 450, Blum[/URL]</v>
      </c>
      <c r="L443" s="39">
        <f>LEN(Таблица1[[#This Row],[Код]])</f>
        <v>154</v>
      </c>
    </row>
    <row r="444" spans="1:12" x14ac:dyDescent="0.25">
      <c r="A444" s="59" t="str">
        <f>IF(OR(AND(Таблица1[[#This Row],[ID сообщения]]=B443,Таблица1[[#This Row],[№ в теме]]=C443),AND(NOT(Таблица1[[#This Row],[ID сообщения]]=B443),NOT(Таблица1[[#This Row],[№ в теме]]=C443))),"",FALSE)</f>
        <v/>
      </c>
      <c r="B444" s="60">
        <f>1*MID(Таблица1[[#This Row],[Ссылка]],FIND("=",Таблица1[[#This Row],[Ссылка]])+1,FIND("&amp;",Таблица1[[#This Row],[Ссылка]])-FIND("=",Таблица1[[#This Row],[Ссылка]])-1)</f>
        <v>367673</v>
      </c>
      <c r="C444" s="60">
        <f>1*MID(Таблица1[[#This Row],[Ссылка]],FIND("&amp;",Таблица1[[#This Row],[Ссылка]])+11,LEN(Таблица1[[#This Row],[Ссылка]])-FIND("&amp;",Таблица1[[#This Row],[Ссылка]])+10)</f>
        <v>1037</v>
      </c>
      <c r="D444" s="53" t="s">
        <v>2031</v>
      </c>
      <c r="E444" s="63" t="s">
        <v>2032</v>
      </c>
      <c r="F444" s="23" t="s">
        <v>1095</v>
      </c>
      <c r="G444" s="38" t="s">
        <v>215</v>
      </c>
      <c r="H444" s="21" t="s">
        <v>40</v>
      </c>
      <c r="I444" s="23" t="s">
        <v>1065</v>
      </c>
      <c r="J444" s="23" t="s">
        <v>1065</v>
      </c>
      <c r="K4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Row],[Раздел]],G443)),$D$12),CONCATENATE("[SPOILER=",Таблица1[[#This Row],[Раздел]],"]"),""),IF(EXACT(Таблица1[[#This Row],[Подраздел]],H443),"",CONCATENATE(IF(ISBLANK(Таблица1[[#This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Row],[Подраздел]],H445),"",CONCATENATE("[/LIST]",IF(ISBLANK(Таблица1[[#This Row],[Подраздел]]),"","[/SPOILER]"),IF(AND(NOT(EXACT(Таблица1[[#This Row],[Раздел]],G445)),$D$12),"[/SPOILER]",)))))</f>
        <v>[*][B][COLOR=Gray][F3D][/COLOR][/B] [URL=http://promebelclub.ru/forum/showthread.php?p=367673&amp;postcount=1037]Ящики с направляющими Tandem, 500, Blum[/URL][/LIST][/SPOILER]</v>
      </c>
      <c r="L444" s="39">
        <f>LEN(Таблица1[[#This Row],[Код]])</f>
        <v>171</v>
      </c>
    </row>
    <row r="445" spans="1:12" x14ac:dyDescent="0.25">
      <c r="A445" s="63" t="str">
        <f>IF(OR(AND(Таблица1[[#This Row],[ID сообщения]]=B444,Таблица1[[#This Row],[№ в теме]]=C444),AND(NOT(Таблица1[[#This Row],[ID сообщения]]=B444),NOT(Таблица1[[#This Row],[№ в теме]]=C444))),"",FALSE)</f>
        <v/>
      </c>
      <c r="B445" s="33">
        <f>1*MID(Таблица1[[#This Row],[Ссылка]],FIND("=",Таблица1[[#This Row],[Ссылка]])+1,FIND("&amp;",Таблица1[[#This Row],[Ссылка]])-FIND("=",Таблица1[[#This Row],[Ссылка]])-1)</f>
        <v>286326</v>
      </c>
      <c r="C445" s="33">
        <f>1*MID(Таблица1[[#This Row],[Ссылка]],FIND("&amp;",Таблица1[[#This Row],[Ссылка]])+11,LEN(Таблица1[[#This Row],[Ссылка]])-FIND("&amp;",Таблица1[[#This Row],[Ссылка]])+10)</f>
        <v>730</v>
      </c>
      <c r="D445" s="53" t="s">
        <v>666</v>
      </c>
      <c r="E445" s="33" t="s">
        <v>667</v>
      </c>
      <c r="F445" s="46"/>
      <c r="G445" s="33" t="s">
        <v>215</v>
      </c>
      <c r="H445" s="44" t="s">
        <v>338</v>
      </c>
      <c r="I445" s="45" t="s">
        <v>1065</v>
      </c>
      <c r="J445" s="23" t="s">
        <v>1065</v>
      </c>
      <c r="K4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Row],[Раздел]],G444)),$D$12),CONCATENATE("[SPOILER=",Таблица1[[#This Row],[Раздел]],"]"),""),IF(EXACT(Таблица1[[#This Row],[Подраздел]],H444),"",CONCATENATE(IF(ISBLANK(Таблица1[[#This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Row],[Подраздел]],H446),"",CONCATENATE("[/LIST]",IF(ISBLANK(Таблица1[[#This Row],[Подраздел]]),"","[/SPOILER]"),IF(AND(NOT(EXACT(Таблица1[[#This Row],[Раздел]],G446)),$D$12),"[/SPOILER]",)))))</f>
        <v>[SPOILER=Ящики Boyard][LIST][*][URL=http://promebelclub.ru/forum/showthread.php?p=286326&amp;postcount=730]Метабоксы Боярд 3 вида[/URL]</v>
      </c>
      <c r="L445" s="33">
        <f>LEN(Таблица1[[#This Row],[Код]])</f>
        <v>131</v>
      </c>
    </row>
    <row r="446" spans="1:12" x14ac:dyDescent="0.25">
      <c r="A446" s="18" t="str">
        <f>IF(OR(AND(Таблица1[[#This Row],[ID сообщения]]=B445,Таблица1[[#This Row],[№ в теме]]=C445),AND(NOT(Таблица1[[#This Row],[ID сообщения]]=B445),NOT(Таблица1[[#This Row],[№ в теме]]=C445))),"",FALSE)</f>
        <v/>
      </c>
      <c r="B446" s="30">
        <f>1*MID(Таблица1[[#This Row],[Ссылка]],FIND("=",Таблица1[[#This Row],[Ссылка]])+1,FIND("&amp;",Таблица1[[#This Row],[Ссылка]])-FIND("=",Таблица1[[#This Row],[Ссылка]])-1)</f>
        <v>51616</v>
      </c>
      <c r="C446" s="30">
        <f>1*MID(Таблица1[[#This Row],[Ссылка]],FIND("&amp;",Таблица1[[#This Row],[Ссылка]])+11,LEN(Таблица1[[#This Row],[Ссылка]])-FIND("&amp;",Таблица1[[#This Row],[Ссылка]])+10)</f>
        <v>193</v>
      </c>
      <c r="D446" s="52" t="s">
        <v>519</v>
      </c>
      <c r="E446" s="33" t="s">
        <v>520</v>
      </c>
      <c r="F446" s="46"/>
      <c r="G446" s="33" t="s">
        <v>215</v>
      </c>
      <c r="H446" s="33" t="s">
        <v>338</v>
      </c>
      <c r="I446" s="45" t="s">
        <v>1065</v>
      </c>
      <c r="J446" s="23" t="s">
        <v>1065</v>
      </c>
      <c r="K4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Row],[Раздел]],G445)),$D$12),CONCATENATE("[SPOILER=",Таблица1[[#This Row],[Раздел]],"]"),""),IF(EXACT(Таблица1[[#This Row],[Подраздел]],H445),"",CONCATENATE(IF(ISBLANK(Таблица1[[#This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Row],[Подраздел]],H447),"",CONCATENATE("[/LIST]",IF(ISBLANK(Таблица1[[#This Row],[Подраздел]]),"","[/SPOILER]"),IF(AND(NOT(EXACT(Таблица1[[#This Row],[Раздел]],G447)),$D$12),"[/SPOILER]",)))))</f>
        <v>[*][URL=http://promebelclub.ru/forum/showthread.php?p=51616&amp;postcount=193]Ящик SwimBox Boyard 450мм[/URL]</v>
      </c>
      <c r="L446" s="33">
        <f>LEN(Таблица1[[#This Row],[Код]])</f>
        <v>105</v>
      </c>
    </row>
    <row r="447" spans="1:12" x14ac:dyDescent="0.25">
      <c r="A447" s="63" t="str">
        <f>IF(OR(AND(Таблица1[[#This Row],[ID сообщения]]=B446,Таблица1[[#This Row],[№ в теме]]=C446),AND(NOT(Таблица1[[#This Row],[ID сообщения]]=B446),NOT(Таблица1[[#This Row],[№ в теме]]=C446))),"",FALSE)</f>
        <v/>
      </c>
      <c r="B447" s="33">
        <f>1*MID(Таблица1[[#This Row],[Ссылка]],FIND("=",Таблица1[[#This Row],[Ссылка]])+1,FIND("&amp;",Таблица1[[#This Row],[Ссылка]])-FIND("=",Таблица1[[#This Row],[Ссылка]])-1)</f>
        <v>308486</v>
      </c>
      <c r="C447" s="33">
        <f>1*MID(Таблица1[[#This Row],[Ссылка]],FIND("&amp;",Таблица1[[#This Row],[Ссылка]])+11,LEN(Таблица1[[#This Row],[Ссылка]])-FIND("&amp;",Таблица1[[#This Row],[Ссылка]])+10)</f>
        <v>822</v>
      </c>
      <c r="D447" s="53" t="s">
        <v>132</v>
      </c>
      <c r="E447" s="33" t="s">
        <v>1398</v>
      </c>
      <c r="F447" s="46" t="s">
        <v>1095</v>
      </c>
      <c r="G447" s="47" t="s">
        <v>215</v>
      </c>
      <c r="H447" s="33" t="s">
        <v>338</v>
      </c>
      <c r="I447" s="45" t="s">
        <v>1065</v>
      </c>
      <c r="J447" s="23" t="s">
        <v>1065</v>
      </c>
      <c r="K4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Row],[Раздел]],G446)),$D$12),CONCATENATE("[SPOILER=",Таблица1[[#This Row],[Раздел]],"]"),""),IF(EXACT(Таблица1[[#This Row],[Подраздел]],H446),"",CONCATENATE(IF(ISBLANK(Таблица1[[#This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Row],[Подраздел]],H448),"",CONCATENATE("[/LIST]",IF(ISBLANK(Таблица1[[#This Row],[Подраздел]]),"","[/SPOILER]"),IF(AND(NOT(EXACT(Таблица1[[#This Row],[Раздел]],G448)),$D$12),"[/SPOILER]",)))))</f>
        <v>[*][B][COLOR=Gray][F3D][/COLOR][/B] [URL=http://promebelclub.ru/forum/showthread.php?p=308486&amp;postcount=822]Ящик на направляющих скрытого монтажа DB 4461 Boyard 300-500 [/URL]</v>
      </c>
      <c r="L447" s="33">
        <f>LEN(Таблица1[[#This Row],[Код]])</f>
        <v>175</v>
      </c>
    </row>
    <row r="448" spans="1:12" x14ac:dyDescent="0.25">
      <c r="A448" s="63" t="str">
        <f>IF(OR(AND(Таблица1[[#This Row],[ID сообщения]]=B447,Таблица1[[#This Row],[№ в теме]]=C447),AND(NOT(Таблица1[[#This Row],[ID сообщения]]=B447),NOT(Таблица1[[#This Row],[№ в теме]]=C447))),"",FALSE)</f>
        <v/>
      </c>
      <c r="B448" s="33">
        <f>1*MID(Таблица1[[#This Row],[Ссылка]],FIND("=",Таблица1[[#This Row],[Ссылка]])+1,FIND("&amp;",Таблица1[[#This Row],[Ссылка]])-FIND("=",Таблица1[[#This Row],[Ссылка]])-1)</f>
        <v>308549</v>
      </c>
      <c r="C448" s="33">
        <f>1*MID(Таблица1[[#This Row],[Ссылка]],FIND("&amp;",Таблица1[[#This Row],[Ссылка]])+11,LEN(Таблица1[[#This Row],[Ссылка]])-FIND("&amp;",Таблица1[[#This Row],[Ссылка]])+10)</f>
        <v>823</v>
      </c>
      <c r="D448" s="53" t="s">
        <v>133</v>
      </c>
      <c r="E448" s="33" t="s">
        <v>1399</v>
      </c>
      <c r="F448" s="46" t="s">
        <v>1095</v>
      </c>
      <c r="G448" s="47" t="s">
        <v>215</v>
      </c>
      <c r="H448" s="33" t="s">
        <v>338</v>
      </c>
      <c r="I448" s="45" t="s">
        <v>1065</v>
      </c>
      <c r="J448" s="23" t="s">
        <v>1065</v>
      </c>
      <c r="K4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Row],[Раздел]],G447)),$D$12),CONCATENATE("[SPOILER=",Таблица1[[#This Row],[Раздел]],"]"),""),IF(EXACT(Таблица1[[#This Row],[Подраздел]],H447),"",CONCATENATE(IF(ISBLANK(Таблица1[[#This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Row],[Подраздел]],H449),"",CONCATENATE("[/LIST]",IF(ISBLANK(Таблица1[[#This Row],[Подраздел]]),"","[/SPOILER]"),IF(AND(NOT(EXACT(Таблица1[[#This Row],[Раздел]],G449)),$D$12),"[/SPOILER]",)))))</f>
        <v>[*][B][COLOR=Gray][F3D][/COLOR][/B] [URL=http://promebelclub.ru/forum/showthread.php?p=308549&amp;postcount=823]Ящик на направляющих скрытого монтажа DB 4462 Boyard 300-500 [/URL]</v>
      </c>
      <c r="L448" s="33">
        <f>LEN(Таблица1[[#This Row],[Код]])</f>
        <v>175</v>
      </c>
    </row>
    <row r="449" spans="1:12" x14ac:dyDescent="0.25">
      <c r="A449" s="63" t="str">
        <f>IF(OR(AND(Таблица1[[#This Row],[ID сообщения]]=B448,Таблица1[[#This Row],[№ в теме]]=C448),AND(NOT(Таблица1[[#This Row],[ID сообщения]]=B448),NOT(Таблица1[[#This Row],[№ в теме]]=C448))),"",FALSE)</f>
        <v/>
      </c>
      <c r="B449" s="33">
        <f>1*MID(Таблица1[[#This Row],[Ссылка]],FIND("=",Таблица1[[#This Row],[Ссылка]])+1,FIND("&amp;",Таблица1[[#This Row],[Ссылка]])-FIND("=",Таблица1[[#This Row],[Ссылка]])-1)</f>
        <v>308175</v>
      </c>
      <c r="C449" s="33">
        <f>1*MID(Таблица1[[#This Row],[Ссылка]],FIND("&amp;",Таблица1[[#This Row],[Ссылка]])+11,LEN(Таблица1[[#This Row],[Ссылка]])-FIND("&amp;",Таблица1[[#This Row],[Ссылка]])+10)</f>
        <v>817</v>
      </c>
      <c r="D449" s="53" t="s">
        <v>126</v>
      </c>
      <c r="E449" s="33" t="s">
        <v>1400</v>
      </c>
      <c r="F449" s="46" t="s">
        <v>1095</v>
      </c>
      <c r="G449" s="47" t="s">
        <v>215</v>
      </c>
      <c r="H449" s="33" t="s">
        <v>338</v>
      </c>
      <c r="I449" s="45" t="s">
        <v>1065</v>
      </c>
      <c r="J449" s="23" t="s">
        <v>1065</v>
      </c>
      <c r="K4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Row],[Раздел]],G448)),$D$12),CONCATENATE("[SPOILER=",Таблица1[[#This Row],[Раздел]],"]"),""),IF(EXACT(Таблица1[[#This Row],[Подраздел]],H448),"",CONCATENATE(IF(ISBLANK(Таблица1[[#This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Row],[Подраздел]],H450),"",CONCATENATE("[/LIST]",IF(ISBLANK(Таблица1[[#This Row],[Подраздел]]),"","[/SPOILER]"),IF(AND(NOT(EXACT(Таблица1[[#This Row],[Раздел]],G450)),$D$12),"[/SPOILER]",)))))</f>
        <v>[*][B][COLOR=Gray][F3D][/COLOR][/B] [URL=http://promebelclub.ru/forum/showthread.php?p=308175&amp;postcount=817]Ящик на роликовых направляющих Boyard 300-450 [/URL]</v>
      </c>
      <c r="L449" s="33">
        <f>LEN(Таблица1[[#This Row],[Код]])</f>
        <v>160</v>
      </c>
    </row>
    <row r="450" spans="1:12" x14ac:dyDescent="0.25">
      <c r="A450" s="63" t="str">
        <f>IF(OR(AND(Таблица1[[#This Row],[ID сообщения]]=B449,Таблица1[[#This Row],[№ в теме]]=C449),AND(NOT(Таблица1[[#This Row],[ID сообщения]]=B449),NOT(Таблица1[[#This Row],[№ в теме]]=C449))),"",FALSE)</f>
        <v/>
      </c>
      <c r="B450" s="33">
        <f>1*MID(Таблица1[[#This Row],[Ссылка]],FIND("=",Таблица1[[#This Row],[Ссылка]])+1,FIND("&amp;",Таблица1[[#This Row],[Ссылка]])-FIND("=",Таблица1[[#This Row],[Ссылка]])-1)</f>
        <v>308257</v>
      </c>
      <c r="C450" s="33">
        <f>1*MID(Таблица1[[#This Row],[Ссылка]],FIND("&amp;",Таблица1[[#This Row],[Ссылка]])+11,LEN(Таблица1[[#This Row],[Ссылка]])-FIND("&amp;",Таблица1[[#This Row],[Ссылка]])+10)</f>
        <v>818</v>
      </c>
      <c r="D450" s="53" t="s">
        <v>127</v>
      </c>
      <c r="E450" s="33" t="s">
        <v>1401</v>
      </c>
      <c r="F450" s="46" t="s">
        <v>1095</v>
      </c>
      <c r="G450" s="47" t="s">
        <v>215</v>
      </c>
      <c r="H450" s="33" t="s">
        <v>338</v>
      </c>
      <c r="I450" s="45" t="s">
        <v>1065</v>
      </c>
      <c r="J450" s="23" t="s">
        <v>1065</v>
      </c>
      <c r="K4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Row],[Раздел]],G449)),$D$12),CONCATENATE("[SPOILER=",Таблица1[[#This Row],[Раздел]],"]"),""),IF(EXACT(Таблица1[[#This Row],[Подраздел]],H449),"",CONCATENATE(IF(ISBLANK(Таблица1[[#This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Row],[Подраздел]],H451),"",CONCATENATE("[/LIST]",IF(ISBLANK(Таблица1[[#This Row],[Подраздел]]),"","[/SPOILER]"),IF(AND(NOT(EXACT(Таблица1[[#This Row],[Раздел]],G451)),$D$12),"[/SPOILER]",)))))</f>
        <v>[*][B][COLOR=Gray][F3D][/COLOR][/B] [URL=http://promebelclub.ru/forum/showthread.php?p=308257&amp;postcount=818]Ящик на шариковых направляющих DB 3001 Boyard 300-500 [/URL]</v>
      </c>
      <c r="L450" s="33">
        <f>LEN(Таблица1[[#This Row],[Код]])</f>
        <v>168</v>
      </c>
    </row>
    <row r="451" spans="1:12" x14ac:dyDescent="0.25">
      <c r="A451" s="63" t="str">
        <f>IF(OR(AND(Таблица1[[#This Row],[ID сообщения]]=B450,Таблица1[[#This Row],[№ в теме]]=C450),AND(NOT(Таблица1[[#This Row],[ID сообщения]]=B450),NOT(Таблица1[[#This Row],[№ в теме]]=C450))),"",FALSE)</f>
        <v/>
      </c>
      <c r="B451" s="33">
        <f>1*MID(Таблица1[[#This Row],[Ссылка]],FIND("=",Таблица1[[#This Row],[Ссылка]])+1,FIND("&amp;",Таблица1[[#This Row],[Ссылка]])-FIND("=",Таблица1[[#This Row],[Ссылка]])-1)</f>
        <v>308297</v>
      </c>
      <c r="C451" s="33">
        <f>1*MID(Таблица1[[#This Row],[Ссылка]],FIND("&amp;",Таблица1[[#This Row],[Ссылка]])+11,LEN(Таблица1[[#This Row],[Ссылка]])-FIND("&amp;",Таблица1[[#This Row],[Ссылка]])+10)</f>
        <v>819</v>
      </c>
      <c r="D451" s="53" t="s">
        <v>128</v>
      </c>
      <c r="E451" s="33" t="s">
        <v>1402</v>
      </c>
      <c r="F451" s="46" t="s">
        <v>1095</v>
      </c>
      <c r="G451" s="47" t="s">
        <v>215</v>
      </c>
      <c r="H451" s="33" t="s">
        <v>338</v>
      </c>
      <c r="I451" s="45" t="s">
        <v>1065</v>
      </c>
      <c r="J451" s="23" t="s">
        <v>1065</v>
      </c>
      <c r="K4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Row],[Раздел]],G450)),$D$12),CONCATENATE("[SPOILER=",Таблица1[[#This Row],[Раздел]],"]"),""),IF(EXACT(Таблица1[[#This Row],[Подраздел]],H450),"",CONCATENATE(IF(ISBLANK(Таблица1[[#This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Row],[Подраздел]],H452),"",CONCATENATE("[/LIST]",IF(ISBLANK(Таблица1[[#This Row],[Подраздел]]),"","[/SPOILER]"),IF(AND(NOT(EXACT(Таблица1[[#This Row],[Раздел]],G452)),$D$12),"[/SPOILER]",)))))</f>
        <v>[*][B][COLOR=Gray][F3D][/COLOR][/B] [URL=http://promebelclub.ru/forum/showthread.php?p=308297&amp;postcount=819]Ящик на шариковых направляющих DB 4501 Boyard 300-550 [/URL][/LIST][/SPOILER]</v>
      </c>
      <c r="L451" s="33">
        <f>LEN(Таблица1[[#This Row],[Код]])</f>
        <v>185</v>
      </c>
    </row>
    <row r="452" spans="1:12" x14ac:dyDescent="0.25">
      <c r="A452" s="18" t="str">
        <f>IF(OR(AND(Таблица1[[#This Row],[ID сообщения]]=B451,Таблица1[[#This Row],[№ в теме]]=C451),AND(NOT(Таблица1[[#This Row],[ID сообщения]]=B451),NOT(Таблица1[[#This Row],[№ в теме]]=C451))),"",FALSE)</f>
        <v/>
      </c>
      <c r="B452" s="30">
        <f>1*MID(Таблица1[[#This Row],[Ссылка]],FIND("=",Таблица1[[#This Row],[Ссылка]])+1,FIND("&amp;",Таблица1[[#This Row],[Ссылка]])-FIND("=",Таблица1[[#This Row],[Ссылка]])-1)</f>
        <v>105180</v>
      </c>
      <c r="C452" s="30">
        <f>1*MID(Таблица1[[#This Row],[Ссылка]],FIND("&amp;",Таблица1[[#This Row],[Ссылка]])+11,LEN(Таблица1[[#This Row],[Ссылка]])-FIND("&amp;",Таблица1[[#This Row],[Ссылка]])+10)</f>
        <v>316</v>
      </c>
      <c r="D452" s="52" t="s">
        <v>913</v>
      </c>
      <c r="E452" s="48" t="s">
        <v>1403</v>
      </c>
      <c r="F452" s="65" t="s">
        <v>1093</v>
      </c>
      <c r="G452" s="33" t="s">
        <v>215</v>
      </c>
      <c r="H452" s="49" t="s">
        <v>41</v>
      </c>
      <c r="I452" s="45" t="s">
        <v>1065</v>
      </c>
      <c r="J452" s="23" t="s">
        <v>1065</v>
      </c>
      <c r="K4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Row],[Раздел]],G451)),$D$12),CONCATENATE("[SPOILER=",Таблица1[[#This Row],[Раздел]],"]"),""),IF(EXACT(Таблица1[[#This Row],[Подраздел]],H451),"",CONCATENATE(IF(ISBLANK(Таблица1[[#This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Row],[Подраздел]],H453),"",CONCATENATE("[/LIST]",IF(ISBLANK(Таблица1[[#This Row],[Подраздел]]),"","[/SPOILER]"),IF(AND(NOT(EXACT(Таблица1[[#This Row],[Раздел]],G453)),$D$12),"[/SPOILER]",)))))</f>
        <v>[SPOILER=Ящики Grass][LIST][*][B][COLOR=Silver][FRW][/COLOR][/B] [URL=http://promebelclub.ru/forum/showthread.php?p=105180&amp;postcount=316]Ящик Grass Nova Pro [/URL]</v>
      </c>
      <c r="L452" s="33">
        <f>LEN(Таблица1[[#This Row],[Код]])</f>
        <v>163</v>
      </c>
    </row>
    <row r="453" spans="1:12" x14ac:dyDescent="0.25">
      <c r="A453" s="18" t="str">
        <f>IF(OR(AND(Таблица1[[#This Row],[ID сообщения]]=B452,Таблица1[[#This Row],[№ в теме]]=C452),AND(NOT(Таблица1[[#This Row],[ID сообщения]]=B452),NOT(Таблица1[[#This Row],[№ в теме]]=C452))),"",FALSE)</f>
        <v/>
      </c>
      <c r="B453" s="30">
        <f>1*MID(Таблица1[[#This Row],[Ссылка]],FIND("=",Таблица1[[#This Row],[Ссылка]])+1,FIND("&amp;",Таблица1[[#This Row],[Ссылка]])-FIND("=",Таблица1[[#This Row],[Ссылка]])-1)</f>
        <v>110648</v>
      </c>
      <c r="C453" s="30">
        <f>1*MID(Таблица1[[#This Row],[Ссылка]],FIND("&amp;",Таблица1[[#This Row],[Ссылка]])+11,LEN(Таблица1[[#This Row],[Ссылка]])-FIND("&amp;",Таблица1[[#This Row],[Ссылка]])+10)</f>
        <v>318</v>
      </c>
      <c r="D453" s="52" t="s">
        <v>914</v>
      </c>
      <c r="E453" s="48" t="s">
        <v>1404</v>
      </c>
      <c r="F453" s="65" t="s">
        <v>1093</v>
      </c>
      <c r="G453" s="33" t="s">
        <v>215</v>
      </c>
      <c r="H453" s="49" t="s">
        <v>41</v>
      </c>
      <c r="I453" s="45" t="s">
        <v>1065</v>
      </c>
      <c r="J453" s="23" t="s">
        <v>1065</v>
      </c>
      <c r="K4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Row],[Раздел]],G452)),$D$12),CONCATENATE("[SPOILER=",Таблица1[[#This Row],[Раздел]],"]"),""),IF(EXACT(Таблица1[[#This Row],[Подраздел]],H452),"",CONCATENATE(IF(ISBLANK(Таблица1[[#This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Row],[Подраздел]],H454),"",CONCATENATE("[/LIST]",IF(ISBLANK(Таблица1[[#This Row],[Подраздел]]),"","[/SPOILER]"),IF(AND(NOT(EXACT(Таблица1[[#This Row],[Раздел]],G454)),$D$12),"[/SPOILER]",)))))</f>
        <v>[*][B][COLOR=Silver][FRW][/COLOR][/B] [URL=http://promebelclub.ru/forum/showthread.php?p=110648&amp;postcount=318]Ящики Grass Nova Pro [/URL][/LIST][/SPOILER]</v>
      </c>
      <c r="L453" s="33">
        <f>LEN(Таблица1[[#This Row],[Код]])</f>
        <v>154</v>
      </c>
    </row>
    <row r="454" spans="1:12" x14ac:dyDescent="0.25">
      <c r="A454" s="18" t="str">
        <f>IF(OR(AND(Таблица1[[#This Row],[ID сообщения]]=B453,Таблица1[[#This Row],[№ в теме]]=C453),AND(NOT(Таблица1[[#This Row],[ID сообщения]]=B453),NOT(Таблица1[[#This Row],[№ в теме]]=C453))),"",FALSE)</f>
        <v/>
      </c>
      <c r="B454" s="30">
        <f>1*MID(Таблица1[[#This Row],[Ссылка]],FIND("=",Таблица1[[#This Row],[Ссылка]])+1,FIND("&amp;",Таблица1[[#This Row],[Ссылка]])-FIND("=",Таблица1[[#This Row],[Ссылка]])-1)</f>
        <v>220278</v>
      </c>
      <c r="C454" s="30">
        <f>1*MID(Таблица1[[#This Row],[Ссылка]],FIND("&amp;",Таблица1[[#This Row],[Ссылка]])+11,LEN(Таблица1[[#This Row],[Ссылка]])-FIND("&amp;",Таблица1[[#This Row],[Ссылка]])+10)</f>
        <v>563</v>
      </c>
      <c r="D454" s="52" t="s">
        <v>314</v>
      </c>
      <c r="E454" s="33" t="s">
        <v>1405</v>
      </c>
      <c r="F454" s="46" t="s">
        <v>1099</v>
      </c>
      <c r="G454" s="33" t="s">
        <v>215</v>
      </c>
      <c r="H454" s="44" t="s">
        <v>42</v>
      </c>
      <c r="I454" s="45" t="s">
        <v>1065</v>
      </c>
      <c r="J454" s="23" t="s">
        <v>1065</v>
      </c>
      <c r="K4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Row],[Раздел]],G453)),$D$12),CONCATENATE("[SPOILER=",Таблица1[[#This Row],[Раздел]],"]"),""),IF(EXACT(Таблица1[[#This Row],[Подраздел]],H453),"",CONCATENATE(IF(ISBLANK(Таблица1[[#This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Row],[Подраздел]],H455),"",CONCATENATE("[/LIST]",IF(ISBLANK(Таблица1[[#This Row],[Подраздел]]),"","[/SPOILER]"),IF(AND(NOT(EXACT(Таблица1[[#This Row],[Раздел]],G455)),$D$12),"[/SPOILER]",)))))</f>
        <v>[SPOILER=Ящики Hettich][LIST][*][B][COLOR=Blue][B3D][/COLOR][/B] [URL=http://promebelclub.ru/forum/showthread.php?p=220278&amp;postcount=563]Ящик Hettich InnoTech 470 [/URL]</v>
      </c>
      <c r="L454" s="33">
        <f>LEN(Таблица1[[#This Row],[Код]])</f>
        <v>169</v>
      </c>
    </row>
    <row r="455" spans="1:12" x14ac:dyDescent="0.25">
      <c r="A455" s="63" t="str">
        <f>IF(OR(AND(Таблица1[[#This Row],[ID сообщения]]=B454,Таблица1[[#This Row],[№ в теме]]=C454),AND(NOT(Таблица1[[#This Row],[ID сообщения]]=B454),NOT(Таблица1[[#This Row],[№ в теме]]=C454))),"",FALSE)</f>
        <v/>
      </c>
      <c r="B455" s="33">
        <f>1*MID(Таблица1[[#This Row],[Ссылка]],FIND("=",Таблица1[[#This Row],[Ссылка]])+1,FIND("&amp;",Таблица1[[#This Row],[Ссылка]])-FIND("=",Таблица1[[#This Row],[Ссылка]])-1)</f>
        <v>253612</v>
      </c>
      <c r="C455" s="33">
        <f>1*MID(Таблица1[[#This Row],[Ссылка]],FIND("&amp;",Таблица1[[#This Row],[Ссылка]])+11,LEN(Таблица1[[#This Row],[Ссылка]])-FIND("&amp;",Таблица1[[#This Row],[Ссылка]])+10)</f>
        <v>628</v>
      </c>
      <c r="D455" s="53" t="s">
        <v>648</v>
      </c>
      <c r="E455" s="33" t="s">
        <v>1985</v>
      </c>
      <c r="F455" s="46" t="s">
        <v>1094</v>
      </c>
      <c r="G455" s="33" t="s">
        <v>215</v>
      </c>
      <c r="H455" s="33" t="s">
        <v>42</v>
      </c>
      <c r="I455" s="45" t="s">
        <v>1065</v>
      </c>
      <c r="J455" s="23" t="s">
        <v>1065</v>
      </c>
      <c r="K4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Row],[Раздел]],G454)),$D$12),CONCATENATE("[SPOILER=",Таблица1[[#This Row],[Раздел]],"]"),""),IF(EXACT(Таблица1[[#This Row],[Подраздел]],H454),"",CONCATENATE(IF(ISBLANK(Таблица1[[#This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Row],[Подраздел]],H456),"",CONCATENATE("[/LIST]",IF(ISBLANK(Таблица1[[#This Row],[Подраздел]]),"","[/SPOILER]"),IF(AND(NOT(EXACT(Таблица1[[#This Row],[Раздел]],G456)),$D$12),"[/SPOILER]",)))))</f>
        <v>[*][B][COLOR=Black][LDW][/COLOR][/B] [URL=http://promebelclub.ru/forum/showthread.php?p=253612&amp;postcount=628]Ящик InnoTech от Hettich в формате и 70х470 и 144х470[/URL]</v>
      </c>
      <c r="L455" s="33">
        <f>LEN(Таблица1[[#This Row],[Код]])</f>
        <v>168</v>
      </c>
    </row>
    <row r="456" spans="1:12" x14ac:dyDescent="0.25">
      <c r="A456" s="59" t="str">
        <f>IF(OR(AND(Таблица1[[#This Row],[ID сообщения]]=B455,Таблица1[[#This Row],[№ в теме]]=C455),AND(NOT(Таблица1[[#This Row],[ID сообщения]]=B455),NOT(Таблица1[[#This Row],[№ в теме]]=C455))),"",FALSE)</f>
        <v/>
      </c>
      <c r="B456" s="60">
        <f>1*MID(Таблица1[[#This Row],[Ссылка]],FIND("=",Таблица1[[#This Row],[Ссылка]])+1,FIND("&amp;",Таблица1[[#This Row],[Ссылка]])-FIND("=",Таблица1[[#This Row],[Ссылка]])-1)</f>
        <v>356086</v>
      </c>
      <c r="C456" s="60">
        <f>1*MID(Таблица1[[#This Row],[Ссылка]],FIND("&amp;",Таблица1[[#This Row],[Ссылка]])+11,LEN(Таблица1[[#This Row],[Ссылка]])-FIND("&amp;",Таблица1[[#This Row],[Ссылка]])+10)</f>
        <v>933</v>
      </c>
      <c r="D456" s="53" t="s">
        <v>1074</v>
      </c>
      <c r="E456" s="63" t="s">
        <v>1406</v>
      </c>
      <c r="F456" s="23" t="s">
        <v>1098</v>
      </c>
      <c r="G456" s="38" t="s">
        <v>215</v>
      </c>
      <c r="H456" s="21" t="s">
        <v>42</v>
      </c>
      <c r="I456" s="23" t="s">
        <v>1065</v>
      </c>
      <c r="J456" s="23" t="s">
        <v>1065</v>
      </c>
      <c r="K4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Row],[Раздел]],G455)),$D$12),CONCATENATE("[SPOILER=",Таблица1[[#This Row],[Раздел]],"]"),""),IF(EXACT(Таблица1[[#This Row],[Подраздел]],H455),"",CONCATENATE(IF(ISBLANK(Таблица1[[#This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Row],[Подраздел]],H457),"",CONCATENATE("[/LIST]",IF(ISBLANK(Таблица1[[#This Row],[Подраздел]]),"","[/SPOILER]"),IF(AND(NOT(EXACT(Таблица1[[#This Row],[Раздел]],G457)),$D$12),"[/SPOILER]",)))))</f>
        <v>[*][B][COLOR=DarkSlateBlue][DXF][/COLOR][/B] [URL=http://promebelclub.ru/forum/showthread.php?p=356086&amp;postcount=933]Ящики Hettich [/URL][/LIST][/SPOILER]</v>
      </c>
      <c r="L456" s="39">
        <f>LEN(Таблица1[[#This Row],[Код]])</f>
        <v>154</v>
      </c>
    </row>
    <row r="457" spans="1:12" x14ac:dyDescent="0.25">
      <c r="A457" s="18" t="str">
        <f>IF(OR(AND(Таблица1[[#This Row],[ID сообщения]]=B456,Таблица1[[#This Row],[№ в теме]]=C456),AND(NOT(Таблица1[[#This Row],[ID сообщения]]=B456),NOT(Таблица1[[#This Row],[№ в теме]]=C456))),"",FALSE)</f>
        <v/>
      </c>
      <c r="B457" s="30">
        <f>1*MID(Таблица1[[#This Row],[Ссылка]],FIND("=",Таблица1[[#This Row],[Ссылка]])+1,FIND("&amp;",Таблица1[[#This Row],[Ссылка]])-FIND("=",Таблица1[[#This Row],[Ссылка]])-1)</f>
        <v>256859</v>
      </c>
      <c r="C457" s="30">
        <f>1*MID(Таблица1[[#This Row],[Ссылка]],FIND("&amp;",Таблица1[[#This Row],[Ссылка]])+11,LEN(Таблица1[[#This Row],[Ссылка]])-FIND("&amp;",Таблица1[[#This Row],[Ссылка]])+10)</f>
        <v>634</v>
      </c>
      <c r="D457" s="52" t="s">
        <v>649</v>
      </c>
      <c r="E457" s="33" t="s">
        <v>650</v>
      </c>
      <c r="F457" s="46"/>
      <c r="G457" s="33" t="s">
        <v>215</v>
      </c>
      <c r="H457" s="33" t="s">
        <v>339</v>
      </c>
      <c r="I457" s="45" t="s">
        <v>1065</v>
      </c>
      <c r="J457" s="23" t="s">
        <v>1065</v>
      </c>
      <c r="K4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Row],[Раздел]],G456)),$D$12),CONCATENATE("[SPOILER=",Таблица1[[#This Row],[Раздел]],"]"),""),IF(EXACT(Таблица1[[#This Row],[Подраздел]],H456),"",CONCATENATE(IF(ISBLANK(Таблица1[[#This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Row],[Подраздел]],H458),"",CONCATENATE("[/LIST]",IF(ISBLANK(Таблица1[[#This Row],[Подраздел]]),"","[/SPOILER]"),IF(AND(NOT(EXACT(Таблица1[[#This Row],[Раздел]],G458)),$D$12),"[/SPOILER]",)))))</f>
        <v>[SPOILER=Ящики разные][LIST][*][URL=http://promebelclub.ru/forum/showthread.php?p=256859&amp;postcount=634]Выдвижные ящики LS Box 450 (реллинг.двойной реллинг)[/URL]</v>
      </c>
      <c r="L457" s="33">
        <f>LEN(Таблица1[[#This Row],[Код]])</f>
        <v>161</v>
      </c>
    </row>
    <row r="458" spans="1:12" x14ac:dyDescent="0.25">
      <c r="A458" s="18" t="str">
        <f>IF(OR(AND(Таблица1[[#This Row],[ID сообщения]]=B457,Таблица1[[#This Row],[№ в теме]]=C457),AND(NOT(Таблица1[[#This Row],[ID сообщения]]=B457),NOT(Таблица1[[#This Row],[№ в теме]]=C457))),"",FALSE)</f>
        <v/>
      </c>
      <c r="B458" s="30">
        <f>1*MID(Таблица1[[#This Row],[Ссылка]],FIND("=",Таблица1[[#This Row],[Ссылка]])+1,FIND("&amp;",Таблица1[[#This Row],[Ссылка]])-FIND("=",Таблица1[[#This Row],[Ссылка]])-1)</f>
        <v>290727</v>
      </c>
      <c r="C458" s="30">
        <f>1*MID(Таблица1[[#This Row],[Ссылка]],FIND("&amp;",Таблица1[[#This Row],[Ссылка]])+11,LEN(Таблица1[[#This Row],[Ссылка]])-FIND("&amp;",Таблица1[[#This Row],[Ссылка]])+10)</f>
        <v>748</v>
      </c>
      <c r="D458" s="52" t="s">
        <v>668</v>
      </c>
      <c r="E458" s="33" t="s">
        <v>669</v>
      </c>
      <c r="F458" s="46"/>
      <c r="G458" s="33" t="s">
        <v>215</v>
      </c>
      <c r="H458" s="44" t="s">
        <v>339</v>
      </c>
      <c r="I458" s="45" t="s">
        <v>1065</v>
      </c>
      <c r="J458" s="46" t="s">
        <v>471</v>
      </c>
      <c r="K4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Row],[Раздел]],G457)),$D$12),CONCATENATE("[SPOILER=",Таблица1[[#This Row],[Раздел]],"]"),""),IF(EXACT(Таблица1[[#This Row],[Подраздел]],H457),"",CONCATENATE(IF(ISBLANK(Таблица1[[#This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Row],[Подраздел]],H459),"",CONCATENATE("[/LIST]",IF(ISBLANK(Таблица1[[#This Row],[Подраздел]]),"","[/SPOILER]"),IF(AND(NOT(EXACT(Таблица1[[#This Row],[Раздел]],G459)),$D$12),"[/SPOILER]",)))))</f>
        <v>[*][URL=http://promebelclub.ru/forum/showthread.php?p=290727&amp;postcount=748]Выдвижные ящики. Подборка[/URL]</v>
      </c>
      <c r="L458" s="33">
        <f>LEN(Таблица1[[#This Row],[Код]])</f>
        <v>106</v>
      </c>
    </row>
    <row r="459" spans="1:12" x14ac:dyDescent="0.25">
      <c r="A459" s="18" t="str">
        <f>IF(OR(AND(Таблица1[[#This Row],[ID сообщения]]=B458,Таблица1[[#This Row],[№ в теме]]=C458),AND(NOT(Таблица1[[#This Row],[ID сообщения]]=B458),NOT(Таблица1[[#This Row],[№ в теме]]=C458))),"",FALSE)</f>
        <v/>
      </c>
      <c r="B459" s="30">
        <f>1*MID(Таблица1[[#This Row],[Ссылка]],FIND("=",Таблица1[[#This Row],[Ссылка]])+1,FIND("&amp;",Таблица1[[#This Row],[Ссылка]])-FIND("=",Таблица1[[#This Row],[Ссылка]])-1)</f>
        <v>31588</v>
      </c>
      <c r="C459" s="30">
        <f>1*MID(Таблица1[[#This Row],[Ссылка]],FIND("&amp;",Таблица1[[#This Row],[Ссылка]])+11,LEN(Таблица1[[#This Row],[Ссылка]])-FIND("&amp;",Таблица1[[#This Row],[Ссылка]])+10)</f>
        <v>151</v>
      </c>
      <c r="D459" s="52" t="s">
        <v>517</v>
      </c>
      <c r="E459" s="33" t="s">
        <v>518</v>
      </c>
      <c r="F459" s="46"/>
      <c r="G459" s="33" t="s">
        <v>215</v>
      </c>
      <c r="H459" s="33" t="s">
        <v>339</v>
      </c>
      <c r="I459" s="45" t="s">
        <v>1065</v>
      </c>
      <c r="J459" s="23" t="s">
        <v>1065</v>
      </c>
      <c r="K4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Row],[Раздел]],G458)),$D$12),CONCATENATE("[SPOILER=",Таблица1[[#This Row],[Раздел]],"]"),""),IF(EXACT(Таблица1[[#This Row],[Подраздел]],H458),"",CONCATENATE(IF(ISBLANK(Таблица1[[#This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Row],[Подраздел]],H460),"",CONCATENATE("[/LIST]",IF(ISBLANK(Таблица1[[#This Row],[Подраздел]]),"","[/SPOILER]"),IF(AND(NOT(EXACT(Таблица1[[#This Row],[Раздел]],G460)),$D$12),"[/SPOILER]",)))))</f>
        <v>[*][URL=http://promebelclub.ru/forum/showthread.php?p=31588&amp;postcount=151]Клавиатурные полки с направляющими[/URL]</v>
      </c>
      <c r="L459" s="33">
        <f>LEN(Таблица1[[#This Row],[Код]])</f>
        <v>114</v>
      </c>
    </row>
    <row r="460" spans="1:12" x14ac:dyDescent="0.25">
      <c r="A460" s="59" t="str">
        <f>IF(OR(AND(Таблица1[[#This Row],[ID сообщения]]=B459,Таблица1[[#This Row],[№ в теме]]=C459),AND(NOT(Таблица1[[#This Row],[ID сообщения]]=B459),NOT(Таблица1[[#This Row],[№ в теме]]=C459))),"",FALSE)</f>
        <v/>
      </c>
      <c r="B460" s="60">
        <f>1*MID(Таблица1[[#This Row],[Ссылка]],FIND("=",Таблица1[[#This Row],[Ссылка]])+1,FIND("&amp;",Таблица1[[#This Row],[Ссылка]])-FIND("=",Таблица1[[#This Row],[Ссылка]])-1)</f>
        <v>372842</v>
      </c>
      <c r="C460" s="60">
        <f>1*MID(Таблица1[[#This Row],[Ссылка]],FIND("&amp;",Таблица1[[#This Row],[Ссылка]])+11,LEN(Таблица1[[#This Row],[Ссылка]])-FIND("&amp;",Таблица1[[#This Row],[Ссылка]])+10)</f>
        <v>1082</v>
      </c>
      <c r="D460" s="53" t="s">
        <v>2046</v>
      </c>
      <c r="E460" s="63" t="s">
        <v>2047</v>
      </c>
      <c r="F460" s="23" t="s">
        <v>1095</v>
      </c>
      <c r="G460" s="38" t="s">
        <v>215</v>
      </c>
      <c r="H460" s="21" t="s">
        <v>339</v>
      </c>
      <c r="I460" s="23" t="s">
        <v>1065</v>
      </c>
      <c r="J460" s="23" t="s">
        <v>1065</v>
      </c>
      <c r="K4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Row],[Раздел]],G459)),$D$12),CONCATENATE("[SPOILER=",Таблица1[[#This Row],[Раздел]],"]"),""),IF(EXACT(Таблица1[[#This Row],[Подраздел]],H459),"",CONCATENATE(IF(ISBLANK(Таблица1[[#This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Row],[Подраздел]],H461),"",CONCATENATE("[/LIST]",IF(ISBLANK(Таблица1[[#This Row],[Подраздел]]),"","[/SPOILER]"),IF(AND(NOT(EXACT(Таблица1[[#This Row],[Раздел]],G461)),$D$12),"[/SPOILER]",)))))</f>
        <v>[*][B][COLOR=Gray][F3D][/COLOR][/B] [URL=http://promebelclub.ru/forum/showthread.php?p=372842&amp;postcount=1082]Фурнитура Гратис[/URL]</v>
      </c>
      <c r="L460" s="39">
        <f>LEN(Таблица1[[#This Row],[Код]])</f>
        <v>131</v>
      </c>
    </row>
    <row r="461" spans="1:12" x14ac:dyDescent="0.25">
      <c r="A461" s="18" t="str">
        <f>IF(OR(AND(Таблица1[[#This Row],[ID сообщения]]=B460,Таблица1[[#This Row],[№ в теме]]=C460),AND(NOT(Таблица1[[#This Row],[ID сообщения]]=B460),NOT(Таблица1[[#This Row],[№ в теме]]=C460))),"",FALSE)</f>
        <v/>
      </c>
      <c r="B461" s="30">
        <f>1*MID(Таблица1[[#This Row],[Ссылка]],FIND("=",Таблица1[[#This Row],[Ссылка]])+1,FIND("&amp;",Таблица1[[#This Row],[Ссылка]])-FIND("=",Таблица1[[#This Row],[Ссылка]])-1)</f>
        <v>262303</v>
      </c>
      <c r="C461" s="30">
        <f>1*MID(Таблица1[[#This Row],[Ссылка]],FIND("&amp;",Таблица1[[#This Row],[Ссылка]])+11,LEN(Таблица1[[#This Row],[Ссылка]])-FIND("&amp;",Таблица1[[#This Row],[Ссылка]])+10)</f>
        <v>670</v>
      </c>
      <c r="D461" s="52" t="s">
        <v>656</v>
      </c>
      <c r="E461" s="33" t="s">
        <v>657</v>
      </c>
      <c r="F461" s="46"/>
      <c r="G461" s="33" t="s">
        <v>215</v>
      </c>
      <c r="H461" s="44" t="s">
        <v>339</v>
      </c>
      <c r="I461" s="45" t="s">
        <v>1065</v>
      </c>
      <c r="J461" s="46" t="s">
        <v>471</v>
      </c>
      <c r="K4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Row],[Раздел]],G460)),$D$12),CONCATENATE("[SPOILER=",Таблица1[[#This Row],[Раздел]],"]"),""),IF(EXACT(Таблица1[[#This Row],[Подраздел]],H460),"",CONCATENATE(IF(ISBLANK(Таблица1[[#This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Row],[Подраздел]],H462),"",CONCATENATE("[/LIST]",IF(ISBLANK(Таблица1[[#This Row],[Подраздел]]),"","[/SPOILER]"),IF(AND(NOT(EXACT(Таблица1[[#This Row],[Раздел]],G462)),$D$12),"[/SPOILER]",)))))</f>
        <v>[*][URL=http://promebelclub.ru/forum/showthread.php?p=262303&amp;postcount=670]Ящик для направляющих с насадным монтажом[/URL]</v>
      </c>
      <c r="L461" s="33">
        <f>LEN(Таблица1[[#This Row],[Код]])</f>
        <v>122</v>
      </c>
    </row>
    <row r="462" spans="1:12" x14ac:dyDescent="0.25">
      <c r="A462" s="63" t="str">
        <f>IF(OR(AND(Таблица1[[#This Row],[ID сообщения]]=B461,Таблица1[[#This Row],[№ в теме]]=C461),AND(NOT(Таблица1[[#This Row],[ID сообщения]]=B461),NOT(Таблица1[[#This Row],[№ в теме]]=C461))),"",FALSE)</f>
        <v/>
      </c>
      <c r="B462" s="33">
        <f>1*MID(Таблица1[[#This Row],[Ссылка]],FIND("=",Таблица1[[#This Row],[Ссылка]])+1,FIND("&amp;",Таблица1[[#This Row],[Ссылка]])-FIND("=",Таблица1[[#This Row],[Ссылка]])-1)</f>
        <v>345470</v>
      </c>
      <c r="C462" s="33">
        <f>1*MID(Таблица1[[#This Row],[Ссылка]],FIND("&amp;",Таблица1[[#This Row],[Ссылка]])+11,LEN(Таблица1[[#This Row],[Ссылка]])-FIND("&amp;",Таблица1[[#This Row],[Ссылка]])+10)</f>
        <v>902</v>
      </c>
      <c r="D462" s="53" t="s">
        <v>193</v>
      </c>
      <c r="E462" s="33" t="s">
        <v>1407</v>
      </c>
      <c r="F462" s="46" t="s">
        <v>1095</v>
      </c>
      <c r="G462" s="47" t="s">
        <v>215</v>
      </c>
      <c r="H462" s="33" t="s">
        <v>339</v>
      </c>
      <c r="I462" s="45" t="s">
        <v>1065</v>
      </c>
      <c r="J462" s="23" t="s">
        <v>1065</v>
      </c>
      <c r="K4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Row],[Раздел]],G461)),$D$12),CONCATENATE("[SPOILER=",Таблица1[[#This Row],[Раздел]],"]"),""),IF(EXACT(Таблица1[[#This Row],[Подраздел]],H461),"",CONCATENATE(IF(ISBLANK(Таблица1[[#This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Row],[Подраздел]],H463),"",CONCATENATE("[/LIST]",IF(ISBLANK(Таблица1[[#This Row],[Подраздел]]),"","[/SPOILER]"),IF(AND(NOT(EXACT(Таблица1[[#This Row],[Раздел]],G463)),$D$12),"[/SPOILER]",)))))</f>
        <v>[*][B][COLOR=Gray][F3D][/COLOR][/B] [URL=http://promebelclub.ru/forum/showthread.php?p=345470&amp;postcount=902]Ящик на шариковых направляющих 45 мм, 250-550 мм [/URL]</v>
      </c>
      <c r="L462" s="33">
        <f>LEN(Таблица1[[#This Row],[Код]])</f>
        <v>163</v>
      </c>
    </row>
    <row r="463" spans="1:12" x14ac:dyDescent="0.25">
      <c r="A463" s="18" t="str">
        <f>IF(OR(AND(Таблица1[[#This Row],[ID сообщения]]=B462,Таблица1[[#This Row],[№ в теме]]=C462),AND(NOT(Таблица1[[#This Row],[ID сообщения]]=B462),NOT(Таблица1[[#This Row],[№ в теме]]=C462))),"",FALSE)</f>
        <v/>
      </c>
      <c r="B463" s="30">
        <f>1*MID(Таблица1[[#This Row],[Ссылка]],FIND("=",Таблица1[[#This Row],[Ссылка]])+1,FIND("&amp;",Таблица1[[#This Row],[Ссылка]])-FIND("=",Таблица1[[#This Row],[Ссылка]])-1)</f>
        <v>89633</v>
      </c>
      <c r="C463" s="30">
        <f>1*MID(Таблица1[[#This Row],[Ссылка]],FIND("&amp;",Таблица1[[#This Row],[Ссылка]])+11,LEN(Таблица1[[#This Row],[Ссылка]])-FIND("&amp;",Таблица1[[#This Row],[Ссылка]])+10)</f>
        <v>296</v>
      </c>
      <c r="D463" s="52" t="s">
        <v>953</v>
      </c>
      <c r="E463" s="33" t="s">
        <v>1408</v>
      </c>
      <c r="F463" s="46" t="s">
        <v>1093</v>
      </c>
      <c r="G463" s="33" t="s">
        <v>215</v>
      </c>
      <c r="H463" s="33" t="s">
        <v>339</v>
      </c>
      <c r="I463" s="45" t="s">
        <v>1065</v>
      </c>
      <c r="J463" s="23" t="s">
        <v>1065</v>
      </c>
      <c r="K4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Row],[Раздел]],G462)),$D$12),CONCATENATE("[SPOILER=",Таблица1[[#This Row],[Раздел]],"]"),""),IF(EXACT(Таблица1[[#This Row],[Подраздел]],H462),"",CONCATENATE(IF(ISBLANK(Таблица1[[#This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Row],[Подраздел]],H464),"",CONCATENATE("[/LIST]",IF(ISBLANK(Таблица1[[#This Row],[Подраздел]]),"","[/SPOILER]"),IF(AND(NOT(EXACT(Таблица1[[#This Row],[Раздел]],G464)),$D$12),"[/SPOILER]",)))))</f>
        <v>[*][B][COLOR=Silver][FRW][/COLOR][/B] [URL=http://promebelclub.ru/forum/showthread.php?p=89633&amp;postcount=296]Ящик с боковыми роликами на колёсах [/URL]</v>
      </c>
      <c r="L463" s="33">
        <f>LEN(Таблица1[[#This Row],[Код]])</f>
        <v>151</v>
      </c>
    </row>
    <row r="464" spans="1:12" x14ac:dyDescent="0.25">
      <c r="A464" s="59" t="str">
        <f>IF(OR(AND(Таблица1[[#This Row],[ID сообщения]]=B463,Таблица1[[#This Row],[№ в теме]]=C463),AND(NOT(Таблица1[[#This Row],[ID сообщения]]=B463),NOT(Таблица1[[#This Row],[№ в теме]]=C463))),"",FALSE)</f>
        <v/>
      </c>
      <c r="B464" s="60">
        <f>1*MID(Таблица1[[#This Row],[Ссылка]],FIND("=",Таблица1[[#This Row],[Ссылка]])+1,FIND("&amp;",Таблица1[[#This Row],[Ссылка]])-FIND("=",Таблица1[[#This Row],[Ссылка]])-1)</f>
        <v>372917</v>
      </c>
      <c r="C464" s="60">
        <f>1*MID(Таблица1[[#This Row],[Ссылка]],FIND("&amp;",Таблица1[[#This Row],[Ссылка]])+11,LEN(Таблица1[[#This Row],[Ссылка]])-FIND("&amp;",Таблица1[[#This Row],[Ссылка]])+10)</f>
        <v>1084</v>
      </c>
      <c r="D464" s="53" t="s">
        <v>2048</v>
      </c>
      <c r="E464" s="63" t="s">
        <v>2049</v>
      </c>
      <c r="F464" s="23" t="s">
        <v>1095</v>
      </c>
      <c r="G464" s="38" t="s">
        <v>215</v>
      </c>
      <c r="H464" s="21" t="s">
        <v>339</v>
      </c>
      <c r="I464" s="23" t="s">
        <v>1065</v>
      </c>
      <c r="J464" s="23" t="s">
        <v>1065</v>
      </c>
      <c r="K4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Row],[Раздел]],G463)),$D$12),CONCATENATE("[SPOILER=",Таблица1[[#This Row],[Раздел]],"]"),""),IF(EXACT(Таблица1[[#This Row],[Подраздел]],H463),"",CONCATENATE(IF(ISBLANK(Таблица1[[#This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Row],[Подраздел]],H465),"",CONCATENATE("[/LIST]",IF(ISBLANK(Таблица1[[#This Row],[Подраздел]]),"","[/SPOILER]"),IF(AND(NOT(EXACT(Таблица1[[#This Row],[Раздел]],G465)),$D$12),"[/SPOILER]",)))))</f>
        <v>[*][B][COLOR=Gray][F3D][/COLOR][/B] [URL=http://promebelclub.ru/forum/showthread.php?p=372917&amp;postcount=1084]Ящики Newline 84 и 199 мм, 500 мм, Firmax[/URL][/LIST][/SPOILER]</v>
      </c>
      <c r="L464" s="39">
        <f>LEN(Таблица1[[#This Row],[Код]])</f>
        <v>173</v>
      </c>
    </row>
    <row r="465" spans="1:12" x14ac:dyDescent="0.25">
      <c r="A465" s="18" t="str">
        <f>IF(OR(AND(Таблица1[[#This Row],[ID сообщения]]=B464,Таблица1[[#This Row],[№ в теме]]=C464),AND(NOT(Таблица1[[#This Row],[ID сообщения]]=B464),NOT(Таблица1[[#This Row],[№ в теме]]=C464))),"",FALSE)</f>
        <v/>
      </c>
      <c r="B465" s="30">
        <f>1*MID(Таблица1[[#This Row],[Ссылка]],FIND("=",Таблица1[[#This Row],[Ссылка]])+1,FIND("&amp;",Таблица1[[#This Row],[Ссылка]])-FIND("=",Таблица1[[#This Row],[Ссылка]])-1)</f>
        <v>188150</v>
      </c>
      <c r="C465" s="30">
        <f>1*MID(Таблица1[[#This Row],[Ссылка]],FIND("&amp;",Таблица1[[#This Row],[Ссылка]])+11,LEN(Таблица1[[#This Row],[Ссылка]])-FIND("&amp;",Таблица1[[#This Row],[Ссылка]])+10)</f>
        <v>480</v>
      </c>
      <c r="D465" s="52" t="s">
        <v>313</v>
      </c>
      <c r="E465" s="33" t="s">
        <v>1409</v>
      </c>
      <c r="F465" s="46" t="s">
        <v>1095</v>
      </c>
      <c r="G465" s="33" t="s">
        <v>215</v>
      </c>
      <c r="H465" s="44"/>
      <c r="I465" s="45" t="s">
        <v>1065</v>
      </c>
      <c r="J465" s="23" t="s">
        <v>1065</v>
      </c>
      <c r="K4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Row],[Раздел]],G464)),$D$12),CONCATENATE("[SPOILER=",Таблица1[[#This Row],[Раздел]],"]"),""),IF(EXACT(Таблица1[[#This Row],[Подраздел]],H464),"",CONCATENATE(IF(ISBLANK(Таблица1[[#This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Row],[Подраздел]],H466),"",CONCATENATE("[/LIST]",IF(ISBLANK(Таблица1[[#This Row],[Подраздел]]),"","[/SPOILER]"),IF(AND(NOT(EXACT(Таблица1[[#This Row],[Раздел]],G466)),$D$12),"[/SPOILER]",)))))</f>
        <v>[LIST][*][B][COLOR=Gray][F3D][/COLOR][/B] [URL=http://promebelclub.ru/forum/showthread.php?p=188150&amp;postcount=480]DMC Активатор мех-ма для ролик. направл.(DMC29I) [/URL]</v>
      </c>
      <c r="L465" s="33">
        <f>LEN(Таблица1[[#This Row],[Код]])</f>
        <v>169</v>
      </c>
    </row>
    <row r="466" spans="1:12" x14ac:dyDescent="0.25">
      <c r="A466" s="59" t="str">
        <f>IF(OR(AND(Таблица1[[#This Row],[ID сообщения]]=B465,Таблица1[[#This Row],[№ в теме]]=C465),AND(NOT(Таблица1[[#This Row],[ID сообщения]]=B465),NOT(Таблица1[[#This Row],[№ в теме]]=C465))),"",FALSE)</f>
        <v/>
      </c>
      <c r="B466" s="60">
        <f>1*MID(Таблица1[[#This Row],[Ссылка]],FIND("=",Таблица1[[#This Row],[Ссылка]])+1,FIND("&amp;",Таблица1[[#This Row],[Ссылка]])-FIND("=",Таблица1[[#This Row],[Ссылка]])-1)</f>
        <v>355264</v>
      </c>
      <c r="C466" s="60">
        <f>1*MID(Таблица1[[#This Row],[Ссылка]],FIND("&amp;",Таблица1[[#This Row],[Ссылка]])+11,LEN(Таблица1[[#This Row],[Ссылка]])-FIND("&amp;",Таблица1[[#This Row],[Ссылка]])+10)</f>
        <v>923</v>
      </c>
      <c r="D466" s="53" t="s">
        <v>1069</v>
      </c>
      <c r="E466" s="63" t="s">
        <v>1410</v>
      </c>
      <c r="F466" s="23" t="s">
        <v>1095</v>
      </c>
      <c r="G466" s="38" t="s">
        <v>215</v>
      </c>
      <c r="H466" s="21"/>
      <c r="I466" s="23" t="s">
        <v>1065</v>
      </c>
      <c r="J466" s="23" t="s">
        <v>1065</v>
      </c>
      <c r="K4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Row],[Раздел]],G465)),$D$12),CONCATENATE("[SPOILER=",Таблица1[[#This Row],[Раздел]],"]"),""),IF(EXACT(Таблица1[[#This Row],[Подраздел]],H465),"",CONCATENATE(IF(ISBLANK(Таблица1[[#This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Row],[Подраздел]],H467),"",CONCATENATE("[/LIST]",IF(ISBLANK(Таблица1[[#This Row],[Подраздел]]),"","[/SPOILER]"),IF(AND(NOT(EXACT(Таблица1[[#This Row],[Раздел]],G467)),$D$12),"[/SPOILER]",)))))</f>
        <v>[*][B][COLOR=Gray][F3D][/COLOR][/B] [URL=http://promebelclub.ru/forum/showthread.php?p=355264&amp;postcount=923]Доводчик для ящиков Blum [/URL]</v>
      </c>
      <c r="L466" s="39">
        <f>LEN(Таблица1[[#This Row],[Код]])</f>
        <v>139</v>
      </c>
    </row>
    <row r="467" spans="1:12" x14ac:dyDescent="0.25">
      <c r="A467" s="18" t="str">
        <f>IF(OR(AND(Таблица1[[#This Row],[ID сообщения]]=B466,Таблица1[[#This Row],[№ в теме]]=C466),AND(NOT(Таблица1[[#This Row],[ID сообщения]]=B466),NOT(Таблица1[[#This Row],[№ в теме]]=C466))),"",FALSE)</f>
        <v/>
      </c>
      <c r="B467" s="30">
        <f>1*MID(Таблица1[[#This Row],[Ссылка]],FIND("=",Таблица1[[#This Row],[Ссылка]])+1,FIND("&amp;",Таблица1[[#This Row],[Ссылка]])-FIND("=",Таблица1[[#This Row],[Ссылка]])-1)</f>
        <v>188150</v>
      </c>
      <c r="C467" s="30">
        <f>1*MID(Таблица1[[#This Row],[Ссылка]],FIND("&amp;",Таблица1[[#This Row],[Ссылка]])+11,LEN(Таблица1[[#This Row],[Ссылка]])-FIND("&amp;",Таблица1[[#This Row],[Ссылка]])+10)</f>
        <v>480</v>
      </c>
      <c r="D467" s="52" t="s">
        <v>313</v>
      </c>
      <c r="E467" s="33" t="s">
        <v>1411</v>
      </c>
      <c r="F467" s="46" t="s">
        <v>1095</v>
      </c>
      <c r="G467" s="33" t="s">
        <v>215</v>
      </c>
      <c r="H467" s="44"/>
      <c r="I467" s="45" t="s">
        <v>1065</v>
      </c>
      <c r="J467" s="23" t="s">
        <v>1065</v>
      </c>
      <c r="K4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Row],[Раздел]],G466)),$D$12),CONCATENATE("[SPOILER=",Таблица1[[#This Row],[Раздел]],"]"),""),IF(EXACT(Таблица1[[#This Row],[Подраздел]],H466),"",CONCATENATE(IF(ISBLANK(Таблица1[[#This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Row],[Подраздел]],H468),"",CONCATENATE("[/LIST]",IF(ISBLANK(Таблица1[[#This Row],[Подраздел]]),"","[/SPOILER]"),IF(AND(NOT(EXACT(Таблица1[[#This Row],[Раздел]],G468)),$D$12),"[/SPOILER]",)))))</f>
        <v>[*][B][COLOR=Gray][F3D][/COLOR][/B] [URL=http://promebelclub.ru/forum/showthread.php?p=188150&amp;postcount=480]Механизм Плавного закрывания Для Метабоксов [/URL][/LIST]</v>
      </c>
      <c r="L467" s="33">
        <f>LEN(Таблица1[[#This Row],[Код]])</f>
        <v>165</v>
      </c>
    </row>
    <row r="468" spans="1:12" x14ac:dyDescent="0.25">
      <c r="A468" s="25" t="str">
        <f>IF(OR(AND(Таблица1[[#This Row],[ID сообщения]]=B467,Таблица1[[#This Row],[№ в теме]]=C467),AND(NOT(Таблица1[[#This Row],[ID сообщения]]=B467),NOT(Таблица1[[#This Row],[№ в теме]]=C467))),"",FALSE)</f>
        <v/>
      </c>
      <c r="B468" s="32">
        <f>1*MID(Таблица1[[#This Row],[Ссылка]],FIND("=",Таблица1[[#This Row],[Ссылка]])+1,FIND("&amp;",Таблица1[[#This Row],[Ссылка]])-FIND("=",Таблица1[[#This Row],[Ссылка]])-1)</f>
        <v>131659</v>
      </c>
      <c r="C468" s="32">
        <f>1*MID(Таблица1[[#This Row],[Ссылка]],FIND("&amp;",Таблица1[[#This Row],[Ссылка]])+11,LEN(Таблица1[[#This Row],[Ссылка]])-FIND("&amp;",Таблица1[[#This Row],[Ссылка]])+10)</f>
        <v>360</v>
      </c>
      <c r="D468" s="54" t="s">
        <v>897</v>
      </c>
      <c r="E468" s="48" t="s">
        <v>898</v>
      </c>
      <c r="F468" s="65"/>
      <c r="G468" s="49" t="s">
        <v>216</v>
      </c>
      <c r="H468" s="49" t="s">
        <v>44</v>
      </c>
      <c r="I468" s="45" t="s">
        <v>1065</v>
      </c>
      <c r="J468" s="23" t="s">
        <v>1065</v>
      </c>
      <c r="K4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Row],[Раздел]],G467)),$D$12),CONCATENATE("[SPOILER=",Таблица1[[#This Row],[Раздел]],"]"),""),IF(EXACT(Таблица1[[#This Row],[Подраздел]],H467),"",CONCATENATE(IF(ISBLANK(Таблица1[[#This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Row],[Подраздел]],H469),"",CONCATENATE("[/LIST]",IF(ISBLANK(Таблица1[[#This Row],[Подраздел]]),"","[/SPOILER]"),IF(AND(NOT(EXACT(Таблица1[[#This Row],[Раздел]],G469)),$D$12),"[/SPOILER]",)))))</f>
        <v>[SPOILER=Опорные системы раздвижения][LIST][*][URL=http://promebelclub.ru/forum/showthread.php?p=131659&amp;postcount=360]Безрамочная система SKM-30[/URL]</v>
      </c>
      <c r="L468" s="33">
        <f>LEN(Таблица1[[#This Row],[Код]])</f>
        <v>150</v>
      </c>
    </row>
    <row r="469" spans="1:12" x14ac:dyDescent="0.25">
      <c r="A469" s="18" t="str">
        <f>IF(OR(AND(Таблица1[[#This Row],[ID сообщения]]=B468,Таблица1[[#This Row],[№ в теме]]=C468),AND(NOT(Таблица1[[#This Row],[ID сообщения]]=B468),NOT(Таблица1[[#This Row],[№ в теме]]=C468))),"",FALSE)</f>
        <v/>
      </c>
      <c r="B469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469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469" s="52" t="s">
        <v>753</v>
      </c>
      <c r="E469" s="33" t="s">
        <v>1412</v>
      </c>
      <c r="F469" s="46" t="s">
        <v>1093</v>
      </c>
      <c r="G469" s="33" t="s">
        <v>216</v>
      </c>
      <c r="H469" s="33" t="s">
        <v>44</v>
      </c>
      <c r="I469" s="45" t="s">
        <v>1065</v>
      </c>
      <c r="J469" s="46" t="s">
        <v>471</v>
      </c>
      <c r="K4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Row],[Раздел]],G468)),$D$12),CONCATENATE("[SPOILER=",Таблица1[[#This Row],[Раздел]],"]"),""),IF(EXACT(Таблица1[[#This Row],[Подраздел]],H468),"",CONCATENATE(IF(ISBLANK(Таблица1[[#This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Row],[Подраздел]],H470),"",CONCATENATE("[/LIST]",IF(ISBLANK(Таблица1[[#This Row],[Подраздел]]),"","[/SPOILER]"),IF(AND(NOT(EXACT(Таблица1[[#This Row],[Раздел]],G470)),$D$12),"[/SPOILER]",)))))</f>
        <v>[*][B][COLOR=Silver][FRW][/COLOR][/B] [URL=http://promebelclub.ru/forum/showthread.php?p=808&amp;postcount=8]Направляющая SKM [/URL][/LIST][/SPOILER]</v>
      </c>
      <c r="L469" s="33">
        <f>LEN(Таблица1[[#This Row],[Код]])</f>
        <v>145</v>
      </c>
    </row>
    <row r="470" spans="1:12" x14ac:dyDescent="0.25">
      <c r="A470" s="18" t="str">
        <f>IF(OR(AND(Таблица1[[#This Row],[ID сообщения]]=B469,Таблица1[[#This Row],[№ в теме]]=C469),AND(NOT(Таблица1[[#This Row],[ID сообщения]]=B469),NOT(Таблица1[[#This Row],[№ в теме]]=C469))),"",FALSE)</f>
        <v/>
      </c>
      <c r="B470" s="30">
        <f>1*MID(Таблица1[[#This Row],[Ссылка]],FIND("=",Таблица1[[#This Row],[Ссылка]])+1,FIND("&amp;",Таблица1[[#This Row],[Ссылка]])-FIND("=",Таблица1[[#This Row],[Ссылка]])-1)</f>
        <v>192126</v>
      </c>
      <c r="C470" s="30">
        <f>1*MID(Таблица1[[#This Row],[Ссылка]],FIND("&amp;",Таблица1[[#This Row],[Ссылка]])+11,LEN(Таблица1[[#This Row],[Ссылка]])-FIND("&amp;",Таблица1[[#This Row],[Ссылка]])+10)</f>
        <v>489</v>
      </c>
      <c r="D470" s="52" t="s">
        <v>277</v>
      </c>
      <c r="E470" s="33" t="s">
        <v>1413</v>
      </c>
      <c r="F470" s="46" t="s">
        <v>1093</v>
      </c>
      <c r="G470" s="33" t="s">
        <v>216</v>
      </c>
      <c r="H470" s="44" t="s">
        <v>45</v>
      </c>
      <c r="I470" s="45" t="s">
        <v>1065</v>
      </c>
      <c r="J470" s="23" t="s">
        <v>1065</v>
      </c>
      <c r="K4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Row],[Раздел]],G469)),$D$12),CONCATENATE("[SPOILER=",Таблица1[[#This Row],[Раздел]],"]"),""),IF(EXACT(Таблица1[[#This Row],[Подраздел]],H469),"",CONCATENATE(IF(ISBLANK(Таблица1[[#This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Row],[Подраздел]],H471),"",CONCATENATE("[/LIST]",IF(ISBLANK(Таблица1[[#This Row],[Подраздел]]),"","[/SPOILER]"),IF(AND(NOT(EXACT(Таблица1[[#This Row],[Раздел]],G471)),$D$12),"[/SPOILER]",)))))</f>
        <v>[SPOILER=Подвесные системы раздвижения][LIST][*][B][COLOR=Silver][FRW][/COLOR][/B] [URL=http://promebelclub.ru/forum/showthread.php?p=192126&amp;postcount=489]Top Line 27 TANDEM Ходовой элемент усиленный рег. [/URL]</v>
      </c>
      <c r="L470" s="33">
        <f>LEN(Таблица1[[#This Row],[Код]])</f>
        <v>211</v>
      </c>
    </row>
    <row r="471" spans="1:12" x14ac:dyDescent="0.25">
      <c r="A471" s="18" t="str">
        <f>IF(OR(AND(Таблица1[[#This Row],[ID сообщения]]=B470,Таблица1[[#This Row],[№ в теме]]=C470),AND(NOT(Таблица1[[#This Row],[ID сообщения]]=B470),NOT(Таблица1[[#This Row],[№ в теме]]=C470))),"",FALSE)</f>
        <v/>
      </c>
      <c r="B471" s="30">
        <f>1*MID(Таблица1[[#This Row],[Ссылка]],FIND("=",Таблица1[[#This Row],[Ссылка]])+1,FIND("&amp;",Таблица1[[#This Row],[Ссылка]])-FIND("=",Таблица1[[#This Row],[Ссылка]])-1)</f>
        <v>192126</v>
      </c>
      <c r="C471" s="30">
        <f>1*MID(Таблица1[[#This Row],[Ссылка]],FIND("&amp;",Таблица1[[#This Row],[Ссылка]])+11,LEN(Таблица1[[#This Row],[Ссылка]])-FIND("&amp;",Таблица1[[#This Row],[Ссылка]])+10)</f>
        <v>489</v>
      </c>
      <c r="D471" s="52" t="s">
        <v>277</v>
      </c>
      <c r="E471" s="33" t="s">
        <v>1414</v>
      </c>
      <c r="F471" s="46" t="s">
        <v>1093</v>
      </c>
      <c r="G471" s="33" t="s">
        <v>216</v>
      </c>
      <c r="H471" s="44" t="s">
        <v>45</v>
      </c>
      <c r="I471" s="45" t="s">
        <v>1065</v>
      </c>
      <c r="J471" s="23" t="s">
        <v>1065</v>
      </c>
      <c r="K4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Row],[Раздел]],G470)),$D$12),CONCATENATE("[SPOILER=",Таблица1[[#This Row],[Раздел]],"]"),""),IF(EXACT(Таблица1[[#This Row],[Подраздел]],H470),"",CONCATENATE(IF(ISBLANK(Таблица1[[#This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Row],[Подраздел]],H472),"",CONCATENATE("[/LIST]",IF(ISBLANK(Таблица1[[#This Row],[Подраздел]]),"","[/SPOILER]"),IF(AND(NOT(EXACT(Таблица1[[#This Row],[Раздел]],G472)),$D$12),"[/SPOILER]",)))))</f>
        <v>[*][B][COLOR=Silver][FRW][/COLOR][/B] [URL=http://promebelclub.ru/forum/showthread.php?p=192126&amp;postcount=489]TopLine27 2двери [/URL]</v>
      </c>
      <c r="L471" s="33">
        <f>LEN(Таблица1[[#This Row],[Код]])</f>
        <v>133</v>
      </c>
    </row>
    <row r="472" spans="1:12" x14ac:dyDescent="0.25">
      <c r="A472" s="59" t="str">
        <f>IF(OR(AND(Таблица1[[#This Row],[ID сообщения]]=B471,Таблица1[[#This Row],[№ в теме]]=C471),AND(NOT(Таблица1[[#This Row],[ID сообщения]]=B471),NOT(Таблица1[[#This Row],[№ в теме]]=C471))),"",FALSE)</f>
        <v/>
      </c>
      <c r="B472" s="60">
        <f>1*MID(Таблица1[[#This Row],[Ссылка]],FIND("=",Таблица1[[#This Row],[Ссылка]])+1,FIND("&amp;",Таблица1[[#This Row],[Ссылка]])-FIND("=",Таблица1[[#This Row],[Ссылка]])-1)</f>
        <v>370808</v>
      </c>
      <c r="C472" s="60">
        <f>1*MID(Таблица1[[#This Row],[Ссылка]],FIND("&amp;",Таблица1[[#This Row],[Ссылка]])+11,LEN(Таблица1[[#This Row],[Ссылка]])-FIND("&amp;",Таблица1[[#This Row],[Ссылка]])+10)</f>
        <v>1079</v>
      </c>
      <c r="D472" s="53" t="s">
        <v>2044</v>
      </c>
      <c r="E472" s="63" t="s">
        <v>2043</v>
      </c>
      <c r="F472" s="23" t="s">
        <v>1099</v>
      </c>
      <c r="G472" s="38" t="s">
        <v>216</v>
      </c>
      <c r="H472" s="21" t="s">
        <v>45</v>
      </c>
      <c r="I472" s="23" t="s">
        <v>1065</v>
      </c>
      <c r="J472" s="23" t="s">
        <v>1065</v>
      </c>
      <c r="K4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Row],[Раздел]],G471)),$D$12),CONCATENATE("[SPOILER=",Таблица1[[#This Row],[Раздел]],"]"),""),IF(EXACT(Таблица1[[#This Row],[Подраздел]],H471),"",CONCATENATE(IF(ISBLANK(Таблица1[[#This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Row],[Подраздел]],H473),"",CONCATENATE("[/LIST]",IF(ISBLANK(Таблица1[[#This Row],[Подраздел]]),"","[/SPOILER]"),IF(AND(NOT(EXACT(Таблица1[[#This Row],[Раздел]],G473)),$D$12),"[/SPOILER]",)))))</f>
        <v>[*][B][COLOR=Blue][B3D][/COLOR][/B] [URL=http://promebelclub.ru/forum/showthread.php?p=370808&amp;postcount=1079]Верхние ролики Hettich для системы Top Line L[/URL]</v>
      </c>
      <c r="L472" s="39">
        <f>LEN(Таблица1[[#This Row],[Код]])</f>
        <v>160</v>
      </c>
    </row>
    <row r="473" spans="1:12" x14ac:dyDescent="0.25">
      <c r="A473" s="18" t="str">
        <f>IF(OR(AND(Таблица1[[#This Row],[ID сообщения]]=B472,Таблица1[[#This Row],[№ в теме]]=C472),AND(NOT(Таблица1[[#This Row],[ID сообщения]]=B472),NOT(Таблица1[[#This Row],[№ в теме]]=C472))),"",FALSE)</f>
        <v/>
      </c>
      <c r="B473" s="30">
        <f>1*MID(Таблица1[[#This Row],[Ссылка]],FIND("=",Таблица1[[#This Row],[Ссылка]])+1,FIND("&amp;",Таблица1[[#This Row],[Ссылка]])-FIND("=",Таблица1[[#This Row],[Ссылка]])-1)</f>
        <v>97396</v>
      </c>
      <c r="C473" s="30">
        <f>1*MID(Таблица1[[#This Row],[Ссылка]],FIND("&amp;",Таблица1[[#This Row],[Ссылка]])+11,LEN(Таблица1[[#This Row],[Ссылка]])-FIND("&amp;",Таблица1[[#This Row],[Ссылка]])+10)</f>
        <v>303</v>
      </c>
      <c r="D473" s="52" t="s">
        <v>906</v>
      </c>
      <c r="E473" s="33" t="s">
        <v>1415</v>
      </c>
      <c r="F473" s="46" t="s">
        <v>1093</v>
      </c>
      <c r="G473" s="33" t="s">
        <v>216</v>
      </c>
      <c r="H473" s="49" t="s">
        <v>45</v>
      </c>
      <c r="I473" s="45" t="s">
        <v>1065</v>
      </c>
      <c r="J473" s="23" t="s">
        <v>1065</v>
      </c>
      <c r="K4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Row],[Раздел]],G472)),$D$12),CONCATENATE("[SPOILER=",Таблица1[[#This Row],[Раздел]],"]"),""),IF(EXACT(Таблица1[[#This Row],[Подраздел]],H472),"",CONCATENATE(IF(ISBLANK(Таблица1[[#This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Row],[Подраздел]],H474),"",CONCATENATE("[/LIST]",IF(ISBLANK(Таблица1[[#This Row],[Подраздел]]),"","[/SPOILER]"),IF(AND(NOT(EXACT(Таблица1[[#This Row],[Раздел]],G474)),$D$12),"[/SPOILER]",)))))</f>
        <v>[*][B][COLOR=Silver][FRW][/COLOR][/B] [URL=http://promebelclub.ru/forum/showthread.php?p=97396&amp;postcount=303]Двери-купе Cinetto [/URL]</v>
      </c>
      <c r="L473" s="33">
        <f>LEN(Таблица1[[#This Row],[Код]])</f>
        <v>134</v>
      </c>
    </row>
    <row r="474" spans="1:12" x14ac:dyDescent="0.25">
      <c r="A474" s="59" t="str">
        <f>IF(OR(AND(Таблица1[[#This Row],[ID сообщения]]=B473,Таблица1[[#This Row],[№ в теме]]=C473),AND(NOT(Таблица1[[#This Row],[ID сообщения]]=B473),NOT(Таблица1[[#This Row],[№ в теме]]=C473))),"",FALSE)</f>
        <v/>
      </c>
      <c r="B474" s="60">
        <f>1*MID(Таблица1[[#This Row],[Ссылка]],FIND("=",Таблица1[[#This Row],[Ссылка]])+1,FIND("&amp;",Таблица1[[#This Row],[Ссылка]])-FIND("=",Таблица1[[#This Row],[Ссылка]])-1)</f>
        <v>373681</v>
      </c>
      <c r="C474" s="60">
        <f>1*MID(Таблица1[[#This Row],[Ссылка]],FIND("&amp;",Таблица1[[#This Row],[Ссылка]])+11,LEN(Таблица1[[#This Row],[Ссылка]])-FIND("&amp;",Таблица1[[#This Row],[Ссылка]])+10)</f>
        <v>1088</v>
      </c>
      <c r="D474" s="53" t="s">
        <v>2053</v>
      </c>
      <c r="E474" s="73" t="s">
        <v>2054</v>
      </c>
      <c r="F474" s="23" t="s">
        <v>1095</v>
      </c>
      <c r="G474" s="38" t="s">
        <v>216</v>
      </c>
      <c r="H474" s="21" t="s">
        <v>45</v>
      </c>
      <c r="I474" s="23" t="s">
        <v>1065</v>
      </c>
      <c r="J474" s="23" t="s">
        <v>1065</v>
      </c>
      <c r="K4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Row],[Раздел]],G473)),$D$12),CONCATENATE("[SPOILER=",Таблица1[[#This Row],[Раздел]],"]"),""),IF(EXACT(Таблица1[[#This Row],[Подраздел]],H473),"",CONCATENATE(IF(ISBLANK(Таблица1[[#This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Row],[Подраздел]],H475),"",CONCATENATE("[/LIST]",IF(ISBLANK(Таблица1[[#This Row],[Подраздел]]),"","[/SPOILER]"),IF(AND(NOT(EXACT(Таблица1[[#This Row],[Раздел]],G475)),$D$12),"[/SPOILER]",)))))</f>
        <v>[*][B][COLOR=Gray][F3D][/COLOR][/B] [URL=http://promebelclub.ru/forum/showthread.php?p=373681&amp;postcount=1088]Компланарная система PS40, Cinetto[/URL]</v>
      </c>
      <c r="L474" s="39">
        <f>LEN(Таблица1[[#This Row],[Код]])</f>
        <v>149</v>
      </c>
    </row>
    <row r="475" spans="1:12" x14ac:dyDescent="0.25">
      <c r="A475" s="18" t="str">
        <f>IF(OR(AND(Таблица1[[#This Row],[ID сообщения]]=B474,Таблица1[[#This Row],[№ в теме]]=C474),AND(NOT(Таблица1[[#This Row],[ID сообщения]]=B474),NOT(Таблица1[[#This Row],[№ в теме]]=C474))),"",FALSE)</f>
        <v/>
      </c>
      <c r="B47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47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475" s="52" t="s">
        <v>341</v>
      </c>
      <c r="E475" s="33" t="s">
        <v>410</v>
      </c>
      <c r="F475" s="46"/>
      <c r="G475" s="33" t="s">
        <v>216</v>
      </c>
      <c r="H475" s="33" t="s">
        <v>45</v>
      </c>
      <c r="I475" s="45" t="s">
        <v>1065</v>
      </c>
      <c r="J475" s="23" t="s">
        <v>1065</v>
      </c>
      <c r="K4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Row],[Раздел]],G474)),$D$12),CONCATENATE("[SPOILER=",Таблица1[[#This Row],[Раздел]],"]"),""),IF(EXACT(Таблица1[[#This Row],[Подраздел]],H474),"",CONCATENATE(IF(ISBLANK(Таблица1[[#This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Row],[Подраздел]],H476),"",CONCATENATE("[/LIST]",IF(ISBLANK(Таблица1[[#This Row],[Подраздел]]),"","[/SPOILER]"),IF(AND(NOT(EXACT(Таблица1[[#This Row],[Раздел]],G476)),$D$12),"[/SPOILER]",)))))</f>
        <v>[*][URL=http://promebelclub.ru/forum/showthread.php?p=55385&amp;postcount=217]Купе Hettich Top Line 22 профиля и комплектующие[/URL]</v>
      </c>
      <c r="L475" s="33">
        <f>LEN(Таблица1[[#This Row],[Код]])</f>
        <v>128</v>
      </c>
    </row>
    <row r="476" spans="1:12" x14ac:dyDescent="0.25">
      <c r="A476" s="18" t="str">
        <f>IF(OR(AND(Таблица1[[#This Row],[ID сообщения]]=B432,Таблица1[[#This Row],[№ в теме]]=C432),AND(NOT(Таблица1[[#This Row],[ID сообщения]]=B432),NOT(Таблица1[[#This Row],[№ в теме]]=C432))),"",FALSE)</f>
        <v/>
      </c>
      <c r="B476" s="30">
        <f>1*MID(Таблица1[[#This Row],[Ссылка]],FIND("=",Таблица1[[#This Row],[Ссылка]])+1,FIND("&amp;",Таблица1[[#This Row],[Ссылка]])-FIND("=",Таблица1[[#This Row],[Ссылка]])-1)</f>
        <v>149244</v>
      </c>
      <c r="C476" s="30">
        <f>1*MID(Таблица1[[#This Row],[Ссылка]],FIND("&amp;",Таблица1[[#This Row],[Ссылка]])+11,LEN(Таблица1[[#This Row],[Ссылка]])-FIND("&amp;",Таблица1[[#This Row],[Ссылка]])+10)</f>
        <v>420</v>
      </c>
      <c r="D476" s="55" t="s">
        <v>997</v>
      </c>
      <c r="E476" s="48" t="s">
        <v>1416</v>
      </c>
      <c r="F476" s="65" t="s">
        <v>1096</v>
      </c>
      <c r="G476" s="33" t="s">
        <v>216</v>
      </c>
      <c r="H476" s="33" t="s">
        <v>45</v>
      </c>
      <c r="I476" s="45" t="s">
        <v>1065</v>
      </c>
      <c r="J476" s="23" t="s">
        <v>1065</v>
      </c>
      <c r="K4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Row],[Раздел]],G475)),$D$12),CONCATENATE("[SPOILER=",Таблица1[[#This Row],[Раздел]],"]"),""),IF(EXACT(Таблица1[[#This Row],[Подраздел]],H475),"",CONCATENATE(IF(ISBLANK(Таблица1[[#This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Row],[Подраздел]],H477),"",CONCATENATE("[/LIST]",IF(ISBLANK(Таблица1[[#This Row],[Подраздел]]),"","[/SPOILER]"),IF(AND(NOT(EXACT(Таблица1[[#This Row],[Раздел]],G477)),$D$12),"[/SPOILER]",)))))</f>
        <v>[*][B][COLOR=DeepSkyBlue][FR3D][/COLOR][/B] [URL=http://promebelclub.ru/forum/showthread.php?p=149244&amp;postcount=420]Направляющие системы топ лайн [/URL]</v>
      </c>
      <c r="L476" s="33">
        <f>LEN(Таблица1[[#This Row],[Код]])</f>
        <v>152</v>
      </c>
    </row>
    <row r="477" spans="1:12" x14ac:dyDescent="0.25">
      <c r="A477" s="18" t="str">
        <f>IF(OR(AND(Таблица1[[#This Row],[ID сообщения]]=B476,Таблица1[[#This Row],[№ в теме]]=C476),AND(NOT(Таблица1[[#This Row],[ID сообщения]]=B476),NOT(Таблица1[[#This Row],[№ в теме]]=C476))),"",FALSE)</f>
        <v/>
      </c>
      <c r="B477" s="30">
        <f>1*MID(Таблица1[[#This Row],[Ссылка]],FIND("=",Таблица1[[#This Row],[Ссылка]])+1,FIND("&amp;",Таблица1[[#This Row],[Ссылка]])-FIND("=",Таблица1[[#This Row],[Ссылка]])-1)</f>
        <v>35538</v>
      </c>
      <c r="C477" s="30">
        <f>1*MID(Таблица1[[#This Row],[Ссылка]],FIND("&amp;",Таблица1[[#This Row],[Ссылка]])+11,LEN(Таблица1[[#This Row],[Ссылка]])-FIND("&amp;",Таблица1[[#This Row],[Ссылка]])+10)</f>
        <v>161</v>
      </c>
      <c r="D477" s="52" t="s">
        <v>521</v>
      </c>
      <c r="E477" s="33" t="s">
        <v>564</v>
      </c>
      <c r="F477" s="46"/>
      <c r="G477" s="33" t="s">
        <v>216</v>
      </c>
      <c r="H477" s="33" t="s">
        <v>45</v>
      </c>
      <c r="I477" s="45" t="s">
        <v>1065</v>
      </c>
      <c r="J477" s="23" t="s">
        <v>1065</v>
      </c>
      <c r="K4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Row],[Раздел]],G476)),$D$12),CONCATENATE("[SPOILER=",Таблица1[[#This Row],[Раздел]],"]"),""),IF(EXACT(Таблица1[[#This Row],[Подраздел]],H476),"",CONCATENATE(IF(ISBLANK(Таблица1[[#This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Row],[Подраздел]],H478),"",CONCATENATE("[/LIST]",IF(ISBLANK(Таблица1[[#This Row],[Подраздел]]),"","[/SPOILER]"),IF(AND(NOT(EXACT(Таблица1[[#This Row],[Раздел]],G478)),$D$12),"[/SPOILER]",)))))</f>
        <v>[*][URL=http://promebelclub.ru/forum/showthread.php?p=35538&amp;postcount=161]Раздвижная безрамочная система до 30кг[/URL]</v>
      </c>
      <c r="L477" s="33">
        <f>LEN(Таблица1[[#This Row],[Код]])</f>
        <v>118</v>
      </c>
    </row>
    <row r="478" spans="1:12" x14ac:dyDescent="0.25">
      <c r="A478" s="18" t="str">
        <f>IF(OR(AND(Таблица1[[#This Row],[ID сообщения]]=B433,Таблица1[[#This Row],[№ в теме]]=C433),AND(NOT(Таблица1[[#This Row],[ID сообщения]]=B433),NOT(Таблица1[[#This Row],[№ в теме]]=C433))),"",FALSE)</f>
        <v/>
      </c>
      <c r="B478" s="30">
        <f>1*MID(Таблица1[[#This Row],[Ссылка]],FIND("=",Таблица1[[#This Row],[Ссылка]])+1,FIND("&amp;",Таблица1[[#This Row],[Ссылка]])-FIND("=",Таблица1[[#This Row],[Ссылка]])-1)</f>
        <v>149245</v>
      </c>
      <c r="C478" s="30">
        <f>1*MID(Таблица1[[#This Row],[Ссылка]],FIND("&amp;",Таблица1[[#This Row],[Ссылка]])+11,LEN(Таблица1[[#This Row],[Ссылка]])-FIND("&amp;",Таблица1[[#This Row],[Ссылка]])+10)</f>
        <v>421</v>
      </c>
      <c r="D478" s="52" t="s">
        <v>998</v>
      </c>
      <c r="E478" s="48" t="s">
        <v>1417</v>
      </c>
      <c r="F478" s="65" t="s">
        <v>1095</v>
      </c>
      <c r="G478" s="33" t="s">
        <v>216</v>
      </c>
      <c r="H478" s="33" t="s">
        <v>45</v>
      </c>
      <c r="I478" s="45" t="s">
        <v>1065</v>
      </c>
      <c r="J478" s="23" t="s">
        <v>1065</v>
      </c>
      <c r="K4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Row],[Раздел]],G477)),$D$12),CONCATENATE("[SPOILER=",Таблица1[[#This Row],[Раздел]],"]"),""),IF(EXACT(Таблица1[[#This Row],[Подраздел]],H477),"",CONCATENATE(IF(ISBLANK(Таблица1[[#This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Row],[Подраздел]],H479),"",CONCATENATE("[/LIST]",IF(ISBLANK(Таблица1[[#This Row],[Подраздел]]),"","[/SPOILER]"),IF(AND(NOT(EXACT(Таблица1[[#This Row],[Раздел]],G479)),$D$12),"[/SPOILER]",)))))</f>
        <v>[*][B][COLOR=Gray][F3D][/COLOR][/B] [URL=http://promebelclub.ru/forum/showthread.php?p=149245&amp;postcount=421]Ролик и уголки топ-лайн (ходовой ролик, уголки -3 и П) [/URL]</v>
      </c>
      <c r="L478" s="33">
        <f>LEN(Таблица1[[#This Row],[Код]])</f>
        <v>169</v>
      </c>
    </row>
    <row r="479" spans="1:12" x14ac:dyDescent="0.25">
      <c r="A479" s="18" t="str">
        <f>IF(OR(AND(Таблица1[[#This Row],[ID сообщения]]=B478,Таблица1[[#This Row],[№ в теме]]=C478),AND(NOT(Таблица1[[#This Row],[ID сообщения]]=B478),NOT(Таблица1[[#This Row],[№ в теме]]=C478))),"",FALSE)</f>
        <v/>
      </c>
      <c r="B47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47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479" s="52" t="s">
        <v>341</v>
      </c>
      <c r="E479" s="33" t="s">
        <v>1031</v>
      </c>
      <c r="F479" s="46"/>
      <c r="G479" s="33" t="s">
        <v>216</v>
      </c>
      <c r="H479" s="33" t="s">
        <v>45</v>
      </c>
      <c r="I479" s="45" t="s">
        <v>1065</v>
      </c>
      <c r="J479" s="23" t="s">
        <v>1065</v>
      </c>
      <c r="K4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Row],[Раздел]],G478)),$D$12),CONCATENATE("[SPOILER=",Таблица1[[#This Row],[Раздел]],"]"),""),IF(EXACT(Таблица1[[#This Row],[Подраздел]],H478),"",CONCATENATE(IF(ISBLANK(Таблица1[[#This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Row],[Подраздел]],H480),"",CONCATENATE("[/LIST]",IF(ISBLANK(Таблица1[[#This Row],[Подраздел]]),"","[/SPOILER]"),IF(AND(NOT(EXACT(Таблица1[[#This Row],[Раздел]],G480)),$D$12),"[/SPOILER]",)))))</f>
        <v>[*][URL=http://promebelclub.ru/forum/showthread.php?p=55385&amp;postcount=217]Ручка-профиль (Марбела), алюм. мат., L=5м КМ03[/URL]</v>
      </c>
      <c r="L479" s="33">
        <f>LEN(Таблица1[[#This Row],[Код]])</f>
        <v>126</v>
      </c>
    </row>
    <row r="480" spans="1:12" x14ac:dyDescent="0.25">
      <c r="A480" s="59" t="str">
        <f>IF(OR(AND(Таблица1[[#This Row],[ID сообщения]]=B479,Таблица1[[#This Row],[№ в теме]]=C479),AND(NOT(Таблица1[[#This Row],[ID сообщения]]=B479),NOT(Таблица1[[#This Row],[№ в теме]]=C479))),"",FALSE)</f>
        <v/>
      </c>
      <c r="B480" s="60">
        <f>1*MID(Таблица1[[#This Row],[Ссылка]],FIND("=",Таблица1[[#This Row],[Ссылка]])+1,FIND("&amp;",Таблица1[[#This Row],[Ссылка]])-FIND("=",Таблица1[[#This Row],[Ссылка]])-1)</f>
        <v>361424</v>
      </c>
      <c r="C480" s="60">
        <f>1*MID(Таблица1[[#This Row],[Ссылка]],FIND("&amp;",Таблица1[[#This Row],[Ссылка]])+11,LEN(Таблица1[[#This Row],[Ссылка]])-FIND("&amp;",Таблица1[[#This Row],[Ссылка]])+10)</f>
        <v>1017</v>
      </c>
      <c r="D480" s="53" t="s">
        <v>2018</v>
      </c>
      <c r="E480" s="73" t="s">
        <v>2017</v>
      </c>
      <c r="F480" s="23" t="s">
        <v>1095</v>
      </c>
      <c r="G480" s="38" t="s">
        <v>216</v>
      </c>
      <c r="H480" s="21" t="s">
        <v>45</v>
      </c>
      <c r="I480" s="23" t="s">
        <v>1065</v>
      </c>
      <c r="J480" s="23" t="s">
        <v>1065</v>
      </c>
      <c r="K4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Row],[Раздел]],G479)),$D$12),CONCATENATE("[SPOILER=",Таблица1[[#This Row],[Раздел]],"]"),""),IF(EXACT(Таблица1[[#This Row],[Подраздел]],H479),"",CONCATENATE(IF(ISBLANK(Таблица1[[#This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Row],[Подраздел]],H481),"",CONCATENATE("[/LIST]",IF(ISBLANK(Таблица1[[#This Row],[Подраздел]]),"","[/SPOILER]"),IF(AND(NOT(EXACT(Таблица1[[#This Row],[Раздел]],G481)),$D$12),"[/SPOILER]",)))))</f>
        <v>[*][B][COLOR=Gray][F3D][/COLOR][/B] [URL=http://promebelclub.ru/forum/showthread.php?p=361424&amp;postcount=1017]Система Cinetto PS10/19 + электропривод[/URL]</v>
      </c>
      <c r="L480" s="39">
        <f>LEN(Таблица1[[#This Row],[Код]])</f>
        <v>154</v>
      </c>
    </row>
    <row r="481" spans="1:12" x14ac:dyDescent="0.25">
      <c r="A481" s="63" t="str">
        <f>IF(OR(AND(Таблица1[[#This Row],[ID сообщения]]=B480,Таблица1[[#This Row],[№ в теме]]=C480),AND(NOT(Таблица1[[#This Row],[ID сообщения]]=B480),NOT(Таблица1[[#This Row],[№ в теме]]=C480))),"",FALSE)</f>
        <v/>
      </c>
      <c r="B481" s="33">
        <f>1*MID(Таблица1[[#This Row],[Ссылка]],FIND("=",Таблица1[[#This Row],[Ссылка]])+1,FIND("&amp;",Таблица1[[#This Row],[Ссылка]])-FIND("=",Таблица1[[#This Row],[Ссылка]])-1)</f>
        <v>349434</v>
      </c>
      <c r="C481" s="33">
        <f>1*MID(Таблица1[[#This Row],[Ссылка]],FIND("&amp;",Таблица1[[#This Row],[Ссылка]])+11,LEN(Таблица1[[#This Row],[Ссылка]])-FIND("&amp;",Таблица1[[#This Row],[Ссылка]])+10)</f>
        <v>914</v>
      </c>
      <c r="D481" s="53" t="s">
        <v>205</v>
      </c>
      <c r="E481" s="33" t="s">
        <v>1418</v>
      </c>
      <c r="F481" s="46" t="s">
        <v>1096</v>
      </c>
      <c r="G481" s="47" t="s">
        <v>216</v>
      </c>
      <c r="H481" s="33" t="s">
        <v>45</v>
      </c>
      <c r="I481" s="45" t="s">
        <v>1065</v>
      </c>
      <c r="J481" s="23" t="s">
        <v>1065</v>
      </c>
      <c r="K4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Row],[Раздел]],G480)),$D$12),CONCATENATE("[SPOILER=",Таблица1[[#This Row],[Раздел]],"]"),""),IF(EXACT(Таблица1[[#This Row],[Подраздел]],H480),"",CONCATENATE(IF(ISBLANK(Таблица1[[#This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Row],[Подраздел]],H482),"",CONCATENATE("[/LIST]",IF(ISBLANK(Таблица1[[#This Row],[Подраздел]]),"","[/SPOILER]"),IF(AND(NOT(EXACT(Таблица1[[#This Row],[Раздел]],G482)),$D$12),"[/SPOILER]",)))))</f>
        <v>[*][B][COLOR=DeepSkyBlue][FR3D][/COLOR][/B] [URL=http://promebelclub.ru/forum/showthread.php?p=349434&amp;postcount=914]Система раздвижных дверей Terno SPACE AIR 36 [/URL]</v>
      </c>
      <c r="L481" s="33">
        <f>LEN(Таблица1[[#This Row],[Код]])</f>
        <v>167</v>
      </c>
    </row>
    <row r="482" spans="1:12" x14ac:dyDescent="0.25">
      <c r="A482" s="73" t="str">
        <f>IF(OR(AND(Таблица1[[#This Row],[ID сообщения]]=B481,Таблица1[[#This Row],[№ в теме]]=C481),AND(NOT(Таблица1[[#This Row],[ID сообщения]]=B481),NOT(Таблица1[[#This Row],[№ в теме]]=C481))),"",FALSE)</f>
        <v/>
      </c>
      <c r="B482" s="33">
        <f>1*MID(Таблица1[[#This Row],[Ссылка]],FIND("=",Таблица1[[#This Row],[Ссылка]])+1,FIND("&amp;",Таблица1[[#This Row],[Ссылка]])-FIND("=",Таблица1[[#This Row],[Ссылка]])-1)</f>
        <v>347998</v>
      </c>
      <c r="C482" s="33">
        <f>1*MID(Таблица1[[#This Row],[Ссылка]],FIND("&amp;",Таблица1[[#This Row],[Ссылка]])+11,LEN(Таблица1[[#This Row],[Ссылка]])-FIND("&amp;",Таблица1[[#This Row],[Ссылка]])+10)</f>
        <v>911</v>
      </c>
      <c r="D482" s="53" t="s">
        <v>202</v>
      </c>
      <c r="E482" s="33" t="s">
        <v>1419</v>
      </c>
      <c r="F482" s="46" t="s">
        <v>1099</v>
      </c>
      <c r="G482" s="47" t="s">
        <v>216</v>
      </c>
      <c r="H482" s="33" t="s">
        <v>45</v>
      </c>
      <c r="I482" s="45" t="s">
        <v>1065</v>
      </c>
      <c r="J482" s="23" t="s">
        <v>1065</v>
      </c>
      <c r="K4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Row],[Раздел]],G481)),$D$12),CONCATENATE("[SPOILER=",Таблица1[[#This Row],[Раздел]],"]"),""),IF(EXACT(Таблица1[[#This Row],[Подраздел]],H481),"",CONCATENATE(IF(ISBLANK(Таблица1[[#This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Row],[Подраздел]],H483),"",CONCATENATE("[/LIST]",IF(ISBLANK(Таблица1[[#This Row],[Подраздел]]),"","[/SPOILER]"),IF(AND(NOT(EXACT(Таблица1[[#This Row],[Раздел]],G483)),$D$12),"[/SPOILER]",)))))</f>
        <v>[*][B][COLOR=Blue][B3D][/COLOR][/B] [URL=http://promebelclub.ru/forum/showthread.php?p=347998&amp;postcount=911]Система раздвижных дверей Росла PS [/URL]</v>
      </c>
      <c r="L482" s="33">
        <f>LEN(Таблица1[[#This Row],[Код]])</f>
        <v>149</v>
      </c>
    </row>
    <row r="483" spans="1:12" x14ac:dyDescent="0.25">
      <c r="A483" s="18" t="str">
        <f>IF(OR(AND(Таблица1[[#This Row],[ID сообщения]]=B482,Таблица1[[#This Row],[№ в теме]]=C482),AND(NOT(Таблица1[[#This Row],[ID сообщения]]=B482),NOT(Таблица1[[#This Row],[№ в теме]]=C482))),"",FALSE)</f>
        <v/>
      </c>
      <c r="B483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483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483" s="52" t="s">
        <v>260</v>
      </c>
      <c r="E483" s="33" t="s">
        <v>1420</v>
      </c>
      <c r="F483" s="46" t="s">
        <v>1099</v>
      </c>
      <c r="G483" s="33" t="s">
        <v>216</v>
      </c>
      <c r="H483" s="33" t="s">
        <v>45</v>
      </c>
      <c r="I483" s="45" t="s">
        <v>1065</v>
      </c>
      <c r="J483" s="23" t="s">
        <v>1065</v>
      </c>
      <c r="K4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Row],[Раздел]],G482)),$D$12),CONCATENATE("[SPOILER=",Таблица1[[#This Row],[Раздел]],"]"),""),IF(EXACT(Таблица1[[#This Row],[Подраздел]],H482),"",CONCATENATE(IF(ISBLANK(Таблица1[[#This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Row],[Подраздел]],H484),"",CONCATENATE("[/LIST]",IF(ISBLANK(Таблица1[[#This Row],[Подраздел]]),"","[/SPOILER]"),IF(AND(NOT(EXACT(Таблица1[[#This Row],[Раздел]],G484)),$D$12),"[/SPOILER]",)))))</f>
        <v>[*][B][COLOR=Blue][B3D][/COLOR][/B] [URL=http://promebelclub.ru/forum/showthread.php?p=165148&amp;postcount=458]Системы раздвижных дверейя Cinetto PS10 2 двери без доводчика [/URL]</v>
      </c>
      <c r="L483" s="33">
        <f>LEN(Таблица1[[#This Row],[Код]])</f>
        <v>176</v>
      </c>
    </row>
    <row r="484" spans="1:12" x14ac:dyDescent="0.25">
      <c r="A484" s="18" t="str">
        <f>IF(OR(AND(Таблица1[[#This Row],[ID сообщения]]=B483,Таблица1[[#This Row],[№ в теме]]=C483),AND(NOT(Таблица1[[#This Row],[ID сообщения]]=B483),NOT(Таблица1[[#This Row],[№ в теме]]=C483))),"",FALSE)</f>
        <v/>
      </c>
      <c r="B484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484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484" s="52" t="s">
        <v>260</v>
      </c>
      <c r="E484" s="33" t="s">
        <v>1421</v>
      </c>
      <c r="F484" s="46" t="s">
        <v>1099</v>
      </c>
      <c r="G484" s="33" t="s">
        <v>216</v>
      </c>
      <c r="H484" s="33" t="s">
        <v>45</v>
      </c>
      <c r="I484" s="45" t="s">
        <v>1065</v>
      </c>
      <c r="J484" s="23" t="s">
        <v>1065</v>
      </c>
      <c r="K4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Row],[Раздел]],G483)),$D$12),CONCATENATE("[SPOILER=",Таблица1[[#This Row],[Раздел]],"]"),""),IF(EXACT(Таблица1[[#This Row],[Подраздел]],H483),"",CONCATENATE(IF(ISBLANK(Таблица1[[#This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Row],[Подраздел]],H485),"",CONCATENATE("[/LIST]",IF(ISBLANK(Таблица1[[#This Row],[Подраздел]]),"","[/SPOILER]"),IF(AND(NOT(EXACT(Таблица1[[#This Row],[Раздел]],G485)),$D$12),"[/SPOILER]",)))))</f>
        <v>[*][B][COLOR=Blue][B3D][/COLOR][/B] [URL=http://promebelclub.ru/forum/showthread.php?p=165148&amp;postcount=458]Системы раздвижных дверейя Cinetto PS10 2 двери с двумя доводчиками [/URL]</v>
      </c>
      <c r="L484" s="33">
        <f>LEN(Таблица1[[#This Row],[Код]])</f>
        <v>182</v>
      </c>
    </row>
    <row r="485" spans="1:12" x14ac:dyDescent="0.25">
      <c r="A485" s="18" t="str">
        <f>IF(OR(AND(Таблица1[[#This Row],[ID сообщения]]=B484,Таблица1[[#This Row],[№ в теме]]=C484),AND(NOT(Таблица1[[#This Row],[ID сообщения]]=B484),NOT(Таблица1[[#This Row],[№ в теме]]=C484))),"",FALSE)</f>
        <v/>
      </c>
      <c r="B485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485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485" s="52" t="s">
        <v>260</v>
      </c>
      <c r="E485" s="33" t="s">
        <v>1422</v>
      </c>
      <c r="F485" s="46" t="s">
        <v>1099</v>
      </c>
      <c r="G485" s="33" t="s">
        <v>216</v>
      </c>
      <c r="H485" s="33" t="s">
        <v>45</v>
      </c>
      <c r="I485" s="45" t="s">
        <v>1065</v>
      </c>
      <c r="J485" s="23" t="s">
        <v>1065</v>
      </c>
      <c r="K4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Row],[Раздел]],G484)),$D$12),CONCATENATE("[SPOILER=",Таблица1[[#This Row],[Раздел]],"]"),""),IF(EXACT(Таблица1[[#This Row],[Подраздел]],H484),"",CONCATENATE(IF(ISBLANK(Таблица1[[#This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Row],[Подраздел]],H486),"",CONCATENATE("[/LIST]",IF(ISBLANK(Таблица1[[#This Row],[Подраздел]]),"","[/SPOILER]"),IF(AND(NOT(EXACT(Таблица1[[#This Row],[Раздел]],G486)),$D$12),"[/SPOILER]",)))))</f>
        <v>[*][B][COLOR=Blue][B3D][/COLOR][/B] [URL=http://promebelclub.ru/forum/showthread.php?p=165148&amp;postcount=458]Системы раздвижных дверейя Cinetto PS10 2 двери с одним доводчиком [/URL]</v>
      </c>
      <c r="L485" s="33">
        <f>LEN(Таблица1[[#This Row],[Код]])</f>
        <v>181</v>
      </c>
    </row>
    <row r="486" spans="1:12" x14ac:dyDescent="0.25">
      <c r="A486" s="18" t="str">
        <f>IF(OR(AND(Таблица1[[#This Row],[ID сообщения]]=B485,Таблица1[[#This Row],[№ в теме]]=C485),AND(NOT(Таблица1[[#This Row],[ID сообщения]]=B485),NOT(Таблица1[[#This Row],[№ в теме]]=C485))),"",FALSE)</f>
        <v/>
      </c>
      <c r="B486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486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486" s="52" t="s">
        <v>260</v>
      </c>
      <c r="E486" s="33" t="s">
        <v>1423</v>
      </c>
      <c r="F486" s="46" t="s">
        <v>1099</v>
      </c>
      <c r="G486" s="33" t="s">
        <v>216</v>
      </c>
      <c r="H486" s="33" t="s">
        <v>45</v>
      </c>
      <c r="I486" s="45" t="s">
        <v>1065</v>
      </c>
      <c r="J486" s="23" t="s">
        <v>1065</v>
      </c>
      <c r="K4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Row],[Раздел]],G485)),$D$12),CONCATENATE("[SPOILER=",Таблица1[[#This Row],[Раздел]],"]"),""),IF(EXACT(Таблица1[[#This Row],[Подраздел]],H485),"",CONCATENATE(IF(ISBLANK(Таблица1[[#This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Row],[Подраздел]],H487),"",CONCATENATE("[/LIST]",IF(ISBLANK(Таблица1[[#This Row],[Подраздел]]),"","[/SPOILER]"),IF(AND(NOT(EXACT(Таблица1[[#This Row],[Раздел]],G487)),$D$12),"[/SPOILER]",)))))</f>
        <v>[*][B][COLOR=Blue][B3D][/COLOR][/B] [URL=http://promebelclub.ru/forum/showthread.php?p=165148&amp;postcount=458]Системы раздвижных дверейя Cinetto PS10 3 двери без доводчика [/URL]</v>
      </c>
      <c r="L486" s="33">
        <f>LEN(Таблица1[[#This Row],[Код]])</f>
        <v>176</v>
      </c>
    </row>
    <row r="487" spans="1:12" s="19" customFormat="1" x14ac:dyDescent="0.25">
      <c r="A487" s="18" t="str">
        <f>IF(OR(AND(Таблица1[[#This Row],[ID сообщения]]=B486,Таблица1[[#This Row],[№ в теме]]=C486),AND(NOT(Таблица1[[#This Row],[ID сообщения]]=B486),NOT(Таблица1[[#This Row],[№ в теме]]=C486))),"",FALSE)</f>
        <v/>
      </c>
      <c r="B487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487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487" s="52" t="s">
        <v>260</v>
      </c>
      <c r="E487" s="33" t="s">
        <v>1424</v>
      </c>
      <c r="F487" s="46" t="s">
        <v>1099</v>
      </c>
      <c r="G487" s="33" t="s">
        <v>216</v>
      </c>
      <c r="H487" s="33" t="s">
        <v>45</v>
      </c>
      <c r="I487" s="45" t="s">
        <v>1065</v>
      </c>
      <c r="J487" s="23" t="s">
        <v>1065</v>
      </c>
      <c r="K4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Row],[Раздел]],G486)),$D$12),CONCATENATE("[SPOILER=",Таблица1[[#This Row],[Раздел]],"]"),""),IF(EXACT(Таблица1[[#This Row],[Подраздел]],H486),"",CONCATENATE(IF(ISBLANK(Таблица1[[#This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Row],[Подраздел]],H488),"",CONCATENATE("[/LIST]",IF(ISBLANK(Таблица1[[#This Row],[Подраздел]]),"","[/SPOILER]"),IF(AND(NOT(EXACT(Таблица1[[#This Row],[Раздел]],G488)),$D$12),"[/SPOILER]",)))))</f>
        <v>[*][B][COLOR=Blue][B3D][/COLOR][/B] [URL=http://promebelclub.ru/forum/showthread.php?p=165148&amp;postcount=458]Системы раздвижных дверейя Cinetto PS10 3 двери с одним доводчиком [/URL][/LIST][/SPOILER]</v>
      </c>
      <c r="L487" s="33">
        <f>LEN(Таблица1[[#This Row],[Код]])</f>
        <v>198</v>
      </c>
    </row>
    <row r="488" spans="1:12" x14ac:dyDescent="0.25">
      <c r="A488" s="18" t="str">
        <f>IF(OR(AND(Таблица1[[#This Row],[ID сообщения]]=B487,Таблица1[[#This Row],[№ в теме]]=C487),AND(NOT(Таблица1[[#This Row],[ID сообщения]]=B487),NOT(Таблица1[[#This Row],[№ в теме]]=C487))),"",FALSE)</f>
        <v/>
      </c>
      <c r="B488" s="30">
        <f>1*MID(Таблица1[[#This Row],[Ссылка]],FIND("=",Таблица1[[#This Row],[Ссылка]])+1,FIND("&amp;",Таблица1[[#This Row],[Ссылка]])-FIND("=",Таблица1[[#This Row],[Ссылка]])-1)</f>
        <v>198338</v>
      </c>
      <c r="C488" s="30">
        <f>1*MID(Таблица1[[#This Row],[Ссылка]],FIND("&amp;",Таблица1[[#This Row],[Ссылка]])+11,LEN(Таблица1[[#This Row],[Ссылка]])-FIND("&amp;",Таблица1[[#This Row],[Ссылка]])+10)</f>
        <v>498</v>
      </c>
      <c r="D488" s="52" t="s">
        <v>315</v>
      </c>
      <c r="E488" s="33" t="s">
        <v>1425</v>
      </c>
      <c r="F488" s="46" t="s">
        <v>1093</v>
      </c>
      <c r="G488" s="33" t="s">
        <v>216</v>
      </c>
      <c r="H488" s="44" t="s">
        <v>43</v>
      </c>
      <c r="I488" s="45" t="s">
        <v>1065</v>
      </c>
      <c r="J488" s="46" t="s">
        <v>471</v>
      </c>
      <c r="K4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Row],[Раздел]],G487)),$D$12),CONCATENATE("[SPOILER=",Таблица1[[#This Row],[Раздел]],"]"),""),IF(EXACT(Таблица1[[#This Row],[Подраздел]],H487),"",CONCATENATE(IF(ISBLANK(Таблица1[[#This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Row],[Подраздел]],H489),"",CONCATENATE("[/LIST]",IF(ISBLANK(Таблица1[[#This Row],[Подраздел]]),"","[/SPOILER]"),IF(AND(NOT(EXACT(Таблица1[[#This Row],[Раздел]],G489)),$D$12),"[/SPOILER]",)))))</f>
        <v>[SPOILER=Рамочные опорные системы раздвижения (типа Raum+)][LIST][*][B][COLOR=Silver][FRW][/COLOR][/B] [URL=http://promebelclub.ru/forum/showthread.php?p=198338&amp;postcount=498]RAUMPLUS 800 купе 2 двери [/URL]</v>
      </c>
      <c r="L488" s="33">
        <f>LEN(Таблица1[[#This Row],[Код]])</f>
        <v>207</v>
      </c>
    </row>
    <row r="489" spans="1:12" x14ac:dyDescent="0.25">
      <c r="A489" s="18" t="str">
        <f>IF(OR(AND(Таблица1[[#This Row],[ID сообщения]]=B488,Таблица1[[#This Row],[№ в теме]]=C488),AND(NOT(Таблица1[[#This Row],[ID сообщения]]=B488),NOT(Таблица1[[#This Row],[№ в теме]]=C488))),"",FALSE)</f>
        <v/>
      </c>
      <c r="B489" s="30">
        <f>1*MID(Таблица1[[#This Row],[Ссылка]],FIND("=",Таблица1[[#This Row],[Ссылка]])+1,FIND("&amp;",Таблица1[[#This Row],[Ссылка]])-FIND("=",Таблица1[[#This Row],[Ссылка]])-1)</f>
        <v>198338</v>
      </c>
      <c r="C489" s="30">
        <f>1*MID(Таблица1[[#This Row],[Ссылка]],FIND("&amp;",Таблица1[[#This Row],[Ссылка]])+11,LEN(Таблица1[[#This Row],[Ссылка]])-FIND("&amp;",Таблица1[[#This Row],[Ссылка]])+10)</f>
        <v>498</v>
      </c>
      <c r="D489" s="52" t="s">
        <v>315</v>
      </c>
      <c r="E489" s="33" t="s">
        <v>1426</v>
      </c>
      <c r="F489" s="46" t="s">
        <v>1093</v>
      </c>
      <c r="G489" s="33" t="s">
        <v>216</v>
      </c>
      <c r="H489" s="44" t="s">
        <v>43</v>
      </c>
      <c r="I489" s="45" t="s">
        <v>1065</v>
      </c>
      <c r="J489" s="46" t="s">
        <v>471</v>
      </c>
      <c r="K4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Row],[Раздел]],G488)),$D$12),CONCATENATE("[SPOILER=",Таблица1[[#This Row],[Раздел]],"]"),""),IF(EXACT(Таблица1[[#This Row],[Подраздел]],H488),"",CONCATENATE(IF(ISBLANK(Таблица1[[#This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Row],[Подраздел]],H490),"",CONCATENATE("[/LIST]",IF(ISBLANK(Таблица1[[#This Row],[Подраздел]]),"","[/SPOILER]"),IF(AND(NOT(EXACT(Таблица1[[#This Row],[Раздел]],G490)),$D$12),"[/SPOILER]",)))))</f>
        <v>[*][B][COLOR=Silver][FRW][/COLOR][/B] [URL=http://promebelclub.ru/forum/showthread.php?p=198338&amp;postcount=498]RAUMPLUS 800 распашная (1 дверь левая) [/URL]</v>
      </c>
      <c r="L489" s="33">
        <f>LEN(Таблица1[[#This Row],[Код]])</f>
        <v>155</v>
      </c>
    </row>
    <row r="490" spans="1:12" x14ac:dyDescent="0.25">
      <c r="A490" s="18" t="str">
        <f>IF(OR(AND(Таблица1[[#This Row],[ID сообщения]]=B489,Таблица1[[#This Row],[№ в теме]]=C489),AND(NOT(Таблица1[[#This Row],[ID сообщения]]=B489),NOT(Таблица1[[#This Row],[№ в теме]]=C489))),"",FALSE)</f>
        <v/>
      </c>
      <c r="B490" s="30">
        <f>1*MID(Таблица1[[#This Row],[Ссылка]],FIND("=",Таблица1[[#This Row],[Ссылка]])+1,FIND("&amp;",Таблица1[[#This Row],[Ссылка]])-FIND("=",Таблица1[[#This Row],[Ссылка]])-1)</f>
        <v>198338</v>
      </c>
      <c r="C490" s="30">
        <f>1*MID(Таблица1[[#This Row],[Ссылка]],FIND("&amp;",Таблица1[[#This Row],[Ссылка]])+11,LEN(Таблица1[[#This Row],[Ссылка]])-FIND("&amp;",Таблица1[[#This Row],[Ссылка]])+10)</f>
        <v>498</v>
      </c>
      <c r="D490" s="52" t="s">
        <v>315</v>
      </c>
      <c r="E490" s="33" t="s">
        <v>1427</v>
      </c>
      <c r="F490" s="46" t="s">
        <v>1093</v>
      </c>
      <c r="G490" s="33" t="s">
        <v>216</v>
      </c>
      <c r="H490" s="44" t="s">
        <v>43</v>
      </c>
      <c r="I490" s="45" t="s">
        <v>1065</v>
      </c>
      <c r="J490" s="46" t="s">
        <v>471</v>
      </c>
      <c r="K4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Row],[Раздел]],G489)),$D$12),CONCATENATE("[SPOILER=",Таблица1[[#This Row],[Раздел]],"]"),""),IF(EXACT(Таблица1[[#This Row],[Подраздел]],H489),"",CONCATENATE(IF(ISBLANK(Таблица1[[#This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Row],[Подраздел]],H491),"",CONCATENATE("[/LIST]",IF(ISBLANK(Таблица1[[#This Row],[Подраздел]]),"","[/SPOILER]"),IF(AND(NOT(EXACT(Таблица1[[#This Row],[Раздел]],G491)),$D$12),"[/SPOILER]",)))))</f>
        <v>[*][B][COLOR=Silver][FRW][/COLOR][/B] [URL=http://promebelclub.ru/forum/showthread.php?p=198338&amp;postcount=498]RAUMPLUS 800 распашная (1 дверь правая) [/URL]</v>
      </c>
      <c r="L490" s="33">
        <f>LEN(Таблица1[[#This Row],[Код]])</f>
        <v>156</v>
      </c>
    </row>
    <row r="491" spans="1:12" x14ac:dyDescent="0.25">
      <c r="A491" s="18" t="str">
        <f>IF(OR(AND(Таблица1[[#This Row],[ID сообщения]]=B490,Таблица1[[#This Row],[№ в теме]]=C490),AND(NOT(Таблица1[[#This Row],[ID сообщения]]=B490),NOT(Таблица1[[#This Row],[№ в теме]]=C490))),"",FALSE)</f>
        <v/>
      </c>
      <c r="B491" s="30">
        <f>1*MID(Таблица1[[#This Row],[Ссылка]],FIND("=",Таблица1[[#This Row],[Ссылка]])+1,FIND("&amp;",Таблица1[[#This Row],[Ссылка]])-FIND("=",Таблица1[[#This Row],[Ссылка]])-1)</f>
        <v>198338</v>
      </c>
      <c r="C491" s="30">
        <f>1*MID(Таблица1[[#This Row],[Ссылка]],FIND("&amp;",Таблица1[[#This Row],[Ссылка]])+11,LEN(Таблица1[[#This Row],[Ссылка]])-FIND("&amp;",Таблица1[[#This Row],[Ссылка]])+10)</f>
        <v>498</v>
      </c>
      <c r="D491" s="52" t="s">
        <v>315</v>
      </c>
      <c r="E491" s="33" t="s">
        <v>1428</v>
      </c>
      <c r="F491" s="46" t="s">
        <v>1093</v>
      </c>
      <c r="G491" s="33" t="s">
        <v>216</v>
      </c>
      <c r="H491" s="44" t="s">
        <v>43</v>
      </c>
      <c r="I491" s="45" t="s">
        <v>1065</v>
      </c>
      <c r="J491" s="46" t="s">
        <v>471</v>
      </c>
      <c r="K4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Row],[Раздел]],G490)),$D$12),CONCATENATE("[SPOILER=",Таблица1[[#This Row],[Раздел]],"]"),""),IF(EXACT(Таблица1[[#This Row],[Подраздел]],H490),"",CONCATENATE(IF(ISBLANK(Таблица1[[#This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Row],[Подраздел]],H492),"",CONCATENATE("[/LIST]",IF(ISBLANK(Таблица1[[#This Row],[Подраздел]]),"","[/SPOILER]"),IF(AND(NOT(EXACT(Таблица1[[#This Row],[Раздел]],G492)),$D$12),"[/SPOILER]",)))))</f>
        <v>[*][B][COLOR=Silver][FRW][/COLOR][/B] [URL=http://promebelclub.ru/forum/showthread.php?p=198338&amp;postcount=498]RAUMPLUS 800 распашные 2 двери [/URL]</v>
      </c>
      <c r="L491" s="33">
        <f>LEN(Таблица1[[#This Row],[Код]])</f>
        <v>147</v>
      </c>
    </row>
    <row r="492" spans="1:12" x14ac:dyDescent="0.25">
      <c r="A492" s="18" t="str">
        <f>IF(OR(AND(Таблица1[[#This Row],[ID сообщения]]=B491,Таблица1[[#This Row],[№ в теме]]=C491),AND(NOT(Таблица1[[#This Row],[ID сообщения]]=B491),NOT(Таблица1[[#This Row],[№ в теме]]=C491))),"",FALSE)</f>
        <v/>
      </c>
      <c r="B492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492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492" s="52" t="s">
        <v>793</v>
      </c>
      <c r="E492" s="33" t="s">
        <v>1433</v>
      </c>
      <c r="F492" s="46" t="s">
        <v>1093</v>
      </c>
      <c r="G492" s="33" t="s">
        <v>216</v>
      </c>
      <c r="H492" s="44" t="s">
        <v>43</v>
      </c>
      <c r="I492" s="45" t="s">
        <v>1065</v>
      </c>
      <c r="J492" s="46" t="s">
        <v>471</v>
      </c>
      <c r="K4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Row],[Раздел]],G491)),$D$12),CONCATENATE("[SPOILER=",Таблица1[[#This Row],[Раздел]],"]"),""),IF(EXACT(Таблица1[[#This Row],[Подраздел]],H491),"",CONCATENATE(IF(ISBLANK(Таблица1[[#This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Row],[Подраздел]],H493),"",CONCATENATE("[/LIST]",IF(ISBLANK(Таблица1[[#This Row],[Подраздел]]),"","[/SPOILER]"),IF(AND(NOT(EXACT(Таблица1[[#This Row],[Раздел]],G493)),$D$12),"[/SPOILER]",)))))</f>
        <v>[*][B][COLOR=Silver][FRW][/COLOR][/B] [URL=http://promebelclub.ru/forum/showthread.php?p=7828&amp;postcount=46]Двери-купе [/URL]</v>
      </c>
      <c r="L492" s="33">
        <f>LEN(Таблица1[[#This Row],[Код]])</f>
        <v>124</v>
      </c>
    </row>
    <row r="493" spans="1:12" x14ac:dyDescent="0.25">
      <c r="A493" s="18" t="str">
        <f>IF(OR(AND(Таблица1[[#This Row],[ID сообщения]]=B492,Таблица1[[#This Row],[№ в теме]]=C492),AND(NOT(Таблица1[[#This Row],[ID сообщения]]=B492),NOT(Таблица1[[#This Row],[№ в теме]]=C492))),"",FALSE)</f>
        <v/>
      </c>
      <c r="B493" s="30">
        <f>1*MID(Таблица1[[#This Row],[Ссылка]],FIND("=",Таблица1[[#This Row],[Ссылка]])+1,FIND("&amp;",Таблица1[[#This Row],[Ссылка]])-FIND("=",Таблица1[[#This Row],[Ссылка]])-1)</f>
        <v>4619</v>
      </c>
      <c r="C493" s="30">
        <f>1*MID(Таблица1[[#This Row],[Ссылка]],FIND("&amp;",Таблица1[[#This Row],[Ссылка]])+11,LEN(Таблица1[[#This Row],[Ссылка]])-FIND("&amp;",Таблица1[[#This Row],[Ссылка]])+10)</f>
        <v>33</v>
      </c>
      <c r="D493" s="52" t="s">
        <v>783</v>
      </c>
      <c r="E493" s="33" t="s">
        <v>1429</v>
      </c>
      <c r="F493" s="46" t="s">
        <v>1093</v>
      </c>
      <c r="G493" s="33" t="s">
        <v>216</v>
      </c>
      <c r="H493" s="33" t="s">
        <v>43</v>
      </c>
      <c r="I493" s="45" t="s">
        <v>1065</v>
      </c>
      <c r="J493" s="46" t="s">
        <v>471</v>
      </c>
      <c r="K4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Row],[Раздел]],G492)),$D$12),CONCATENATE("[SPOILER=",Таблица1[[#This Row],[Раздел]],"]"),""),IF(EXACT(Таблица1[[#This Row],[Подраздел]],H492),"",CONCATENATE(IF(ISBLANK(Таблица1[[#This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Row],[Подраздел]],H494),"",CONCATENATE("[/LIST]",IF(ISBLANK(Таблица1[[#This Row],[Подраздел]]),"","[/SPOILER]"),IF(AND(NOT(EXACT(Таблица1[[#This Row],[Раздел]],G494)),$D$12),"[/SPOILER]",)))))</f>
        <v>[*][B][COLOR=Silver][FRW][/COLOR][/B] [URL=http://promebelclub.ru/forum/showthread.php?p=4619&amp;postcount=33]Двери-купе "O", Найди [/URL]</v>
      </c>
      <c r="L493" s="33">
        <f>LEN(Таблица1[[#This Row],[Код]])</f>
        <v>135</v>
      </c>
    </row>
    <row r="494" spans="1:12" x14ac:dyDescent="0.25">
      <c r="A494" s="18" t="str">
        <f>IF(OR(AND(Таблица1[[#This Row],[ID сообщения]]=B493,Таблица1[[#This Row],[№ в теме]]=C493),AND(NOT(Таблица1[[#This Row],[ID сообщения]]=B493),NOT(Таблица1[[#This Row],[№ в теме]]=C493))),"",FALSE)</f>
        <v/>
      </c>
      <c r="B494" s="30">
        <f>1*MID(Таблица1[[#This Row],[Ссылка]],FIND("=",Таблица1[[#This Row],[Ссылка]])+1,FIND("&amp;",Таблица1[[#This Row],[Ссылка]])-FIND("=",Таблица1[[#This Row],[Ссылка]])-1)</f>
        <v>25145</v>
      </c>
      <c r="C494" s="30">
        <f>1*MID(Таблица1[[#This Row],[Ссылка]],FIND("&amp;",Таблица1[[#This Row],[Ссылка]])+11,LEN(Таблица1[[#This Row],[Ссылка]])-FIND("&amp;",Таблица1[[#This Row],[Ссылка]])+10)</f>
        <v>120</v>
      </c>
      <c r="D494" s="52" t="s">
        <v>860</v>
      </c>
      <c r="E494" s="33" t="s">
        <v>1430</v>
      </c>
      <c r="F494" s="46" t="s">
        <v>1093</v>
      </c>
      <c r="G494" s="33" t="s">
        <v>216</v>
      </c>
      <c r="H494" s="33" t="s">
        <v>43</v>
      </c>
      <c r="I494" s="45" t="s">
        <v>1065</v>
      </c>
      <c r="J494" s="23" t="s">
        <v>1065</v>
      </c>
      <c r="K4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Row],[Раздел]],G493)),$D$12),CONCATENATE("[SPOILER=",Таблица1[[#This Row],[Раздел]],"]"),""),IF(EXACT(Таблица1[[#This Row],[Подраздел]],H493),"",CONCATENATE(IF(ISBLANK(Таблица1[[#This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Row],[Подраздел]],H495),"",CONCATENATE("[/LIST]",IF(ISBLANK(Таблица1[[#This Row],[Подраздел]]),"","[/SPOILER]"),IF(AND(NOT(EXACT(Таблица1[[#This Row],[Раздел]],G495)),$D$12),"[/SPOILER]",)))))</f>
        <v>[*][B][COLOR=Silver][FRW][/COLOR][/B] [URL=http://promebelclub.ru/forum/showthread.php?p=25145&amp;postcount=120]Двери-купе "Н" Aristo [/URL]</v>
      </c>
      <c r="L494" s="33">
        <f>LEN(Таблица1[[#This Row],[Код]])</f>
        <v>137</v>
      </c>
    </row>
    <row r="495" spans="1:12" x14ac:dyDescent="0.25">
      <c r="A495" s="18" t="str">
        <f>IF(OR(AND(Таблица1[[#This Row],[ID сообщения]]=B494,Таблица1[[#This Row],[№ в теме]]=C494),AND(NOT(Таблица1[[#This Row],[ID сообщения]]=B494),NOT(Таблица1[[#This Row],[№ в теме]]=C494))),"",FALSE)</f>
        <v/>
      </c>
      <c r="B495" s="30">
        <f>1*MID(Таблица1[[#This Row],[Ссылка]],FIND("=",Таблица1[[#This Row],[Ссылка]])+1,FIND("&amp;",Таблица1[[#This Row],[Ссылка]])-FIND("=",Таблица1[[#This Row],[Ссылка]])-1)</f>
        <v>4245</v>
      </c>
      <c r="C495" s="30">
        <f>1*MID(Таблица1[[#This Row],[Ссылка]],FIND("&amp;",Таблица1[[#This Row],[Ссылка]])+11,LEN(Таблица1[[#This Row],[Ссылка]])-FIND("&amp;",Таблица1[[#This Row],[Ссылка]])+10)</f>
        <v>21</v>
      </c>
      <c r="D495" s="52" t="s">
        <v>771</v>
      </c>
      <c r="E495" s="51" t="s">
        <v>1431</v>
      </c>
      <c r="F495" s="46" t="s">
        <v>1093</v>
      </c>
      <c r="G495" s="33" t="s">
        <v>216</v>
      </c>
      <c r="H495" s="33" t="s">
        <v>43</v>
      </c>
      <c r="I495" s="45" t="s">
        <v>1065</v>
      </c>
      <c r="J495" s="46" t="s">
        <v>471</v>
      </c>
      <c r="K4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Row],[Раздел]],G494)),$D$12),CONCATENATE("[SPOILER=",Таблица1[[#This Row],[Раздел]],"]"),""),IF(EXACT(Таблица1[[#This Row],[Подраздел]],H494),"",CONCATENATE(IF(ISBLANK(Таблица1[[#This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Row],[Подраздел]],H496),"",CONCATENATE("[/LIST]",IF(ISBLANK(Таблица1[[#This Row],[Подраздел]]),"","[/SPOILER]"),IF(AND(NOT(EXACT(Таблица1[[#This Row],[Раздел]],G496)),$D$12),"[/SPOILER]",)))))</f>
        <v>[*][B][COLOR=Silver][FRW][/COLOR][/B] [URL=http://promebelclub.ru/forum/showthread.php?p=4245&amp;postcount=21]Двери-купе "С" [/URL]</v>
      </c>
      <c r="L495" s="33">
        <f>LEN(Таблица1[[#This Row],[Код]])</f>
        <v>128</v>
      </c>
    </row>
    <row r="496" spans="1:12" x14ac:dyDescent="0.25">
      <c r="A496" s="18" t="str">
        <f>IF(OR(AND(Таблица1[[#This Row],[ID сообщения]]=B495,Таблица1[[#This Row],[№ в теме]]=C495),AND(NOT(Таблица1[[#This Row],[ID сообщения]]=B495),NOT(Таблица1[[#This Row],[№ в теме]]=C495))),"",FALSE)</f>
        <v/>
      </c>
      <c r="B496" s="30">
        <f>1*MID(Таблица1[[#This Row],[Ссылка]],FIND("=",Таблица1[[#This Row],[Ссылка]])+1,FIND("&amp;",Таблица1[[#This Row],[Ссылка]])-FIND("=",Таблица1[[#This Row],[Ссылка]])-1)</f>
        <v>4602</v>
      </c>
      <c r="C496" s="30">
        <f>1*MID(Таблица1[[#This Row],[Ссылка]],FIND("&amp;",Таблица1[[#This Row],[Ссылка]])+11,LEN(Таблица1[[#This Row],[Ссылка]])-FIND("&amp;",Таблица1[[#This Row],[Ссылка]])+10)</f>
        <v>32</v>
      </c>
      <c r="D496" s="52" t="s">
        <v>782</v>
      </c>
      <c r="E496" s="33" t="s">
        <v>1432</v>
      </c>
      <c r="F496" s="46" t="s">
        <v>1093</v>
      </c>
      <c r="G496" s="33" t="s">
        <v>216</v>
      </c>
      <c r="H496" s="33" t="s">
        <v>43</v>
      </c>
      <c r="I496" s="45" t="s">
        <v>1065</v>
      </c>
      <c r="J496" s="46" t="s">
        <v>471</v>
      </c>
      <c r="K4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Row],[Раздел]],G495)),$D$12),CONCATENATE("[SPOILER=",Таблица1[[#This Row],[Раздел]],"]"),""),IF(EXACT(Таблица1[[#This Row],[Подраздел]],H495),"",CONCATENATE(IF(ISBLANK(Таблица1[[#This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Row],[Подраздел]],H497),"",CONCATENATE("[/LIST]",IF(ISBLANK(Таблица1[[#This Row],[Подраздел]]),"","[/SPOILER]"),IF(AND(NOT(EXACT(Таблица1[[#This Row],[Раздел]],G497)),$D$12),"[/SPOILER]",)))))</f>
        <v>[*][B][COLOR=Silver][FRW][/COLOR][/B] [URL=http://promebelclub.ru/forum/showthread.php?p=4602&amp;postcount=32]Двери-купе "С" и "H", Найди [/URL]</v>
      </c>
      <c r="L496" s="33">
        <f>LEN(Таблица1[[#This Row],[Код]])</f>
        <v>141</v>
      </c>
    </row>
    <row r="497" spans="1:12" x14ac:dyDescent="0.25">
      <c r="A497" s="73" t="str">
        <f>IF(OR(AND(Таблица1[[#This Row],[ID сообщения]]=B496,Таблица1[[#This Row],[№ в теме]]=C496),AND(NOT(Таблица1[[#This Row],[ID сообщения]]=B496),NOT(Таблица1[[#This Row],[№ в теме]]=C496))),"",FALSE)</f>
        <v/>
      </c>
      <c r="B497" s="33">
        <f>1*MID(Таблица1[[#This Row],[Ссылка]],FIND("=",Таблица1[[#This Row],[Ссылка]])+1,FIND("&amp;",Таблица1[[#This Row],[Ссылка]])-FIND("=",Таблица1[[#This Row],[Ссылка]])-1)</f>
        <v>305711</v>
      </c>
      <c r="C497" s="33">
        <f>1*MID(Таблица1[[#This Row],[Ссылка]],FIND("&amp;",Таблица1[[#This Row],[Ссылка]])+11,LEN(Таблица1[[#This Row],[Ссылка]])-FIND("&amp;",Таблица1[[#This Row],[Ссылка]])+10)</f>
        <v>806</v>
      </c>
      <c r="D497" s="53" t="s">
        <v>119</v>
      </c>
      <c r="E497" s="33" t="s">
        <v>1434</v>
      </c>
      <c r="F497" s="46" t="s">
        <v>1099</v>
      </c>
      <c r="G497" s="47" t="s">
        <v>216</v>
      </c>
      <c r="H497" s="33" t="s">
        <v>43</v>
      </c>
      <c r="I497" s="45" t="s">
        <v>1065</v>
      </c>
      <c r="J497" s="23" t="s">
        <v>1065</v>
      </c>
      <c r="K4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Row],[Раздел]],G496)),$D$12),CONCATENATE("[SPOILER=",Таблица1[[#This Row],[Раздел]],"]"),""),IF(EXACT(Таблица1[[#This Row],[Подраздел]],H496),"",CONCATENATE(IF(ISBLANK(Таблица1[[#This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Row],[Подраздел]],H498),"",CONCATENATE("[/LIST]",IF(ISBLANK(Таблица1[[#This Row],[Подраздел]]),"","[/SPOILER]"),IF(AND(NOT(EXACT(Таблица1[[#This Row],[Раздел]],G498)),$D$12),"[/SPOILER]",)))))</f>
        <v>[*][B][COLOR=Blue][B3D][/COLOR][/B] [URL=http://promebelclub.ru/forum/showthread.php?p=305711&amp;postcount=806]Двери-купе Aristo "C" и "H" [/URL]</v>
      </c>
      <c r="L497" s="33">
        <f>LEN(Таблица1[[#This Row],[Код]])</f>
        <v>142</v>
      </c>
    </row>
    <row r="498" spans="1:12" x14ac:dyDescent="0.25">
      <c r="A498" s="18" t="str">
        <f>IF(OR(AND(Таблица1[[#This Row],[ID сообщения]]=B497,Таблица1[[#This Row],[№ в теме]]=C497),AND(NOT(Таблица1[[#This Row],[ID сообщения]]=B497),NOT(Таблица1[[#This Row],[№ в теме]]=C497))),"",FALSE)</f>
        <v/>
      </c>
      <c r="B498" s="30">
        <f>1*MID(Таблица1[[#This Row],[Ссылка]],FIND("=",Таблица1[[#This Row],[Ссылка]])+1,FIND("&amp;",Таблица1[[#This Row],[Ссылка]])-FIND("=",Таблица1[[#This Row],[Ссылка]])-1)</f>
        <v>220481</v>
      </c>
      <c r="C498" s="30">
        <f>1*MID(Таблица1[[#This Row],[Ссылка]],FIND("&amp;",Таблица1[[#This Row],[Ссылка]])+11,LEN(Таблица1[[#This Row],[Ссылка]])-FIND("&amp;",Таблица1[[#This Row],[Ссылка]])+10)</f>
        <v>564</v>
      </c>
      <c r="D498" s="52" t="s">
        <v>316</v>
      </c>
      <c r="E498" s="33" t="s">
        <v>1435</v>
      </c>
      <c r="F498" s="46" t="s">
        <v>1093</v>
      </c>
      <c r="G498" s="33" t="s">
        <v>216</v>
      </c>
      <c r="H498" s="44" t="s">
        <v>43</v>
      </c>
      <c r="I498" s="45" t="s">
        <v>1065</v>
      </c>
      <c r="J498" s="23" t="s">
        <v>1065</v>
      </c>
      <c r="K4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Row],[Раздел]],G497)),$D$12),CONCATENATE("[SPOILER=",Таблица1[[#This Row],[Раздел]],"]"),""),IF(EXACT(Таблица1[[#This Row],[Подраздел]],H497),"",CONCATENATE(IF(ISBLANK(Таблица1[[#This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Row],[Подраздел]],H499),"",CONCATENATE("[/LIST]",IF(ISBLANK(Таблица1[[#This Row],[Подраздел]]),"","[/SPOILER]"),IF(AND(NOT(EXACT(Таблица1[[#This Row],[Раздел]],G499)),$D$12),"[/SPOILER]",)))))</f>
        <v>[*][B][COLOR=Silver][FRW][/COLOR][/B] [URL=http://promebelclub.ru/forum/showthread.php?p=220481&amp;postcount=564]Двери-купе AS вставка ДСП 10 (AluService UA) [/URL]</v>
      </c>
      <c r="L498" s="33">
        <f>LEN(Таблица1[[#This Row],[Код]])</f>
        <v>161</v>
      </c>
    </row>
    <row r="499" spans="1:12" x14ac:dyDescent="0.25">
      <c r="A499" s="18" t="str">
        <f>IF(OR(AND(Таблица1[[#This Row],[ID сообщения]]=B498,Таблица1[[#This Row],[№ в теме]]=C498),AND(NOT(Таблица1[[#This Row],[ID сообщения]]=B498),NOT(Таблица1[[#This Row],[№ в теме]]=C498))),"",FALSE)</f>
        <v/>
      </c>
      <c r="B499" s="30">
        <f>1*MID(Таблица1[[#This Row],[Ссылка]],FIND("=",Таблица1[[#This Row],[Ссылка]])+1,FIND("&amp;",Таблица1[[#This Row],[Ссылка]])-FIND("=",Таблица1[[#This Row],[Ссылка]])-1)</f>
        <v>220481</v>
      </c>
      <c r="C499" s="30">
        <f>1*MID(Таблица1[[#This Row],[Ссылка]],FIND("&amp;",Таблица1[[#This Row],[Ссылка]])+11,LEN(Таблица1[[#This Row],[Ссылка]])-FIND("&amp;",Таблица1[[#This Row],[Ссылка]])+10)</f>
        <v>564</v>
      </c>
      <c r="D499" s="52" t="s">
        <v>316</v>
      </c>
      <c r="E499" s="33" t="s">
        <v>1436</v>
      </c>
      <c r="F499" s="46" t="s">
        <v>1093</v>
      </c>
      <c r="G499" s="33" t="s">
        <v>216</v>
      </c>
      <c r="H499" s="44" t="s">
        <v>43</v>
      </c>
      <c r="I499" s="45" t="s">
        <v>1065</v>
      </c>
      <c r="J499" s="23" t="s">
        <v>1065</v>
      </c>
      <c r="K4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Row],[Раздел]],G498)),$D$12),CONCATENATE("[SPOILER=",Таблица1[[#This Row],[Раздел]],"]"),""),IF(EXACT(Таблица1[[#This Row],[Подраздел]],H498),"",CONCATENATE(IF(ISBLANK(Таблица1[[#This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Row],[Подраздел]],H500),"",CONCATENATE("[/LIST]",IF(ISBLANK(Таблица1[[#This Row],[Подраздел]]),"","[/SPOILER]"),IF(AND(NOT(EXACT(Таблица1[[#This Row],[Раздел]],G500)),$D$12),"[/SPOILER]",)))))</f>
        <v>[*][B][COLOR=Silver][FRW][/COLOR][/B] [URL=http://promebelclub.ru/forum/showthread.php?p=220481&amp;postcount=564]Двери-купе AS вставка ДСП 10 + зерк (AluService UA) [/URL]</v>
      </c>
      <c r="L499" s="33">
        <f>LEN(Таблица1[[#This Row],[Код]])</f>
        <v>168</v>
      </c>
    </row>
    <row r="500" spans="1:12" x14ac:dyDescent="0.25">
      <c r="A500" s="18" t="str">
        <f>IF(OR(AND(Таблица1[[#This Row],[ID сообщения]]=B499,Таблица1[[#This Row],[№ в теме]]=C499),AND(NOT(Таблица1[[#This Row],[ID сообщения]]=B499),NOT(Таблица1[[#This Row],[№ в теме]]=C499))),"",FALSE)</f>
        <v/>
      </c>
      <c r="B500" s="30">
        <f>1*MID(Таблица1[[#This Row],[Ссылка]],FIND("=",Таблица1[[#This Row],[Ссылка]])+1,FIND("&amp;",Таблица1[[#This Row],[Ссылка]])-FIND("=",Таблица1[[#This Row],[Ссылка]])-1)</f>
        <v>220481</v>
      </c>
      <c r="C500" s="30">
        <f>1*MID(Таблица1[[#This Row],[Ссылка]],FIND("&amp;",Таблица1[[#This Row],[Ссылка]])+11,LEN(Таблица1[[#This Row],[Ссылка]])-FIND("&amp;",Таблица1[[#This Row],[Ссылка]])+10)</f>
        <v>564</v>
      </c>
      <c r="D500" s="52" t="s">
        <v>316</v>
      </c>
      <c r="E500" s="33" t="s">
        <v>1437</v>
      </c>
      <c r="F500" s="46" t="s">
        <v>1093</v>
      </c>
      <c r="G500" s="33" t="s">
        <v>216</v>
      </c>
      <c r="H500" s="44" t="s">
        <v>43</v>
      </c>
      <c r="I500" s="45" t="s">
        <v>1065</v>
      </c>
      <c r="J500" s="23" t="s">
        <v>1065</v>
      </c>
      <c r="K5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Row],[Раздел]],G499)),$D$12),CONCATENATE("[SPOILER=",Таблица1[[#This Row],[Раздел]],"]"),""),IF(EXACT(Таблица1[[#This Row],[Подраздел]],H499),"",CONCATENATE(IF(ISBLANK(Таблица1[[#This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Row],[Подраздел]],H501),"",CONCATENATE("[/LIST]",IF(ISBLANK(Таблица1[[#This Row],[Подраздел]]),"","[/SPOILER]"),IF(AND(NOT(EXACT(Таблица1[[#This Row],[Раздел]],G501)),$D$12),"[/SPOILER]",)))))</f>
        <v>[*][B][COLOR=Silver][FRW][/COLOR][/B] [URL=http://promebelclub.ru/forum/showthread.php?p=220481&amp;postcount=564]Двери-купе AS вставка стекло 4 (AluService UA) [/URL]</v>
      </c>
      <c r="L500" s="33">
        <f>LEN(Таблица1[[#This Row],[Код]])</f>
        <v>163</v>
      </c>
    </row>
    <row r="501" spans="1:12" x14ac:dyDescent="0.25">
      <c r="A501" s="73" t="str">
        <f>IF(OR(AND(Таблица1[[#This Row],[ID сообщения]]=B500,Таблица1[[#This Row],[№ в теме]]=C500),AND(NOT(Таблица1[[#This Row],[ID сообщения]]=B500),NOT(Таблица1[[#This Row],[№ в теме]]=C500))),"",FALSE)</f>
        <v/>
      </c>
      <c r="B501" s="33">
        <f>1*MID(Таблица1[[#This Row],[Ссылка]],FIND("=",Таблица1[[#This Row],[Ссылка]])+1,FIND("&amp;",Таблица1[[#This Row],[Ссылка]])-FIND("=",Таблица1[[#This Row],[Ссылка]])-1)</f>
        <v>235066</v>
      </c>
      <c r="C501" s="33">
        <f>1*MID(Таблица1[[#This Row],[Ссылка]],FIND("&amp;",Таблица1[[#This Row],[Ссылка]])+11,LEN(Таблица1[[#This Row],[Ссылка]])-FIND("&amp;",Таблица1[[#This Row],[Ссылка]])+10)</f>
        <v>598</v>
      </c>
      <c r="D501" s="53" t="s">
        <v>241</v>
      </c>
      <c r="E501" s="33" t="s">
        <v>1438</v>
      </c>
      <c r="F501" s="46" t="s">
        <v>1096</v>
      </c>
      <c r="G501" s="47" t="s">
        <v>216</v>
      </c>
      <c r="H501" s="33" t="s">
        <v>43</v>
      </c>
      <c r="I501" s="45" t="s">
        <v>1065</v>
      </c>
      <c r="J501" s="23" t="s">
        <v>1065</v>
      </c>
      <c r="K5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Row],[Раздел]],G500)),$D$12),CONCATENATE("[SPOILER=",Таблица1[[#This Row],[Раздел]],"]"),""),IF(EXACT(Таблица1[[#This Row],[Подраздел]],H500),"",CONCATENATE(IF(ISBLANK(Таблица1[[#This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Row],[Подраздел]],H502),"",CONCATENATE("[/LIST]",IF(ISBLANK(Таблица1[[#This Row],[Подраздел]]),"","[/SPOILER]"),IF(AND(NOT(EXACT(Таблица1[[#This Row],[Раздел]],G502)),$D$12),"[/SPOILER]",)))))</f>
        <v>[*][B][COLOR=DeepSkyBlue][FR3D][/COLOR][/B] [URL=http://promebelclub.ru/forum/showthread.php?p=235066&amp;postcount=598]Двери-купе Komandor "Lazurit" и "Agat" [/URL]</v>
      </c>
      <c r="L501" s="33">
        <f>LEN(Таблица1[[#This Row],[Код]])</f>
        <v>161</v>
      </c>
    </row>
    <row r="502" spans="1:12" x14ac:dyDescent="0.25">
      <c r="A502" s="18" t="str">
        <f>IF(OR(AND(Таблица1[[#This Row],[ID сообщения]]=B467,Таблица1[[#This Row],[№ в теме]]=C467),AND(NOT(Таблица1[[#This Row],[ID сообщения]]=B467),NOT(Таблица1[[#This Row],[№ в теме]]=C467))),"",FALSE)</f>
        <v/>
      </c>
      <c r="B502" s="30">
        <f>1*MID(Таблица1[[#This Row],[Ссылка]],FIND("=",Таблица1[[#This Row],[Ссылка]])+1,FIND("&amp;",Таблица1[[#This Row],[Ссылка]])-FIND("=",Таблица1[[#This Row],[Ссылка]])-1)</f>
        <v>147671</v>
      </c>
      <c r="C502" s="30">
        <f>1*MID(Таблица1[[#This Row],[Ссылка]],FIND("&amp;",Таблица1[[#This Row],[Ссылка]])+11,LEN(Таблица1[[#This Row],[Ссылка]])-FIND("&amp;",Таблица1[[#This Row],[Ссылка]])+10)</f>
        <v>410</v>
      </c>
      <c r="D502" s="55" t="s">
        <v>989</v>
      </c>
      <c r="E502" s="33" t="s">
        <v>1439</v>
      </c>
      <c r="F502" s="46" t="s">
        <v>1100</v>
      </c>
      <c r="G502" s="33" t="s">
        <v>216</v>
      </c>
      <c r="H502" s="33" t="s">
        <v>43</v>
      </c>
      <c r="I502" s="45" t="s">
        <v>1065</v>
      </c>
      <c r="J502" s="23" t="s">
        <v>1065</v>
      </c>
      <c r="K5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Row],[Раздел]],G501)),$D$12),CONCATENATE("[SPOILER=",Таблица1[[#This Row],[Раздел]],"]"),""),IF(EXACT(Таблица1[[#This Row],[Подраздел]],H501),"",CONCATENATE(IF(ISBLANK(Таблица1[[#This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Row],[Подраздел]],H503),"",CONCATENATE("[/LIST]",IF(ISBLANK(Таблица1[[#This Row],[Подраздел]]),"","[/SPOILER]"),IF(AND(NOT(EXACT(Таблица1[[#This Row],[Раздел]],G503)),$D$12),"[/SPOILER]",)))))</f>
        <v>[*][B][COLOR=Sienna][BLF][/COLOR][/B] [URL=http://promebelclub.ru/forum/showthread.php?p=147671&amp;postcount=410]Двери-купе Аналог Аристо (серия 609) [/URL]</v>
      </c>
      <c r="L502" s="33">
        <f>LEN(Таблица1[[#This Row],[Код]])</f>
        <v>153</v>
      </c>
    </row>
    <row r="503" spans="1:12" x14ac:dyDescent="0.25">
      <c r="A503" s="18" t="str">
        <f>IF(OR(AND(Таблица1[[#This Row],[ID сообщения]]=B502,Таблица1[[#This Row],[№ в теме]]=C502),AND(NOT(Таблица1[[#This Row],[ID сообщения]]=B502),NOT(Таблица1[[#This Row],[№ в теме]]=C502))),"",FALSE)</f>
        <v/>
      </c>
      <c r="B503" s="30">
        <f>1*MID(Таблица1[[#This Row],[Ссылка]],FIND("=",Таблица1[[#This Row],[Ссылка]])+1,FIND("&amp;",Таблица1[[#This Row],[Ссылка]])-FIND("=",Таблица1[[#This Row],[Ссылка]])-1)</f>
        <v>66635</v>
      </c>
      <c r="C503" s="30">
        <f>1*MID(Таблица1[[#This Row],[Ссылка]],FIND("&amp;",Таблица1[[#This Row],[Ссылка]])+11,LEN(Таблица1[[#This Row],[Ссылка]])-FIND("&amp;",Таблица1[[#This Row],[Ссылка]])+10)</f>
        <v>252</v>
      </c>
      <c r="D503" s="52" t="s">
        <v>441</v>
      </c>
      <c r="E503" s="51" t="s">
        <v>1440</v>
      </c>
      <c r="F503" s="46" t="s">
        <v>1094</v>
      </c>
      <c r="G503" s="33" t="s">
        <v>216</v>
      </c>
      <c r="H503" s="33" t="s">
        <v>43</v>
      </c>
      <c r="I503" s="45" t="s">
        <v>1065</v>
      </c>
      <c r="J503" s="46" t="s">
        <v>471</v>
      </c>
      <c r="K5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Row],[Раздел]],G502)),$D$12),CONCATENATE("[SPOILER=",Таблица1[[#This Row],[Раздел]],"]"),""),IF(EXACT(Таблица1[[#This Row],[Подраздел]],H502),"",CONCATENATE(IF(ISBLANK(Таблица1[[#This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Row],[Подраздел]],H504),"",CONCATENATE("[/LIST]",IF(ISBLANK(Таблица1[[#This Row],[Подраздел]]),"","[/SPOILER]"),IF(AND(NOT(EXACT(Таблица1[[#This Row],[Раздел]],G504)),$D$12),"[/SPOILER]",)))))</f>
        <v>[*][B][COLOR=Black][LDW][/COLOR][/B] [URL=http://promebelclub.ru/forum/showthread.php?p=66635&amp;postcount=252]Двери-купе в сборе 2шт. Идеал [/URL]</v>
      </c>
      <c r="L503" s="33">
        <f>LEN(Таблица1[[#This Row],[Код]])</f>
        <v>144</v>
      </c>
    </row>
    <row r="504" spans="1:12" x14ac:dyDescent="0.25">
      <c r="A504" s="18" t="str">
        <f>IF(OR(AND(Таблица1[[#This Row],[ID сообщения]]=B503,Таблица1[[#This Row],[№ в теме]]=C503),AND(NOT(Таблица1[[#This Row],[ID сообщения]]=B503),NOT(Таблица1[[#This Row],[№ в теме]]=C503))),"",FALSE)</f>
        <v/>
      </c>
      <c r="B50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0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04" s="52" t="s">
        <v>341</v>
      </c>
      <c r="E504" s="33" t="s">
        <v>1037</v>
      </c>
      <c r="F504" s="46"/>
      <c r="G504" s="33" t="s">
        <v>216</v>
      </c>
      <c r="H504" s="33" t="s">
        <v>43</v>
      </c>
      <c r="I504" s="45" t="s">
        <v>1065</v>
      </c>
      <c r="J504" s="23" t="s">
        <v>1065</v>
      </c>
      <c r="K5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Row],[Раздел]],G503)),$D$12),CONCATENATE("[SPOILER=",Таблица1[[#This Row],[Раздел]],"]"),""),IF(EXACT(Таблица1[[#This Row],[Подраздел]],H503),"",CONCATENATE(IF(ISBLANK(Таблица1[[#This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Row],[Подраздел]],H505),"",CONCATENATE("[/LIST]",IF(ISBLANK(Таблица1[[#This Row],[Подраздел]]),"","[/SPOILER]"),IF(AND(NOT(EXACT(Таблица1[[#This Row],[Раздел]],G505)),$D$12),"[/SPOILER]",)))))</f>
        <v>[*][URL=http://promebelclub.ru/forum/showthread.php?p=55385&amp;postcount=217]Двери-купе в сборе. 3шт. Двери (2 ДСП / 1 Зеркало)[/URL]</v>
      </c>
      <c r="L504" s="33">
        <f>LEN(Таблица1[[#This Row],[Код]])</f>
        <v>130</v>
      </c>
    </row>
    <row r="505" spans="1:12" x14ac:dyDescent="0.25">
      <c r="A505" s="18" t="str">
        <f>IF(OR(AND(Таблица1[[#This Row],[ID сообщения]]=B504,Таблица1[[#This Row],[№ в теме]]=C504),AND(NOT(Таблица1[[#This Row],[ID сообщения]]=B504),NOT(Таблица1[[#This Row],[№ в теме]]=C504))),"",FALSE)</f>
        <v/>
      </c>
      <c r="B50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0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05" s="52" t="s">
        <v>341</v>
      </c>
      <c r="E505" s="33" t="s">
        <v>1038</v>
      </c>
      <c r="F505" s="46"/>
      <c r="G505" s="33" t="s">
        <v>216</v>
      </c>
      <c r="H505" s="33" t="s">
        <v>43</v>
      </c>
      <c r="I505" s="45" t="s">
        <v>1065</v>
      </c>
      <c r="J505" s="23" t="s">
        <v>1065</v>
      </c>
      <c r="K5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Row],[Раздел]],G504)),$D$12),CONCATENATE("[SPOILER=",Таблица1[[#This Row],[Раздел]],"]"),""),IF(EXACT(Таблица1[[#This Row],[Подраздел]],H504),"",CONCATENATE(IF(ISBLANK(Таблица1[[#This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Row],[Подраздел]],H506),"",CONCATENATE("[/LIST]",IF(ISBLANK(Таблица1[[#This Row],[Подраздел]]),"","[/SPOILER]"),IF(AND(NOT(EXACT(Таблица1[[#This Row],[Раздел]],G506)),$D$12),"[/SPOILER]",)))))</f>
        <v>[*][URL=http://promebelclub.ru/forum/showthread.php?p=55385&amp;postcount=217]Двери-купе в сборе. 3шт. Двери ДСП (2300х1500)[/URL]</v>
      </c>
      <c r="L505" s="33">
        <f>LEN(Таблица1[[#This Row],[Код]])</f>
        <v>126</v>
      </c>
    </row>
    <row r="506" spans="1:12" x14ac:dyDescent="0.25">
      <c r="A506" s="18" t="str">
        <f>IF(OR(AND(Таблица1[[#This Row],[ID сообщения]]=B505,Таблица1[[#This Row],[№ в теме]]=C505),AND(NOT(Таблица1[[#This Row],[ID сообщения]]=B505),NOT(Таблица1[[#This Row],[№ в теме]]=C505))),"",FALSE)</f>
        <v/>
      </c>
      <c r="B50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0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06" s="52" t="s">
        <v>341</v>
      </c>
      <c r="E506" s="33" t="s">
        <v>1032</v>
      </c>
      <c r="F506" s="46"/>
      <c r="G506" s="33" t="s">
        <v>216</v>
      </c>
      <c r="H506" s="33" t="s">
        <v>43</v>
      </c>
      <c r="I506" s="45" t="s">
        <v>1065</v>
      </c>
      <c r="J506" s="23" t="s">
        <v>1065</v>
      </c>
      <c r="K5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Row],[Раздел]],G505)),$D$12),CONCATENATE("[SPOILER=",Таблица1[[#This Row],[Раздел]],"]"),""),IF(EXACT(Таблица1[[#This Row],[Подраздел]],H505),"",CONCATENATE(IF(ISBLANK(Таблица1[[#This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Row],[Подраздел]],H507),"",CONCATENATE("[/LIST]",IF(ISBLANK(Таблица1[[#This Row],[Подраздел]]),"","[/SPOILER]"),IF(AND(NOT(EXACT(Таблица1[[#This Row],[Раздел]],G507)),$D$12),"[/SPOILER]",)))))</f>
        <v>[*][URL=http://promebelclub.ru/forum/showthread.php?p=55385&amp;postcount=217]Двери-купе в сборе. Аристо Симметрия 2шт. Комбинированные[/URL]</v>
      </c>
      <c r="L506" s="33">
        <f>LEN(Таблица1[[#This Row],[Код]])</f>
        <v>137</v>
      </c>
    </row>
    <row r="507" spans="1:12" x14ac:dyDescent="0.25">
      <c r="A507" s="18" t="str">
        <f>IF(OR(AND(Таблица1[[#This Row],[ID сообщения]]=B506,Таблица1[[#This Row],[№ в теме]]=C506),AND(NOT(Таблица1[[#This Row],[ID сообщения]]=B506),NOT(Таблица1[[#This Row],[№ в теме]]=C506))),"",FALSE)</f>
        <v/>
      </c>
      <c r="B507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07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07" s="52" t="s">
        <v>341</v>
      </c>
      <c r="E507" s="33" t="s">
        <v>1033</v>
      </c>
      <c r="F507" s="46"/>
      <c r="G507" s="33" t="s">
        <v>216</v>
      </c>
      <c r="H507" s="33" t="s">
        <v>43</v>
      </c>
      <c r="I507" s="45" t="s">
        <v>1065</v>
      </c>
      <c r="J507" s="23" t="s">
        <v>1065</v>
      </c>
      <c r="K5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Row],[Раздел]],G506)),$D$12),CONCATENATE("[SPOILER=",Таблица1[[#This Row],[Раздел]],"]"),""),IF(EXACT(Таблица1[[#This Row],[Подраздел]],H506),"",CONCATENATE(IF(ISBLANK(Таблица1[[#This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Row],[Подраздел]],H508),"",CONCATENATE("[/LIST]",IF(ISBLANK(Таблица1[[#This Row],[Подраздел]]),"","[/SPOILER]"),IF(AND(NOT(EXACT(Таблица1[[#This Row],[Раздел]],G508)),$D$12),"[/SPOILER]",)))))</f>
        <v>[*][URL=http://promebelclub.ru/forum/showthread.php?p=55385&amp;postcount=217]Двери-купе в сборе. Аристо Симметрия 2шт. Стекло[/URL]</v>
      </c>
      <c r="L507" s="33">
        <f>LEN(Таблица1[[#This Row],[Код]])</f>
        <v>128</v>
      </c>
    </row>
    <row r="508" spans="1:12" x14ac:dyDescent="0.25">
      <c r="A508" s="18" t="str">
        <f>IF(OR(AND(Таблица1[[#This Row],[ID сообщения]]=B507,Таблица1[[#This Row],[№ в теме]]=C507),AND(NOT(Таблица1[[#This Row],[ID сообщения]]=B507),NOT(Таблица1[[#This Row],[№ в теме]]=C507))),"",FALSE)</f>
        <v/>
      </c>
      <c r="B508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08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08" s="52" t="s">
        <v>341</v>
      </c>
      <c r="E508" s="33" t="s">
        <v>1034</v>
      </c>
      <c r="F508" s="46"/>
      <c r="G508" s="33" t="s">
        <v>216</v>
      </c>
      <c r="H508" s="33" t="s">
        <v>43</v>
      </c>
      <c r="I508" s="45" t="s">
        <v>1065</v>
      </c>
      <c r="J508" s="23" t="s">
        <v>1065</v>
      </c>
      <c r="K5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Row],[Раздел]],G507)),$D$12),CONCATENATE("[SPOILER=",Таблица1[[#This Row],[Раздел]],"]"),""),IF(EXACT(Таблица1[[#This Row],[Подраздел]],H507),"",CONCATENATE(IF(ISBLANK(Таблица1[[#This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Row],[Подраздел]],H509),"",CONCATENATE("[/LIST]",IF(ISBLANK(Таблица1[[#This Row],[Подраздел]]),"","[/SPOILER]"),IF(AND(NOT(EXACT(Таблица1[[#This Row],[Раздел]],G509)),$D$12),"[/SPOILER]",)))))</f>
        <v>[*][URL=http://promebelclub.ru/forum/showthread.php?p=55385&amp;postcount=217]Двери-купе в сборе. Аристо Симметрия 4шт. ДСП 2шт. Стекло 2шт.[/URL]</v>
      </c>
      <c r="L508" s="33">
        <f>LEN(Таблица1[[#This Row],[Код]])</f>
        <v>142</v>
      </c>
    </row>
    <row r="509" spans="1:12" x14ac:dyDescent="0.25">
      <c r="A509" s="18" t="str">
        <f>IF(OR(AND(Таблица1[[#This Row],[ID сообщения]]=B508,Таблица1[[#This Row],[№ в теме]]=C508),AND(NOT(Таблица1[[#This Row],[ID сообщения]]=B508),NOT(Таблица1[[#This Row],[№ в теме]]=C508))),"",FALSE)</f>
        <v/>
      </c>
      <c r="B50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0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09" s="52" t="s">
        <v>341</v>
      </c>
      <c r="E509" s="33" t="s">
        <v>1039</v>
      </c>
      <c r="F509" s="46"/>
      <c r="G509" s="33" t="s">
        <v>216</v>
      </c>
      <c r="H509" s="33" t="s">
        <v>43</v>
      </c>
      <c r="I509" s="45" t="s">
        <v>1065</v>
      </c>
      <c r="J509" s="23" t="s">
        <v>1065</v>
      </c>
      <c r="K5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Row],[Раздел]],G508)),$D$12),CONCATENATE("[SPOILER=",Таблица1[[#This Row],[Раздел]],"]"),""),IF(EXACT(Таблица1[[#This Row],[Подраздел]],H508),"",CONCATENATE(IF(ISBLANK(Таблица1[[#This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Row],[Подраздел]],H510),"",CONCATENATE("[/LIST]",IF(ISBLANK(Таблица1[[#This Row],[Подраздел]]),"","[/SPOILER]"),IF(AND(NOT(EXACT(Таблица1[[#This Row],[Раздел]],G510)),$D$12),"[/SPOILER]",)))))</f>
        <v>[*][URL=http://promebelclub.ru/forum/showthread.php?p=55385&amp;postcount=217]Двери-купе в сборе. Аристо Симметрия ДСП 16[/URL]</v>
      </c>
      <c r="L509" s="33">
        <f>LEN(Таблица1[[#This Row],[Код]])</f>
        <v>123</v>
      </c>
    </row>
    <row r="510" spans="1:12" x14ac:dyDescent="0.25">
      <c r="A510" s="18" t="str">
        <f>IF(OR(AND(Таблица1[[#This Row],[ID сообщения]]=B509,Таблица1[[#This Row],[№ в теме]]=C509),AND(NOT(Таблица1[[#This Row],[ID сообщения]]=B509),NOT(Таблица1[[#This Row],[№ в теме]]=C509))),"",FALSE)</f>
        <v/>
      </c>
      <c r="B51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0" s="52" t="s">
        <v>341</v>
      </c>
      <c r="E510" s="33" t="s">
        <v>1040</v>
      </c>
      <c r="F510" s="46"/>
      <c r="G510" s="33" t="s">
        <v>216</v>
      </c>
      <c r="H510" s="33" t="s">
        <v>43</v>
      </c>
      <c r="I510" s="45" t="s">
        <v>1065</v>
      </c>
      <c r="J510" s="23" t="s">
        <v>1065</v>
      </c>
      <c r="K5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Row],[Раздел]],G509)),$D$12),CONCATENATE("[SPOILER=",Таблица1[[#This Row],[Раздел]],"]"),""),IF(EXACT(Таблица1[[#This Row],[Подраздел]],H509),"",CONCATENATE(IF(ISBLANK(Таблица1[[#This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Row],[Подраздел]],H511),"",CONCATENATE("[/LIST]",IF(ISBLANK(Таблица1[[#This Row],[Подраздел]]),"","[/SPOILER]"),IF(AND(NOT(EXACT(Таблица1[[#This Row],[Раздел]],G511)),$D$12),"[/SPOILER]",)))))</f>
        <v>[*][URL=http://promebelclub.ru/forum/showthread.php?p=55385&amp;postcount=217]Двери-купе в сборе. Аристо Симметрия. Комбинированная. Ромб[/URL]</v>
      </c>
      <c r="L510" s="33">
        <f>LEN(Таблица1[[#This Row],[Код]])</f>
        <v>139</v>
      </c>
    </row>
    <row r="511" spans="1:12" x14ac:dyDescent="0.25">
      <c r="A511" s="18" t="str">
        <f>IF(OR(AND(Таблица1[[#This Row],[ID сообщения]]=B510,Таблица1[[#This Row],[№ в теме]]=C510),AND(NOT(Таблица1[[#This Row],[ID сообщения]]=B510),NOT(Таблица1[[#This Row],[№ в теме]]=C510))),"",FALSE)</f>
        <v/>
      </c>
      <c r="B51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1" s="52" t="s">
        <v>341</v>
      </c>
      <c r="E511" s="33" t="s">
        <v>1041</v>
      </c>
      <c r="F511" s="46"/>
      <c r="G511" s="33" t="s">
        <v>216</v>
      </c>
      <c r="H511" s="33" t="s">
        <v>43</v>
      </c>
      <c r="I511" s="45" t="s">
        <v>1065</v>
      </c>
      <c r="J511" s="23" t="s">
        <v>1065</v>
      </c>
      <c r="K5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Row],[Раздел]],G510)),$D$12),CONCATENATE("[SPOILER=",Таблица1[[#This Row],[Раздел]],"]"),""),IF(EXACT(Таблица1[[#This Row],[Подраздел]],H510),"",CONCATENATE(IF(ISBLANK(Таблица1[[#This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Row],[Подраздел]],H512),"",CONCATENATE("[/LIST]",IF(ISBLANK(Таблица1[[#This Row],[Подраздел]]),"","[/SPOILER]"),IF(AND(NOT(EXACT(Таблица1[[#This Row],[Раздел]],G512)),$D$12),"[/SPOILER]",)))))</f>
        <v>[*][URL=http://promebelclub.ru/forum/showthread.php?p=55385&amp;postcount=217]Двери-купе в сборе. РАМИР. 2шт. ДСП (2300х1000)[/URL]</v>
      </c>
      <c r="L511" s="33">
        <f>LEN(Таблица1[[#This Row],[Код]])</f>
        <v>127</v>
      </c>
    </row>
    <row r="512" spans="1:12" x14ac:dyDescent="0.25">
      <c r="A512" s="18" t="str">
        <f>IF(OR(AND(Таблица1[[#This Row],[ID сообщения]]=B511,Таблица1[[#This Row],[№ в теме]]=C511),AND(NOT(Таблица1[[#This Row],[ID сообщения]]=B511),NOT(Таблица1[[#This Row],[№ в теме]]=C511))),"",FALSE)</f>
        <v/>
      </c>
      <c r="B51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2" s="52" t="s">
        <v>341</v>
      </c>
      <c r="E512" s="33" t="s">
        <v>422</v>
      </c>
      <c r="F512" s="46"/>
      <c r="G512" s="33" t="s">
        <v>216</v>
      </c>
      <c r="H512" s="33" t="s">
        <v>43</v>
      </c>
      <c r="I512" s="45" t="s">
        <v>1065</v>
      </c>
      <c r="J512" s="23" t="s">
        <v>1065</v>
      </c>
      <c r="K5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Row],[Раздел]],G511)),$D$12),CONCATENATE("[SPOILER=",Таблица1[[#This Row],[Раздел]],"]"),""),IF(EXACT(Таблица1[[#This Row],[Подраздел]],H511),"",CONCATENATE(IF(ISBLANK(Таблица1[[#This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Row],[Подраздел]],H513),"",CONCATENATE("[/LIST]",IF(ISBLANK(Таблица1[[#This Row],[Подраздел]]),"","[/SPOILER]"),IF(AND(NOT(EXACT(Таблица1[[#This Row],[Раздел]],G513)),$D$12),"[/SPOILER]",)))))</f>
        <v>[*][URL=http://promebelclub.ru/forum/showthread.php?p=55385&amp;postcount=217]Двери-купе Версаль в сборе. 3шт (ДСП10 / Зеркало / ДСП10)[/URL]</v>
      </c>
      <c r="L512" s="33">
        <f>LEN(Таблица1[[#This Row],[Код]])</f>
        <v>137</v>
      </c>
    </row>
    <row r="513" spans="1:12" x14ac:dyDescent="0.25">
      <c r="A513" s="18" t="str">
        <f>IF(OR(AND(Таблица1[[#This Row],[ID сообщения]]=B512,Таблица1[[#This Row],[№ в теме]]=C512),AND(NOT(Таблица1[[#This Row],[ID сообщения]]=B512),NOT(Таблица1[[#This Row],[№ в теме]]=C512))),"",FALSE)</f>
        <v/>
      </c>
      <c r="B51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3" s="52" t="s">
        <v>341</v>
      </c>
      <c r="E513" s="33" t="s">
        <v>415</v>
      </c>
      <c r="F513" s="46"/>
      <c r="G513" s="33" t="s">
        <v>216</v>
      </c>
      <c r="H513" s="33" t="s">
        <v>43</v>
      </c>
      <c r="I513" s="45" t="s">
        <v>1065</v>
      </c>
      <c r="J513" s="23" t="s">
        <v>1065</v>
      </c>
      <c r="K5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Row],[Раздел]],G512)),$D$12),CONCATENATE("[SPOILER=",Таблица1[[#This Row],[Раздел]],"]"),""),IF(EXACT(Таблица1[[#This Row],[Подраздел]],H512),"",CONCATENATE(IF(ISBLANK(Таблица1[[#This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Row],[Подраздел]],H514),"",CONCATENATE("[/LIST]",IF(ISBLANK(Таблица1[[#This Row],[Подраздел]]),"","[/SPOILER]"),IF(AND(NOT(EXACT(Таблица1[[#This Row],[Раздел]],G514)),$D$12),"[/SPOILER]",)))))</f>
        <v>[*][URL=http://promebelclub.ru/forum/showthread.php?p=55385&amp;postcount=217]Двери-купе Версаль в сборе. 3шт. Ассиметрия[/URL]</v>
      </c>
      <c r="L513" s="33">
        <f>LEN(Таблица1[[#This Row],[Код]])</f>
        <v>123</v>
      </c>
    </row>
    <row r="514" spans="1:12" x14ac:dyDescent="0.25">
      <c r="A514" s="18" t="str">
        <f>IF(OR(AND(Таблица1[[#This Row],[ID сообщения]]=B513,Таблица1[[#This Row],[№ в теме]]=C513),AND(NOT(Таблица1[[#This Row],[ID сообщения]]=B513),NOT(Таблица1[[#This Row],[№ в теме]]=C513))),"",FALSE)</f>
        <v/>
      </c>
      <c r="B51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4" s="52" t="s">
        <v>341</v>
      </c>
      <c r="E514" s="33" t="s">
        <v>421</v>
      </c>
      <c r="F514" s="46"/>
      <c r="G514" s="33" t="s">
        <v>216</v>
      </c>
      <c r="H514" s="33" t="s">
        <v>43</v>
      </c>
      <c r="I514" s="45" t="s">
        <v>1065</v>
      </c>
      <c r="J514" s="23" t="s">
        <v>1065</v>
      </c>
      <c r="K5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Row],[Раздел]],G513)),$D$12),CONCATENATE("[SPOILER=",Таблица1[[#This Row],[Раздел]],"]"),""),IF(EXACT(Таблица1[[#This Row],[Подраздел]],H513),"",CONCATENATE(IF(ISBLANK(Таблица1[[#This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Row],[Подраздел]],H515),"",CONCATENATE("[/LIST]",IF(ISBLANK(Таблица1[[#This Row],[Подраздел]]),"","[/SPOILER]"),IF(AND(NOT(EXACT(Таблица1[[#This Row],[Раздел]],G515)),$D$12),"[/SPOILER]",)))))</f>
        <v>[*][URL=http://promebelclub.ru/forum/showthread.php?p=55385&amp;postcount=217]Двери-купе Версаль в сборе. 3шт. Симметрия.[/URL]</v>
      </c>
      <c r="L514" s="33">
        <f>LEN(Таблица1[[#This Row],[Код]])</f>
        <v>123</v>
      </c>
    </row>
    <row r="515" spans="1:12" x14ac:dyDescent="0.25">
      <c r="A515" s="18" t="str">
        <f>IF(OR(AND(Таблица1[[#This Row],[ID сообщения]]=B514,Таблица1[[#This Row],[№ в теме]]=C514),AND(NOT(Таблица1[[#This Row],[ID сообщения]]=B514),NOT(Таблица1[[#This Row],[№ в теме]]=C514))),"",FALSE)</f>
        <v/>
      </c>
      <c r="B51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5" s="52" t="s">
        <v>341</v>
      </c>
      <c r="E515" s="33" t="s">
        <v>423</v>
      </c>
      <c r="F515" s="46"/>
      <c r="G515" s="33" t="s">
        <v>216</v>
      </c>
      <c r="H515" s="33" t="s">
        <v>43</v>
      </c>
      <c r="I515" s="45" t="s">
        <v>1065</v>
      </c>
      <c r="J515" s="23" t="s">
        <v>1065</v>
      </c>
      <c r="K5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Row],[Раздел]],G514)),$D$12),CONCATENATE("[SPOILER=",Таблица1[[#This Row],[Раздел]],"]"),""),IF(EXACT(Таблица1[[#This Row],[Подраздел]],H514),"",CONCATENATE(IF(ISBLANK(Таблица1[[#This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Row],[Подраздел]],H516),"",CONCATENATE("[/LIST]",IF(ISBLANK(Таблица1[[#This Row],[Подраздел]]),"","[/SPOILER]"),IF(AND(NOT(EXACT(Таблица1[[#This Row],[Раздел]],G516)),$D$12),"[/SPOILER]",)))))</f>
        <v>[*][URL=http://promebelclub.ru/forum/showthread.php?p=55385&amp;postcount=217]Двери-купе Версаль в сборе. 4шт. Симметрия ДСП16 / 2 двери Зеркала / ДСП16[/URL]</v>
      </c>
      <c r="L515" s="33">
        <f>LEN(Таблица1[[#This Row],[Код]])</f>
        <v>154</v>
      </c>
    </row>
    <row r="516" spans="1:12" x14ac:dyDescent="0.25">
      <c r="A516" s="18" t="str">
        <f>IF(OR(AND(Таблица1[[#This Row],[ID сообщения]]=B515,Таблица1[[#This Row],[№ в теме]]=C515),AND(NOT(Таблица1[[#This Row],[ID сообщения]]=B515),NOT(Таблица1[[#This Row],[№ в теме]]=C515))),"",FALSE)</f>
        <v/>
      </c>
      <c r="B51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6" s="52" t="s">
        <v>341</v>
      </c>
      <c r="E516" s="51" t="s">
        <v>416</v>
      </c>
      <c r="F516" s="46"/>
      <c r="G516" s="33" t="s">
        <v>216</v>
      </c>
      <c r="H516" s="33" t="s">
        <v>43</v>
      </c>
      <c r="I516" s="45" t="s">
        <v>1065</v>
      </c>
      <c r="J516" s="23" t="s">
        <v>1065</v>
      </c>
      <c r="K5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Row],[Раздел]],G515)),$D$12),CONCATENATE("[SPOILER=",Таблица1[[#This Row],[Раздел]],"]"),""),IF(EXACT(Таблица1[[#This Row],[Подраздел]],H515),"",CONCATENATE(IF(ISBLANK(Таблица1[[#This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Row],[Подраздел]],H517),"",CONCATENATE("[/LIST]",IF(ISBLANK(Таблица1[[#This Row],[Подраздел]]),"","[/SPOILER]"),IF(AND(NOT(EXACT(Таблица1[[#This Row],[Раздел]],G517)),$D$12),"[/SPOILER]",)))))</f>
        <v>[*][URL=http://promebelclub.ru/forum/showthread.php?p=55385&amp;postcount=217]Двери-купе Версаль в сборе. Асим ДСП[/URL]</v>
      </c>
      <c r="L516" s="33">
        <f>LEN(Таблица1[[#This Row],[Код]])</f>
        <v>116</v>
      </c>
    </row>
    <row r="517" spans="1:12" x14ac:dyDescent="0.25">
      <c r="A517" s="18" t="str">
        <f>IF(OR(AND(Таблица1[[#This Row],[ID сообщения]]=B516,Таблица1[[#This Row],[№ в теме]]=C516),AND(NOT(Таблица1[[#This Row],[ID сообщения]]=B516),NOT(Таблица1[[#This Row],[№ в теме]]=C516))),"",FALSE)</f>
        <v/>
      </c>
      <c r="B517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7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7" s="52" t="s">
        <v>341</v>
      </c>
      <c r="E517" s="51" t="s">
        <v>417</v>
      </c>
      <c r="F517" s="46"/>
      <c r="G517" s="33" t="s">
        <v>216</v>
      </c>
      <c r="H517" s="33" t="s">
        <v>43</v>
      </c>
      <c r="I517" s="45" t="s">
        <v>1065</v>
      </c>
      <c r="J517" s="23" t="s">
        <v>1065</v>
      </c>
      <c r="K5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Row],[Раздел]],G516)),$D$12),CONCATENATE("[SPOILER=",Таблица1[[#This Row],[Раздел]],"]"),""),IF(EXACT(Таблица1[[#This Row],[Подраздел]],H516),"",CONCATENATE(IF(ISBLANK(Таблица1[[#This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Row],[Подраздел]],H518),"",CONCATENATE("[/LIST]",IF(ISBLANK(Таблица1[[#This Row],[Подраздел]]),"","[/SPOILER]"),IF(AND(NOT(EXACT(Таблица1[[#This Row],[Раздел]],G518)),$D$12),"[/SPOILER]",)))))</f>
        <v>[*][URL=http://promebelclub.ru/forum/showthread.php?p=55385&amp;postcount=217]Двери-купе Версаль в сборе. Асим Зеркало[/URL]</v>
      </c>
      <c r="L517" s="33">
        <f>LEN(Таблица1[[#This Row],[Код]])</f>
        <v>120</v>
      </c>
    </row>
    <row r="518" spans="1:12" x14ac:dyDescent="0.25">
      <c r="A518" s="18" t="str">
        <f>IF(OR(AND(Таблица1[[#This Row],[ID сообщения]]=B517,Таблица1[[#This Row],[№ в теме]]=C517),AND(NOT(Таблица1[[#This Row],[ID сообщения]]=B517),NOT(Таблица1[[#This Row],[№ в теме]]=C517))),"",FALSE)</f>
        <v/>
      </c>
      <c r="B518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8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8" s="52" t="s">
        <v>341</v>
      </c>
      <c r="E518" s="33" t="s">
        <v>418</v>
      </c>
      <c r="F518" s="46"/>
      <c r="G518" s="33" t="s">
        <v>216</v>
      </c>
      <c r="H518" s="33" t="s">
        <v>43</v>
      </c>
      <c r="I518" s="45" t="s">
        <v>1065</v>
      </c>
      <c r="J518" s="23" t="s">
        <v>1065</v>
      </c>
      <c r="K5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Row],[Раздел]],G517)),$D$12),CONCATENATE("[SPOILER=",Таблица1[[#This Row],[Раздел]],"]"),""),IF(EXACT(Таблица1[[#This Row],[Подраздел]],H517),"",CONCATENATE(IF(ISBLANK(Таблица1[[#This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Row],[Подраздел]],H519),"",CONCATENATE("[/LIST]",IF(ISBLANK(Таблица1[[#This Row],[Подраздел]]),"","[/SPOILER]"),IF(AND(NOT(EXACT(Таблица1[[#This Row],[Раздел]],G519)),$D$12),"[/SPOILER]",)))))</f>
        <v>[*][URL=http://promebelclub.ru/forum/showthread.php?p=55385&amp;postcount=217]Двери-купе Версаль в сборе. Асим МДФ[/URL]</v>
      </c>
      <c r="L518" s="33">
        <f>LEN(Таблица1[[#This Row],[Код]])</f>
        <v>116</v>
      </c>
    </row>
    <row r="519" spans="1:12" x14ac:dyDescent="0.25">
      <c r="A519" s="18" t="str">
        <f>IF(OR(AND(Таблица1[[#This Row],[ID сообщения]]=B518,Таблица1[[#This Row],[№ в теме]]=C518),AND(NOT(Таблица1[[#This Row],[ID сообщения]]=B518),NOT(Таблица1[[#This Row],[№ в теме]]=C518))),"",FALSE)</f>
        <v/>
      </c>
      <c r="B51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1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19" s="52" t="s">
        <v>341</v>
      </c>
      <c r="E519" s="33" t="s">
        <v>419</v>
      </c>
      <c r="F519" s="46"/>
      <c r="G519" s="33" t="s">
        <v>216</v>
      </c>
      <c r="H519" s="33" t="s">
        <v>43</v>
      </c>
      <c r="I519" s="45" t="s">
        <v>1065</v>
      </c>
      <c r="J519" s="23" t="s">
        <v>1065</v>
      </c>
      <c r="K5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Row],[Раздел]],G518)),$D$12),CONCATENATE("[SPOILER=",Таблица1[[#This Row],[Раздел]],"]"),""),IF(EXACT(Таблица1[[#This Row],[Подраздел]],H518),"",CONCATENATE(IF(ISBLANK(Таблица1[[#This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Row],[Подраздел]],H520),"",CONCATENATE("[/LIST]",IF(ISBLANK(Таблица1[[#This Row],[Подраздел]]),"","[/SPOILER]"),IF(AND(NOT(EXACT(Таблица1[[#This Row],[Раздел]],G520)),$D$12),"[/SPOILER]",)))))</f>
        <v>[*][URL=http://promebelclub.ru/forum/showthread.php?p=55385&amp;postcount=217]Двери-купе Версаль в сборе. Симметр ДСП_Зерколо Сложн встав прям1[/URL]</v>
      </c>
      <c r="L519" s="33">
        <f>LEN(Таблица1[[#This Row],[Код]])</f>
        <v>145</v>
      </c>
    </row>
    <row r="520" spans="1:12" x14ac:dyDescent="0.25">
      <c r="A520" s="18" t="str">
        <f>IF(OR(AND(Таблица1[[#This Row],[ID сообщения]]=B519,Таблица1[[#This Row],[№ в теме]]=C519),AND(NOT(Таблица1[[#This Row],[ID сообщения]]=B519),NOT(Таблица1[[#This Row],[№ в теме]]=C519))),"",FALSE)</f>
        <v/>
      </c>
      <c r="B52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2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20" s="52" t="s">
        <v>341</v>
      </c>
      <c r="E520" s="33" t="s">
        <v>420</v>
      </c>
      <c r="F520" s="46"/>
      <c r="G520" s="33" t="s">
        <v>216</v>
      </c>
      <c r="H520" s="33" t="s">
        <v>43</v>
      </c>
      <c r="I520" s="45" t="s">
        <v>1065</v>
      </c>
      <c r="J520" s="23" t="s">
        <v>1065</v>
      </c>
      <c r="K5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Row],[Раздел]],G519)),$D$12),CONCATENATE("[SPOILER=",Таблица1[[#This Row],[Раздел]],"]"),""),IF(EXACT(Таблица1[[#This Row],[Подраздел]],H519),"",CONCATENATE(IF(ISBLANK(Таблица1[[#This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Row],[Подраздел]],H521),"",CONCATENATE("[/LIST]",IF(ISBLANK(Таблица1[[#This Row],[Подраздел]]),"","[/SPOILER]"),IF(AND(NOT(EXACT(Таблица1[[#This Row],[Раздел]],G521)),$D$12),"[/SPOILER]",)))))</f>
        <v>[*][URL=http://promebelclub.ru/forum/showthread.php?p=55385&amp;postcount=217]Двери-купе Версаль в сборе. Симметр ДСП_Зерколо Сложн встав прям2[/URL]</v>
      </c>
      <c r="L520" s="33">
        <f>LEN(Таблица1[[#This Row],[Код]])</f>
        <v>145</v>
      </c>
    </row>
    <row r="521" spans="1:12" x14ac:dyDescent="0.25">
      <c r="A521" s="18" t="str">
        <f>IF(OR(AND(Таблица1[[#This Row],[ID сообщения]]=B520,Таблица1[[#This Row],[№ в теме]]=C520),AND(NOT(Таблица1[[#This Row],[ID сообщения]]=B520),NOT(Таблица1[[#This Row],[№ в теме]]=C520))),"",FALSE)</f>
        <v/>
      </c>
      <c r="B52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2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21" s="52" t="s">
        <v>341</v>
      </c>
      <c r="E521" s="33" t="s">
        <v>412</v>
      </c>
      <c r="F521" s="46"/>
      <c r="G521" s="33" t="s">
        <v>216</v>
      </c>
      <c r="H521" s="33" t="s">
        <v>43</v>
      </c>
      <c r="I521" s="45" t="s">
        <v>1065</v>
      </c>
      <c r="J521" s="23" t="s">
        <v>1065</v>
      </c>
      <c r="K5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Row],[Раздел]],G520)),$D$12),CONCATENATE("[SPOILER=",Таблица1[[#This Row],[Раздел]],"]"),""),IF(EXACT(Таблица1[[#This Row],[Подраздел]],H520),"",CONCATENATE(IF(ISBLANK(Таблица1[[#This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Row],[Подраздел]],H522),"",CONCATENATE("[/LIST]",IF(ISBLANK(Таблица1[[#This Row],[Подраздел]]),"","[/SPOILER]"),IF(AND(NOT(EXACT(Таблица1[[#This Row],[Раздел]],G522)),$D$12),"[/SPOILER]",)))))</f>
        <v>[*][URL=http://promebelclub.ru/forum/showthread.php?p=55385&amp;postcount=217]Двери-купе Версаль в сборе. Симметрия ДСП[/URL]</v>
      </c>
      <c r="L521" s="33">
        <f>LEN(Таблица1[[#This Row],[Код]])</f>
        <v>121</v>
      </c>
    </row>
    <row r="522" spans="1:12" x14ac:dyDescent="0.25">
      <c r="A522" s="18" t="str">
        <f>IF(OR(AND(Таблица1[[#This Row],[ID сообщения]]=B521,Таблица1[[#This Row],[№ в теме]]=C521),AND(NOT(Таблица1[[#This Row],[ID сообщения]]=B521),NOT(Таблица1[[#This Row],[№ в теме]]=C521))),"",FALSE)</f>
        <v/>
      </c>
      <c r="B52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2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22" s="52" t="s">
        <v>341</v>
      </c>
      <c r="E522" s="33" t="s">
        <v>1042</v>
      </c>
      <c r="F522" s="46"/>
      <c r="G522" s="33" t="s">
        <v>216</v>
      </c>
      <c r="H522" s="33" t="s">
        <v>43</v>
      </c>
      <c r="I522" s="45" t="s">
        <v>1065</v>
      </c>
      <c r="J522" s="23" t="s">
        <v>1065</v>
      </c>
      <c r="K5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Row],[Раздел]],G521)),$D$12),CONCATENATE("[SPOILER=",Таблица1[[#This Row],[Раздел]],"]"),""),IF(EXACT(Таблица1[[#This Row],[Подраздел]],H521),"",CONCATENATE(IF(ISBLANK(Таблица1[[#This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Row],[Подраздел]],H523),"",CONCATENATE("[/LIST]",IF(ISBLANK(Таблица1[[#This Row],[Подраздел]]),"","[/SPOILER]"),IF(AND(NOT(EXACT(Таблица1[[#This Row],[Раздел]],G523)),$D$12),"[/SPOILER]",)))))</f>
        <v>[*][URL=http://promebelclub.ru/forum/showthread.php?p=55385&amp;postcount=217]Двери-купе Версаль в сборе. Симметрия ДСП / Стекло / Зерколо[/URL]</v>
      </c>
      <c r="L522" s="33">
        <f>LEN(Таблица1[[#This Row],[Код]])</f>
        <v>140</v>
      </c>
    </row>
    <row r="523" spans="1:12" x14ac:dyDescent="0.25">
      <c r="A523" s="18" t="str">
        <f>IF(OR(AND(Таблица1[[#This Row],[ID сообщения]]=B522,Таблица1[[#This Row],[№ в теме]]=C522),AND(NOT(Таблица1[[#This Row],[ID сообщения]]=B522),NOT(Таблица1[[#This Row],[№ в теме]]=C522))),"",FALSE)</f>
        <v/>
      </c>
      <c r="B52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2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23" s="52" t="s">
        <v>341</v>
      </c>
      <c r="E523" s="33" t="s">
        <v>413</v>
      </c>
      <c r="F523" s="46"/>
      <c r="G523" s="33" t="s">
        <v>216</v>
      </c>
      <c r="H523" s="33" t="s">
        <v>43</v>
      </c>
      <c r="I523" s="45" t="s">
        <v>1065</v>
      </c>
      <c r="J523" s="23" t="s">
        <v>1065</v>
      </c>
      <c r="K5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Row],[Раздел]],G522)),$D$12),CONCATENATE("[SPOILER=",Таблица1[[#This Row],[Раздел]],"]"),""),IF(EXACT(Таблица1[[#This Row],[Подраздел]],H522),"",CONCATENATE(IF(ISBLANK(Таблица1[[#This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Row],[Подраздел]],H524),"",CONCATENATE("[/LIST]",IF(ISBLANK(Таблица1[[#This Row],[Подраздел]]),"","[/SPOILER]"),IF(AND(NOT(EXACT(Таблица1[[#This Row],[Раздел]],G524)),$D$12),"[/SPOILER]",)))))</f>
        <v>[*][URL=http://promebelclub.ru/forum/showthread.php?p=55385&amp;postcount=217]Двери-купе Версаль в сборе. Симметрия Зеркало[/URL]</v>
      </c>
      <c r="L523" s="33">
        <f>LEN(Таблица1[[#This Row],[Код]])</f>
        <v>125</v>
      </c>
    </row>
    <row r="524" spans="1:12" x14ac:dyDescent="0.25">
      <c r="A524" s="18" t="str">
        <f>IF(OR(AND(Таблица1[[#This Row],[ID сообщения]]=B523,Таблица1[[#This Row],[№ в теме]]=C523),AND(NOT(Таблица1[[#This Row],[ID сообщения]]=B523),NOT(Таблица1[[#This Row],[№ в теме]]=C523))),"",FALSE)</f>
        <v/>
      </c>
      <c r="B52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2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24" s="52" t="s">
        <v>341</v>
      </c>
      <c r="E524" s="33" t="s">
        <v>414</v>
      </c>
      <c r="F524" s="46"/>
      <c r="G524" s="33" t="s">
        <v>216</v>
      </c>
      <c r="H524" s="33" t="s">
        <v>43</v>
      </c>
      <c r="I524" s="45" t="s">
        <v>1065</v>
      </c>
      <c r="J524" s="23" t="s">
        <v>1065</v>
      </c>
      <c r="K5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Row],[Раздел]],G523)),$D$12),CONCATENATE("[SPOILER=",Таблица1[[#This Row],[Раздел]],"]"),""),IF(EXACT(Таблица1[[#This Row],[Подраздел]],H523),"",CONCATENATE(IF(ISBLANK(Таблица1[[#This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Row],[Подраздел]],H525),"",CONCATENATE("[/LIST]",IF(ISBLANK(Таблица1[[#This Row],[Подраздел]]),"","[/SPOILER]"),IF(AND(NOT(EXACT(Таблица1[[#This Row],[Раздел]],G525)),$D$12),"[/SPOILER]",)))))</f>
        <v>[*][URL=http://promebelclub.ru/forum/showthread.php?p=55385&amp;postcount=217]Двери-купе Версаль в сборе. Симметрия МДФ[/URL]</v>
      </c>
      <c r="L524" s="33">
        <f>LEN(Таблица1[[#This Row],[Код]])</f>
        <v>121</v>
      </c>
    </row>
    <row r="525" spans="1:12" x14ac:dyDescent="0.25">
      <c r="A525" s="18" t="str">
        <f>IF(OR(AND(Таблица1[[#This Row],[ID сообщения]]=B488,Таблица1[[#This Row],[№ в теме]]=C488),AND(NOT(Таблица1[[#This Row],[ID сообщения]]=B488),NOT(Таблица1[[#This Row],[№ в теме]]=C488))),"",FALSE)</f>
        <v/>
      </c>
      <c r="B525" s="30">
        <f>1*MID(Таблица1[[#This Row],[Ссылка]],FIND("=",Таблица1[[#This Row],[Ссылка]])+1,FIND("&amp;",Таблица1[[#This Row],[Ссылка]])-FIND("=",Таблица1[[#This Row],[Ссылка]])-1)</f>
        <v>148144</v>
      </c>
      <c r="C525" s="30">
        <f>1*MID(Таблица1[[#This Row],[Ссылка]],FIND("&amp;",Таблица1[[#This Row],[Ссылка]])+11,LEN(Таблица1[[#This Row],[Ссылка]])-FIND("&amp;",Таблица1[[#This Row],[Ссылка]])+10)</f>
        <v>411</v>
      </c>
      <c r="D525" s="52" t="s">
        <v>990</v>
      </c>
      <c r="E525" s="33" t="s">
        <v>1441</v>
      </c>
      <c r="F525" s="46" t="s">
        <v>1093</v>
      </c>
      <c r="G525" s="33" t="s">
        <v>216</v>
      </c>
      <c r="H525" s="33" t="s">
        <v>43</v>
      </c>
      <c r="I525" s="45" t="s">
        <v>1065</v>
      </c>
      <c r="J525" s="23" t="s">
        <v>1065</v>
      </c>
      <c r="K5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Row],[Раздел]],G524)),$D$12),CONCATENATE("[SPOILER=",Таблица1[[#This Row],[Раздел]],"]"),""),IF(EXACT(Таблица1[[#This Row],[Подраздел]],H524),"",CONCATENATE(IF(ISBLANK(Таблица1[[#This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Row],[Подраздел]],H526),"",CONCATENATE("[/LIST]",IF(ISBLANK(Таблица1[[#This Row],[Подраздел]]),"","[/SPOILER]"),IF(AND(NOT(EXACT(Таблица1[[#This Row],[Раздел]],G526)),$D$12),"[/SPOILER]",)))))</f>
        <v>[*][B][COLOR=Silver][FRW][/COLOR][/B] [URL=http://promebelclub.ru/forum/showthread.php?p=148144&amp;postcount=411]Двери-купе Командор Агат , 2 фасада в сборе [/URL]</v>
      </c>
      <c r="L525" s="33">
        <f>LEN(Таблица1[[#This Row],[Код]])</f>
        <v>160</v>
      </c>
    </row>
    <row r="526" spans="1:12" x14ac:dyDescent="0.25">
      <c r="A526" s="18" t="str">
        <f>IF(OR(AND(Таблица1[[#This Row],[ID сообщения]]=B525,Таблица1[[#This Row],[№ в теме]]=C525),AND(NOT(Таблица1[[#This Row],[ID сообщения]]=B525),NOT(Таблица1[[#This Row],[№ в теме]]=C525))),"",FALSE)</f>
        <v/>
      </c>
      <c r="B526" s="30">
        <f>1*MID(Таблица1[[#This Row],[Ссылка]],FIND("=",Таблица1[[#This Row],[Ссылка]])+1,FIND("&amp;",Таблица1[[#This Row],[Ссылка]])-FIND("=",Таблица1[[#This Row],[Ссылка]])-1)</f>
        <v>4543</v>
      </c>
      <c r="C526" s="30">
        <f>1*MID(Таблица1[[#This Row],[Ссылка]],FIND("&amp;",Таблица1[[#This Row],[Ссылка]])+11,LEN(Таблица1[[#This Row],[Ссылка]])-FIND("&amp;",Таблица1[[#This Row],[Ссылка]])+10)</f>
        <v>28</v>
      </c>
      <c r="D526" s="52" t="s">
        <v>778</v>
      </c>
      <c r="E526" s="33" t="s">
        <v>1442</v>
      </c>
      <c r="F526" s="46" t="s">
        <v>1093</v>
      </c>
      <c r="G526" s="33" t="s">
        <v>216</v>
      </c>
      <c r="H526" s="33" t="s">
        <v>43</v>
      </c>
      <c r="I526" s="45" t="s">
        <v>1065</v>
      </c>
      <c r="J526" s="46" t="s">
        <v>471</v>
      </c>
      <c r="K5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Row],[Раздел]],G525)),$D$12),CONCATENATE("[SPOILER=",Таблица1[[#This Row],[Раздел]],"]"),""),IF(EXACT(Таблица1[[#This Row],[Подраздел]],H525),"",CONCATENATE(IF(ISBLANK(Таблица1[[#This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Row],[Подраздел]],H527),"",CONCATENATE("[/LIST]",IF(ISBLANK(Таблица1[[#This Row],[Подраздел]]),"","[/SPOILER]"),IF(AND(NOT(EXACT(Таблица1[[#This Row],[Раздел]],G527)),$D$12),"[/SPOILER]",)))))</f>
        <v>[*][B][COLOR=Silver][FRW][/COLOR][/B] [URL=http://promebelclub.ru/forum/showthread.php?p=4543&amp;postcount=28]Двери-купе Командор люкс 3шт 1800 [/URL]</v>
      </c>
      <c r="L526" s="33">
        <f>LEN(Таблица1[[#This Row],[Код]])</f>
        <v>147</v>
      </c>
    </row>
    <row r="527" spans="1:12" x14ac:dyDescent="0.25">
      <c r="A527" s="18" t="str">
        <f>IF(OR(AND(Таблица1[[#This Row],[ID сообщения]]=B526,Таблица1[[#This Row],[№ в теме]]=C526),AND(NOT(Таблица1[[#This Row],[ID сообщения]]=B526),NOT(Таблица1[[#This Row],[№ в теме]]=C526))),"",FALSE)</f>
        <v/>
      </c>
      <c r="B527" s="30">
        <f>1*MID(Таблица1[[#This Row],[Ссылка]],FIND("=",Таблица1[[#This Row],[Ссылка]])+1,FIND("&amp;",Таблица1[[#This Row],[Ссылка]])-FIND("=",Таблица1[[#This Row],[Ссылка]])-1)</f>
        <v>100716</v>
      </c>
      <c r="C527" s="30">
        <f>1*MID(Таблица1[[#This Row],[Ссылка]],FIND("&amp;",Таблица1[[#This Row],[Ссылка]])+11,LEN(Таблица1[[#This Row],[Ссылка]])-FIND("&amp;",Таблица1[[#This Row],[Ссылка]])+10)</f>
        <v>311</v>
      </c>
      <c r="D527" s="52" t="s">
        <v>910</v>
      </c>
      <c r="E527" s="33" t="s">
        <v>1443</v>
      </c>
      <c r="F527" s="46" t="s">
        <v>1093</v>
      </c>
      <c r="G527" s="33" t="s">
        <v>216</v>
      </c>
      <c r="H527" s="49" t="s">
        <v>43</v>
      </c>
      <c r="I527" s="45" t="s">
        <v>1065</v>
      </c>
      <c r="J527" s="23" t="s">
        <v>1065</v>
      </c>
      <c r="K5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Row],[Раздел]],G526)),$D$12),CONCATENATE("[SPOILER=",Таблица1[[#This Row],[Раздел]],"]"),""),IF(EXACT(Таблица1[[#This Row],[Подраздел]],H526),"",CONCATENATE(IF(ISBLANK(Таблица1[[#This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Row],[Подраздел]],H528),"",CONCATENATE("[/LIST]",IF(ISBLANK(Таблица1[[#This Row],[Подраздел]]),"","[/SPOILER]"),IF(AND(NOT(EXACT(Таблица1[[#This Row],[Раздел]],G528)),$D$12),"[/SPOILER]",)))))</f>
        <v>[*][B][COLOR=Silver][FRW][/COLOR][/B] [URL=http://promebelclub.ru/forum/showthread.php?p=100716&amp;postcount=311]Двери-купе системы Аристо в сборе [/URL]</v>
      </c>
      <c r="L527" s="33">
        <f>LEN(Таблица1[[#This Row],[Код]])</f>
        <v>150</v>
      </c>
    </row>
    <row r="528" spans="1:12" x14ac:dyDescent="0.25">
      <c r="A528" s="18" t="str">
        <f>IF(OR(AND(Таблица1[[#This Row],[ID сообщения]]=B527,Таблица1[[#This Row],[№ в теме]]=C527),AND(NOT(Таблица1[[#This Row],[ID сообщения]]=B527),NOT(Таблица1[[#This Row],[№ в теме]]=C527))),"",FALSE)</f>
        <v/>
      </c>
      <c r="B528" s="30">
        <f>1*MID(Таблица1[[#This Row],[Ссылка]],FIND("=",Таблица1[[#This Row],[Ссылка]])+1,FIND("&amp;",Таблица1[[#This Row],[Ссылка]])-FIND("=",Таблица1[[#This Row],[Ссылка]])-1)</f>
        <v>86068</v>
      </c>
      <c r="C528" s="30">
        <f>1*MID(Таблица1[[#This Row],[Ссылка]],FIND("&amp;",Таблица1[[#This Row],[Ссылка]])+11,LEN(Таблица1[[#This Row],[Ссылка]])-FIND("&amp;",Таблица1[[#This Row],[Ссылка]])+10)</f>
        <v>285</v>
      </c>
      <c r="D528" s="52" t="s">
        <v>949</v>
      </c>
      <c r="E528" s="33" t="s">
        <v>1444</v>
      </c>
      <c r="F528" s="46" t="s">
        <v>1093</v>
      </c>
      <c r="G528" s="33" t="s">
        <v>216</v>
      </c>
      <c r="H528" s="33" t="s">
        <v>43</v>
      </c>
      <c r="I528" s="45" t="s">
        <v>1065</v>
      </c>
      <c r="J528" s="23" t="s">
        <v>1065</v>
      </c>
      <c r="K5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Row],[Раздел]],G527)),$D$12),CONCATENATE("[SPOILER=",Таблица1[[#This Row],[Раздел]],"]"),""),IF(EXACT(Таблица1[[#This Row],[Подраздел]],H527),"",CONCATENATE(IF(ISBLANK(Таблица1[[#This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Row],[Подраздел]],H529),"",CONCATENATE("[/LIST]",IF(ISBLANK(Таблица1[[#This Row],[Подраздел]]),"","[/SPOILER]"),IF(AND(NOT(EXACT(Таблица1[[#This Row],[Раздел]],G529)),$D$12),"[/SPOILER]",)))))</f>
        <v>[*][B][COLOR=Silver][FRW][/COLOR][/B] [URL=http://promebelclub.ru/forum/showthread.php?p=86068&amp;postcount=285]Двери-купе, профиль C, Алюма-декор [/URL]</v>
      </c>
      <c r="L528" s="33">
        <f>LEN(Таблица1[[#This Row],[Код]])</f>
        <v>150</v>
      </c>
    </row>
    <row r="529" spans="1:12" x14ac:dyDescent="0.25">
      <c r="A529" s="18" t="str">
        <f>IF(OR(AND(Таблица1[[#This Row],[ID сообщения]]=B528,Таблица1[[#This Row],[№ в теме]]=C528),AND(NOT(Таблица1[[#This Row],[ID сообщения]]=B528),NOT(Таблица1[[#This Row],[№ в теме]]=C528))),"",FALSE)</f>
        <v/>
      </c>
      <c r="B529" s="30">
        <f>1*MID(Таблица1[[#This Row],[Ссылка]],FIND("=",Таблица1[[#This Row],[Ссылка]])+1,FIND("&amp;",Таблица1[[#This Row],[Ссылка]])-FIND("=",Таблица1[[#This Row],[Ссылка]])-1)</f>
        <v>4619</v>
      </c>
      <c r="C529" s="30">
        <f>1*MID(Таблица1[[#This Row],[Ссылка]],FIND("&amp;",Таблица1[[#This Row],[Ссылка]])+11,LEN(Таблица1[[#This Row],[Ссылка]])-FIND("&amp;",Таблица1[[#This Row],[Ссылка]])+10)</f>
        <v>33</v>
      </c>
      <c r="D529" s="52" t="s">
        <v>783</v>
      </c>
      <c r="E529" s="33" t="s">
        <v>1445</v>
      </c>
      <c r="F529" s="46" t="s">
        <v>1093</v>
      </c>
      <c r="G529" s="33" t="s">
        <v>216</v>
      </c>
      <c r="H529" s="33" t="s">
        <v>43</v>
      </c>
      <c r="I529" s="45" t="s">
        <v>1065</v>
      </c>
      <c r="J529" s="46" t="s">
        <v>471</v>
      </c>
      <c r="K5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Row],[Раздел]],G528)),$D$12),CONCATENATE("[SPOILER=",Таблица1[[#This Row],[Раздел]],"]"),""),IF(EXACT(Таблица1[[#This Row],[Подраздел]],H528),"",CONCATENATE(IF(ISBLANK(Таблица1[[#This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Row],[Подраздел]],H530),"",CONCATENATE("[/LIST]",IF(ISBLANK(Таблица1[[#This Row],[Подраздел]]),"","[/SPOILER]"),IF(AND(NOT(EXACT(Таблица1[[#This Row],[Раздел]],G530)),$D$12),"[/SPOILER]",)))))</f>
        <v>[*][B][COLOR=Silver][FRW][/COLOR][/B] [URL=http://promebelclub.ru/forum/showthread.php?p=4619&amp;postcount=33]Двери-купе, стальная система Найди [/URL]</v>
      </c>
      <c r="L529" s="33">
        <f>LEN(Таблица1[[#This Row],[Код]])</f>
        <v>148</v>
      </c>
    </row>
    <row r="530" spans="1:12" x14ac:dyDescent="0.25">
      <c r="A530" s="59" t="str">
        <f>IF(OR(AND(Таблица1[[#This Row],[ID сообщения]]=B529,Таблица1[[#This Row],[№ в теме]]=C529),AND(NOT(Таблица1[[#This Row],[ID сообщения]]=B529),NOT(Таблица1[[#This Row],[№ в теме]]=C529))),"",FALSE)</f>
        <v/>
      </c>
      <c r="B530" s="60">
        <f>1*MID(Таблица1[[#This Row],[Ссылка]],FIND("=",Таблица1[[#This Row],[Ссылка]])+1,FIND("&amp;",Таблица1[[#This Row],[Ссылка]])-FIND("=",Таблица1[[#This Row],[Ссылка]])-1)</f>
        <v>368902</v>
      </c>
      <c r="C530" s="60">
        <f>1*MID(Таблица1[[#This Row],[Ссылка]],FIND("&amp;",Таблица1[[#This Row],[Ссылка]])+11,LEN(Таблица1[[#This Row],[Ссылка]])-FIND("&amp;",Таблица1[[#This Row],[Ссылка]])+10)</f>
        <v>1057</v>
      </c>
      <c r="D530" s="53" t="s">
        <v>2037</v>
      </c>
      <c r="E530" s="73" t="s">
        <v>2038</v>
      </c>
      <c r="F530" s="23" t="s">
        <v>1096</v>
      </c>
      <c r="G530" s="38" t="s">
        <v>216</v>
      </c>
      <c r="H530" s="21" t="s">
        <v>43</v>
      </c>
      <c r="I530" s="23" t="s">
        <v>1065</v>
      </c>
      <c r="J530" s="23" t="s">
        <v>1065</v>
      </c>
      <c r="K5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Row],[Раздел]],G529)),$D$12),CONCATENATE("[SPOILER=",Таблица1[[#This Row],[Раздел]],"]"),""),IF(EXACT(Таблица1[[#This Row],[Подраздел]],H529),"",CONCATENATE(IF(ISBLANK(Таблица1[[#This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Row],[Подраздел]],H531),"",CONCATENATE("[/LIST]",IF(ISBLANK(Таблица1[[#This Row],[Подраздел]]),"","[/SPOILER]"),IF(AND(NOT(EXACT(Таблица1[[#This Row],[Раздел]],G531)),$D$12),"[/SPOILER]",)))))</f>
        <v>[*][B][COLOR=DeepSkyBlue][FR3D][/COLOR][/B] [URL=http://promebelclub.ru/forum/showthread.php?p=368902&amp;postcount=1057]Замок Aristo для дверей-купе[/URL]</v>
      </c>
      <c r="L530" s="39">
        <f>LEN(Таблица1[[#This Row],[Код]])</f>
        <v>151</v>
      </c>
    </row>
    <row r="531" spans="1:12" x14ac:dyDescent="0.25">
      <c r="A531" s="18" t="str">
        <f>IF(OR(AND(Таблица1[[#This Row],[ID сообщения]]=B530,Таблица1[[#This Row],[№ в теме]]=C530),AND(NOT(Таблица1[[#This Row],[ID сообщения]]=B530),NOT(Таблица1[[#This Row],[№ в теме]]=C530))),"",FALSE)</f>
        <v/>
      </c>
      <c r="B531" s="30">
        <f>1*MID(Таблица1[[#This Row],[Ссылка]],FIND("=",Таблица1[[#This Row],[Ссылка]])+1,FIND("&amp;",Таблица1[[#This Row],[Ссылка]])-FIND("=",Таблица1[[#This Row],[Ссылка]])-1)</f>
        <v>297052</v>
      </c>
      <c r="C531" s="30">
        <f>1*MID(Таблица1[[#This Row],[Ссылка]],FIND("&amp;",Таблица1[[#This Row],[Ссылка]])+11,LEN(Таблица1[[#This Row],[Ссылка]])-FIND("&amp;",Таблица1[[#This Row],[Ссылка]])+10)</f>
        <v>762</v>
      </c>
      <c r="D531" s="52" t="s">
        <v>88</v>
      </c>
      <c r="E531" s="33" t="s">
        <v>1446</v>
      </c>
      <c r="F531" s="46" t="s">
        <v>1095</v>
      </c>
      <c r="G531" s="47" t="s">
        <v>216</v>
      </c>
      <c r="H531" s="33" t="s">
        <v>43</v>
      </c>
      <c r="I531" s="45" t="s">
        <v>1065</v>
      </c>
      <c r="J531" s="23" t="s">
        <v>1065</v>
      </c>
      <c r="K5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Row],[Раздел]],G530)),$D$12),CONCATENATE("[SPOILER=",Таблица1[[#This Row],[Раздел]],"]"),""),IF(EXACT(Таблица1[[#This Row],[Подраздел]],H530),"",CONCATENATE(IF(ISBLANK(Таблица1[[#This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Row],[Подраздел]],H532),"",CONCATENATE("[/LIST]",IF(ISBLANK(Таблица1[[#This Row],[Подраздел]]),"","[/SPOILER]"),IF(AND(NOT(EXACT(Таблица1[[#This Row],[Раздел]],G532)),$D$12),"[/SPOILER]",)))))</f>
        <v>[*][B][COLOR=Gray][F3D][/COLOR][/B] [URL=http://promebelclub.ru/forum/showthread.php?p=297052&amp;postcount=762]Замок для дверей-купе ARISTO [/URL]</v>
      </c>
      <c r="L531" s="33">
        <f>LEN(Таблица1[[#This Row],[Код]])</f>
        <v>143</v>
      </c>
    </row>
    <row r="532" spans="1:12" x14ac:dyDescent="0.25">
      <c r="A532" s="73" t="str">
        <f>IF(OR(AND(Таблица1[[#This Row],[ID сообщения]]=B531,Таблица1[[#This Row],[№ в теме]]=C531),AND(NOT(Таблица1[[#This Row],[ID сообщения]]=B531),NOT(Таблица1[[#This Row],[№ в теме]]=C531))),"",FALSE)</f>
        <v/>
      </c>
      <c r="B532" s="33">
        <f>1*MID(Таблица1[[#This Row],[Ссылка]],FIND("=",Таблица1[[#This Row],[Ссылка]])+1,FIND("&amp;",Таблица1[[#This Row],[Ссылка]])-FIND("=",Таблица1[[#This Row],[Ссылка]])-1)</f>
        <v>287959</v>
      </c>
      <c r="C532" s="33">
        <f>1*MID(Таблица1[[#This Row],[Ссылка]],FIND("&amp;",Таблица1[[#This Row],[Ссылка]])+11,LEN(Таблица1[[#This Row],[Ссылка]])-FIND("&amp;",Таблица1[[#This Row],[Ссылка]])+10)</f>
        <v>732</v>
      </c>
      <c r="D532" s="53" t="s">
        <v>677</v>
      </c>
      <c r="E532" s="33" t="s">
        <v>678</v>
      </c>
      <c r="F532" s="46"/>
      <c r="G532" s="33" t="s">
        <v>216</v>
      </c>
      <c r="H532" s="44" t="s">
        <v>43</v>
      </c>
      <c r="I532" s="45" t="s">
        <v>1065</v>
      </c>
      <c r="J532" s="23" t="s">
        <v>1065</v>
      </c>
      <c r="K5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Row],[Раздел]],G531)),$D$12),CONCATENATE("[SPOILER=",Таблица1[[#This Row],[Раздел]],"]"),""),IF(EXACT(Таблица1[[#This Row],[Подраздел]],H531),"",CONCATENATE(IF(ISBLANK(Таблица1[[#This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Row],[Подраздел]],H533),"",CONCATENATE("[/LIST]",IF(ISBLANK(Таблица1[[#This Row],[Подраздел]]),"","[/SPOILER]"),IF(AND(NOT(EXACT(Таблица1[[#This Row],[Раздел]],G533)),$D$12),"[/SPOILER]",)))))</f>
        <v>[*][URL=http://promebelclub.ru/forum/showthread.php?p=287959&amp;postcount=732]Комплект для скошенной (мансардной) двери системы Командор [/URL]</v>
      </c>
      <c r="L532" s="33">
        <f>LEN(Таблица1[[#This Row],[Код]])</f>
        <v>140</v>
      </c>
    </row>
    <row r="533" spans="1:12" x14ac:dyDescent="0.25">
      <c r="A533" s="18" t="str">
        <f>IF(OR(AND(Таблица1[[#This Row],[ID сообщения]]=B532,Таблица1[[#This Row],[№ в теме]]=C532),AND(NOT(Таблица1[[#This Row],[ID сообщения]]=B532),NOT(Таблица1[[#This Row],[№ в теме]]=C532))),"",FALSE)</f>
        <v/>
      </c>
      <c r="B533" s="30">
        <f>1*MID(Таблица1[[#This Row],[Ссылка]],FIND("=",Таблица1[[#This Row],[Ссылка]])+1,FIND("&amp;",Таблица1[[#This Row],[Ссылка]])-FIND("=",Таблица1[[#This Row],[Ссылка]])-1)</f>
        <v>216259</v>
      </c>
      <c r="C533" s="30">
        <f>1*MID(Таблица1[[#This Row],[Ссылка]],FIND("&amp;",Таблица1[[#This Row],[Ссылка]])+11,LEN(Таблица1[[#This Row],[Ссылка]])-FIND("&amp;",Таблица1[[#This Row],[Ссылка]])+10)</f>
        <v>550</v>
      </c>
      <c r="D533" s="52" t="s">
        <v>317</v>
      </c>
      <c r="E533" s="33" t="s">
        <v>1447</v>
      </c>
      <c r="F533" s="46" t="s">
        <v>1096</v>
      </c>
      <c r="G533" s="33" t="s">
        <v>216</v>
      </c>
      <c r="H533" s="44" t="s">
        <v>43</v>
      </c>
      <c r="I533" s="45" t="s">
        <v>1065</v>
      </c>
      <c r="J533" s="23" t="s">
        <v>1065</v>
      </c>
      <c r="K5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Row],[Раздел]],G532)),$D$12),CONCATENATE("[SPOILER=",Таблица1[[#This Row],[Раздел]],"]"),""),IF(EXACT(Таблица1[[#This Row],[Подраздел]],H532),"",CONCATENATE(IF(ISBLANK(Таблица1[[#This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Row],[Подраздел]],H534),"",CONCATENATE("[/LIST]",IF(ISBLANK(Таблица1[[#This Row],[Подраздел]]),"","[/SPOILER]"),IF(AND(NOT(EXACT(Таблица1[[#This Row],[Раздел]],G534)),$D$12),"[/SPOILER]",)))))</f>
        <v>[*][B][COLOR=DeepSkyBlue][FR3D][/COLOR][/B] [URL=http://promebelclub.ru/forum/showthread.php?p=216259&amp;postcount=550]Поворотный механизм Раум+ для 751 профиля (левый и правый) [/URL]</v>
      </c>
      <c r="L533" s="33">
        <f>LEN(Таблица1[[#This Row],[Код]])</f>
        <v>181</v>
      </c>
    </row>
    <row r="534" spans="1:12" x14ac:dyDescent="0.25">
      <c r="A534" s="18" t="str">
        <f>IF(OR(AND(Таблица1[[#This Row],[ID сообщения]]=B521,Таблица1[[#This Row],[№ в теме]]=C521),AND(NOT(Таблица1[[#This Row],[ID сообщения]]=B521),NOT(Таблица1[[#This Row],[№ в теме]]=C521))),"",FALSE)</f>
        <v/>
      </c>
      <c r="B534" s="30">
        <f>1*MID(Таблица1[[#This Row],[Ссылка]],FIND("=",Таблица1[[#This Row],[Ссылка]])+1,FIND("&amp;",Таблица1[[#This Row],[Ссылка]])-FIND("=",Таблица1[[#This Row],[Ссылка]])-1)</f>
        <v>139158</v>
      </c>
      <c r="C534" s="30">
        <f>1*MID(Таблица1[[#This Row],[Ссылка]],FIND("&amp;",Таблица1[[#This Row],[Ссылка]])+11,LEN(Таблица1[[#This Row],[Ссылка]])-FIND("&amp;",Таблица1[[#This Row],[Ссылка]])+10)</f>
        <v>382</v>
      </c>
      <c r="D534" s="55" t="s">
        <v>968</v>
      </c>
      <c r="E534" s="48" t="s">
        <v>1448</v>
      </c>
      <c r="F534" s="65" t="s">
        <v>1096</v>
      </c>
      <c r="G534" s="33" t="s">
        <v>216</v>
      </c>
      <c r="H534" s="33" t="s">
        <v>43</v>
      </c>
      <c r="I534" s="45" t="s">
        <v>1065</v>
      </c>
      <c r="J534" s="23" t="s">
        <v>1065</v>
      </c>
      <c r="K5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Row],[Раздел]],G533)),$D$12),CONCATENATE("[SPOILER=",Таблица1[[#This Row],[Раздел]],"]"),""),IF(EXACT(Таблица1[[#This Row],[Подраздел]],H533),"",CONCATENATE(IF(ISBLANK(Таблица1[[#This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Row],[Подраздел]],H535),"",CONCATENATE("[/LIST]",IF(ISBLANK(Таблица1[[#This Row],[Подраздел]]),"","[/SPOILER]"),IF(AND(NOT(EXACT(Таблица1[[#This Row],[Раздел]],G535)),$D$12),"[/SPOILER]",)))))</f>
        <v>[*][B][COLOR=DeepSkyBlue][FR3D][/COLOR][/B] [URL=http://promebelclub.ru/forum/showthread.php?p=139158&amp;postcount=382]Профиль "Абсолют" для купе [/URL]</v>
      </c>
      <c r="L534" s="33">
        <f>LEN(Таблица1[[#This Row],[Код]])</f>
        <v>149</v>
      </c>
    </row>
    <row r="535" spans="1:12" x14ac:dyDescent="0.25">
      <c r="A535" s="18" t="str">
        <f>IF(OR(AND(Таблица1[[#This Row],[ID сообщения]]=B534,Таблица1[[#This Row],[№ в теме]]=C534),AND(NOT(Таблица1[[#This Row],[ID сообщения]]=B534),NOT(Таблица1[[#This Row],[№ в теме]]=C534))),"",FALSE)</f>
        <v/>
      </c>
      <c r="B535" s="30">
        <f>1*MID(Таблица1[[#This Row],[Ссылка]],FIND("=",Таблица1[[#This Row],[Ссылка]])+1,FIND("&amp;",Таблица1[[#This Row],[Ссылка]])-FIND("=",Таблица1[[#This Row],[Ссылка]])-1)</f>
        <v>26487</v>
      </c>
      <c r="C535" s="30">
        <f>1*MID(Таблица1[[#This Row],[Ссылка]],FIND("&amp;",Таблица1[[#This Row],[Ссылка]])+11,LEN(Таблица1[[#This Row],[Ссылка]])-FIND("&amp;",Таблица1[[#This Row],[Ссылка]])+10)</f>
        <v>122</v>
      </c>
      <c r="D535" s="52" t="s">
        <v>862</v>
      </c>
      <c r="E535" s="33" t="s">
        <v>1449</v>
      </c>
      <c r="F535" s="46" t="s">
        <v>1093</v>
      </c>
      <c r="G535" s="33" t="s">
        <v>216</v>
      </c>
      <c r="H535" s="33" t="s">
        <v>43</v>
      </c>
      <c r="I535" s="45" t="s">
        <v>1065</v>
      </c>
      <c r="J535" s="23" t="s">
        <v>1065</v>
      </c>
      <c r="K5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Row],[Раздел]],G534)),$D$12),CONCATENATE("[SPOILER=",Таблица1[[#This Row],[Раздел]],"]"),""),IF(EXACT(Таблица1[[#This Row],[Подраздел]],H534),"",CONCATENATE(IF(ISBLANK(Таблица1[[#This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Row],[Подраздел]],H536),"",CONCATENATE("[/LIST]",IF(ISBLANK(Таблица1[[#This Row],[Подраздел]]),"","[/SPOILER]"),IF(AND(NOT(EXACT(Таблица1[[#This Row],[Раздел]],G536)),$D$12),"[/SPOILER]",)))))</f>
        <v>[*][B][COLOR=Silver][FRW][/COLOR][/B] [URL=http://promebelclub.ru/forum/showthread.php?p=26487&amp;postcount=122]Система Versal и Raumplus: двери и комплектующие [/URL]</v>
      </c>
      <c r="L535" s="33">
        <f>LEN(Таблица1[[#This Row],[Код]])</f>
        <v>164</v>
      </c>
    </row>
    <row r="536" spans="1:12" x14ac:dyDescent="0.25">
      <c r="A536" s="18" t="str">
        <f>IF(OR(AND(Таблица1[[#This Row],[ID сообщения]]=B535,Таблица1[[#This Row],[№ в теме]]=C535),AND(NOT(Таблица1[[#This Row],[ID сообщения]]=B535),NOT(Таблица1[[#This Row],[№ в теме]]=C535))),"",FALSE)</f>
        <v/>
      </c>
      <c r="B536" s="30">
        <f>1*MID(Таблица1[[#This Row],[Ссылка]],FIND("=",Таблица1[[#This Row],[Ссылка]])+1,FIND("&amp;",Таблица1[[#This Row],[Ссылка]])-FIND("=",Таблица1[[#This Row],[Ссылка]])-1)</f>
        <v>283872</v>
      </c>
      <c r="C536" s="30">
        <f>1*MID(Таблица1[[#This Row],[Ссылка]],FIND("&amp;",Таблица1[[#This Row],[Ссылка]])+11,LEN(Таблица1[[#This Row],[Ссылка]])-FIND("&amp;",Таблица1[[#This Row],[Ссылка]])+10)</f>
        <v>722</v>
      </c>
      <c r="D536" s="52" t="s">
        <v>675</v>
      </c>
      <c r="E536" s="33" t="s">
        <v>676</v>
      </c>
      <c r="F536" s="46"/>
      <c r="G536" s="33" t="s">
        <v>216</v>
      </c>
      <c r="H536" s="44" t="s">
        <v>43</v>
      </c>
      <c r="I536" s="45" t="s">
        <v>1065</v>
      </c>
      <c r="J536" s="23" t="s">
        <v>1065</v>
      </c>
      <c r="K5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Row],[Раздел]],G535)),$D$12),CONCATENATE("[SPOILER=",Таблица1[[#This Row],[Раздел]],"]"),""),IF(EXACT(Таблица1[[#This Row],[Подраздел]],H535),"",CONCATENATE(IF(ISBLANK(Таблица1[[#This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Row],[Подраздел]],H537),"",CONCATENATE("[/LIST]",IF(ISBLANK(Таблица1[[#This Row],[Подраздел]]),"","[/SPOILER]"),IF(AND(NOT(EXACT(Таблица1[[#This Row],[Раздел]],G537)),$D$12),"[/SPOILER]",)))))</f>
        <v>[*][URL=http://promebelclub.ru/forum/showthread.php?p=283872&amp;postcount=722]Система Версаль для шкафов-купе[/URL]</v>
      </c>
      <c r="L536" s="33">
        <f>LEN(Таблица1[[#This Row],[Код]])</f>
        <v>112</v>
      </c>
    </row>
    <row r="537" spans="1:12" x14ac:dyDescent="0.25">
      <c r="A537" s="18" t="str">
        <f>IF(OR(AND(Таблица1[[#This Row],[ID сообщения]]=B536,Таблица1[[#This Row],[№ в теме]]=C536),AND(NOT(Таблица1[[#This Row],[ID сообщения]]=B536),NOT(Таблица1[[#This Row],[№ в теме]]=C536))),"",FALSE)</f>
        <v/>
      </c>
      <c r="B537" s="30">
        <f>1*MID(Таблица1[[#This Row],[Ссылка]],FIND("=",Таблица1[[#This Row],[Ссылка]])+1,FIND("&amp;",Таблица1[[#This Row],[Ссылка]])-FIND("=",Таблица1[[#This Row],[Ссылка]])-1)</f>
        <v>188137</v>
      </c>
      <c r="C537" s="30">
        <f>1*MID(Таблица1[[#This Row],[Ссылка]],FIND("&amp;",Таблица1[[#This Row],[Ссылка]])+11,LEN(Таблица1[[#This Row],[Ссылка]])-FIND("&amp;",Таблица1[[#This Row],[Ссылка]])+10)</f>
        <v>479</v>
      </c>
      <c r="D537" s="52" t="s">
        <v>318</v>
      </c>
      <c r="E537" s="33" t="s">
        <v>1450</v>
      </c>
      <c r="F537" s="46" t="s">
        <v>1099</v>
      </c>
      <c r="G537" s="33" t="s">
        <v>216</v>
      </c>
      <c r="H537" s="33" t="s">
        <v>43</v>
      </c>
      <c r="I537" s="45" t="s">
        <v>1065</v>
      </c>
      <c r="J537" s="23" t="s">
        <v>1065</v>
      </c>
      <c r="K5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Row],[Раздел]],G536)),$D$12),CONCATENATE("[SPOILER=",Таблица1[[#This Row],[Раздел]],"]"),""),IF(EXACT(Таблица1[[#This Row],[Подраздел]],H536),"",CONCATENATE(IF(ISBLANK(Таблица1[[#This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Row],[Подраздел]],H538),"",CONCATENATE("[/LIST]",IF(ISBLANK(Таблица1[[#This Row],[Подраздел]]),"","[/SPOILER]"),IF(AND(NOT(EXACT(Таблица1[[#This Row],[Раздел]],G538)),$D$12),"[/SPOILER]",)))))</f>
        <v>[*][B][COLOR=Blue][B3D][/COLOR][/B] [URL=http://promebelclub.ru/forum/showthread.php?p=188137&amp;postcount=479]Системы раздвижения Версаль (профиль-ручка С, верхний, нижний и средний горизонты) [/URL]</v>
      </c>
      <c r="L537" s="33">
        <f>LEN(Таблица1[[#This Row],[Код]])</f>
        <v>197</v>
      </c>
    </row>
    <row r="538" spans="1:12" x14ac:dyDescent="0.25">
      <c r="A538" s="18" t="str">
        <f>IF(OR(AND(Таблица1[[#This Row],[ID сообщения]]=B537,Таблица1[[#This Row],[№ в теме]]=C537),AND(NOT(Таблица1[[#This Row],[ID сообщения]]=B537),NOT(Таблица1[[#This Row],[№ в теме]]=C537))),"",FALSE)</f>
        <v/>
      </c>
      <c r="B538" s="30">
        <f>1*MID(Таблица1[[#This Row],[Ссылка]],FIND("=",Таблица1[[#This Row],[Ссылка]])+1,FIND("&amp;",Таблица1[[#This Row],[Ссылка]])-FIND("=",Таблица1[[#This Row],[Ссылка]])-1)</f>
        <v>209400</v>
      </c>
      <c r="C538" s="30">
        <f>1*MID(Таблица1[[#This Row],[Ссылка]],FIND("&amp;",Таблица1[[#This Row],[Ссылка]])+11,LEN(Таблица1[[#This Row],[Ссылка]])-FIND("&amp;",Таблица1[[#This Row],[Ссылка]])+10)</f>
        <v>538</v>
      </c>
      <c r="D538" s="52" t="s">
        <v>319</v>
      </c>
      <c r="E538" s="33" t="s">
        <v>1451</v>
      </c>
      <c r="F538" s="46" t="s">
        <v>1093</v>
      </c>
      <c r="G538" s="33" t="s">
        <v>216</v>
      </c>
      <c r="H538" s="44" t="s">
        <v>43</v>
      </c>
      <c r="I538" s="45" t="s">
        <v>1065</v>
      </c>
      <c r="J538" s="23" t="s">
        <v>1065</v>
      </c>
      <c r="K5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Row],[Раздел]],G537)),$D$12),CONCATENATE("[SPOILER=",Таблица1[[#This Row],[Раздел]],"]"),""),IF(EXACT(Таблица1[[#This Row],[Подраздел]],H537),"",CONCATENATE(IF(ISBLANK(Таблица1[[#This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Row],[Подраздел]],H539),"",CONCATENATE("[/LIST]",IF(ISBLANK(Таблица1[[#This Row],[Подраздел]]),"","[/SPOILER]"),IF(AND(NOT(EXACT(Таблица1[[#This Row],[Раздел]],G539)),$D$12),"[/SPOILER]",)))))</f>
        <v>[*][B][COLOR=Silver][FRW][/COLOR][/B] [URL=http://promebelclub.ru/forum/showthread.php?p=209400&amp;postcount=538]Системы раздвижения. Двери купе Н-профиль [/URL]</v>
      </c>
      <c r="L538" s="33">
        <f>LEN(Таблица1[[#This Row],[Код]])</f>
        <v>158</v>
      </c>
    </row>
    <row r="539" spans="1:12" x14ac:dyDescent="0.25">
      <c r="A539" s="18" t="str">
        <f>IF(OR(AND(Таблица1[[#This Row],[ID сообщения]]=B538,Таблица1[[#This Row],[№ в теме]]=C538),AND(NOT(Таблица1[[#This Row],[ID сообщения]]=B538),NOT(Таблица1[[#This Row],[№ в теме]]=C538))),"",FALSE)</f>
        <v/>
      </c>
      <c r="B539" s="30">
        <f>1*MID(Таблица1[[#This Row],[Ссылка]],FIND("=",Таблица1[[#This Row],[Ссылка]])+1,FIND("&amp;",Таблица1[[#This Row],[Ссылка]])-FIND("=",Таблица1[[#This Row],[Ссылка]])-1)</f>
        <v>166315</v>
      </c>
      <c r="C539" s="30">
        <f>1*MID(Таблица1[[#This Row],[Ссылка]],FIND("&amp;",Таблица1[[#This Row],[Ссылка]])+11,LEN(Таблица1[[#This Row],[Ссылка]])-FIND("&amp;",Таблица1[[#This Row],[Ссылка]])+10)</f>
        <v>460</v>
      </c>
      <c r="D539" s="52" t="s">
        <v>320</v>
      </c>
      <c r="E539" s="33" t="s">
        <v>1452</v>
      </c>
      <c r="F539" s="46" t="s">
        <v>1096</v>
      </c>
      <c r="G539" s="33" t="s">
        <v>216</v>
      </c>
      <c r="H539" s="33" t="s">
        <v>43</v>
      </c>
      <c r="I539" s="45" t="s">
        <v>1065</v>
      </c>
      <c r="J539" s="46" t="s">
        <v>471</v>
      </c>
      <c r="K5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Row],[Раздел]],G538)),$D$12),CONCATENATE("[SPOILER=",Таблица1[[#This Row],[Раздел]],"]"),""),IF(EXACT(Таблица1[[#This Row],[Подраздел]],H538),"",CONCATENATE(IF(ISBLANK(Таблица1[[#This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Row],[Подраздел]],H540),"",CONCATENATE("[/LIST]",IF(ISBLANK(Таблица1[[#This Row],[Подраздел]]),"","[/SPOILER]"),IF(AND(NOT(EXACT(Таблица1[[#This Row],[Раздел]],G540)),$D$12),"[/SPOILER]",)))))</f>
        <v>[*][B][COLOR=DeepSkyBlue][FR3D][/COLOR][/B] [URL=http://promebelclub.ru/forum/showthread.php?p=166315&amp;postcount=460]Системы раздвижения. Распашной механизм купе. Пивотник [/URL]</v>
      </c>
      <c r="L539" s="33">
        <f>LEN(Таблица1[[#This Row],[Код]])</f>
        <v>177</v>
      </c>
    </row>
    <row r="540" spans="1:12" x14ac:dyDescent="0.25">
      <c r="A540" s="18" t="str">
        <f>IF(OR(AND(Таблица1[[#This Row],[ID сообщения]]=B539,Таблица1[[#This Row],[№ в теме]]=C539),AND(NOT(Таблица1[[#This Row],[ID сообщения]]=B539),NOT(Таблица1[[#This Row],[№ в теме]]=C539))),"",FALSE)</f>
        <v/>
      </c>
      <c r="B540" s="30">
        <f>1*MID(Таблица1[[#This Row],[Ссылка]],FIND("=",Таблица1[[#This Row],[Ссылка]])+1,FIND("&amp;",Таблица1[[#This Row],[Ссылка]])-FIND("=",Таблица1[[#This Row],[Ссылка]])-1)</f>
        <v>166315</v>
      </c>
      <c r="C540" s="30">
        <f>1*MID(Таблица1[[#This Row],[Ссылка]],FIND("&amp;",Таблица1[[#This Row],[Ссылка]])+11,LEN(Таблица1[[#This Row],[Ссылка]])-FIND("&amp;",Таблица1[[#This Row],[Ссылка]])+10)</f>
        <v>460</v>
      </c>
      <c r="D540" s="52" t="s">
        <v>320</v>
      </c>
      <c r="E540" s="33" t="s">
        <v>1453</v>
      </c>
      <c r="F540" s="46" t="s">
        <v>1096</v>
      </c>
      <c r="G540" s="33" t="s">
        <v>216</v>
      </c>
      <c r="H540" s="33" t="s">
        <v>43</v>
      </c>
      <c r="I540" s="45" t="s">
        <v>1065</v>
      </c>
      <c r="J540" s="46" t="s">
        <v>471</v>
      </c>
      <c r="K5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Row],[Раздел]],G539)),$D$12),CONCATENATE("[SPOILER=",Таблица1[[#This Row],[Раздел]],"]"),""),IF(EXACT(Таблица1[[#This Row],[Подраздел]],H539),"",CONCATENATE(IF(ISBLANK(Таблица1[[#This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Row],[Подраздел]],H541),"",CONCATENATE("[/LIST]",IF(ISBLANK(Таблица1[[#This Row],[Подраздел]]),"","[/SPOILER]"),IF(AND(NOT(EXACT(Таблица1[[#This Row],[Раздел]],G541)),$D$12),"[/SPOILER]",)))))</f>
        <v>[*][B][COLOR=DeepSkyBlue][FR3D][/COLOR][/B] [URL=http://promebelclub.ru/forum/showthread.php?p=166315&amp;postcount=460]Системы раздвижения. Распашной механизм купе. Профиль пивотный [/URL]</v>
      </c>
      <c r="L540" s="33">
        <f>LEN(Таблица1[[#This Row],[Код]])</f>
        <v>185</v>
      </c>
    </row>
    <row r="541" spans="1:12" x14ac:dyDescent="0.25">
      <c r="A541" s="18" t="str">
        <f>IF(OR(AND(Таблица1[[#This Row],[ID сообщения]]=B540,Таблица1[[#This Row],[№ в теме]]=C540),AND(NOT(Таблица1[[#This Row],[ID сообщения]]=B540),NOT(Таблица1[[#This Row],[№ в теме]]=C540))),"",FALSE)</f>
        <v/>
      </c>
      <c r="B541" s="30">
        <f>1*MID(Таблица1[[#This Row],[Ссылка]],FIND("=",Таблица1[[#This Row],[Ссылка]])+1,FIND("&amp;",Таблица1[[#This Row],[Ссылка]])-FIND("=",Таблица1[[#This Row],[Ссылка]])-1)</f>
        <v>200315</v>
      </c>
      <c r="C541" s="30">
        <f>1*MID(Таблица1[[#This Row],[Ссылка]],FIND("&amp;",Таблица1[[#This Row],[Ссылка]])+11,LEN(Таблица1[[#This Row],[Ссылка]])-FIND("&amp;",Таблица1[[#This Row],[Ссылка]])+10)</f>
        <v>522</v>
      </c>
      <c r="D541" s="52" t="s">
        <v>321</v>
      </c>
      <c r="E541" s="33" t="s">
        <v>1454</v>
      </c>
      <c r="F541" s="46" t="s">
        <v>1093</v>
      </c>
      <c r="G541" s="33" t="s">
        <v>216</v>
      </c>
      <c r="H541" s="44" t="s">
        <v>43</v>
      </c>
      <c r="I541" s="45" t="s">
        <v>1065</v>
      </c>
      <c r="J541" s="23" t="s">
        <v>1065</v>
      </c>
      <c r="K5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Row],[Раздел]],G540)),$D$12),CONCATENATE("[SPOILER=",Таблица1[[#This Row],[Раздел]],"]"),""),IF(EXACT(Таблица1[[#This Row],[Подраздел]],H540),"",CONCATENATE(IF(ISBLANK(Таблица1[[#This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Row],[Подраздел]],H542),"",CONCATENATE("[/LIST]",IF(ISBLANK(Таблица1[[#This Row],[Подраздел]]),"","[/SPOILER]"),IF(AND(NOT(EXACT(Таблица1[[#This Row],[Раздел]],G542)),$D$12),"[/SPOILER]",)))))</f>
        <v>[*][B][COLOR=Silver][FRW][/COLOR][/B] [URL=http://promebelclub.ru/forum/showthread.php?p=200315&amp;postcount=522]Системы раздвижения. Ролик верхний для открытого профиля BRAUN [/URL][/LIST][/SPOILER]</v>
      </c>
      <c r="L541" s="33">
        <f>LEN(Таблица1[[#This Row],[Код]])</f>
        <v>196</v>
      </c>
    </row>
    <row r="542" spans="1:12" x14ac:dyDescent="0.25">
      <c r="A542" s="18" t="str">
        <f>IF(OR(AND(Таблица1[[#This Row],[ID сообщения]]=B541,Таблица1[[#This Row],[№ в теме]]=C541),AND(NOT(Таблица1[[#This Row],[ID сообщения]]=B541),NOT(Таблица1[[#This Row],[№ в теме]]=C541))),"",FALSE)</f>
        <v/>
      </c>
      <c r="B54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4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42" s="52" t="s">
        <v>341</v>
      </c>
      <c r="E542" s="33" t="s">
        <v>726</v>
      </c>
      <c r="F542" s="46"/>
      <c r="G542" s="33" t="s">
        <v>216</v>
      </c>
      <c r="H542" s="33" t="s">
        <v>725</v>
      </c>
      <c r="I542" s="45" t="s">
        <v>1065</v>
      </c>
      <c r="J542" s="23" t="s">
        <v>1065</v>
      </c>
      <c r="K5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Row],[Раздел]],G541)),$D$12),CONCATENATE("[SPOILER=",Таблица1[[#This Row],[Раздел]],"]"),""),IF(EXACT(Таблица1[[#This Row],[Подраздел]],H541),"",CONCATENATE(IF(ISBLANK(Таблица1[[#This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Row],[Подраздел]],H543),"",CONCATENATE("[/LIST]",IF(ISBLANK(Таблица1[[#This Row],[Подраздел]]),"","[/SPOILER]"),IF(AND(NOT(EXACT(Таблица1[[#This Row],[Раздел]],G543)),$D$12),"[/SPOILER]",)))))</f>
        <v>[SPOILER=Система Joker/Uno][LIST][*][URL=http://promebelclub.ru/forum/showthread.php?p=55385&amp;postcount=217]JK051 Держатель для панели и стекла[/URL]</v>
      </c>
      <c r="L542" s="33">
        <f>LEN(Таблица1[[#This Row],[Код]])</f>
        <v>148</v>
      </c>
    </row>
    <row r="543" spans="1:12" x14ac:dyDescent="0.25">
      <c r="A543" s="18" t="str">
        <f>IF(OR(AND(Таблица1[[#This Row],[ID сообщения]]=B542,Таблица1[[#This Row],[№ в теме]]=C542),AND(NOT(Таблица1[[#This Row],[ID сообщения]]=B542),NOT(Таблица1[[#This Row],[№ в теме]]=C542))),"",FALSE)</f>
        <v/>
      </c>
      <c r="B54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4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43" s="52" t="s">
        <v>341</v>
      </c>
      <c r="E543" s="33" t="s">
        <v>727</v>
      </c>
      <c r="F543" s="46"/>
      <c r="G543" s="33" t="s">
        <v>216</v>
      </c>
      <c r="H543" s="33" t="s">
        <v>725</v>
      </c>
      <c r="I543" s="45" t="s">
        <v>1065</v>
      </c>
      <c r="J543" s="23" t="s">
        <v>1065</v>
      </c>
      <c r="K5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Row],[Раздел]],G542)),$D$12),CONCATENATE("[SPOILER=",Таблица1[[#This Row],[Раздел]],"]"),""),IF(EXACT(Таблица1[[#This Row],[Подраздел]],H542),"",CONCATENATE(IF(ISBLANK(Таблица1[[#This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Row],[Подраздел]],H544),"",CONCATENATE("[/LIST]",IF(ISBLANK(Таблица1[[#This Row],[Подраздел]]),"","[/SPOILER]"),IF(AND(NOT(EXACT(Таблица1[[#This Row],[Раздел]],G544)),$D$12),"[/SPOILER]",)))))</f>
        <v>[*][URL=http://promebelclub.ru/forum/showthread.php?p=55385&amp;postcount=217]Jok 55 Крепеж двуплечий для панелей[/URL]</v>
      </c>
      <c r="L543" s="33">
        <f>LEN(Таблица1[[#This Row],[Код]])</f>
        <v>115</v>
      </c>
    </row>
    <row r="544" spans="1:12" x14ac:dyDescent="0.25">
      <c r="A544" s="18" t="str">
        <f>IF(OR(AND(Таблица1[[#This Row],[ID сообщения]]=B543,Таблица1[[#This Row],[№ в теме]]=C543),AND(NOT(Таблица1[[#This Row],[ID сообщения]]=B543),NOT(Таблица1[[#This Row],[№ в теме]]=C543))),"",FALSE)</f>
        <v/>
      </c>
      <c r="B54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4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44" s="52" t="s">
        <v>341</v>
      </c>
      <c r="E544" s="33" t="s">
        <v>728</v>
      </c>
      <c r="F544" s="46"/>
      <c r="G544" s="33" t="s">
        <v>216</v>
      </c>
      <c r="H544" s="33" t="s">
        <v>725</v>
      </c>
      <c r="I544" s="45" t="s">
        <v>1065</v>
      </c>
      <c r="J544" s="23" t="s">
        <v>1065</v>
      </c>
      <c r="K5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Row],[Раздел]],G543)),$D$12),CONCATENATE("[SPOILER=",Таблица1[[#This Row],[Раздел]],"]"),""),IF(EXACT(Таблица1[[#This Row],[Подраздел]],H543),"",CONCATENATE(IF(ISBLANK(Таблица1[[#This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Row],[Подраздел]],H545),"",CONCATENATE("[/LIST]",IF(ISBLANK(Таблица1[[#This Row],[Подраздел]]),"","[/SPOILER]"),IF(AND(NOT(EXACT(Таблица1[[#This Row],[Раздел]],G545)),$D$12),"[/SPOILER]",)))))</f>
        <v>[*][URL=http://promebelclub.ru/forum/showthread.php?p=55385&amp;postcount=217]JOK 80[/URL]</v>
      </c>
      <c r="L544" s="33">
        <f>LEN(Таблица1[[#This Row],[Код]])</f>
        <v>86</v>
      </c>
    </row>
    <row r="545" spans="1:12" x14ac:dyDescent="0.25">
      <c r="A545" s="18" t="str">
        <f>IF(OR(AND(Таблица1[[#This Row],[ID сообщения]]=B544,Таблица1[[#This Row],[№ в теме]]=C544),AND(NOT(Таблица1[[#This Row],[ID сообщения]]=B544),NOT(Таблица1[[#This Row],[№ в теме]]=C544))),"",FALSE)</f>
        <v/>
      </c>
      <c r="B54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4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45" s="52" t="s">
        <v>341</v>
      </c>
      <c r="E545" s="33" t="s">
        <v>729</v>
      </c>
      <c r="F545" s="46"/>
      <c r="G545" s="33" t="s">
        <v>216</v>
      </c>
      <c r="H545" s="33" t="s">
        <v>725</v>
      </c>
      <c r="I545" s="45" t="s">
        <v>1065</v>
      </c>
      <c r="J545" s="23" t="s">
        <v>1065</v>
      </c>
      <c r="K5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Row],[Раздел]],G544)),$D$12),CONCATENATE("[SPOILER=",Таблица1[[#This Row],[Раздел]],"]"),""),IF(EXACT(Таблица1[[#This Row],[Подраздел]],H544),"",CONCATENATE(IF(ISBLANK(Таблица1[[#This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Row],[Подраздел]],H546),"",CONCATENATE("[/LIST]",IF(ISBLANK(Таблица1[[#This Row],[Подраздел]]),"","[/SPOILER]"),IF(AND(NOT(EXACT(Таблица1[[#This Row],[Раздел]],G546)),$D$12),"[/SPOILER]",)))))</f>
        <v>[*][URL=http://promebelclub.ru/forum/showthread.php?p=55385&amp;postcount=217]JOK 81[/URL]</v>
      </c>
      <c r="L545" s="33">
        <f>LEN(Таблица1[[#This Row],[Код]])</f>
        <v>86</v>
      </c>
    </row>
    <row r="546" spans="1:12" x14ac:dyDescent="0.25">
      <c r="A546" s="18" t="str">
        <f>IF(OR(AND(Таблица1[[#This Row],[ID сообщения]]=B545,Таблица1[[#This Row],[№ в теме]]=C545),AND(NOT(Таблица1[[#This Row],[ID сообщения]]=B545),NOT(Таблица1[[#This Row],[№ в теме]]=C545))),"",FALSE)</f>
        <v/>
      </c>
      <c r="B546" s="30">
        <f>1*MID(Таблица1[[#This Row],[Ссылка]],FIND("=",Таблица1[[#This Row],[Ссылка]])+1,FIND("&amp;",Таблица1[[#This Row],[Ссылка]])-FIND("=",Таблица1[[#This Row],[Ссылка]])-1)</f>
        <v>84258</v>
      </c>
      <c r="C546" s="30">
        <f>1*MID(Таблица1[[#This Row],[Ссылка]],FIND("&amp;",Таблица1[[#This Row],[Ссылка]])+11,LEN(Таблица1[[#This Row],[Ссылка]])-FIND("&amp;",Таблица1[[#This Row],[Ссылка]])+10)</f>
        <v>283</v>
      </c>
      <c r="D546" s="52" t="s">
        <v>947</v>
      </c>
      <c r="E546" s="33" t="s">
        <v>1455</v>
      </c>
      <c r="F546" s="46" t="s">
        <v>1093</v>
      </c>
      <c r="G546" s="33" t="s">
        <v>216</v>
      </c>
      <c r="H546" s="33" t="s">
        <v>725</v>
      </c>
      <c r="I546" s="45" t="s">
        <v>1065</v>
      </c>
      <c r="J546" s="46" t="s">
        <v>471</v>
      </c>
      <c r="K5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Row],[Раздел]],G545)),$D$12),CONCATENATE("[SPOILER=",Таблица1[[#This Row],[Раздел]],"]"),""),IF(EXACT(Таблица1[[#This Row],[Подраздел]],H545),"",CONCATENATE(IF(ISBLANK(Таблица1[[#This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Row],[Подраздел]],H547),"",CONCATENATE("[/LIST]",IF(ISBLANK(Таблица1[[#This Row],[Подраздел]]),"","[/SPOILER]"),IF(AND(NOT(EXACT(Таблица1[[#This Row],[Раздел]],G547)),$D$12),"[/SPOILER]",)))))</f>
        <v>[*][B][COLOR=Silver][FRW][/COLOR][/B] [URL=http://promebelclub.ru/forum/showthread.php?p=84258&amp;postcount=283]R37 вешалка наклонная [/URL]</v>
      </c>
      <c r="L546" s="33">
        <f>LEN(Таблица1[[#This Row],[Код]])</f>
        <v>137</v>
      </c>
    </row>
    <row r="547" spans="1:12" x14ac:dyDescent="0.25">
      <c r="A547" s="18" t="str">
        <f>IF(OR(AND(Таблица1[[#This Row],[ID сообщения]]=B546,Таблица1[[#This Row],[№ в теме]]=C546),AND(NOT(Таблица1[[#This Row],[ID сообщения]]=B546),NOT(Таблица1[[#This Row],[№ в теме]]=C546))),"",FALSE)</f>
        <v/>
      </c>
      <c r="B547" s="30">
        <f>1*MID(Таблица1[[#This Row],[Ссылка]],FIND("=",Таблица1[[#This Row],[Ссылка]])+1,FIND("&amp;",Таблица1[[#This Row],[Ссылка]])-FIND("=",Таблица1[[#This Row],[Ссылка]])-1)</f>
        <v>83907</v>
      </c>
      <c r="C547" s="30">
        <f>1*MID(Таблица1[[#This Row],[Ссылка]],FIND("&amp;",Таблица1[[#This Row],[Ссылка]])+11,LEN(Таблица1[[#This Row],[Ссылка]])-FIND("&amp;",Таблица1[[#This Row],[Ссылка]])+10)</f>
        <v>281</v>
      </c>
      <c r="D547" s="52" t="s">
        <v>945</v>
      </c>
      <c r="E547" s="33" t="s">
        <v>1455</v>
      </c>
      <c r="F547" s="46" t="s">
        <v>1094</v>
      </c>
      <c r="G547" s="33" t="s">
        <v>216</v>
      </c>
      <c r="H547" s="33" t="s">
        <v>725</v>
      </c>
      <c r="I547" s="45" t="s">
        <v>1065</v>
      </c>
      <c r="J547" s="23" t="s">
        <v>1065</v>
      </c>
      <c r="K5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Row],[Раздел]],G546)),$D$12),CONCATENATE("[SPOILER=",Таблица1[[#This Row],[Раздел]],"]"),""),IF(EXACT(Таблица1[[#This Row],[Подраздел]],H546),"",CONCATENATE(IF(ISBLANK(Таблица1[[#This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Row],[Подраздел]],H548),"",CONCATENATE("[/LIST]",IF(ISBLANK(Таблица1[[#This Row],[Подраздел]]),"","[/SPOILER]"),IF(AND(NOT(EXACT(Таблица1[[#This Row],[Раздел]],G548)),$D$12),"[/SPOILER]",)))))</f>
        <v>[*][B][COLOR=Black][LDW][/COLOR][/B] [URL=http://promebelclub.ru/forum/showthread.php?p=83907&amp;postcount=281]R37 вешалка наклонная [/URL]</v>
      </c>
      <c r="L547" s="33">
        <f>LEN(Таблица1[[#This Row],[Код]])</f>
        <v>136</v>
      </c>
    </row>
    <row r="548" spans="1:12" x14ac:dyDescent="0.25">
      <c r="A548" s="18" t="str">
        <f>IF(OR(AND(Таблица1[[#This Row],[ID сообщения]]=B547,Таблица1[[#This Row],[№ в теме]]=C547),AND(NOT(Таблица1[[#This Row],[ID сообщения]]=B547),NOT(Таблица1[[#This Row],[№ в теме]]=C547))),"",FALSE)</f>
        <v/>
      </c>
      <c r="B548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48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48" s="52" t="s">
        <v>341</v>
      </c>
      <c r="E548" s="33" t="s">
        <v>730</v>
      </c>
      <c r="F548" s="46"/>
      <c r="G548" s="33" t="s">
        <v>216</v>
      </c>
      <c r="H548" s="33" t="s">
        <v>725</v>
      </c>
      <c r="I548" s="45" t="s">
        <v>1065</v>
      </c>
      <c r="J548" s="23" t="s">
        <v>1065</v>
      </c>
      <c r="K5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Row],[Раздел]],G547)),$D$12),CONCATENATE("[SPOILER=",Таблица1[[#This Row],[Раздел]],"]"),""),IF(EXACT(Таблица1[[#This Row],[Подраздел]],H547),"",CONCATENATE(IF(ISBLANK(Таблица1[[#This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Row],[Подраздел]],H549),"",CONCATENATE("[/LIST]",IF(ISBLANK(Таблица1[[#This Row],[Подраздел]]),"","[/SPOILER]"),IF(AND(NOT(EXACT(Таблица1[[#This Row],[Раздел]],G549)),$D$12),"[/SPOILER]",)))))</f>
        <v>[*][URL=http://promebelclub.ru/forum/showthread.php?p=55385&amp;postcount=217]R42M соединитель Т-обр.[/URL]</v>
      </c>
      <c r="L548" s="33">
        <f>LEN(Таблица1[[#This Row],[Код]])</f>
        <v>103</v>
      </c>
    </row>
    <row r="549" spans="1:12" ht="30" x14ac:dyDescent="0.25">
      <c r="A549" s="18" t="str">
        <f>IF(OR(AND(Таблица1[[#This Row],[ID сообщения]]=B548,Таблица1[[#This Row],[№ в теме]]=C548),AND(NOT(Таблица1[[#This Row],[ID сообщения]]=B548),NOT(Таблица1[[#This Row],[№ в теме]]=C548))),"",FALSE)</f>
        <v/>
      </c>
      <c r="B549" s="30">
        <f>1*MID(Таблица1[[#This Row],[Ссылка]],FIND("=",Таблица1[[#This Row],[Ссылка]])+1,FIND("&amp;",Таблица1[[#This Row],[Ссылка]])-FIND("=",Таблица1[[#This Row],[Ссылка]])-1)</f>
        <v>84258</v>
      </c>
      <c r="C549" s="30">
        <f>1*MID(Таблица1[[#This Row],[Ссылка]],FIND("&amp;",Таблица1[[#This Row],[Ссылка]])+11,LEN(Таблица1[[#This Row],[Ссылка]])-FIND("&amp;",Таблица1[[#This Row],[Ссылка]])+10)</f>
        <v>283</v>
      </c>
      <c r="D549" s="52" t="s">
        <v>947</v>
      </c>
      <c r="E549" s="69" t="s">
        <v>1456</v>
      </c>
      <c r="F549" s="46" t="s">
        <v>1093</v>
      </c>
      <c r="G549" s="33" t="s">
        <v>216</v>
      </c>
      <c r="H549" s="33" t="s">
        <v>725</v>
      </c>
      <c r="I549" s="45" t="s">
        <v>1065</v>
      </c>
      <c r="J549" s="46" t="s">
        <v>471</v>
      </c>
      <c r="K5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Row],[Раздел]],G548)),$D$12),CONCATENATE("[SPOILER=",Таблица1[[#This Row],[Раздел]],"]"),""),IF(EXACT(Таблица1[[#This Row],[Подраздел]],H548),"",CONCATENATE(IF(ISBLANK(Таблица1[[#This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Row],[Подраздел]],H550),"",CONCATENATE("[/LIST]",IF(ISBLANK(Таблица1[[#This Row],[Подраздел]]),"","[/SPOILER]"),IF(AND(NOT(EXACT(Таблица1[[#This Row],[Раздел]],G550)),$D$12),"[/SPOILER]",)))))</f>
        <v>[*][B][COLOR=Silver][FRW][/COLOR][/B] [URL=http://promebelclub.ru/forum/showthread.php?p=84258&amp;postcount=283]R46 соединение параллельное 
[/URL]</v>
      </c>
      <c r="L549" s="33">
        <f>LEN(Таблица1[[#This Row],[Код]])</f>
        <v>144</v>
      </c>
    </row>
    <row r="550" spans="1:12" ht="30" x14ac:dyDescent="0.25">
      <c r="A550" s="18" t="str">
        <f>IF(OR(AND(Таблица1[[#This Row],[ID сообщения]]=B549,Таблица1[[#This Row],[№ в теме]]=C549),AND(NOT(Таблица1[[#This Row],[ID сообщения]]=B549),NOT(Таблица1[[#This Row],[№ в теме]]=C549))),"",FALSE)</f>
        <v/>
      </c>
      <c r="B550" s="30">
        <f>1*MID(Таблица1[[#This Row],[Ссылка]],FIND("=",Таблица1[[#This Row],[Ссылка]])+1,FIND("&amp;",Таблица1[[#This Row],[Ссылка]])-FIND("=",Таблица1[[#This Row],[Ссылка]])-1)</f>
        <v>83907</v>
      </c>
      <c r="C550" s="30">
        <f>1*MID(Таблица1[[#This Row],[Ссылка]],FIND("&amp;",Таблица1[[#This Row],[Ссылка]])+11,LEN(Таблица1[[#This Row],[Ссылка]])-FIND("&amp;",Таблица1[[#This Row],[Ссылка]])+10)</f>
        <v>281</v>
      </c>
      <c r="D550" s="52" t="s">
        <v>945</v>
      </c>
      <c r="E550" s="69" t="s">
        <v>1456</v>
      </c>
      <c r="F550" s="46" t="s">
        <v>1094</v>
      </c>
      <c r="G550" s="33" t="s">
        <v>216</v>
      </c>
      <c r="H550" s="33" t="s">
        <v>725</v>
      </c>
      <c r="I550" s="45" t="s">
        <v>1065</v>
      </c>
      <c r="J550" s="23" t="s">
        <v>1065</v>
      </c>
      <c r="K5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Row],[Раздел]],G549)),$D$12),CONCATENATE("[SPOILER=",Таблица1[[#This Row],[Раздел]],"]"),""),IF(EXACT(Таблица1[[#This Row],[Подраздел]],H549),"",CONCATENATE(IF(ISBLANK(Таблица1[[#This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Row],[Подраздел]],H551),"",CONCATENATE("[/LIST]",IF(ISBLANK(Таблица1[[#This Row],[Подраздел]]),"","[/SPOILER]"),IF(AND(NOT(EXACT(Таблица1[[#This Row],[Раздел]],G551)),$D$12),"[/SPOILER]",)))))</f>
        <v>[*][B][COLOR=Black][LDW][/COLOR][/B] [URL=http://promebelclub.ru/forum/showthread.php?p=83907&amp;postcount=281]R46 соединение параллельное 
[/URL]</v>
      </c>
      <c r="L550" s="33">
        <f>LEN(Таблица1[[#This Row],[Код]])</f>
        <v>143</v>
      </c>
    </row>
    <row r="551" spans="1:12" x14ac:dyDescent="0.25">
      <c r="A551" s="18" t="str">
        <f>IF(OR(AND(Таблица1[[#This Row],[ID сообщения]]=B550,Таблица1[[#This Row],[№ в теме]]=C550),AND(NOT(Таблица1[[#This Row],[ID сообщения]]=B550),NOT(Таблица1[[#This Row],[№ в теме]]=C550))),"",FALSE)</f>
        <v/>
      </c>
      <c r="B551" s="30">
        <f>1*MID(Таблица1[[#This Row],[Ссылка]],FIND("=",Таблица1[[#This Row],[Ссылка]])+1,FIND("&amp;",Таблица1[[#This Row],[Ссылка]])-FIND("=",Таблица1[[#This Row],[Ссылка]])-1)</f>
        <v>84258</v>
      </c>
      <c r="C551" s="30">
        <f>1*MID(Таблица1[[#This Row],[Ссылка]],FIND("&amp;",Таблица1[[#This Row],[Ссылка]])+11,LEN(Таблица1[[#This Row],[Ссылка]])-FIND("&amp;",Таблица1[[#This Row],[Ссылка]])+10)</f>
        <v>283</v>
      </c>
      <c r="D551" s="52" t="s">
        <v>947</v>
      </c>
      <c r="E551" s="33" t="s">
        <v>1457</v>
      </c>
      <c r="F551" s="46" t="s">
        <v>1093</v>
      </c>
      <c r="G551" s="33" t="s">
        <v>216</v>
      </c>
      <c r="H551" s="33" t="s">
        <v>725</v>
      </c>
      <c r="I551" s="45" t="s">
        <v>1065</v>
      </c>
      <c r="J551" s="46" t="s">
        <v>471</v>
      </c>
      <c r="K5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Row],[Раздел]],G550)),$D$12),CONCATENATE("[SPOILER=",Таблица1[[#This Row],[Раздел]],"]"),""),IF(EXACT(Таблица1[[#This Row],[Подраздел]],H550),"",CONCATENATE(IF(ISBLANK(Таблица1[[#This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Row],[Подраздел]],H552),"",CONCATENATE("[/LIST]",IF(ISBLANK(Таблица1[[#This Row],[Подраздел]]),"","[/SPOILER]"),IF(AND(NOT(EXACT(Таблица1[[#This Row],[Раздел]],G552)),$D$12),"[/SPOILER]",)))))</f>
        <v>[*][B][COLOR=Silver][FRW][/COLOR][/B] [URL=http://promebelclub.ru/forum/showthread.php?p=84258&amp;postcount=283]R7 соединение к стеклу и плите одностороннее [/URL]</v>
      </c>
      <c r="L551" s="33">
        <f>LEN(Таблица1[[#This Row],[Код]])</f>
        <v>160</v>
      </c>
    </row>
    <row r="552" spans="1:12" x14ac:dyDescent="0.25">
      <c r="A552" s="18" t="str">
        <f>IF(OR(AND(Таблица1[[#This Row],[ID сообщения]]=B551,Таблица1[[#This Row],[№ в теме]]=C551),AND(NOT(Таблица1[[#This Row],[ID сообщения]]=B551),NOT(Таблица1[[#This Row],[№ в теме]]=C551))),"",FALSE)</f>
        <v/>
      </c>
      <c r="B552" s="30">
        <f>1*MID(Таблица1[[#This Row],[Ссылка]],FIND("=",Таблица1[[#This Row],[Ссылка]])+1,FIND("&amp;",Таблица1[[#This Row],[Ссылка]])-FIND("=",Таблица1[[#This Row],[Ссылка]])-1)</f>
        <v>83907</v>
      </c>
      <c r="C552" s="30">
        <f>1*MID(Таблица1[[#This Row],[Ссылка]],FIND("&amp;",Таблица1[[#This Row],[Ссылка]])+11,LEN(Таблица1[[#This Row],[Ссылка]])-FIND("&amp;",Таблица1[[#This Row],[Ссылка]])+10)</f>
        <v>281</v>
      </c>
      <c r="D552" s="52" t="s">
        <v>945</v>
      </c>
      <c r="E552" s="33" t="s">
        <v>1457</v>
      </c>
      <c r="F552" s="46" t="s">
        <v>1094</v>
      </c>
      <c r="G552" s="33" t="s">
        <v>216</v>
      </c>
      <c r="H552" s="33" t="s">
        <v>725</v>
      </c>
      <c r="I552" s="45" t="s">
        <v>1065</v>
      </c>
      <c r="J552" s="23" t="s">
        <v>1065</v>
      </c>
      <c r="K5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Row],[Раздел]],G551)),$D$12),CONCATENATE("[SPOILER=",Таблица1[[#This Row],[Раздел]],"]"),""),IF(EXACT(Таблица1[[#This Row],[Подраздел]],H551),"",CONCATENATE(IF(ISBLANK(Таблица1[[#This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Row],[Подраздел]],H553),"",CONCATENATE("[/LIST]",IF(ISBLANK(Таблица1[[#This Row],[Подраздел]]),"","[/SPOILER]"),IF(AND(NOT(EXACT(Таблица1[[#This Row],[Раздел]],G553)),$D$12),"[/SPOILER]",)))))</f>
        <v>[*][B][COLOR=Black][LDW][/COLOR][/B] [URL=http://promebelclub.ru/forum/showthread.php?p=83907&amp;postcount=281]R7 соединение к стеклу и плите одностороннее [/URL]</v>
      </c>
      <c r="L552" s="33">
        <f>LEN(Таблица1[[#This Row],[Код]])</f>
        <v>159</v>
      </c>
    </row>
    <row r="553" spans="1:12" x14ac:dyDescent="0.25">
      <c r="A553" s="18" t="str">
        <f>IF(OR(AND(Таблица1[[#This Row],[ID сообщения]]=B552,Таблица1[[#This Row],[№ в теме]]=C552),AND(NOT(Таблица1[[#This Row],[ID сообщения]]=B552),NOT(Таблица1[[#This Row],[№ в теме]]=C552))),"",FALSE)</f>
        <v/>
      </c>
      <c r="B553" s="30">
        <f>1*MID(Таблица1[[#This Row],[Ссылка]],FIND("=",Таблица1[[#This Row],[Ссылка]])+1,FIND("&amp;",Таблица1[[#This Row],[Ссылка]])-FIND("=",Таблица1[[#This Row],[Ссылка]])-1)</f>
        <v>84258</v>
      </c>
      <c r="C553" s="30">
        <f>1*MID(Таблица1[[#This Row],[Ссылка]],FIND("&amp;",Таблица1[[#This Row],[Ссылка]])+11,LEN(Таблица1[[#This Row],[Ссылка]])-FIND("&amp;",Таблица1[[#This Row],[Ссылка]])+10)</f>
        <v>283</v>
      </c>
      <c r="D553" s="52" t="s">
        <v>947</v>
      </c>
      <c r="E553" s="33" t="s">
        <v>1458</v>
      </c>
      <c r="F553" s="46" t="s">
        <v>1093</v>
      </c>
      <c r="G553" s="33" t="s">
        <v>216</v>
      </c>
      <c r="H553" s="33" t="s">
        <v>725</v>
      </c>
      <c r="I553" s="45" t="s">
        <v>1065</v>
      </c>
      <c r="J553" s="46" t="s">
        <v>471</v>
      </c>
      <c r="K5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Row],[Раздел]],G552)),$D$12),CONCATENATE("[SPOILER=",Таблица1[[#This Row],[Раздел]],"]"),""),IF(EXACT(Таблица1[[#This Row],[Подраздел]],H552),"",CONCATENATE(IF(ISBLANK(Таблица1[[#This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Row],[Подраздел]],H554),"",CONCATENATE("[/LIST]",IF(ISBLANK(Таблица1[[#This Row],[Подраздел]]),"","[/SPOILER]"),IF(AND(NOT(EXACT(Таблица1[[#This Row],[Раздел]],G554)),$D$12),"[/SPOILER]",)))))</f>
        <v>[*][B][COLOR=Silver][FRW][/COLOR][/B] [URL=http://promebelclub.ru/forum/showthread.php?p=84258&amp;postcount=283]R7A соединение к стеклу и плите двухстороннее [/URL]</v>
      </c>
      <c r="L553" s="33">
        <f>LEN(Таблица1[[#This Row],[Код]])</f>
        <v>161</v>
      </c>
    </row>
    <row r="554" spans="1:12" x14ac:dyDescent="0.25">
      <c r="A554" s="18" t="str">
        <f>IF(OR(AND(Таблица1[[#This Row],[ID сообщения]]=B553,Таблица1[[#This Row],[№ в теме]]=C553),AND(NOT(Таблица1[[#This Row],[ID сообщения]]=B553),NOT(Таблица1[[#This Row],[№ в теме]]=C553))),"",FALSE)</f>
        <v/>
      </c>
      <c r="B554" s="30">
        <f>1*MID(Таблица1[[#This Row],[Ссылка]],FIND("=",Таблица1[[#This Row],[Ссылка]])+1,FIND("&amp;",Таблица1[[#This Row],[Ссылка]])-FIND("=",Таблица1[[#This Row],[Ссылка]])-1)</f>
        <v>83907</v>
      </c>
      <c r="C554" s="30">
        <f>1*MID(Таблица1[[#This Row],[Ссылка]],FIND("&amp;",Таблица1[[#This Row],[Ссылка]])+11,LEN(Таблица1[[#This Row],[Ссылка]])-FIND("&amp;",Таблица1[[#This Row],[Ссылка]])+10)</f>
        <v>281</v>
      </c>
      <c r="D554" s="52" t="s">
        <v>945</v>
      </c>
      <c r="E554" s="33" t="s">
        <v>1458</v>
      </c>
      <c r="F554" s="46" t="s">
        <v>1094</v>
      </c>
      <c r="G554" s="33" t="s">
        <v>216</v>
      </c>
      <c r="H554" s="33" t="s">
        <v>725</v>
      </c>
      <c r="I554" s="45" t="s">
        <v>1065</v>
      </c>
      <c r="J554" s="23" t="s">
        <v>1065</v>
      </c>
      <c r="K5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Row],[Раздел]],G553)),$D$12),CONCATENATE("[SPOILER=",Таблица1[[#This Row],[Раздел]],"]"),""),IF(EXACT(Таблица1[[#This Row],[Подраздел]],H553),"",CONCATENATE(IF(ISBLANK(Таблица1[[#This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Row],[Подраздел]],H555),"",CONCATENATE("[/LIST]",IF(ISBLANK(Таблица1[[#This Row],[Подраздел]]),"","[/SPOILER]"),IF(AND(NOT(EXACT(Таблица1[[#This Row],[Раздел]],G555)),$D$12),"[/SPOILER]",)))))</f>
        <v>[*][B][COLOR=Black][LDW][/COLOR][/B] [URL=http://promebelclub.ru/forum/showthread.php?p=83907&amp;postcount=281]R7A соединение к стеклу и плите двухстороннее [/URL]</v>
      </c>
      <c r="L554" s="33">
        <f>LEN(Таблица1[[#This Row],[Код]])</f>
        <v>160</v>
      </c>
    </row>
    <row r="555" spans="1:12" x14ac:dyDescent="0.25">
      <c r="A555" s="18" t="str">
        <f>IF(OR(AND(Таблица1[[#This Row],[ID сообщения]]=B554,Таблица1[[#This Row],[№ в теме]]=C554),AND(NOT(Таблица1[[#This Row],[ID сообщения]]=B554),NOT(Таблица1[[#This Row],[№ в теме]]=C554))),"",FALSE)</f>
        <v/>
      </c>
      <c r="B55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5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55" s="52" t="s">
        <v>341</v>
      </c>
      <c r="E555" s="33" t="s">
        <v>731</v>
      </c>
      <c r="F555" s="46"/>
      <c r="G555" s="33" t="s">
        <v>216</v>
      </c>
      <c r="H555" s="33" t="s">
        <v>725</v>
      </c>
      <c r="I555" s="45" t="s">
        <v>1065</v>
      </c>
      <c r="J555" s="23" t="s">
        <v>1065</v>
      </c>
      <c r="K5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Row],[Раздел]],G554)),$D$12),CONCATENATE("[SPOILER=",Таблица1[[#This Row],[Раздел]],"]"),""),IF(EXACT(Таблица1[[#This Row],[Подраздел]],H554),"",CONCATENATE(IF(ISBLANK(Таблица1[[#This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Row],[Подраздел]],H556),"",CONCATENATE("[/LIST]",IF(ISBLANK(Таблица1[[#This Row],[Подраздел]]),"","[/SPOILER]"),IF(AND(NOT(EXACT(Таблица1[[#This Row],[Раздел]],G556)),$D$12),"[/SPOILER]",)))))</f>
        <v>[*][URL=http://promebelclub.ru/forum/showthread.php?p=55385&amp;postcount=217]UNO3 Крепеж двуплечий 220[/URL]</v>
      </c>
      <c r="L555" s="33">
        <f>LEN(Таблица1[[#This Row],[Код]])</f>
        <v>105</v>
      </c>
    </row>
    <row r="556" spans="1:12" x14ac:dyDescent="0.25">
      <c r="A556" s="18" t="str">
        <f>IF(OR(AND(Таблица1[[#This Row],[ID сообщения]]=B555,Таблица1[[#This Row],[№ в теме]]=C555),AND(NOT(Таблица1[[#This Row],[ID сообщения]]=B555),NOT(Таблица1[[#This Row],[№ в теме]]=C555))),"",FALSE)</f>
        <v/>
      </c>
      <c r="B55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5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56" s="52" t="s">
        <v>341</v>
      </c>
      <c r="E556" s="33" t="s">
        <v>732</v>
      </c>
      <c r="F556" s="46"/>
      <c r="G556" s="33" t="s">
        <v>216</v>
      </c>
      <c r="H556" s="33" t="s">
        <v>725</v>
      </c>
      <c r="I556" s="45" t="s">
        <v>1065</v>
      </c>
      <c r="J556" s="23" t="s">
        <v>1065</v>
      </c>
      <c r="K5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Row],[Раздел]],G555)),$D$12),CONCATENATE("[SPOILER=",Таблица1[[#This Row],[Раздел]],"]"),""),IF(EXACT(Таблица1[[#This Row],[Подраздел]],H555),"",CONCATENATE(IF(ISBLANK(Таблица1[[#This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Row],[Подраздел]],H557),"",CONCATENATE("[/LIST]",IF(ISBLANK(Таблица1[[#This Row],[Подраздел]]),"","[/SPOILER]"),IF(AND(NOT(EXACT(Таблица1[[#This Row],[Раздел]],G557)),$D$12),"[/SPOILER]",)))))</f>
        <v>[*][URL=http://promebelclub.ru/forum/showthread.php?p=55385&amp;postcount=217]Заглушка трубы D=25 R-17 плоская[/URL]</v>
      </c>
      <c r="L556" s="33">
        <f>LEN(Таблица1[[#This Row],[Код]])</f>
        <v>112</v>
      </c>
    </row>
    <row r="557" spans="1:12" x14ac:dyDescent="0.25">
      <c r="A557" s="18" t="str">
        <f>IF(OR(AND(Таблица1[[#This Row],[ID сообщения]]=B556,Таблица1[[#This Row],[№ в теме]]=C556),AND(NOT(Таблица1[[#This Row],[ID сообщения]]=B556),NOT(Таблица1[[#This Row],[№ в теме]]=C556))),"",FALSE)</f>
        <v/>
      </c>
      <c r="B557" s="30">
        <f>1*MID(Таблица1[[#This Row],[Ссылка]],FIND("=",Таблица1[[#This Row],[Ссылка]])+1,FIND("&amp;",Таблица1[[#This Row],[Ссылка]])-FIND("=",Таблица1[[#This Row],[Ссылка]])-1)</f>
        <v>91644</v>
      </c>
      <c r="C557" s="30">
        <f>1*MID(Таблица1[[#This Row],[Ссылка]],FIND("&amp;",Таблица1[[#This Row],[Ссылка]])+11,LEN(Таблица1[[#This Row],[Ссылка]])-FIND("&amp;",Таблица1[[#This Row],[Ссылка]])+10)</f>
        <v>299</v>
      </c>
      <c r="D557" s="52" t="s">
        <v>433</v>
      </c>
      <c r="E557" s="33" t="s">
        <v>1459</v>
      </c>
      <c r="F557" s="46" t="s">
        <v>1093</v>
      </c>
      <c r="G557" s="33" t="s">
        <v>216</v>
      </c>
      <c r="H557" s="33" t="s">
        <v>725</v>
      </c>
      <c r="I557" s="45" t="s">
        <v>1065</v>
      </c>
      <c r="J557" s="23" t="s">
        <v>1065</v>
      </c>
      <c r="K5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Row],[Раздел]],G556)),$D$12),CONCATENATE("[SPOILER=",Таблица1[[#This Row],[Раздел]],"]"),""),IF(EXACT(Таблица1[[#This Row],[Подраздел]],H556),"",CONCATENATE(IF(ISBLANK(Таблица1[[#This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Row],[Подраздел]],H558),"",CONCATENATE("[/LIST]",IF(ISBLANK(Таблица1[[#This Row],[Подраздел]]),"","[/SPOILER]"),IF(AND(NOT(EXACT(Таблица1[[#This Row],[Раздел]],G558)),$D$12),"[/SPOILER]",)))))</f>
        <v>[*][B][COLOR=Silver][FRW][/COLOR][/B] [URL=http://promebelclub.ru/forum/showthread.php?p=91644&amp;postcount=299]Комплект трёх штанг с фурнитурой [/URL]</v>
      </c>
      <c r="L557" s="33">
        <f>LEN(Таблица1[[#This Row],[Код]])</f>
        <v>148</v>
      </c>
    </row>
    <row r="558" spans="1:12" x14ac:dyDescent="0.25">
      <c r="A558" s="18" t="str">
        <f>IF(OR(AND(Таблица1[[#This Row],[ID сообщения]]=B499,Таблица1[[#This Row],[№ в теме]]=C499),AND(NOT(Таблица1[[#This Row],[ID сообщения]]=B499),NOT(Таблица1[[#This Row],[№ в теме]]=C499))),"",FALSE)</f>
        <v/>
      </c>
      <c r="B558" s="30">
        <f>1*MID(Таблица1[[#This Row],[Ссылка]],FIND("=",Таблица1[[#This Row],[Ссылка]])+1,FIND("&amp;",Таблица1[[#This Row],[Ссылка]])-FIND("=",Таблица1[[#This Row],[Ссылка]])-1)</f>
        <v>154693</v>
      </c>
      <c r="C558" s="30">
        <f>1*MID(Таблица1[[#This Row],[Ссылка]],FIND("&amp;",Таблица1[[#This Row],[Ссылка]])+11,LEN(Таблица1[[#This Row],[Ссылка]])-FIND("&amp;",Таблица1[[#This Row],[Ссылка]])+10)</f>
        <v>434</v>
      </c>
      <c r="D558" s="55" t="s">
        <v>1012</v>
      </c>
      <c r="E558" s="33" t="s">
        <v>1460</v>
      </c>
      <c r="F558" s="46" t="s">
        <v>1096</v>
      </c>
      <c r="G558" s="47" t="s">
        <v>216</v>
      </c>
      <c r="H558" s="33" t="s">
        <v>725</v>
      </c>
      <c r="I558" s="45" t="s">
        <v>1065</v>
      </c>
      <c r="J558" s="23" t="s">
        <v>1065</v>
      </c>
      <c r="K5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Row],[Раздел]],G557)),$D$12),CONCATENATE("[SPOILER=",Таблица1[[#This Row],[Раздел]],"]"),""),IF(EXACT(Таблица1[[#This Row],[Подраздел]],H557),"",CONCATENATE(IF(ISBLANK(Таблица1[[#This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Row],[Подраздел]],H559),"",CONCATENATE("[/LIST]",IF(ISBLANK(Таблица1[[#This Row],[Подраздел]]),"","[/SPOILER]"),IF(AND(NOT(EXACT(Таблица1[[#This Row],[Раздел]],G559)),$D$12),"[/SPOILER]",)))))</f>
        <v>[*][B][COLOR=DeepSkyBlue][FR3D][/COLOR][/B] [URL=http://promebelclub.ru/forum/showthread.php?p=154693&amp;postcount=434]Полкодержатели [/URL]</v>
      </c>
      <c r="L558" s="33">
        <f>LEN(Таблица1[[#This Row],[Код]])</f>
        <v>137</v>
      </c>
    </row>
    <row r="559" spans="1:12" x14ac:dyDescent="0.25">
      <c r="A559" s="63" t="str">
        <f>IF(OR(AND(Таблица1[[#This Row],[ID сообщения]]=B558,Таблица1[[#This Row],[№ в теме]]=C558),AND(NOT(Таблица1[[#This Row],[ID сообщения]]=B558),NOT(Таблица1[[#This Row],[№ в теме]]=C558))),"",FALSE)</f>
        <v/>
      </c>
      <c r="B559" s="33">
        <f>1*MID(Таблица1[[#This Row],[Ссылка]],FIND("=",Таблица1[[#This Row],[Ссылка]])+1,FIND("&amp;",Таблица1[[#This Row],[Ссылка]])-FIND("=",Таблица1[[#This Row],[Ссылка]])-1)</f>
        <v>226562</v>
      </c>
      <c r="C559" s="33">
        <f>1*MID(Таблица1[[#This Row],[Ссылка]],FIND("&amp;",Таблица1[[#This Row],[Ссылка]])+11,LEN(Таблица1[[#This Row],[Ссылка]])-FIND("&amp;",Таблица1[[#This Row],[Ссылка]])+10)</f>
        <v>590</v>
      </c>
      <c r="D559" s="53" t="s">
        <v>232</v>
      </c>
      <c r="E559" s="33" t="s">
        <v>1461</v>
      </c>
      <c r="F559" s="46" t="s">
        <v>1099</v>
      </c>
      <c r="G559" s="47" t="s">
        <v>216</v>
      </c>
      <c r="H559" s="33" t="s">
        <v>725</v>
      </c>
      <c r="I559" s="45" t="s">
        <v>1065</v>
      </c>
      <c r="J559" s="23" t="s">
        <v>1065</v>
      </c>
      <c r="K5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Row],[Раздел]],G558)),$D$12),CONCATENATE("[SPOILER=",Таблица1[[#This Row],[Раздел]],"]"),""),IF(EXACT(Таблица1[[#This Row],[Подраздел]],H558),"",CONCATENATE(IF(ISBLANK(Таблица1[[#This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Row],[Подраздел]],H560),"",CONCATENATE("[/LIST]",IF(ISBLANK(Таблица1[[#This Row],[Подраздел]]),"","[/SPOILER]"),IF(AND(NOT(EXACT(Таблица1[[#This Row],[Раздел]],G560)),$D$12),"[/SPOILER]",)))))</f>
        <v>[*][B][COLOR=Blue][B3D][/COLOR][/B] [URL=http://promebelclub.ru/forum/showthread.php?p=226562&amp;postcount=590]Система Joker [/URL]</v>
      </c>
      <c r="L559" s="33">
        <f>LEN(Таблица1[[#This Row],[Код]])</f>
        <v>128</v>
      </c>
    </row>
    <row r="560" spans="1:12" x14ac:dyDescent="0.25">
      <c r="A560" s="73" t="str">
        <f>IF(OR(AND(Таблица1[[#This Row],[ID сообщения]]=B559,Таблица1[[#This Row],[№ в теме]]=C559),AND(NOT(Таблица1[[#This Row],[ID сообщения]]=B559),NOT(Таблица1[[#This Row],[№ в теме]]=C559))),"",FALSE)</f>
        <v/>
      </c>
      <c r="B560" s="33">
        <f>1*MID(Таблица1[[#This Row],[Ссылка]],FIND("=",Таблица1[[#This Row],[Ссылка]])+1,FIND("&amp;",Таблица1[[#This Row],[Ссылка]])-FIND("=",Таблица1[[#This Row],[Ссылка]])-1)</f>
        <v>226566</v>
      </c>
      <c r="C560" s="33">
        <f>1*MID(Таблица1[[#This Row],[Ссылка]],FIND("&amp;",Таблица1[[#This Row],[Ссылка]])+11,LEN(Таблица1[[#This Row],[Ссылка]])-FIND("&amp;",Таблица1[[#This Row],[Ссылка]])+10)</f>
        <v>591</v>
      </c>
      <c r="D560" s="53" t="s">
        <v>233</v>
      </c>
      <c r="E560" s="33" t="s">
        <v>1462</v>
      </c>
      <c r="F560" s="46" t="s">
        <v>1093</v>
      </c>
      <c r="G560" s="47" t="s">
        <v>216</v>
      </c>
      <c r="H560" s="33" t="s">
        <v>725</v>
      </c>
      <c r="I560" s="45" t="s">
        <v>1065</v>
      </c>
      <c r="J560" s="23" t="s">
        <v>1065</v>
      </c>
      <c r="K5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Row],[Раздел]],G559)),$D$12),CONCATENATE("[SPOILER=",Таблица1[[#This Row],[Раздел]],"]"),""),IF(EXACT(Таблица1[[#This Row],[Подраздел]],H559),"",CONCATENATE(IF(ISBLANK(Таблица1[[#This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Row],[Подраздел]],H561),"",CONCATENATE("[/LIST]",IF(ISBLANK(Таблица1[[#This Row],[Подраздел]]),"","[/SPOILER]"),IF(AND(NOT(EXACT(Таблица1[[#This Row],[Раздел]],G561)),$D$12),"[/SPOILER]",)))))</f>
        <v>[*][B][COLOR=Silver][FRW][/COLOR][/B] [URL=http://promebelclub.ru/forum/showthread.php?p=226566&amp;postcount=591]Система Joker/Uno: элементы [/URL]</v>
      </c>
      <c r="L560" s="33">
        <f>LEN(Таблица1[[#This Row],[Код]])</f>
        <v>144</v>
      </c>
    </row>
    <row r="561" spans="1:12" x14ac:dyDescent="0.25">
      <c r="A561" s="18" t="str">
        <f>IF(OR(AND(Таблица1[[#This Row],[ID сообщения]]=B560,Таблица1[[#This Row],[№ в теме]]=C560),AND(NOT(Таблица1[[#This Row],[ID сообщения]]=B560),NOT(Таблица1[[#This Row],[№ в теме]]=C560))),"",FALSE)</f>
        <v/>
      </c>
      <c r="B561" s="30">
        <f>1*MID(Таблица1[[#This Row],[Ссылка]],FIND("=",Таблица1[[#This Row],[Ссылка]])+1,FIND("&amp;",Таблица1[[#This Row],[Ссылка]])-FIND("=",Таблица1[[#This Row],[Ссылка]])-1)</f>
        <v>53577</v>
      </c>
      <c r="C561" s="30">
        <f>1*MID(Таблица1[[#This Row],[Ссылка]],FIND("&amp;",Таблица1[[#This Row],[Ссылка]])+11,LEN(Таблица1[[#This Row],[Ссылка]])-FIND("&amp;",Таблица1[[#This Row],[Ссылка]])+10)</f>
        <v>205</v>
      </c>
      <c r="D561" s="52" t="s">
        <v>555</v>
      </c>
      <c r="E561" s="33" t="s">
        <v>563</v>
      </c>
      <c r="F561" s="46"/>
      <c r="G561" s="33" t="s">
        <v>216</v>
      </c>
      <c r="H561" s="33" t="s">
        <v>725</v>
      </c>
      <c r="I561" s="45" t="s">
        <v>1065</v>
      </c>
      <c r="J561" s="23" t="s">
        <v>1065</v>
      </c>
      <c r="K5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Row],[Раздел]],G560)),$D$12),CONCATENATE("[SPOILER=",Таблица1[[#This Row],[Раздел]],"]"),""),IF(EXACT(Таблица1[[#This Row],[Подраздел]],H560),"",CONCATENATE(IF(ISBLANK(Таблица1[[#This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Row],[Подраздел]],H562),"",CONCATENATE("[/LIST]",IF(ISBLANK(Таблица1[[#This Row],[Подраздел]]),"","[/SPOILER]"),IF(AND(NOT(EXACT(Таблица1[[#This Row],[Раздел]],G562)),$D$12),"[/SPOILER]",)))))</f>
        <v>[*][URL=http://promebelclub.ru/forum/showthread.php?p=53577&amp;postcount=205]Соединения труб D25 МИКРОН[/URL]</v>
      </c>
      <c r="L561" s="33">
        <f>LEN(Таблица1[[#This Row],[Код]])</f>
        <v>106</v>
      </c>
    </row>
    <row r="562" spans="1:12" x14ac:dyDescent="0.25">
      <c r="A562" s="18" t="str">
        <f>IF(OR(AND(Таблица1[[#This Row],[ID сообщения]]=B561,Таблица1[[#This Row],[№ в теме]]=C561),AND(NOT(Таблица1[[#This Row],[ID сообщения]]=B561),NOT(Таблица1[[#This Row],[№ в теме]]=C561))),"",FALSE)</f>
        <v/>
      </c>
      <c r="B562" s="30">
        <f>1*MID(Таблица1[[#This Row],[Ссылка]],FIND("=",Таблица1[[#This Row],[Ссылка]])+1,FIND("&amp;",Таблица1[[#This Row],[Ссылка]])-FIND("=",Таблица1[[#This Row],[Ссылка]])-1)</f>
        <v>9527</v>
      </c>
      <c r="C562" s="30">
        <f>1*MID(Таблица1[[#This Row],[Ссылка]],FIND("&amp;",Таблица1[[#This Row],[Ссылка]])+11,LEN(Таблица1[[#This Row],[Ссылка]])-FIND("&amp;",Таблица1[[#This Row],[Ссылка]])+10)</f>
        <v>50</v>
      </c>
      <c r="D562" s="52" t="s">
        <v>796</v>
      </c>
      <c r="E562" s="33" t="s">
        <v>1463</v>
      </c>
      <c r="F562" s="46" t="s">
        <v>1093</v>
      </c>
      <c r="G562" s="33" t="s">
        <v>216</v>
      </c>
      <c r="H562" s="33" t="s">
        <v>725</v>
      </c>
      <c r="I562" s="45" t="s">
        <v>1065</v>
      </c>
      <c r="J562" s="23" t="s">
        <v>1065</v>
      </c>
      <c r="K5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Row],[Раздел]],G561)),$D$12),CONCATENATE("[SPOILER=",Таблица1[[#This Row],[Раздел]],"]"),""),IF(EXACT(Таблица1[[#This Row],[Подраздел]],H561),"",CONCATENATE(IF(ISBLANK(Таблица1[[#This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Row],[Подраздел]],H563),"",CONCATENATE("[/LIST]",IF(ISBLANK(Таблица1[[#This Row],[Подраздел]]),"","[/SPOILER]"),IF(AND(NOT(EXACT(Таблица1[[#This Row],[Раздел]],G563)),$D$12),"[/SPOILER]",)))))</f>
        <v>[*][B][COLOR=Silver][FRW][/COLOR][/B] [URL=http://promebelclub.ru/forum/showthread.php?p=9527&amp;postcount=50]Соединитель R-42M [/URL]</v>
      </c>
      <c r="L562" s="33">
        <f>LEN(Таблица1[[#This Row],[Код]])</f>
        <v>131</v>
      </c>
    </row>
    <row r="563" spans="1:12" x14ac:dyDescent="0.25">
      <c r="A563" s="73" t="str">
        <f>IF(OR(AND(Таблица1[[#This Row],[ID сообщения]]=B562,Таблица1[[#This Row],[№ в теме]]=C562),AND(NOT(Таблица1[[#This Row],[ID сообщения]]=B562),NOT(Таблица1[[#This Row],[№ в теме]]=C562))),"",FALSE)</f>
        <v/>
      </c>
      <c r="B563" s="33">
        <f>1*MID(Таблица1[[#This Row],[Ссылка]],FIND("=",Таблица1[[#This Row],[Ссылка]])+1,FIND("&amp;",Таблица1[[#This Row],[Ссылка]])-FIND("=",Таблица1[[#This Row],[Ссылка]])-1)</f>
        <v>348924</v>
      </c>
      <c r="C563" s="33">
        <f>1*MID(Таблица1[[#This Row],[Ссылка]],FIND("&amp;",Таблица1[[#This Row],[Ссылка]])+11,LEN(Таблица1[[#This Row],[Ссылка]])-FIND("&amp;",Таблица1[[#This Row],[Ссылка]])+10)</f>
        <v>912</v>
      </c>
      <c r="D563" s="53" t="s">
        <v>203</v>
      </c>
      <c r="E563" s="33" t="s">
        <v>1464</v>
      </c>
      <c r="F563" s="46" t="s">
        <v>1095</v>
      </c>
      <c r="G563" s="47" t="s">
        <v>216</v>
      </c>
      <c r="H563" s="33" t="s">
        <v>725</v>
      </c>
      <c r="I563" s="45" t="s">
        <v>1065</v>
      </c>
      <c r="J563" s="23" t="s">
        <v>1065</v>
      </c>
      <c r="K5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Row],[Раздел]],G562)),$D$12),CONCATENATE("[SPOILER=",Таблица1[[#This Row],[Раздел]],"]"),""),IF(EXACT(Таблица1[[#This Row],[Подраздел]],H562),"",CONCATENATE(IF(ISBLANK(Таблица1[[#This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Row],[Подраздел]],H564),"",CONCATENATE("[/LIST]",IF(ISBLANK(Таблица1[[#This Row],[Подраздел]]),"","[/SPOILER]"),IF(AND(NOT(EXACT(Таблица1[[#This Row],[Раздел]],G564)),$D$12),"[/SPOILER]",)))))</f>
        <v>[*][B][COLOR=Gray][F3D][/COLOR][/B] [URL=http://promebelclub.ru/forum/showthread.php?p=348924&amp;postcount=912]Соединитель Uno (Joker) - 4 шт [/URL]</v>
      </c>
      <c r="L563" s="33">
        <f>LEN(Таблица1[[#This Row],[Код]])</f>
        <v>145</v>
      </c>
    </row>
    <row r="564" spans="1:12" x14ac:dyDescent="0.25">
      <c r="A564" s="18" t="str">
        <f>IF(OR(AND(Таблица1[[#This Row],[ID сообщения]]=B563,Таблица1[[#This Row],[№ в теме]]=C563),AND(NOT(Таблица1[[#This Row],[ID сообщения]]=B563),NOT(Таблица1[[#This Row],[№ в теме]]=C563))),"",FALSE)</f>
        <v/>
      </c>
      <c r="B564" s="30">
        <f>1*MID(Таблица1[[#This Row],[Ссылка]],FIND("=",Таблица1[[#This Row],[Ссылка]])+1,FIND("&amp;",Таблица1[[#This Row],[Ссылка]])-FIND("=",Таблица1[[#This Row],[Ссылка]])-1)</f>
        <v>198338</v>
      </c>
      <c r="C564" s="30">
        <f>1*MID(Таблица1[[#This Row],[Ссылка]],FIND("&amp;",Таблица1[[#This Row],[Ссылка]])+11,LEN(Таблица1[[#This Row],[Ссылка]])-FIND("&amp;",Таблица1[[#This Row],[Ссылка]])+10)</f>
        <v>498</v>
      </c>
      <c r="D564" s="52" t="s">
        <v>315</v>
      </c>
      <c r="E564" s="33" t="s">
        <v>1465</v>
      </c>
      <c r="F564" s="46" t="s">
        <v>1094</v>
      </c>
      <c r="G564" s="33" t="s">
        <v>216</v>
      </c>
      <c r="H564" s="44" t="s">
        <v>725</v>
      </c>
      <c r="I564" s="45" t="s">
        <v>1065</v>
      </c>
      <c r="J564" s="46" t="s">
        <v>471</v>
      </c>
      <c r="K5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Row],[Раздел]],G563)),$D$12),CONCATENATE("[SPOILER=",Таблица1[[#This Row],[Раздел]],"]"),""),IF(EXACT(Таблица1[[#This Row],[Подраздел]],H563),"",CONCATENATE(IF(ISBLANK(Таблица1[[#This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Row],[Подраздел]],H565),"",CONCATENATE("[/LIST]",IF(ISBLANK(Таблица1[[#This Row],[Подраздел]]),"","[/SPOILER]"),IF(AND(NOT(EXACT(Таблица1[[#This Row],[Раздел]],G565)),$D$12),"[/SPOILER]",)))))</f>
        <v>[*][B][COLOR=Black][LDW][/COLOR][/B] [URL=http://promebelclub.ru/forum/showthread.php?p=198338&amp;postcount=498]Стойка UNO в новой базе [/URL]</v>
      </c>
      <c r="L564" s="33">
        <f>LEN(Таблица1[[#This Row],[Код]])</f>
        <v>139</v>
      </c>
    </row>
    <row r="565" spans="1:12" x14ac:dyDescent="0.25">
      <c r="A565" s="73" t="str">
        <f>IF(OR(AND(Таблица1[[#This Row],[ID сообщения]]=B564,Таблица1[[#This Row],[№ в теме]]=C564),AND(NOT(Таблица1[[#This Row],[ID сообщения]]=B564),NOT(Таблица1[[#This Row],[№ в теме]]=C564))),"",FALSE)</f>
        <v/>
      </c>
      <c r="B565" s="33">
        <f>1*MID(Таблица1[[#This Row],[Ссылка]],FIND("=",Таблица1[[#This Row],[Ссылка]])+1,FIND("&amp;",Таблица1[[#This Row],[Ссылка]])-FIND("=",Таблица1[[#This Row],[Ссылка]])-1)</f>
        <v>349047</v>
      </c>
      <c r="C565" s="33">
        <f>1*MID(Таблица1[[#This Row],[Ссылка]],FIND("&amp;",Таблица1[[#This Row],[Ссылка]])+11,LEN(Таблица1[[#This Row],[Ссылка]])-FIND("&amp;",Таблица1[[#This Row],[Ссылка]])+10)</f>
        <v>913</v>
      </c>
      <c r="D565" s="53" t="s">
        <v>204</v>
      </c>
      <c r="E565" s="33" t="s">
        <v>1466</v>
      </c>
      <c r="F565" s="46" t="s">
        <v>1095</v>
      </c>
      <c r="G565" s="47" t="s">
        <v>216</v>
      </c>
      <c r="H565" s="33" t="s">
        <v>725</v>
      </c>
      <c r="I565" s="45" t="s">
        <v>1065</v>
      </c>
      <c r="J565" s="23" t="s">
        <v>1065</v>
      </c>
      <c r="K5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Row],[Раздел]],G564)),$D$12),CONCATENATE("[SPOILER=",Таблица1[[#This Row],[Раздел]],"]"),""),IF(EXACT(Таблица1[[#This Row],[Подраздел]],H564),"",CONCATENATE(IF(ISBLANK(Таблица1[[#This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Row],[Подраздел]],H566),"",CONCATENATE("[/LIST]",IF(ISBLANK(Таблица1[[#This Row],[Подраздел]]),"","[/SPOILER]"),IF(AND(NOT(EXACT(Таблица1[[#This Row],[Раздел]],G566)),$D$12),"[/SPOILER]",)))))</f>
        <v>[*][B][COLOR=Gray][F3D][/COLOR][/B] [URL=http://promebelclub.ru/forum/showthread.php?p=349047&amp;postcount=913]Стойка со штангами D25 + Uno (Joker) [/URL]</v>
      </c>
      <c r="L565" s="33">
        <f>LEN(Таблица1[[#This Row],[Код]])</f>
        <v>151</v>
      </c>
    </row>
    <row r="566" spans="1:12" x14ac:dyDescent="0.25">
      <c r="A566" s="18" t="str">
        <f>IF(OR(AND(Таблица1[[#This Row],[ID сообщения]]=B565,Таблица1[[#This Row],[№ в теме]]=C565),AND(NOT(Таблица1[[#This Row],[ID сообщения]]=B565),NOT(Таблица1[[#This Row],[№ в теме]]=C565))),"",FALSE)</f>
        <v/>
      </c>
      <c r="B566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566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566" s="52" t="s">
        <v>793</v>
      </c>
      <c r="E566" s="33" t="s">
        <v>1467</v>
      </c>
      <c r="F566" s="46" t="s">
        <v>1093</v>
      </c>
      <c r="G566" s="33" t="s">
        <v>216</v>
      </c>
      <c r="H566" s="33" t="s">
        <v>725</v>
      </c>
      <c r="I566" s="45" t="s">
        <v>1065</v>
      </c>
      <c r="J566" s="46" t="s">
        <v>471</v>
      </c>
      <c r="K5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Row],[Раздел]],G565)),$D$12),CONCATENATE("[SPOILER=",Таблица1[[#This Row],[Раздел]],"]"),""),IF(EXACT(Таблица1[[#This Row],[Подраздел]],H565),"",CONCATENATE(IF(ISBLANK(Таблица1[[#This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Row],[Подраздел]],H567),"",CONCATENATE("[/LIST]",IF(ISBLANK(Таблица1[[#This Row],[Подраздел]]),"","[/SPOILER]"),IF(AND(NOT(EXACT(Таблица1[[#This Row],[Раздел]],G567)),$D$12),"[/SPOILER]",)))))</f>
        <v>[*][B][COLOR=Silver][FRW][/COLOR][/B] [URL=http://promebelclub.ru/forum/showthread.php?p=7828&amp;postcount=46]Труба и фланцы D25 [/URL]</v>
      </c>
      <c r="L566" s="33">
        <f>LEN(Таблица1[[#This Row],[Код]])</f>
        <v>132</v>
      </c>
    </row>
    <row r="567" spans="1:12" x14ac:dyDescent="0.25">
      <c r="A567" s="63" t="str">
        <f>IF(OR(AND(Таблица1[[#This Row],[ID сообщения]]=B566,Таблица1[[#This Row],[№ в теме]]=C566),AND(NOT(Таблица1[[#This Row],[ID сообщения]]=B566),NOT(Таблица1[[#This Row],[№ в теме]]=C566))),"",FALSE)</f>
        <v/>
      </c>
      <c r="B567" s="33">
        <f>1*MID(Таблица1[[#This Row],[Ссылка]],FIND("=",Таблица1[[#This Row],[Ссылка]])+1,FIND("&amp;",Таблица1[[#This Row],[Ссылка]])-FIND("=",Таблица1[[#This Row],[Ссылка]])-1)</f>
        <v>281999</v>
      </c>
      <c r="C567" s="33">
        <f>1*MID(Таблица1[[#This Row],[Ссылка]],FIND("&amp;",Таблица1[[#This Row],[Ссылка]])+11,LEN(Таблица1[[#This Row],[Ссылка]])-FIND("&amp;",Таблица1[[#This Row],[Ссылка]])+10)</f>
        <v>713</v>
      </c>
      <c r="D567" s="53" t="s">
        <v>674</v>
      </c>
      <c r="E567" s="33" t="s">
        <v>736</v>
      </c>
      <c r="F567" s="46"/>
      <c r="G567" s="33" t="s">
        <v>216</v>
      </c>
      <c r="H567" s="33" t="s">
        <v>725</v>
      </c>
      <c r="I567" s="45" t="s">
        <v>1065</v>
      </c>
      <c r="J567" s="23" t="s">
        <v>1065</v>
      </c>
      <c r="K5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Row],[Раздел]],G566)),$D$12),CONCATENATE("[SPOILER=",Таблица1[[#This Row],[Раздел]],"]"),""),IF(EXACT(Таблица1[[#This Row],[Подраздел]],H566),"",CONCATENATE(IF(ISBLANK(Таблица1[[#This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Row],[Подраздел]],H568),"",CONCATENATE("[/LIST]",IF(ISBLANK(Таблица1[[#This Row],[Подраздел]]),"","[/SPOILER]"),IF(AND(NOT(EXACT(Таблица1[[#This Row],[Раздел]],G568)),$D$12),"[/SPOILER]",)))))</f>
        <v>[*][URL=http://promebelclub.ru/forum/showthread.php?p=281999&amp;postcount=713]Труба, фланцы[/URL]</v>
      </c>
      <c r="L567" s="33">
        <f>LEN(Таблица1[[#This Row],[Код]])</f>
        <v>94</v>
      </c>
    </row>
    <row r="568" spans="1:12" x14ac:dyDescent="0.25">
      <c r="A568" s="73" t="str">
        <f>IF(OR(AND(Таблица1[[#This Row],[ID сообщения]]=B567,Таблица1[[#This Row],[№ в теме]]=C567),AND(NOT(Таблица1[[#This Row],[ID сообщения]]=B567),NOT(Таблица1[[#This Row],[№ в теме]]=C567))),"",FALSE)</f>
        <v/>
      </c>
      <c r="B568" s="33">
        <f>1*MID(Таблица1[[#This Row],[Ссылка]],FIND("=",Таблица1[[#This Row],[Ссылка]])+1,FIND("&amp;",Таблица1[[#This Row],[Ссылка]])-FIND("=",Таблица1[[#This Row],[Ссылка]])-1)</f>
        <v>324438</v>
      </c>
      <c r="C568" s="33">
        <f>1*MID(Таблица1[[#This Row],[Ссылка]],FIND("&amp;",Таблица1[[#This Row],[Ссылка]])+11,LEN(Таблица1[[#This Row],[Ссылка]])-FIND("&amp;",Таблица1[[#This Row],[Ссылка]])+10)</f>
        <v>856</v>
      </c>
      <c r="D568" s="53" t="s">
        <v>159</v>
      </c>
      <c r="E568" s="33" t="s">
        <v>1468</v>
      </c>
      <c r="F568" s="46" t="s">
        <v>1095</v>
      </c>
      <c r="G568" s="47" t="s">
        <v>216</v>
      </c>
      <c r="H568" s="33" t="s">
        <v>725</v>
      </c>
      <c r="I568" s="45" t="s">
        <v>1065</v>
      </c>
      <c r="J568" s="46" t="s">
        <v>471</v>
      </c>
      <c r="K5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Row],[Раздел]],G567)),$D$12),CONCATENATE("[SPOILER=",Таблица1[[#This Row],[Раздел]],"]"),""),IF(EXACT(Таблица1[[#This Row],[Подраздел]],H567),"",CONCATENATE(IF(ISBLANK(Таблица1[[#This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Row],[Подраздел]],H569),"",CONCATENATE("[/LIST]",IF(ISBLANK(Таблица1[[#This Row],[Подраздел]]),"","[/SPOILER]"),IF(AND(NOT(EXACT(Таблица1[[#This Row],[Раздел]],G569)),$D$12),"[/SPOILER]",)))))</f>
        <v>[*][B][COLOR=Gray][F3D][/COLOR][/B] [URL=http://promebelclub.ru/forum/showthread.php?p=324438&amp;postcount=856]Фланец D25 [/URL]</v>
      </c>
      <c r="L568" s="33">
        <f>LEN(Таблица1[[#This Row],[Код]])</f>
        <v>125</v>
      </c>
    </row>
    <row r="569" spans="1:12" x14ac:dyDescent="0.25">
      <c r="A569" s="25" t="str">
        <f>IF(OR(AND(Таблица1[[#This Row],[ID сообщения]]=B568,Таблица1[[#This Row],[№ в теме]]=C568),AND(NOT(Таблица1[[#This Row],[ID сообщения]]=B568),NOT(Таблица1[[#This Row],[№ в теме]]=C568))),"",FALSE)</f>
        <v/>
      </c>
      <c r="B569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569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569" s="54" t="s">
        <v>881</v>
      </c>
      <c r="E569" s="51" t="s">
        <v>1469</v>
      </c>
      <c r="F569" s="46" t="s">
        <v>1094</v>
      </c>
      <c r="G569" s="49" t="s">
        <v>216</v>
      </c>
      <c r="H569" s="49" t="s">
        <v>725</v>
      </c>
      <c r="I569" s="45" t="s">
        <v>1065</v>
      </c>
      <c r="J569" s="23" t="s">
        <v>1065</v>
      </c>
      <c r="K5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Row],[Раздел]],G568)),$D$12),CONCATENATE("[SPOILER=",Таблица1[[#This Row],[Раздел]],"]"),""),IF(EXACT(Таблица1[[#This Row],[Подраздел]],H568),"",CONCATENATE(IF(ISBLANK(Таблица1[[#This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Row],[Подраздел]],H570),"",CONCATENATE("[/LIST]",IF(ISBLANK(Таблица1[[#This Row],[Подраздел]]),"","[/SPOILER]"),IF(AND(NOT(EXACT(Таблица1[[#This Row],[Раздел]],G570)),$D$12),"[/SPOILER]",)))))</f>
        <v>[*][B][COLOR=Black][LDW][/COLOR][/B] [URL=http://promebelclub.ru/forum/showthread.php?p=129373&amp;postcount=358]Фланец d-25мм [/URL]</v>
      </c>
      <c r="L569" s="33">
        <f>LEN(Таблица1[[#This Row],[Код]])</f>
        <v>129</v>
      </c>
    </row>
    <row r="570" spans="1:12" x14ac:dyDescent="0.25">
      <c r="A570" s="18" t="str">
        <f>IF(OR(AND(Таблица1[[#This Row],[ID сообщения]]=B569,Таблица1[[#This Row],[№ в теме]]=C569),AND(NOT(Таблица1[[#This Row],[ID сообщения]]=B569),NOT(Таблица1[[#This Row],[№ в теме]]=C569))),"",FALSE)</f>
        <v/>
      </c>
      <c r="B57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7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70" s="52" t="s">
        <v>341</v>
      </c>
      <c r="E570" s="33" t="s">
        <v>733</v>
      </c>
      <c r="F570" s="46"/>
      <c r="G570" s="33" t="s">
        <v>216</v>
      </c>
      <c r="H570" s="33" t="s">
        <v>725</v>
      </c>
      <c r="I570" s="45" t="s">
        <v>1065</v>
      </c>
      <c r="J570" s="23" t="s">
        <v>1065</v>
      </c>
      <c r="K5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Row],[Раздел]],G569)),$D$12),CONCATENATE("[SPOILER=",Таблица1[[#This Row],[Раздел]],"]"),""),IF(EXACT(Таблица1[[#This Row],[Подраздел]],H569),"",CONCATENATE(IF(ISBLANK(Таблица1[[#This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Row],[Подраздел]],H571),"",CONCATENATE("[/LIST]",IF(ISBLANK(Таблица1[[#This Row],[Подраздел]]),"","[/SPOILER]"),IF(AND(NOT(EXACT(Таблица1[[#This Row],[Раздел]],G571)),$D$12),"[/SPOILER]",)))))</f>
        <v>[*][URL=http://promebelclub.ru/forum/showthread.php?p=55385&amp;postcount=217]Фланец барной колонны Верхн[/URL]</v>
      </c>
      <c r="L570" s="33">
        <f>LEN(Таблица1[[#This Row],[Код]])</f>
        <v>107</v>
      </c>
    </row>
    <row r="571" spans="1:12" x14ac:dyDescent="0.25">
      <c r="A571" s="18" t="str">
        <f>IF(OR(AND(Таблица1[[#This Row],[ID сообщения]]=B570,Таблица1[[#This Row],[№ в теме]]=C570),AND(NOT(Таблица1[[#This Row],[ID сообщения]]=B570),NOT(Таблица1[[#This Row],[№ в теме]]=C570))),"",FALSE)</f>
        <v/>
      </c>
      <c r="B57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7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71" s="52" t="s">
        <v>341</v>
      </c>
      <c r="E571" s="33" t="s">
        <v>734</v>
      </c>
      <c r="F571" s="46"/>
      <c r="G571" s="33" t="s">
        <v>216</v>
      </c>
      <c r="H571" s="33" t="s">
        <v>725</v>
      </c>
      <c r="I571" s="45" t="s">
        <v>1065</v>
      </c>
      <c r="J571" s="23" t="s">
        <v>1065</v>
      </c>
      <c r="K5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Row],[Раздел]],G570)),$D$12),CONCATENATE("[SPOILER=",Таблица1[[#This Row],[Раздел]],"]"),""),IF(EXACT(Таблица1[[#This Row],[Подраздел]],H570),"",CONCATENATE(IF(ISBLANK(Таблица1[[#This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Row],[Подраздел]],H572),"",CONCATENATE("[/LIST]",IF(ISBLANK(Таблица1[[#This Row],[Подраздел]]),"","[/SPOILER]"),IF(AND(NOT(EXACT(Таблица1[[#This Row],[Раздел]],G572)),$D$12),"[/SPOILER]",)))))</f>
        <v>[*][URL=http://promebelclub.ru/forum/showthread.php?p=55385&amp;postcount=217]Фланец барной колонны Нижн[/URL]</v>
      </c>
      <c r="L571" s="33">
        <f>LEN(Таблица1[[#This Row],[Код]])</f>
        <v>106</v>
      </c>
    </row>
    <row r="572" spans="1:12" x14ac:dyDescent="0.25">
      <c r="A572" s="59" t="str">
        <f>IF(OR(AND(Таблица1[[#This Row],[ID сообщения]]=B571,Таблица1[[#This Row],[№ в теме]]=C571),AND(NOT(Таблица1[[#This Row],[ID сообщения]]=B571),NOT(Таблица1[[#This Row],[№ в теме]]=C571))),"",FALSE)</f>
        <v/>
      </c>
      <c r="B572" s="60">
        <f>1*MID(Таблица1[[#This Row],[Ссылка]],FIND("=",Таблица1[[#This Row],[Ссылка]])+1,FIND("&amp;",Таблица1[[#This Row],[Ссылка]])-FIND("=",Таблица1[[#This Row],[Ссылка]])-1)</f>
        <v>372842</v>
      </c>
      <c r="C572" s="60">
        <f>1*MID(Таблица1[[#This Row],[Ссылка]],FIND("&amp;",Таблица1[[#This Row],[Ссылка]])+11,LEN(Таблица1[[#This Row],[Ссылка]])-FIND("&amp;",Таблица1[[#This Row],[Ссылка]])+10)</f>
        <v>1082</v>
      </c>
      <c r="D572" s="53" t="s">
        <v>2046</v>
      </c>
      <c r="E572" s="73" t="s">
        <v>2047</v>
      </c>
      <c r="F572" s="23" t="s">
        <v>1095</v>
      </c>
      <c r="G572" s="38" t="s">
        <v>216</v>
      </c>
      <c r="H572" s="21" t="s">
        <v>725</v>
      </c>
      <c r="I572" s="23" t="s">
        <v>1065</v>
      </c>
      <c r="J572" s="23" t="s">
        <v>1065</v>
      </c>
      <c r="K5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Row],[Раздел]],G571)),$D$12),CONCATENATE("[SPOILER=",Таблица1[[#This Row],[Раздел]],"]"),""),IF(EXACT(Таблица1[[#This Row],[Подраздел]],H571),"",CONCATENATE(IF(ISBLANK(Таблица1[[#This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Row],[Подраздел]],H573),"",CONCATENATE("[/LIST]",IF(ISBLANK(Таблица1[[#This Row],[Подраздел]]),"","[/SPOILER]"),IF(AND(NOT(EXACT(Таблица1[[#This Row],[Раздел]],G573)),$D$12),"[/SPOILER]",)))))</f>
        <v>[*][B][COLOR=Gray][F3D][/COLOR][/B] [URL=http://promebelclub.ru/forum/showthread.php?p=372842&amp;postcount=1082]Фурнитура Гратис[/URL]</v>
      </c>
      <c r="L572" s="39">
        <f>LEN(Таблица1[[#This Row],[Код]])</f>
        <v>131</v>
      </c>
    </row>
    <row r="573" spans="1:12" x14ac:dyDescent="0.25">
      <c r="A573" s="18" t="str">
        <f>IF(OR(AND(Таблица1[[#This Row],[ID сообщения]]=B572,Таблица1[[#This Row],[№ в теме]]=C572),AND(NOT(Таблица1[[#This Row],[ID сообщения]]=B572),NOT(Таблица1[[#This Row],[№ в теме]]=C572))),"",FALSE)</f>
        <v/>
      </c>
      <c r="B573" s="30">
        <f>1*MID(Таблица1[[#This Row],[Ссылка]],FIND("=",Таблица1[[#This Row],[Ссылка]])+1,FIND("&amp;",Таблица1[[#This Row],[Ссылка]])-FIND("=",Таблица1[[#This Row],[Ссылка]])-1)</f>
        <v>21324</v>
      </c>
      <c r="C573" s="30">
        <f>1*MID(Таблица1[[#This Row],[Ссылка]],FIND("&amp;",Таблица1[[#This Row],[Ссылка]])+11,LEN(Таблица1[[#This Row],[Ссылка]])-FIND("&amp;",Таблица1[[#This Row],[Ссылка]])+10)</f>
        <v>115</v>
      </c>
      <c r="D573" s="52" t="s">
        <v>856</v>
      </c>
      <c r="E573" s="33" t="s">
        <v>1470</v>
      </c>
      <c r="F573" s="46" t="s">
        <v>1093</v>
      </c>
      <c r="G573" s="33" t="s">
        <v>216</v>
      </c>
      <c r="H573" s="33" t="s">
        <v>725</v>
      </c>
      <c r="I573" s="45" t="s">
        <v>1065</v>
      </c>
      <c r="J573" s="23" t="s">
        <v>1065</v>
      </c>
      <c r="K5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Row],[Раздел]],G572)),$D$12),CONCATENATE("[SPOILER=",Таблица1[[#This Row],[Раздел]],"]"),""),IF(EXACT(Таблица1[[#This Row],[Подраздел]],H572),"",CONCATENATE(IF(ISBLANK(Таблица1[[#This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Row],[Подраздел]],H574),"",CONCATENATE("[/LIST]",IF(ISBLANK(Таблица1[[#This Row],[Подраздел]]),"","[/SPOILER]"),IF(AND(NOT(EXACT(Таблица1[[#This Row],[Раздел]],G574)),$D$12),"[/SPOILER]",)))))</f>
        <v>[*][B][COLOR=Silver][FRW][/COLOR][/B] [URL=http://promebelclub.ru/forum/showthread.php?p=21324&amp;postcount=115]Штангодержатель D25 проходной регулируемый [/URL]</v>
      </c>
      <c r="L573" s="33">
        <f>LEN(Таблица1[[#This Row],[Код]])</f>
        <v>158</v>
      </c>
    </row>
    <row r="574" spans="1:12" x14ac:dyDescent="0.25">
      <c r="A574" s="18" t="str">
        <f>IF(OR(AND(Таблица1[[#This Row],[ID сообщения]]=B517,Таблица1[[#This Row],[№ в теме]]=C517),AND(NOT(Таблица1[[#This Row],[ID сообщения]]=B517),NOT(Таблица1[[#This Row],[№ в теме]]=C517))),"",FALSE)</f>
        <v/>
      </c>
      <c r="B574" s="30">
        <f>1*MID(Таблица1[[#This Row],[Ссылка]],FIND("=",Таблица1[[#This Row],[Ссылка]])+1,FIND("&amp;",Таблица1[[#This Row],[Ссылка]])-FIND("=",Таблица1[[#This Row],[Ссылка]])-1)</f>
        <v>154584</v>
      </c>
      <c r="C574" s="30">
        <f>1*MID(Таблица1[[#This Row],[Ссылка]],FIND("&amp;",Таблица1[[#This Row],[Ссылка]])+11,LEN(Таблица1[[#This Row],[Ссылка]])-FIND("&amp;",Таблица1[[#This Row],[Ссылка]])+10)</f>
        <v>432</v>
      </c>
      <c r="D574" s="55" t="s">
        <v>1010</v>
      </c>
      <c r="E574" s="33" t="s">
        <v>1471</v>
      </c>
      <c r="F574" s="46" t="s">
        <v>1096</v>
      </c>
      <c r="G574" s="47" t="s">
        <v>216</v>
      </c>
      <c r="H574" s="33" t="s">
        <v>725</v>
      </c>
      <c r="I574" s="45" t="s">
        <v>1065</v>
      </c>
      <c r="J574" s="23" t="s">
        <v>1065</v>
      </c>
      <c r="K5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Row],[Раздел]],G573)),$D$12),CONCATENATE("[SPOILER=",Таблица1[[#This Row],[Раздел]],"]"),""),IF(EXACT(Таблица1[[#This Row],[Подраздел]],H573),"",CONCATENATE(IF(ISBLANK(Таблица1[[#This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Row],[Подраздел]],H575),"",CONCATENATE("[/LIST]",IF(ISBLANK(Таблица1[[#This Row],[Подраздел]]),"","[/SPOILER]"),IF(AND(NOT(EXACT(Таблица1[[#This Row],[Раздел]],G575)),$D$12),"[/SPOILER]",)))))</f>
        <v>[*][B][COLOR=DeepSkyBlue][FR3D][/COLOR][/B] [URL=http://promebelclub.ru/forum/showthread.php?p=154584&amp;postcount=432]Элементы для шкафа (штанга и фурнитура) [/URL]</v>
      </c>
      <c r="L574" s="33">
        <f>LEN(Таблица1[[#This Row],[Код]])</f>
        <v>162</v>
      </c>
    </row>
    <row r="575" spans="1:12" x14ac:dyDescent="0.25">
      <c r="A575" s="73" t="str">
        <f>IF(OR(AND(Таблица1[[#This Row],[ID сообщения]]=B574,Таблица1[[#This Row],[№ в теме]]=C574),AND(NOT(Таблица1[[#This Row],[ID сообщения]]=B574),NOT(Таблица1[[#This Row],[№ в теме]]=C574))),"",FALSE)</f>
        <v/>
      </c>
      <c r="B575" s="33">
        <f>1*MID(Таблица1[[#This Row],[Ссылка]],FIND("=",Таблица1[[#This Row],[Ссылка]])+1,FIND("&amp;",Таблица1[[#This Row],[Ссылка]])-FIND("=",Таблица1[[#This Row],[Ссылка]])-1)</f>
        <v>290236</v>
      </c>
      <c r="C575" s="33">
        <f>1*MID(Таблица1[[#This Row],[Ссылка]],FIND("&amp;",Таблица1[[#This Row],[Ссылка]])+11,LEN(Таблица1[[#This Row],[Ссылка]])-FIND("&amp;",Таблица1[[#This Row],[Ссылка]])+10)</f>
        <v>747</v>
      </c>
      <c r="D575" s="53" t="s">
        <v>679</v>
      </c>
      <c r="E575" s="33" t="s">
        <v>735</v>
      </c>
      <c r="F575" s="46"/>
      <c r="G575" s="33" t="s">
        <v>216</v>
      </c>
      <c r="H575" s="33" t="s">
        <v>725</v>
      </c>
      <c r="I575" s="45" t="s">
        <v>1065</v>
      </c>
      <c r="J575" s="23" t="s">
        <v>1065</v>
      </c>
      <c r="K5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Row],[Раздел]],G574)),$D$12),CONCATENATE("[SPOILER=",Таблица1[[#This Row],[Раздел]],"]"),""),IF(EXACT(Таблица1[[#This Row],[Подраздел]],H574),"",CONCATENATE(IF(ISBLANK(Таблица1[[#This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Row],[Подраздел]],H576),"",CONCATENATE("[/LIST]",IF(ISBLANK(Таблица1[[#This Row],[Подраздел]]),"","[/SPOILER]"),IF(AND(NOT(EXACT(Таблица1[[#This Row],[Раздел]],G576)),$D$12),"[/SPOILER]",)))))</f>
        <v>[*][URL=http://promebelclub.ru/forum/showthread.php?p=290236&amp;postcount=747]Элементы системы[/URL][/LIST][/SPOILER]</v>
      </c>
      <c r="L575" s="33">
        <f>LEN(Таблица1[[#This Row],[Код]])</f>
        <v>114</v>
      </c>
    </row>
    <row r="576" spans="1:12" x14ac:dyDescent="0.25">
      <c r="A576" s="18" t="str">
        <f>IF(OR(AND(Таблица1[[#This Row],[ID сообщения]]=B575,Таблица1[[#This Row],[№ в теме]]=C575),AND(NOT(Таблица1[[#This Row],[ID сообщения]]=B575),NOT(Таблица1[[#This Row],[№ в теме]]=C575))),"",FALSE)</f>
        <v/>
      </c>
      <c r="B57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7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76" s="52" t="s">
        <v>341</v>
      </c>
      <c r="E576" s="33" t="s">
        <v>411</v>
      </c>
      <c r="F576" s="46"/>
      <c r="G576" s="33" t="s">
        <v>216</v>
      </c>
      <c r="H576" s="44" t="s">
        <v>46</v>
      </c>
      <c r="I576" s="45" t="s">
        <v>1065</v>
      </c>
      <c r="J576" s="23" t="s">
        <v>1065</v>
      </c>
      <c r="K5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Row],[Раздел]],G575)),$D$12),CONCATENATE("[SPOILER=",Таблица1[[#This Row],[Раздел]],"]"),""),IF(EXACT(Таблица1[[#This Row],[Подраздел]],H575),"",CONCATENATE(IF(ISBLANK(Таблица1[[#This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Row],[Подраздел]],H577),"",CONCATENATE("[/LIST]",IF(ISBLANK(Таблица1[[#This Row],[Подраздел]]),"","[/SPOILER]"),IF(AND(NOT(EXACT(Таблица1[[#This Row],[Раздел]],G577)),$D$12),"[/SPOILER]",)))))</f>
        <v>[SPOILER=Системы для складных дверей][LIST][*][URL=http://promebelclub.ru/forum/showthread.php?p=55385&amp;postcount=217]Гармошка Wing Line 780 Шкаф в сборе[/URL]</v>
      </c>
      <c r="L576" s="33">
        <f>LEN(Таблица1[[#This Row],[Код]])</f>
        <v>158</v>
      </c>
    </row>
    <row r="577" spans="1:12" x14ac:dyDescent="0.25">
      <c r="A577" s="18" t="str">
        <f>IF(OR(AND(Таблица1[[#This Row],[ID сообщения]]=B576,Таблица1[[#This Row],[№ в теме]]=C576),AND(NOT(Таблица1[[#This Row],[ID сообщения]]=B576),NOT(Таблица1[[#This Row],[№ в теме]]=C576))),"",FALSE)</f>
        <v/>
      </c>
      <c r="B577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577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577" s="52" t="s">
        <v>341</v>
      </c>
      <c r="E577" s="33" t="s">
        <v>400</v>
      </c>
      <c r="F577" s="46"/>
      <c r="G577" s="33" t="s">
        <v>216</v>
      </c>
      <c r="H577" s="33" t="s">
        <v>46</v>
      </c>
      <c r="I577" s="45" t="s">
        <v>1065</v>
      </c>
      <c r="J577" s="23" t="s">
        <v>1065</v>
      </c>
      <c r="K5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Row],[Раздел]],G576)),$D$12),CONCATENATE("[SPOILER=",Таблица1[[#This Row],[Раздел]],"]"),""),IF(EXACT(Таблица1[[#This Row],[Подраздел]],H576),"",CONCATENATE(IF(ISBLANK(Таблица1[[#This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Row],[Подраздел]],H578),"",CONCATENATE("[/LIST]",IF(ISBLANK(Таблица1[[#This Row],[Подраздел]]),"","[/SPOILER]"),IF(AND(NOT(EXACT(Таблица1[[#This Row],[Раздел]],G578)),$D$12),"[/SPOILER]",)))))</f>
        <v>[*][URL=http://promebelclub.ru/forum/showthread.php?p=55385&amp;postcount=217]Петля карточная быстрый монтаж Hettich[/URL]</v>
      </c>
      <c r="L577" s="33">
        <f>LEN(Таблица1[[#This Row],[Код]])</f>
        <v>118</v>
      </c>
    </row>
    <row r="578" spans="1:12" x14ac:dyDescent="0.25">
      <c r="A578" s="18" t="str">
        <f>IF(OR(AND(Таблица1[[#This Row],[ID сообщения]]=B577,Таблица1[[#This Row],[№ в теме]]=C577),AND(NOT(Таблица1[[#This Row],[ID сообщения]]=B577),NOT(Таблица1[[#This Row],[№ в теме]]=C577))),"",FALSE)</f>
        <v/>
      </c>
      <c r="B578" s="30">
        <f>1*MID(Таблица1[[#This Row],[Ссылка]],FIND("=",Таблица1[[#This Row],[Ссылка]])+1,FIND("&amp;",Таблица1[[#This Row],[Ссылка]])-FIND("=",Таблица1[[#This Row],[Ссылка]])-1)</f>
        <v>47716</v>
      </c>
      <c r="C578" s="30">
        <f>1*MID(Таблица1[[#This Row],[Ссылка]],FIND("&amp;",Таблица1[[#This Row],[Ссылка]])+11,LEN(Таблица1[[#This Row],[Ссылка]])-FIND("&amp;",Таблица1[[#This Row],[Ссылка]])+10)</f>
        <v>186</v>
      </c>
      <c r="D578" s="22" t="s">
        <v>524</v>
      </c>
      <c r="E578" s="33" t="s">
        <v>525</v>
      </c>
      <c r="F578" s="46"/>
      <c r="G578" s="33" t="s">
        <v>216</v>
      </c>
      <c r="H578" s="33" t="s">
        <v>46</v>
      </c>
      <c r="I578" s="45" t="s">
        <v>1065</v>
      </c>
      <c r="J578" s="23" t="s">
        <v>1065</v>
      </c>
      <c r="K5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Row],[Раздел]],G577)),$D$12),CONCATENATE("[SPOILER=",Таблица1[[#This Row],[Раздел]],"]"),""),IF(EXACT(Таблица1[[#This Row],[Подраздел]],H577),"",CONCATENATE(IF(ISBLANK(Таблица1[[#This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Row],[Подраздел]],H579),"",CONCATENATE("[/LIST]",IF(ISBLANK(Таблица1[[#This Row],[Подраздел]]),"","[/SPOILER]"),IF(AND(NOT(EXACT(Таблица1[[#This Row],[Раздел]],G579)),$D$12),"[/SPOILER]",)))))</f>
        <v>[*][URL=http://promebelclub.ru/forum/showthread.php?p=47716&amp;postcount=186]Раздвижная система Wing Line 77[/URL][/LIST][/SPOILER]</v>
      </c>
      <c r="L578" s="33">
        <f>LEN(Таблица1[[#This Row],[Код]])</f>
        <v>128</v>
      </c>
    </row>
    <row r="579" spans="1:12" x14ac:dyDescent="0.25">
      <c r="A579" s="73" t="str">
        <f>IF(OR(AND(Таблица1[[#This Row],[ID сообщения]]=B578,Таблица1[[#This Row],[№ в теме]]=C578),AND(NOT(Таблица1[[#This Row],[ID сообщения]]=B578),NOT(Таблица1[[#This Row],[№ в теме]]=C578))),"",FALSE)</f>
        <v/>
      </c>
      <c r="B579" s="33">
        <f>1*MID(Таблица1[[#This Row],[Ссылка]],FIND("=",Таблица1[[#This Row],[Ссылка]])+1,FIND("&amp;",Таблица1[[#This Row],[Ссылка]])-FIND("=",Таблица1[[#This Row],[Ссылка]])-1)</f>
        <v>222193</v>
      </c>
      <c r="C579" s="33">
        <f>1*MID(Таблица1[[#This Row],[Ссылка]],FIND("&amp;",Таблица1[[#This Row],[Ссылка]])+11,LEN(Таблица1[[#This Row],[Ссылка]])-FIND("&amp;",Таблица1[[#This Row],[Ссылка]])+10)</f>
        <v>583</v>
      </c>
      <c r="D579" s="53" t="s">
        <v>224</v>
      </c>
      <c r="E579" s="33" t="s">
        <v>1472</v>
      </c>
      <c r="F579" s="46" t="s">
        <v>1093</v>
      </c>
      <c r="G579" s="47" t="s">
        <v>216</v>
      </c>
      <c r="H579" s="33" t="s">
        <v>47</v>
      </c>
      <c r="I579" s="45" t="s">
        <v>1065</v>
      </c>
      <c r="J579" s="23" t="s">
        <v>1065</v>
      </c>
      <c r="K5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Row],[Раздел]],G578)),$D$12),CONCATENATE("[SPOILER=",Таблица1[[#This Row],[Раздел]],"]"),""),IF(EXACT(Таблица1[[#This Row],[Подраздел]],H578),"",CONCATENATE(IF(ISBLANK(Таблица1[[#This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Row],[Подраздел]],H580),"",CONCATENATE("[/LIST]",IF(ISBLANK(Таблица1[[#This Row],[Подраздел]]),"","[/SPOILER]"),IF(AND(NOT(EXACT(Таблица1[[#This Row],[Раздел]],G580)),$D$12),"[/SPOILER]",)))))</f>
        <v>[SPOILER=Системы шторок-жалюзи][LIST][*][B][COLOR=Silver][FRW][/COLOR][/B] [URL=http://promebelclub.ru/forum/showthread.php?p=222193&amp;postcount=583]Жалюзи мебельные [/URL][/LIST][/SPOILER]</v>
      </c>
      <c r="L579" s="33">
        <f>LEN(Таблица1[[#This Row],[Код]])</f>
        <v>187</v>
      </c>
    </row>
    <row r="580" spans="1:12" x14ac:dyDescent="0.25">
      <c r="A580" s="25" t="str">
        <f>IF(OR(AND(Таблица1[[#This Row],[ID сообщения]]=B579,Таблица1[[#This Row],[№ в теме]]=C579),AND(NOT(Таблица1[[#This Row],[ID сообщения]]=B579),NOT(Таблица1[[#This Row],[№ в теме]]=C579))),"",FALSE)</f>
        <v/>
      </c>
      <c r="B580" s="32">
        <f>1*MID(Таблица1[[#This Row],[Ссылка]],FIND("=",Таблица1[[#This Row],[Ссылка]])+1,FIND("&amp;",Таблица1[[#This Row],[Ссылка]])-FIND("=",Таблица1[[#This Row],[Ссылка]])-1)</f>
        <v>131922</v>
      </c>
      <c r="C580" s="32">
        <f>1*MID(Таблица1[[#This Row],[Ссылка]],FIND("&amp;",Таблица1[[#This Row],[Ссылка]])+11,LEN(Таблица1[[#This Row],[Ссылка]])-FIND("&amp;",Таблица1[[#This Row],[Ссылка]])+10)</f>
        <v>362</v>
      </c>
      <c r="D580" s="54" t="s">
        <v>899</v>
      </c>
      <c r="E580" s="48" t="s">
        <v>900</v>
      </c>
      <c r="F580" s="65"/>
      <c r="G580" s="49" t="s">
        <v>216</v>
      </c>
      <c r="H580" s="49" t="s">
        <v>49</v>
      </c>
      <c r="I580" s="45" t="s">
        <v>1065</v>
      </c>
      <c r="J580" s="23" t="s">
        <v>1065</v>
      </c>
      <c r="K5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Row],[Раздел]],G579)),$D$12),CONCATENATE("[SPOILER=",Таблица1[[#This Row],[Раздел]],"]"),""),IF(EXACT(Таблица1[[#This Row],[Подраздел]],H579),"",CONCATENATE(IF(ISBLANK(Таблица1[[#This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Row],[Подраздел]],H581),"",CONCATENATE("[/LIST]",IF(ISBLANK(Таблица1[[#This Row],[Подраздел]]),"","[/SPOILER]"),IF(AND(NOT(EXACT(Таблица1[[#This Row],[Раздел]],G581)),$D$12),"[/SPOILER]",)))))</f>
        <v>[SPOILER=Стеллажные (гардеробные) системы][LIST][*][URL=http://promebelclub.ru/forum/showthread.php?p=131922&amp;postcount=362]Гардеробная (колонная система Komandor)[/URL]</v>
      </c>
      <c r="L580" s="33">
        <f>LEN(Таблица1[[#This Row],[Код]])</f>
        <v>168</v>
      </c>
    </row>
    <row r="581" spans="1:12" x14ac:dyDescent="0.25">
      <c r="A581" s="18" t="str">
        <f>IF(OR(AND(Таблица1[[#This Row],[ID сообщения]]=B542,Таблица1[[#This Row],[№ в теме]]=C542),AND(NOT(Таблица1[[#This Row],[ID сообщения]]=B542),NOT(Таблица1[[#This Row],[№ в теме]]=C542))),"",FALSE)</f>
        <v/>
      </c>
      <c r="B581" s="30">
        <f>1*MID(Таблица1[[#This Row],[Ссылка]],FIND("=",Таблица1[[#This Row],[Ссылка]])+1,FIND("&amp;",Таблица1[[#This Row],[Ссылка]])-FIND("=",Таблица1[[#This Row],[Ссылка]])-1)</f>
        <v>148383</v>
      </c>
      <c r="C581" s="30">
        <f>1*MID(Таблица1[[#This Row],[Ссылка]],FIND("&amp;",Таблица1[[#This Row],[Ссылка]])+11,LEN(Таблица1[[#This Row],[Ссылка]])-FIND("&amp;",Таблица1[[#This Row],[Ссылка]])+10)</f>
        <v>413</v>
      </c>
      <c r="D581" s="55" t="s">
        <v>992</v>
      </c>
      <c r="E581" s="33" t="s">
        <v>1473</v>
      </c>
      <c r="F581" s="46" t="s">
        <v>1093</v>
      </c>
      <c r="G581" s="33" t="s">
        <v>216</v>
      </c>
      <c r="H581" s="33" t="s">
        <v>49</v>
      </c>
      <c r="I581" s="45" t="s">
        <v>1065</v>
      </c>
      <c r="J581" s="23" t="s">
        <v>1065</v>
      </c>
      <c r="K5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Row],[Раздел]],G580)),$D$12),CONCATENATE("[SPOILER=",Таблица1[[#This Row],[Раздел]],"]"),""),IF(EXACT(Таблица1[[#This Row],[Подраздел]],H580),"",CONCATENATE(IF(ISBLANK(Таблица1[[#This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Row],[Подраздел]],H582),"",CONCATENATE("[/LIST]",IF(ISBLANK(Таблица1[[#This Row],[Подраздел]]),"","[/SPOILER]"),IF(AND(NOT(EXACT(Таблица1[[#This Row],[Раздел]],G582)),$D$12),"[/SPOILER]",)))))</f>
        <v>[*][B][COLOR=Silver][FRW][/COLOR][/B] [URL=http://promebelclub.ru/forum/showthread.php?p=148383&amp;postcount=413]Гардеробная система Ventura concept [/URL]</v>
      </c>
      <c r="L581" s="33">
        <f>LEN(Таблица1[[#This Row],[Код]])</f>
        <v>152</v>
      </c>
    </row>
    <row r="582" spans="1:12" x14ac:dyDescent="0.25">
      <c r="A582" s="18" t="str">
        <f>IF(OR(AND(Таблица1[[#This Row],[ID сообщения]]=B581,Таблица1[[#This Row],[№ в теме]]=C581),AND(NOT(Таблица1[[#This Row],[ID сообщения]]=B581),NOT(Таблица1[[#This Row],[№ в теме]]=C581))),"",FALSE)</f>
        <v/>
      </c>
      <c r="B582" s="30">
        <f>1*MID(Таблица1[[#This Row],[Ссылка]],FIND("=",Таблица1[[#This Row],[Ссылка]])+1,FIND("&amp;",Таблица1[[#This Row],[Ссылка]])-FIND("=",Таблица1[[#This Row],[Ссылка]])-1)</f>
        <v>295146</v>
      </c>
      <c r="C582" s="30">
        <f>1*MID(Таблица1[[#This Row],[Ссылка]],FIND("&amp;",Таблица1[[#This Row],[Ссылка]])+11,LEN(Таблица1[[#This Row],[Ссылка]])-FIND("&amp;",Таблица1[[#This Row],[Ссылка]])+10)</f>
        <v>758</v>
      </c>
      <c r="D582" s="52" t="s">
        <v>83</v>
      </c>
      <c r="E582" s="33" t="s">
        <v>1474</v>
      </c>
      <c r="F582" s="46" t="s">
        <v>1093</v>
      </c>
      <c r="G582" s="47" t="s">
        <v>216</v>
      </c>
      <c r="H582" s="33" t="s">
        <v>49</v>
      </c>
      <c r="I582" s="45" t="s">
        <v>1065</v>
      </c>
      <c r="J582" s="23" t="s">
        <v>1065</v>
      </c>
      <c r="K5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Row],[Раздел]],G581)),$D$12),CONCATENATE("[SPOILER=",Таблица1[[#This Row],[Раздел]],"]"),""),IF(EXACT(Таблица1[[#This Row],[Подраздел]],H581),"",CONCATENATE(IF(ISBLANK(Таблица1[[#This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Row],[Подраздел]],H583),"",CONCATENATE("[/LIST]",IF(ISBLANK(Таблица1[[#This Row],[Подраздел]]),"","[/SPOILER]"),IF(AND(NOT(EXACT(Таблица1[[#This Row],[Раздел]],G583)),$D$12),"[/SPOILER]",)))))</f>
        <v>[*][B][COLOR=Silver][FRW][/COLOR][/B] [URL=http://promebelclub.ru/forum/showthread.php?p=295146&amp;postcount=758]Стеллажная система Vitra [/URL]</v>
      </c>
      <c r="L582" s="33">
        <f>LEN(Таблица1[[#This Row],[Код]])</f>
        <v>141</v>
      </c>
    </row>
    <row r="583" spans="1:12" x14ac:dyDescent="0.25">
      <c r="A583" s="63" t="str">
        <f>IF(OR(AND(Таблица1[[#This Row],[ID сообщения]]=B582,Таблица1[[#This Row],[№ в теме]]=C582),AND(NOT(Таблица1[[#This Row],[ID сообщения]]=B582),NOT(Таблица1[[#This Row],[№ в теме]]=C582))),"",FALSE)</f>
        <v/>
      </c>
      <c r="B583" s="33">
        <f>1*MID(Таблица1[[#This Row],[Ссылка]],FIND("=",Таблица1[[#This Row],[Ссылка]])+1,FIND("&amp;",Таблица1[[#This Row],[Ссылка]])-FIND("=",Таблица1[[#This Row],[Ссылка]])-1)</f>
        <v>256520</v>
      </c>
      <c r="C583" s="33">
        <f>1*MID(Таблица1[[#This Row],[Ссылка]],FIND("&amp;",Таблица1[[#This Row],[Ссылка]])+11,LEN(Таблица1[[#This Row],[Ссылка]])-FIND("&amp;",Таблица1[[#This Row],[Ссылка]])+10)</f>
        <v>632</v>
      </c>
      <c r="D583" s="53" t="s">
        <v>670</v>
      </c>
      <c r="E583" s="33" t="s">
        <v>671</v>
      </c>
      <c r="F583" s="46"/>
      <c r="G583" s="33" t="s">
        <v>216</v>
      </c>
      <c r="H583" s="33" t="s">
        <v>49</v>
      </c>
      <c r="I583" s="45" t="s">
        <v>1065</v>
      </c>
      <c r="J583" s="23" t="s">
        <v>1065</v>
      </c>
      <c r="K5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Row],[Раздел]],G582)),$D$12),CONCATENATE("[SPOILER=",Таблица1[[#This Row],[Раздел]],"]"),""),IF(EXACT(Таблица1[[#This Row],[Подраздел]],H582),"",CONCATENATE(IF(ISBLANK(Таблица1[[#This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Row],[Подраздел]],H584),"",CONCATENATE("[/LIST]",IF(ISBLANK(Таблица1[[#This Row],[Подраздел]]),"","[/SPOILER]"),IF(AND(NOT(EXACT(Таблица1[[#This Row],[Раздел]],G584)),$D$12),"[/SPOILER]",)))))</f>
        <v>[*][URL=http://promebelclub.ru/forum/showthread.php?p=256520&amp;postcount=632]Стеллажная система Аристо[/URL]</v>
      </c>
      <c r="L583" s="33">
        <f>LEN(Таблица1[[#This Row],[Код]])</f>
        <v>106</v>
      </c>
    </row>
    <row r="584" spans="1:12" x14ac:dyDescent="0.25">
      <c r="A584" s="73" t="str">
        <f>IF(OR(AND(Таблица1[[#This Row],[ID сообщения]]=B583,Таблица1[[#This Row],[№ в теме]]=C583),AND(NOT(Таблица1[[#This Row],[ID сообщения]]=B583),NOT(Таблица1[[#This Row],[№ в теме]]=C583))),"",FALSE)</f>
        <v/>
      </c>
      <c r="B584" s="33">
        <f>1*MID(Таблица1[[#This Row],[Ссылка]],FIND("=",Таблица1[[#This Row],[Ссылка]])+1,FIND("&amp;",Таблица1[[#This Row],[Ссылка]])-FIND("=",Таблица1[[#This Row],[Ссылка]])-1)</f>
        <v>256521</v>
      </c>
      <c r="C584" s="33">
        <f>1*MID(Таблица1[[#This Row],[Ссылка]],FIND("&amp;",Таблица1[[#This Row],[Ссылка]])+11,LEN(Таблица1[[#This Row],[Ссылка]])-FIND("&amp;",Таблица1[[#This Row],[Ссылка]])+10)</f>
        <v>633</v>
      </c>
      <c r="D584" s="53" t="s">
        <v>672</v>
      </c>
      <c r="E584" s="33" t="s">
        <v>673</v>
      </c>
      <c r="F584" s="46"/>
      <c r="G584" s="33" t="s">
        <v>216</v>
      </c>
      <c r="H584" s="33" t="s">
        <v>49</v>
      </c>
      <c r="I584" s="45" t="s">
        <v>1065</v>
      </c>
      <c r="J584" s="23" t="s">
        <v>1065</v>
      </c>
      <c r="K5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Row],[Раздел]],G583)),$D$12),CONCATENATE("[SPOILER=",Таблица1[[#This Row],[Раздел]],"]"),""),IF(EXACT(Таблица1[[#This Row],[Подраздел]],H583),"",CONCATENATE(IF(ISBLANK(Таблица1[[#This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Row],[Подраздел]],H585),"",CONCATENATE("[/LIST]",IF(ISBLANK(Таблица1[[#This Row],[Подраздел]]),"","[/SPOILER]"),IF(AND(NOT(EXACT(Таблица1[[#This Row],[Раздел]],G585)),$D$12),"[/SPOILER]",)))))</f>
        <v>[*][URL=http://promebelclub.ru/forum/showthread.php?p=256521&amp;postcount=633]Стеллажная система Аристо (комплектующие)[/URL]</v>
      </c>
      <c r="L584" s="33">
        <f>LEN(Таблица1[[#This Row],[Код]])</f>
        <v>122</v>
      </c>
    </row>
    <row r="585" spans="1:12" x14ac:dyDescent="0.25">
      <c r="A585" s="18" t="str">
        <f>IF(OR(AND(Таблица1[[#This Row],[ID сообщения]]=B584,Таблица1[[#This Row],[№ в теме]]=C584),AND(NOT(Таблица1[[#This Row],[ID сообщения]]=B584),NOT(Таблица1[[#This Row],[№ в теме]]=C584))),"",FALSE)</f>
        <v/>
      </c>
      <c r="B585" s="30">
        <f>1*MID(Таблица1[[#This Row],[Ссылка]],FIND("=",Таблица1[[#This Row],[Ссылка]])+1,FIND("&amp;",Таблица1[[#This Row],[Ссылка]])-FIND("=",Таблица1[[#This Row],[Ссылка]])-1)</f>
        <v>66941</v>
      </c>
      <c r="C585" s="30">
        <f>1*MID(Таблица1[[#This Row],[Ссылка]],FIND("&amp;",Таблица1[[#This Row],[Ссылка]])+11,LEN(Таблица1[[#This Row],[Ссылка]])-FIND("&amp;",Таблица1[[#This Row],[Ссылка]])+10)</f>
        <v>254</v>
      </c>
      <c r="D585" s="52" t="s">
        <v>442</v>
      </c>
      <c r="E585" s="51" t="s">
        <v>1475</v>
      </c>
      <c r="F585" s="46" t="s">
        <v>1093</v>
      </c>
      <c r="G585" s="33" t="s">
        <v>216</v>
      </c>
      <c r="H585" s="33" t="s">
        <v>49</v>
      </c>
      <c r="I585" s="45" t="s">
        <v>1065</v>
      </c>
      <c r="J585" s="23" t="s">
        <v>1065</v>
      </c>
      <c r="K5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Row],[Раздел]],G584)),$D$12),CONCATENATE("[SPOILER=",Таблица1[[#This Row],[Раздел]],"]"),""),IF(EXACT(Таблица1[[#This Row],[Подраздел]],H584),"",CONCATENATE(IF(ISBLANK(Таблица1[[#This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Row],[Подраздел]],H586),"",CONCATENATE("[/LIST]",IF(ISBLANK(Таблица1[[#This Row],[Подраздел]]),"","[/SPOILER]"),IF(AND(NOT(EXACT(Таблица1[[#This Row],[Раздел]],G586)),$D$12),"[/SPOILER]",)))))</f>
        <v>[*][B][COLOR=Silver][FRW][/COLOR][/B] [URL=http://promebelclub.ru/forum/showthread.php?p=66941&amp;postcount=254]Стеллажная система Аристо. Профиль полкодержатель [/URL][/LIST][/SPOILER]</v>
      </c>
      <c r="L585" s="33">
        <f>LEN(Таблица1[[#This Row],[Код]])</f>
        <v>182</v>
      </c>
    </row>
    <row r="586" spans="1:12" x14ac:dyDescent="0.25">
      <c r="A586" s="25" t="str">
        <f>IF(OR(AND(Таблица1[[#This Row],[ID сообщения]]=B585,Таблица1[[#This Row],[№ в теме]]=C585),AND(NOT(Таблица1[[#This Row],[ID сообщения]]=B585),NOT(Таблица1[[#This Row],[№ в теме]]=C585))),"",FALSE)</f>
        <v/>
      </c>
      <c r="B586" s="32">
        <f>1*MID(Таблица1[[#This Row],[Ссылка]],FIND("=",Таблица1[[#This Row],[Ссылка]])+1,FIND("&amp;",Таблица1[[#This Row],[Ссылка]])-FIND("=",Таблица1[[#This Row],[Ссылка]])-1)</f>
        <v>127930</v>
      </c>
      <c r="C586" s="32">
        <f>1*MID(Таблица1[[#This Row],[Ссылка]],FIND("&amp;",Таблица1[[#This Row],[Ссылка]])+11,LEN(Таблица1[[#This Row],[Ссылка]])-FIND("&amp;",Таблица1[[#This Row],[Ссылка]])+10)</f>
        <v>344</v>
      </c>
      <c r="D586" s="54" t="s">
        <v>885</v>
      </c>
      <c r="E586" s="48" t="s">
        <v>1476</v>
      </c>
      <c r="F586" s="65" t="s">
        <v>1093</v>
      </c>
      <c r="G586" s="49" t="s">
        <v>216</v>
      </c>
      <c r="H586" s="49" t="s">
        <v>340</v>
      </c>
      <c r="I586" s="45" t="s">
        <v>1065</v>
      </c>
      <c r="J586" s="50" t="s">
        <v>471</v>
      </c>
      <c r="K5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Row],[Раздел]],G585)),$D$12),CONCATENATE("[SPOILER=",Таблица1[[#This Row],[Раздел]],"]"),""),IF(EXACT(Таблица1[[#This Row],[Подраздел]],H585),"",CONCATENATE(IF(ISBLANK(Таблица1[[#This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Row],[Подраздел]],H587),"",CONCATENATE("[/LIST]",IF(ISBLANK(Таблица1[[#This Row],[Подраздел]]),"","[/SPOILER]"),IF(AND(NOT(EXACT(Таблица1[[#This Row],[Раздел]],G587)),$D$12),"[/SPOILER]",)))))</f>
        <v>[SPOILER=Торговое оборудование][LIST][*][B][COLOR=Silver][FRW][/COLOR][/B] [URL=http://promebelclub.ru/forum/showthread.php?p=127930&amp;postcount=344]Алюминиевый профиль системы «ТАТИ» («EUROSHOP»). СП 180-1 [/URL]</v>
      </c>
      <c r="L586" s="33">
        <f>LEN(Таблица1[[#This Row],[Код]])</f>
        <v>211</v>
      </c>
    </row>
    <row r="587" spans="1:12" x14ac:dyDescent="0.25">
      <c r="A587" s="25" t="str">
        <f>IF(OR(AND(Таблица1[[#This Row],[ID сообщения]]=B586,Таблица1[[#This Row],[№ в теме]]=C586),AND(NOT(Таблица1[[#This Row],[ID сообщения]]=B586),NOT(Таблица1[[#This Row],[№ в теме]]=C586))),"",FALSE)</f>
        <v/>
      </c>
      <c r="B587" s="32">
        <f>1*MID(Таблица1[[#This Row],[Ссылка]],FIND("=",Таблица1[[#This Row],[Ссылка]])+1,FIND("&amp;",Таблица1[[#This Row],[Ссылка]])-FIND("=",Таблица1[[#This Row],[Ссылка]])-1)</f>
        <v>127930</v>
      </c>
      <c r="C587" s="32">
        <f>1*MID(Таблица1[[#This Row],[Ссылка]],FIND("&amp;",Таблица1[[#This Row],[Ссылка]])+11,LEN(Таблица1[[#This Row],[Ссылка]])-FIND("&amp;",Таблица1[[#This Row],[Ссылка]])+10)</f>
        <v>344</v>
      </c>
      <c r="D587" s="54" t="s">
        <v>885</v>
      </c>
      <c r="E587" s="48" t="s">
        <v>1477</v>
      </c>
      <c r="F587" s="65" t="s">
        <v>1093</v>
      </c>
      <c r="G587" s="49" t="s">
        <v>216</v>
      </c>
      <c r="H587" s="49" t="s">
        <v>340</v>
      </c>
      <c r="I587" s="45" t="s">
        <v>1065</v>
      </c>
      <c r="J587" s="50" t="s">
        <v>471</v>
      </c>
      <c r="K5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Row],[Раздел]],G586)),$D$12),CONCATENATE("[SPOILER=",Таблица1[[#This Row],[Раздел]],"]"),""),IF(EXACT(Таблица1[[#This Row],[Подраздел]],H586),"",CONCATENATE(IF(ISBLANK(Таблица1[[#This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Row],[Подраздел]],H588),"",CONCATENATE("[/LIST]",IF(ISBLANK(Таблица1[[#This Row],[Подраздел]]),"","[/SPOILER]"),IF(AND(NOT(EXACT(Таблица1[[#This Row],[Раздел]],G588)),$D$12),"[/SPOILER]",)))))</f>
        <v>[*][B][COLOR=Silver][FRW][/COLOR][/B] [URL=http://promebelclub.ru/forum/showthread.php?p=127930&amp;postcount=344]Алюминиевый профиль системы «ТАТИ» («EUROSHOP»). СП 182 [/URL]</v>
      </c>
      <c r="L587" s="33">
        <f>LEN(Таблица1[[#This Row],[Код]])</f>
        <v>172</v>
      </c>
    </row>
    <row r="588" spans="1:12" x14ac:dyDescent="0.25">
      <c r="A588" s="25" t="str">
        <f>IF(OR(AND(Таблица1[[#This Row],[ID сообщения]]=B587,Таблица1[[#This Row],[№ в теме]]=C587),AND(NOT(Таблица1[[#This Row],[ID сообщения]]=B587),NOT(Таблица1[[#This Row],[№ в теме]]=C587))),"",FALSE)</f>
        <v/>
      </c>
      <c r="B588" s="32">
        <f>1*MID(Таблица1[[#This Row],[Ссылка]],FIND("=",Таблица1[[#This Row],[Ссылка]])+1,FIND("&amp;",Таблица1[[#This Row],[Ссылка]])-FIND("=",Таблица1[[#This Row],[Ссылка]])-1)</f>
        <v>127930</v>
      </c>
      <c r="C588" s="32">
        <f>1*MID(Таблица1[[#This Row],[Ссылка]],FIND("&amp;",Таблица1[[#This Row],[Ссылка]])+11,LEN(Таблица1[[#This Row],[Ссылка]])-FIND("&amp;",Таблица1[[#This Row],[Ссылка]])+10)</f>
        <v>344</v>
      </c>
      <c r="D588" s="54" t="s">
        <v>885</v>
      </c>
      <c r="E588" s="48" t="s">
        <v>1478</v>
      </c>
      <c r="F588" s="65" t="s">
        <v>1093</v>
      </c>
      <c r="G588" s="49" t="s">
        <v>216</v>
      </c>
      <c r="H588" s="49" t="s">
        <v>340</v>
      </c>
      <c r="I588" s="45" t="s">
        <v>1065</v>
      </c>
      <c r="J588" s="50" t="s">
        <v>471</v>
      </c>
      <c r="K5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Row],[Раздел]],G587)),$D$12),CONCATENATE("[SPOILER=",Таблица1[[#This Row],[Раздел]],"]"),""),IF(EXACT(Таблица1[[#This Row],[Подраздел]],H587),"",CONCATENATE(IF(ISBLANK(Таблица1[[#This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Row],[Подраздел]],H589),"",CONCATENATE("[/LIST]",IF(ISBLANK(Таблица1[[#This Row],[Подраздел]]),"","[/SPOILER]"),IF(AND(NOT(EXACT(Таблица1[[#This Row],[Раздел]],G589)),$D$12),"[/SPOILER]",)))))</f>
        <v>[*][B][COLOR=Silver][FRW][/COLOR][/B] [URL=http://promebelclub.ru/forum/showthread.php?p=127930&amp;postcount=344]Алюминиевый профиль системы «ТАТИ» («EUROSHOP»). СП 183 [/URL]</v>
      </c>
      <c r="L588" s="33">
        <f>LEN(Таблица1[[#This Row],[Код]])</f>
        <v>172</v>
      </c>
    </row>
    <row r="589" spans="1:12" x14ac:dyDescent="0.25">
      <c r="A589" s="18" t="str">
        <f>IF(OR(AND(Таблица1[[#This Row],[ID сообщения]]=B588,Таблица1[[#This Row],[№ в теме]]=C588),AND(NOT(Таблица1[[#This Row],[ID сообщения]]=B588),NOT(Таблица1[[#This Row],[№ в теме]]=C588))),"",FALSE)</f>
        <v/>
      </c>
      <c r="B589" s="30">
        <f>1*MID(Таблица1[[#This Row],[Ссылка]],FIND("=",Таблица1[[#This Row],[Ссылка]])+1,FIND("&amp;",Таблица1[[#This Row],[Ссылка]])-FIND("=",Таблица1[[#This Row],[Ссылка]])-1)</f>
        <v>4670</v>
      </c>
      <c r="C589" s="30">
        <f>1*MID(Таблица1[[#This Row],[Ссылка]],FIND("&amp;",Таблица1[[#This Row],[Ссылка]])+11,LEN(Таблица1[[#This Row],[Ссылка]])-FIND("&amp;",Таблица1[[#This Row],[Ссылка]])+10)</f>
        <v>34</v>
      </c>
      <c r="D589" s="52" t="s">
        <v>784</v>
      </c>
      <c r="E589" s="33" t="s">
        <v>1479</v>
      </c>
      <c r="F589" s="46" t="s">
        <v>1094</v>
      </c>
      <c r="G589" s="47" t="s">
        <v>216</v>
      </c>
      <c r="H589" s="33" t="s">
        <v>340</v>
      </c>
      <c r="I589" s="45" t="s">
        <v>1065</v>
      </c>
      <c r="J589" s="23" t="s">
        <v>1065</v>
      </c>
      <c r="K5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Row],[Раздел]],G588)),$D$12),CONCATENATE("[SPOILER=",Таблица1[[#This Row],[Раздел]],"]"),""),IF(EXACT(Таблица1[[#This Row],[Подраздел]],H588),"",CONCATENATE(IF(ISBLANK(Таблица1[[#This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Row],[Подраздел]],H590),"",CONCATENATE("[/LIST]",IF(ISBLANK(Таблица1[[#This Row],[Подраздел]]),"","[/SPOILER]"),IF(AND(NOT(EXACT(Таблица1[[#This Row],[Раздел]],G590)),$D$12),"[/SPOILER]",)))))</f>
        <v>[*][B][COLOR=Black][LDW][/COLOR][/B] [URL=http://promebelclub.ru/forum/showthread.php?p=4670&amp;postcount=34]Витрина из алюминиевого профиля [/URL]</v>
      </c>
      <c r="L589" s="33">
        <f>LEN(Таблица1[[#This Row],[Код]])</f>
        <v>144</v>
      </c>
    </row>
    <row r="590" spans="1:12" x14ac:dyDescent="0.25">
      <c r="A590" s="18" t="str">
        <f>IF(OR(AND(Таблица1[[#This Row],[ID сообщения]]=B589,Таблица1[[#This Row],[№ в теме]]=C589),AND(NOT(Таблица1[[#This Row],[ID сообщения]]=B589),NOT(Таблица1[[#This Row],[№ в теме]]=C589))),"",FALSE)</f>
        <v/>
      </c>
      <c r="B590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590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590" s="52" t="s">
        <v>256</v>
      </c>
      <c r="E590" s="33" t="s">
        <v>322</v>
      </c>
      <c r="F590" s="46"/>
      <c r="G590" s="33" t="s">
        <v>216</v>
      </c>
      <c r="H590" s="33" t="s">
        <v>340</v>
      </c>
      <c r="I590" s="45" t="s">
        <v>1065</v>
      </c>
      <c r="J590" s="46" t="s">
        <v>471</v>
      </c>
      <c r="K5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Row],[Раздел]],G589)),$D$12),CONCATENATE("[SPOILER=",Таблица1[[#This Row],[Раздел]],"]"),""),IF(EXACT(Таблица1[[#This Row],[Подраздел]],H589),"",CONCATENATE(IF(ISBLANK(Таблица1[[#This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Row],[Подраздел]],H591),"",CONCATENATE("[/LIST]",IF(ISBLANK(Таблица1[[#This Row],[Подраздел]]),"","[/SPOILER]"),IF(AND(NOT(EXACT(Таблица1[[#This Row],[Раздел]],G591)),$D$12),"[/SPOILER]",)))))</f>
        <v>[*][URL=http://promebelclub.ru/forum/showthread.php?p=188517&amp;postcount=481]Каркасно-стеллажная система Озерской фурнитурной компании (ОФК)[/URL]</v>
      </c>
      <c r="L590" s="33">
        <f>LEN(Таблица1[[#This Row],[Код]])</f>
        <v>144</v>
      </c>
    </row>
    <row r="591" spans="1:12" x14ac:dyDescent="0.25">
      <c r="A591" s="18" t="str">
        <f>IF(OR(AND(Таблица1[[#This Row],[ID сообщения]]=B590,Таблица1[[#This Row],[№ в теме]]=C590),AND(NOT(Таблица1[[#This Row],[ID сообщения]]=B590),NOT(Таблица1[[#This Row],[№ в теме]]=C590))),"",FALSE)</f>
        <v/>
      </c>
      <c r="B591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591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591" s="52" t="s">
        <v>256</v>
      </c>
      <c r="E591" s="33" t="s">
        <v>1480</v>
      </c>
      <c r="F591" s="46" t="s">
        <v>1093</v>
      </c>
      <c r="G591" s="33" t="s">
        <v>216</v>
      </c>
      <c r="H591" s="33" t="s">
        <v>340</v>
      </c>
      <c r="I591" s="45" t="s">
        <v>1065</v>
      </c>
      <c r="J591" s="46" t="s">
        <v>471</v>
      </c>
      <c r="K5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Row],[Раздел]],G590)),$D$12),CONCATENATE("[SPOILER=",Таблица1[[#This Row],[Раздел]],"]"),""),IF(EXACT(Таблица1[[#This Row],[Подраздел]],H590),"",CONCATENATE(IF(ISBLANK(Таблица1[[#This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Row],[Подраздел]],H592),"",CONCATENATE("[/LIST]",IF(ISBLANK(Таблица1[[#This Row],[Подраздел]]),"","[/SPOILER]"),IF(AND(NOT(EXACT(Таблица1[[#This Row],[Раздел]],G592)),$D$12),"[/SPOILER]",)))))</f>
        <v>[*][B][COLOR=Silver][FRW][/COLOR][/B] [URL=http://promebelclub.ru/forum/showthread.php?p=188517&amp;postcount=481]Кронштейн для полок (NX-22) х150мм [/URL]</v>
      </c>
      <c r="L591" s="33">
        <f>LEN(Таблица1[[#This Row],[Код]])</f>
        <v>151</v>
      </c>
    </row>
    <row r="592" spans="1:12" x14ac:dyDescent="0.25">
      <c r="A592" s="18" t="str">
        <f>IF(OR(AND(Таблица1[[#This Row],[ID сообщения]]=B591,Таблица1[[#This Row],[№ в теме]]=C591),AND(NOT(Таблица1[[#This Row],[ID сообщения]]=B591),NOT(Таблица1[[#This Row],[№ в теме]]=C591))),"",FALSE)</f>
        <v/>
      </c>
      <c r="B592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592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592" s="52" t="s">
        <v>256</v>
      </c>
      <c r="E592" s="33" t="s">
        <v>1481</v>
      </c>
      <c r="F592" s="46" t="s">
        <v>1093</v>
      </c>
      <c r="G592" s="33" t="s">
        <v>216</v>
      </c>
      <c r="H592" s="33" t="s">
        <v>340</v>
      </c>
      <c r="I592" s="45" t="s">
        <v>1065</v>
      </c>
      <c r="J592" s="46" t="s">
        <v>471</v>
      </c>
      <c r="K5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Row],[Раздел]],G591)),$D$12),CONCATENATE("[SPOILER=",Таблица1[[#This Row],[Раздел]],"]"),""),IF(EXACT(Таблица1[[#This Row],[Подраздел]],H591),"",CONCATENATE(IF(ISBLANK(Таблица1[[#This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Row],[Подраздел]],H593),"",CONCATENATE("[/LIST]",IF(ISBLANK(Таблица1[[#This Row],[Подраздел]]),"","[/SPOILER]"),IF(AND(NOT(EXACT(Таблица1[[#This Row],[Раздел]],G593)),$D$12),"[/SPOILER]",)))))</f>
        <v>[*][B][COLOR=Silver][FRW][/COLOR][/B] [URL=http://promebelclub.ru/forum/showthread.php?p=188517&amp;postcount=481]Полкодержатель PRIMO type 76 [/URL]</v>
      </c>
      <c r="L592" s="33">
        <f>LEN(Таблица1[[#This Row],[Код]])</f>
        <v>145</v>
      </c>
    </row>
    <row r="593" spans="1:12" x14ac:dyDescent="0.25">
      <c r="A593" s="18" t="str">
        <f>IF(OR(AND(Таблица1[[#This Row],[ID сообщения]]=B592,Таблица1[[#This Row],[№ в теме]]=C592),AND(NOT(Таблица1[[#This Row],[ID сообщения]]=B592),NOT(Таблица1[[#This Row],[№ в теме]]=C592))),"",FALSE)</f>
        <v/>
      </c>
      <c r="B593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593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593" s="52" t="s">
        <v>256</v>
      </c>
      <c r="E593" s="33" t="s">
        <v>1482</v>
      </c>
      <c r="F593" s="46" t="s">
        <v>1093</v>
      </c>
      <c r="G593" s="33" t="s">
        <v>216</v>
      </c>
      <c r="H593" s="33" t="s">
        <v>340</v>
      </c>
      <c r="I593" s="45" t="s">
        <v>1065</v>
      </c>
      <c r="J593" s="46" t="s">
        <v>471</v>
      </c>
      <c r="K5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Row],[Раздел]],G592)),$D$12),CONCATENATE("[SPOILER=",Таблица1[[#This Row],[Раздел]],"]"),""),IF(EXACT(Таблица1[[#This Row],[Подраздел]],H592),"",CONCATENATE(IF(ISBLANK(Таблица1[[#This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Row],[Подраздел]],H594),"",CONCATENATE("[/LIST]",IF(ISBLANK(Таблица1[[#This Row],[Подраздел]]),"","[/SPOILER]"),IF(AND(NOT(EXACT(Таблица1[[#This Row],[Раздел]],G594)),$D$12),"[/SPOILER]",)))))</f>
        <v>[*][B][COLOR=Silver][FRW][/COLOR][/B] [URL=http://promebelclub.ru/forum/showthread.php?p=188517&amp;postcount=481]Полкодержатель. [NX-22] Кронштейн для полок х150 [/URL]</v>
      </c>
      <c r="L593" s="33">
        <f>LEN(Таблица1[[#This Row],[Код]])</f>
        <v>165</v>
      </c>
    </row>
    <row r="594" spans="1:12" x14ac:dyDescent="0.25">
      <c r="A594" s="18" t="str">
        <f>IF(OR(AND(Таблица1[[#This Row],[ID сообщения]]=B593,Таблица1[[#This Row],[№ в теме]]=C593),AND(NOT(Таблица1[[#This Row],[ID сообщения]]=B593),NOT(Таблица1[[#This Row],[№ в теме]]=C593))),"",FALSE)</f>
        <v/>
      </c>
      <c r="B594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594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594" s="52" t="s">
        <v>256</v>
      </c>
      <c r="E594" s="33" t="s">
        <v>1483</v>
      </c>
      <c r="F594" s="46" t="s">
        <v>1093</v>
      </c>
      <c r="G594" s="33" t="s">
        <v>216</v>
      </c>
      <c r="H594" s="33" t="s">
        <v>340</v>
      </c>
      <c r="I594" s="45" t="s">
        <v>1065</v>
      </c>
      <c r="J594" s="46" t="s">
        <v>471</v>
      </c>
      <c r="K5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Row],[Раздел]],G593)),$D$12),CONCATENATE("[SPOILER=",Таблица1[[#This Row],[Раздел]],"]"),""),IF(EXACT(Таблица1[[#This Row],[Подраздел]],H593),"",CONCATENATE(IF(ISBLANK(Таблица1[[#This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Row],[Подраздел]],H595),"",CONCATENATE("[/LIST]",IF(ISBLANK(Таблица1[[#This Row],[Подраздел]]),"","[/SPOILER]"),IF(AND(NOT(EXACT(Таблица1[[#This Row],[Раздел]],G595)),$D$12),"[/SPOILER]",)))))</f>
        <v>[*][B][COLOR=Silver][FRW][/COLOR][/B] [URL=http://promebelclub.ru/forum/showthread.php?p=188517&amp;postcount=481]Полкодержатель. [NX-22] Кронштейн для полок х200 [/URL]</v>
      </c>
      <c r="L594" s="33">
        <f>LEN(Таблица1[[#This Row],[Код]])</f>
        <v>165</v>
      </c>
    </row>
    <row r="595" spans="1:12" x14ac:dyDescent="0.25">
      <c r="A595" s="18" t="str">
        <f>IF(OR(AND(Таблица1[[#This Row],[ID сообщения]]=B594,Таблица1[[#This Row],[№ в теме]]=C594),AND(NOT(Таблица1[[#This Row],[ID сообщения]]=B594),NOT(Таблица1[[#This Row],[№ в теме]]=C594))),"",FALSE)</f>
        <v/>
      </c>
      <c r="B595" s="30">
        <f>1*MID(Таблица1[[#This Row],[Ссылка]],FIND("=",Таблица1[[#This Row],[Ссылка]])+1,FIND("&amp;",Таблица1[[#This Row],[Ссылка]])-FIND("=",Таблица1[[#This Row],[Ссылка]])-1)</f>
        <v>82055</v>
      </c>
      <c r="C595" s="30">
        <f>1*MID(Таблица1[[#This Row],[Ссылка]],FIND("&amp;",Таблица1[[#This Row],[Ссылка]])+11,LEN(Таблица1[[#This Row],[Ссылка]])-FIND("&amp;",Таблица1[[#This Row],[Ссылка]])+10)</f>
        <v>278</v>
      </c>
      <c r="D595" s="55" t="s">
        <v>428</v>
      </c>
      <c r="E595" s="33" t="s">
        <v>1484</v>
      </c>
      <c r="F595" s="46" t="s">
        <v>1094</v>
      </c>
      <c r="G595" s="33" t="s">
        <v>216</v>
      </c>
      <c r="H595" s="33" t="s">
        <v>340</v>
      </c>
      <c r="I595" s="45" t="s">
        <v>1065</v>
      </c>
      <c r="J595" s="46" t="s">
        <v>471</v>
      </c>
      <c r="K5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Row],[Раздел]],G594)),$D$12),CONCATENATE("[SPOILER=",Таблица1[[#This Row],[Раздел]],"]"),""),IF(EXACT(Таблица1[[#This Row],[Подраздел]],H594),"",CONCATENATE(IF(ISBLANK(Таблица1[[#This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Row],[Подраздел]],H596),"",CONCATENATE("[/LIST]",IF(ISBLANK(Таблица1[[#This Row],[Подраздел]]),"","[/SPOILER]"),IF(AND(NOT(EXACT(Таблица1[[#This Row],[Раздел]],G596)),$D$12),"[/SPOILER]",)))))</f>
        <v>[*][B][COLOR=Black][LDW][/COLOR][/B] [URL=http://promebelclub.ru/forum/showthread.php?p=82055&amp;postcount=278]Профили TUR для торгового оборудования [/URL]</v>
      </c>
      <c r="L595" s="33">
        <f>LEN(Таблица1[[#This Row],[Код]])</f>
        <v>153</v>
      </c>
    </row>
    <row r="596" spans="1:12" x14ac:dyDescent="0.25">
      <c r="A596" s="18" t="str">
        <f>IF(OR(AND(Таблица1[[#This Row],[ID сообщения]]=B595,Таблица1[[#This Row],[№ в теме]]=C595),AND(NOT(Таблица1[[#This Row],[ID сообщения]]=B595),NOT(Таблица1[[#This Row],[№ в теме]]=C595))),"",FALSE)</f>
        <v/>
      </c>
      <c r="B596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596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596" s="52" t="s">
        <v>753</v>
      </c>
      <c r="E596" s="33" t="s">
        <v>1485</v>
      </c>
      <c r="F596" s="46" t="s">
        <v>1093</v>
      </c>
      <c r="G596" s="33" t="s">
        <v>216</v>
      </c>
      <c r="H596" s="33" t="s">
        <v>340</v>
      </c>
      <c r="I596" s="45" t="s">
        <v>1065</v>
      </c>
      <c r="J596" s="46" t="s">
        <v>471</v>
      </c>
      <c r="K5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Row],[Раздел]],G595)),$D$12),CONCATENATE("[SPOILER=",Таблица1[[#This Row],[Раздел]],"]"),""),IF(EXACT(Таблица1[[#This Row],[Подраздел]],H595),"",CONCATENATE(IF(ISBLANK(Таблица1[[#This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Row],[Подраздел]],H597),"",CONCATENATE("[/LIST]",IF(ISBLANK(Таблица1[[#This Row],[Подраздел]]),"","[/SPOILER]"),IF(AND(NOT(EXACT(Таблица1[[#This Row],[Раздел]],G597)),$D$12),"[/SPOILER]",)))))</f>
        <v>[*][B][COLOR=Silver][FRW][/COLOR][/B] [URL=http://promebelclub.ru/forum/showthread.php?p=808&amp;postcount=8]Профиль витринный [/URL]</v>
      </c>
      <c r="L596" s="33">
        <f>LEN(Таблица1[[#This Row],[Код]])</f>
        <v>129</v>
      </c>
    </row>
    <row r="597" spans="1:12" x14ac:dyDescent="0.25">
      <c r="A597" s="25" t="str">
        <f>IF(OR(AND(Таблица1[[#This Row],[ID сообщения]]=B596,Таблица1[[#This Row],[№ в теме]]=C596),AND(NOT(Таблица1[[#This Row],[ID сообщения]]=B596),NOT(Таблица1[[#This Row],[№ в теме]]=C596))),"",FALSE)</f>
        <v/>
      </c>
      <c r="B597" s="32">
        <f>1*MID(Таблица1[[#This Row],[Ссылка]],FIND("=",Таблица1[[#This Row],[Ссылка]])+1,FIND("&amp;",Таблица1[[#This Row],[Ссылка]])-FIND("=",Таблица1[[#This Row],[Ссылка]])-1)</f>
        <v>127843</v>
      </c>
      <c r="C597" s="32">
        <f>1*MID(Таблица1[[#This Row],[Ссылка]],FIND("&amp;",Таблица1[[#This Row],[Ссылка]])+11,LEN(Таблица1[[#This Row],[Ссылка]])-FIND("&amp;",Таблица1[[#This Row],[Ссылка]])+10)</f>
        <v>342</v>
      </c>
      <c r="D597" s="54" t="s">
        <v>884</v>
      </c>
      <c r="E597" s="51" t="s">
        <v>1486</v>
      </c>
      <c r="F597" s="46" t="s">
        <v>1094</v>
      </c>
      <c r="G597" s="49" t="s">
        <v>216</v>
      </c>
      <c r="H597" s="49" t="s">
        <v>340</v>
      </c>
      <c r="I597" s="45" t="s">
        <v>1065</v>
      </c>
      <c r="J597" s="50" t="s">
        <v>471</v>
      </c>
      <c r="K5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Row],[Раздел]],G596)),$D$12),CONCATENATE("[SPOILER=",Таблица1[[#This Row],[Раздел]],"]"),""),IF(EXACT(Таблица1[[#This Row],[Подраздел]],H596),"",CONCATENATE(IF(ISBLANK(Таблица1[[#This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Row],[Подраздел]],H598),"",CONCATENATE("[/LIST]",IF(ISBLANK(Таблица1[[#This Row],[Подраздел]]),"","[/SPOILER]"),IF(AND(NOT(EXACT(Таблица1[[#This Row],[Раздел]],G598)),$D$12),"[/SPOILER]",)))))</f>
        <v>[*][B][COLOR=Black][LDW][/COLOR][/B] [URL=http://promebelclub.ru/forum/showthread.php?p=127843&amp;postcount=342]Профиль для торгового оборудования. СП201 [/URL]</v>
      </c>
      <c r="L597" s="33">
        <f>LEN(Таблица1[[#This Row],[Код]])</f>
        <v>157</v>
      </c>
    </row>
    <row r="598" spans="1:12" x14ac:dyDescent="0.25">
      <c r="A598" s="25" t="str">
        <f>IF(OR(AND(Таблица1[[#This Row],[ID сообщения]]=B597,Таблица1[[#This Row],[№ в теме]]=C597),AND(NOT(Таблица1[[#This Row],[ID сообщения]]=B597),NOT(Таблица1[[#This Row],[№ в теме]]=C597))),"",FALSE)</f>
        <v/>
      </c>
      <c r="B598" s="32">
        <f>1*MID(Таблица1[[#This Row],[Ссылка]],FIND("=",Таблица1[[#This Row],[Ссылка]])+1,FIND("&amp;",Таблица1[[#This Row],[Ссылка]])-FIND("=",Таблица1[[#This Row],[Ссылка]])-1)</f>
        <v>127830</v>
      </c>
      <c r="C598" s="32">
        <f>1*MID(Таблица1[[#This Row],[Ссылка]],FIND("&amp;",Таблица1[[#This Row],[Ссылка]])+11,LEN(Таблица1[[#This Row],[Ссылка]])-FIND("&amp;",Таблица1[[#This Row],[Ссылка]])+10)</f>
        <v>341</v>
      </c>
      <c r="D598" s="54" t="s">
        <v>883</v>
      </c>
      <c r="E598" s="48" t="s">
        <v>1487</v>
      </c>
      <c r="F598" s="65" t="s">
        <v>1094</v>
      </c>
      <c r="G598" s="49" t="s">
        <v>216</v>
      </c>
      <c r="H598" s="49" t="s">
        <v>340</v>
      </c>
      <c r="I598" s="45" t="s">
        <v>1065</v>
      </c>
      <c r="J598" s="50" t="s">
        <v>471</v>
      </c>
      <c r="K5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Row],[Раздел]],G597)),$D$12),CONCATENATE("[SPOILER=",Таблица1[[#This Row],[Раздел]],"]"),""),IF(EXACT(Таблица1[[#This Row],[Подраздел]],H597),"",CONCATENATE(IF(ISBLANK(Таблица1[[#This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Row],[Подраздел]],H599),"",CONCATENATE("[/LIST]",IF(ISBLANK(Таблица1[[#This Row],[Подраздел]]),"","[/SPOILER]"),IF(AND(NOT(EXACT(Таблица1[[#This Row],[Раздел]],G599)),$D$12),"[/SPOILER]",)))))</f>
        <v>[*][B][COLOR=Black][LDW][/COLOR][/B] [URL=http://promebelclub.ru/forum/showthread.php?p=127830&amp;postcount=341]Профиль для торгового оборудования. СП202 [/URL]</v>
      </c>
      <c r="L598" s="33">
        <f>LEN(Таблица1[[#This Row],[Код]])</f>
        <v>157</v>
      </c>
    </row>
    <row r="599" spans="1:12" x14ac:dyDescent="0.25">
      <c r="A599" s="25" t="str">
        <f>IF(OR(AND(Таблица1[[#This Row],[ID сообщения]]=B598,Таблица1[[#This Row],[№ в теме]]=C598),AND(NOT(Таблица1[[#This Row],[ID сообщения]]=B598),NOT(Таблица1[[#This Row],[№ в теме]]=C598))),"",FALSE)</f>
        <v/>
      </c>
      <c r="B599" s="32">
        <f>1*MID(Таблица1[[#This Row],[Ссылка]],FIND("=",Таблица1[[#This Row],[Ссылка]])+1,FIND("&amp;",Таблица1[[#This Row],[Ссылка]])-FIND("=",Таблица1[[#This Row],[Ссылка]])-1)</f>
        <v>127830</v>
      </c>
      <c r="C599" s="32">
        <f>1*MID(Таблица1[[#This Row],[Ссылка]],FIND("&amp;",Таблица1[[#This Row],[Ссылка]])+11,LEN(Таблица1[[#This Row],[Ссылка]])-FIND("&amp;",Таблица1[[#This Row],[Ссылка]])+10)</f>
        <v>341</v>
      </c>
      <c r="D599" s="54" t="s">
        <v>883</v>
      </c>
      <c r="E599" s="51" t="s">
        <v>1488</v>
      </c>
      <c r="F599" s="46" t="s">
        <v>1094</v>
      </c>
      <c r="G599" s="49" t="s">
        <v>216</v>
      </c>
      <c r="H599" s="49" t="s">
        <v>340</v>
      </c>
      <c r="I599" s="45" t="s">
        <v>1065</v>
      </c>
      <c r="J599" s="50" t="s">
        <v>471</v>
      </c>
      <c r="K5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Row],[Раздел]],G598)),$D$12),CONCATENATE("[SPOILER=",Таблица1[[#This Row],[Раздел]],"]"),""),IF(EXACT(Таблица1[[#This Row],[Подраздел]],H598),"",CONCATENATE(IF(ISBLANK(Таблица1[[#This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Row],[Подраздел]],H600),"",CONCATENATE("[/LIST]",IF(ISBLANK(Таблица1[[#This Row],[Подраздел]]),"","[/SPOILER]"),IF(AND(NOT(EXACT(Таблица1[[#This Row],[Раздел]],G600)),$D$12),"[/SPOILER]",)))))</f>
        <v>[*][B][COLOR=Black][LDW][/COLOR][/B] [URL=http://promebelclub.ru/forum/showthread.php?p=127830&amp;postcount=341]Профиль для торгового оборудования. СП203 [/URL]</v>
      </c>
      <c r="L599" s="33">
        <f>LEN(Таблица1[[#This Row],[Код]])</f>
        <v>157</v>
      </c>
    </row>
    <row r="600" spans="1:12" x14ac:dyDescent="0.25">
      <c r="A600" s="25" t="str">
        <f>IF(OR(AND(Таблица1[[#This Row],[ID сообщения]]=B599,Таблица1[[#This Row],[№ в теме]]=C599),AND(NOT(Таблица1[[#This Row],[ID сообщения]]=B599),NOT(Таблица1[[#This Row],[№ в теме]]=C599))),"",FALSE)</f>
        <v/>
      </c>
      <c r="B600" s="32">
        <f>1*MID(Таблица1[[#This Row],[Ссылка]],FIND("=",Таблица1[[#This Row],[Ссылка]])+1,FIND("&amp;",Таблица1[[#This Row],[Ссылка]])-FIND("=",Таблица1[[#This Row],[Ссылка]])-1)</f>
        <v>127830</v>
      </c>
      <c r="C600" s="32">
        <f>1*MID(Таблица1[[#This Row],[Ссылка]],FIND("&amp;",Таблица1[[#This Row],[Ссылка]])+11,LEN(Таблица1[[#This Row],[Ссылка]])-FIND("&amp;",Таблица1[[#This Row],[Ссылка]])+10)</f>
        <v>341</v>
      </c>
      <c r="D600" s="54" t="s">
        <v>883</v>
      </c>
      <c r="E600" s="51" t="s">
        <v>1489</v>
      </c>
      <c r="F600" s="46" t="s">
        <v>1094</v>
      </c>
      <c r="G600" s="49" t="s">
        <v>216</v>
      </c>
      <c r="H600" s="49" t="s">
        <v>340</v>
      </c>
      <c r="I600" s="45" t="s">
        <v>1065</v>
      </c>
      <c r="J600" s="50" t="s">
        <v>471</v>
      </c>
      <c r="K6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Row],[Раздел]],G599)),$D$12),CONCATENATE("[SPOILER=",Таблица1[[#This Row],[Раздел]],"]"),""),IF(EXACT(Таблица1[[#This Row],[Подраздел]],H599),"",CONCATENATE(IF(ISBLANK(Таблица1[[#This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Row],[Подраздел]],H601),"",CONCATENATE("[/LIST]",IF(ISBLANK(Таблица1[[#This Row],[Подраздел]]),"","[/SPOILER]"),IF(AND(NOT(EXACT(Таблица1[[#This Row],[Раздел]],G601)),$D$12),"[/SPOILER]",)))))</f>
        <v>[*][B][COLOR=Black][LDW][/COLOR][/B] [URL=http://promebelclub.ru/forum/showthread.php?p=127830&amp;postcount=341]Профиль для торгового оборудования. СП204 [/URL]</v>
      </c>
      <c r="L600" s="33">
        <f>LEN(Таблица1[[#This Row],[Код]])</f>
        <v>157</v>
      </c>
    </row>
    <row r="601" spans="1:12" x14ac:dyDescent="0.25">
      <c r="A601" s="25" t="str">
        <f>IF(OR(AND(Таблица1[[#This Row],[ID сообщения]]=B600,Таблица1[[#This Row],[№ в теме]]=C600),AND(NOT(Таблица1[[#This Row],[ID сообщения]]=B600),NOT(Таблица1[[#This Row],[№ в теме]]=C600))),"",FALSE)</f>
        <v/>
      </c>
      <c r="B601" s="32">
        <f>1*MID(Таблица1[[#This Row],[Ссылка]],FIND("=",Таблица1[[#This Row],[Ссылка]])+1,FIND("&amp;",Таблица1[[#This Row],[Ссылка]])-FIND("=",Таблица1[[#This Row],[Ссылка]])-1)</f>
        <v>127843</v>
      </c>
      <c r="C601" s="32">
        <f>1*MID(Таблица1[[#This Row],[Ссылка]],FIND("&amp;",Таблица1[[#This Row],[Ссылка]])+11,LEN(Таблица1[[#This Row],[Ссылка]])-FIND("&amp;",Таблица1[[#This Row],[Ссылка]])+10)</f>
        <v>342</v>
      </c>
      <c r="D601" s="54" t="s">
        <v>884</v>
      </c>
      <c r="E601" s="48" t="s">
        <v>1490</v>
      </c>
      <c r="F601" s="65" t="s">
        <v>1094</v>
      </c>
      <c r="G601" s="49" t="s">
        <v>216</v>
      </c>
      <c r="H601" s="49" t="s">
        <v>340</v>
      </c>
      <c r="I601" s="45" t="s">
        <v>1065</v>
      </c>
      <c r="J601" s="50" t="s">
        <v>471</v>
      </c>
      <c r="K6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Row],[Раздел]],G600)),$D$12),CONCATENATE("[SPOILER=",Таблица1[[#This Row],[Раздел]],"]"),""),IF(EXACT(Таблица1[[#This Row],[Подраздел]],H600),"",CONCATENATE(IF(ISBLANK(Таблица1[[#This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Row],[Подраздел]],H602),"",CONCATENATE("[/LIST]",IF(ISBLANK(Таблица1[[#This Row],[Подраздел]]),"","[/SPOILER]"),IF(AND(NOT(EXACT(Таблица1[[#This Row],[Раздел]],G602)),$D$12),"[/SPOILER]",)))))</f>
        <v>[*][B][COLOR=Black][LDW][/COLOR][/B] [URL=http://promebelclub.ru/forum/showthread.php?p=127843&amp;postcount=342]Профиль для торгового оборудования. СП205 [/URL]</v>
      </c>
      <c r="L601" s="33">
        <f>LEN(Таблица1[[#This Row],[Код]])</f>
        <v>157</v>
      </c>
    </row>
    <row r="602" spans="1:12" x14ac:dyDescent="0.25">
      <c r="A602" s="25" t="str">
        <f>IF(OR(AND(Таблица1[[#This Row],[ID сообщения]]=B601,Таблица1[[#This Row],[№ в теме]]=C601),AND(NOT(Таблица1[[#This Row],[ID сообщения]]=B601),NOT(Таблица1[[#This Row],[№ в теме]]=C601))),"",FALSE)</f>
        <v/>
      </c>
      <c r="B602" s="32">
        <f>1*MID(Таблица1[[#This Row],[Ссылка]],FIND("=",Таблица1[[#This Row],[Ссылка]])+1,FIND("&amp;",Таблица1[[#This Row],[Ссылка]])-FIND("=",Таблица1[[#This Row],[Ссылка]])-1)</f>
        <v>128016</v>
      </c>
      <c r="C602" s="32">
        <f>1*MID(Таблица1[[#This Row],[Ссылка]],FIND("&amp;",Таблица1[[#This Row],[Ссылка]])+11,LEN(Таблица1[[#This Row],[Ссылка]])-FIND("&amp;",Таблица1[[#This Row],[Ссылка]])+10)</f>
        <v>347</v>
      </c>
      <c r="D602" s="54" t="s">
        <v>886</v>
      </c>
      <c r="E602" s="48" t="s">
        <v>1491</v>
      </c>
      <c r="F602" s="65" t="s">
        <v>1094</v>
      </c>
      <c r="G602" s="49" t="s">
        <v>216</v>
      </c>
      <c r="H602" s="49" t="s">
        <v>340</v>
      </c>
      <c r="I602" s="45" t="s">
        <v>1065</v>
      </c>
      <c r="J602" s="50" t="s">
        <v>471</v>
      </c>
      <c r="K6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Row],[Раздел]],G601)),$D$12),CONCATENATE("[SPOILER=",Таблица1[[#This Row],[Раздел]],"]"),""),IF(EXACT(Таблица1[[#This Row],[Подраздел]],H601),"",CONCATENATE(IF(ISBLANK(Таблица1[[#This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Row],[Подраздел]],H603),"",CONCATENATE("[/LIST]",IF(ISBLANK(Таблица1[[#This Row],[Подраздел]]),"","[/SPOILER]"),IF(AND(NOT(EXACT(Таблица1[[#This Row],[Раздел]],G603)),$D$12),"[/SPOILER]",)))))</f>
        <v>[*][B][COLOR=Black][LDW][/COLOR][/B] [URL=http://promebelclub.ru/forum/showthread.php?p=128016&amp;postcount=347]Профиль для торгового оборудования. СП206 [/URL]</v>
      </c>
      <c r="L602" s="33">
        <f>LEN(Таблица1[[#This Row],[Код]])</f>
        <v>157</v>
      </c>
    </row>
    <row r="603" spans="1:12" x14ac:dyDescent="0.25">
      <c r="A603" s="25" t="str">
        <f>IF(OR(AND(Таблица1[[#This Row],[ID сообщения]]=B602,Таблица1[[#This Row],[№ в теме]]=C602),AND(NOT(Таблица1[[#This Row],[ID сообщения]]=B602),NOT(Таблица1[[#This Row],[№ в теме]]=C602))),"",FALSE)</f>
        <v/>
      </c>
      <c r="B603" s="32">
        <f>1*MID(Таблица1[[#This Row],[Ссылка]],FIND("=",Таблица1[[#This Row],[Ссылка]])+1,FIND("&amp;",Таблица1[[#This Row],[Ссылка]])-FIND("=",Таблица1[[#This Row],[Ссылка]])-1)</f>
        <v>127830</v>
      </c>
      <c r="C603" s="32">
        <f>1*MID(Таблица1[[#This Row],[Ссылка]],FIND("&amp;",Таблица1[[#This Row],[Ссылка]])+11,LEN(Таблица1[[#This Row],[Ссылка]])-FIND("&amp;",Таблица1[[#This Row],[Ссылка]])+10)</f>
        <v>341</v>
      </c>
      <c r="D603" s="54" t="s">
        <v>883</v>
      </c>
      <c r="E603" s="51" t="s">
        <v>1492</v>
      </c>
      <c r="F603" s="46" t="s">
        <v>1094</v>
      </c>
      <c r="G603" s="49" t="s">
        <v>216</v>
      </c>
      <c r="H603" s="49" t="s">
        <v>340</v>
      </c>
      <c r="I603" s="45" t="s">
        <v>1065</v>
      </c>
      <c r="J603" s="50" t="s">
        <v>471</v>
      </c>
      <c r="K6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Row],[Раздел]],G602)),$D$12),CONCATENATE("[SPOILER=",Таблица1[[#This Row],[Раздел]],"]"),""),IF(EXACT(Таблица1[[#This Row],[Подраздел]],H602),"",CONCATENATE(IF(ISBLANK(Таблица1[[#This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Row],[Подраздел]],H604),"",CONCATENATE("[/LIST]",IF(ISBLANK(Таблица1[[#This Row],[Подраздел]]),"","[/SPOILER]"),IF(AND(NOT(EXACT(Таблица1[[#This Row],[Раздел]],G604)),$D$12),"[/SPOILER]",)))))</f>
        <v>[*][B][COLOR=Black][LDW][/COLOR][/B] [URL=http://promebelclub.ru/forum/showthread.php?p=127830&amp;postcount=341]Профиль для торгового оборудования. СП208 [/URL]</v>
      </c>
      <c r="L603" s="33">
        <f>LEN(Таблица1[[#This Row],[Код]])</f>
        <v>157</v>
      </c>
    </row>
    <row r="604" spans="1:12" x14ac:dyDescent="0.25">
      <c r="A604" s="25" t="str">
        <f>IF(OR(AND(Таблица1[[#This Row],[ID сообщения]]=B603,Таблица1[[#This Row],[№ в теме]]=C603),AND(NOT(Таблица1[[#This Row],[ID сообщения]]=B603),NOT(Таблица1[[#This Row],[№ в теме]]=C603))),"",FALSE)</f>
        <v/>
      </c>
      <c r="B604" s="32">
        <f>1*MID(Таблица1[[#This Row],[Ссылка]],FIND("=",Таблица1[[#This Row],[Ссылка]])+1,FIND("&amp;",Таблица1[[#This Row],[Ссылка]])-FIND("=",Таблица1[[#This Row],[Ссылка]])-1)</f>
        <v>128016</v>
      </c>
      <c r="C604" s="32">
        <f>1*MID(Таблица1[[#This Row],[Ссылка]],FIND("&amp;",Таблица1[[#This Row],[Ссылка]])+11,LEN(Таблица1[[#This Row],[Ссылка]])-FIND("&amp;",Таблица1[[#This Row],[Ссылка]])+10)</f>
        <v>347</v>
      </c>
      <c r="D604" s="54" t="s">
        <v>886</v>
      </c>
      <c r="E604" s="48" t="s">
        <v>1493</v>
      </c>
      <c r="F604" s="65" t="s">
        <v>1094</v>
      </c>
      <c r="G604" s="49" t="s">
        <v>216</v>
      </c>
      <c r="H604" s="49" t="s">
        <v>340</v>
      </c>
      <c r="I604" s="45" t="s">
        <v>1065</v>
      </c>
      <c r="J604" s="50" t="s">
        <v>471</v>
      </c>
      <c r="K6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Row],[Раздел]],G603)),$D$12),CONCATENATE("[SPOILER=",Таблица1[[#This Row],[Раздел]],"]"),""),IF(EXACT(Таблица1[[#This Row],[Подраздел]],H603),"",CONCATENATE(IF(ISBLANK(Таблица1[[#This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Row],[Подраздел]],H605),"",CONCATENATE("[/LIST]",IF(ISBLANK(Таблица1[[#This Row],[Подраздел]]),"","[/SPOILER]"),IF(AND(NOT(EXACT(Таблица1[[#This Row],[Раздел]],G605)),$D$12),"[/SPOILER]",)))))</f>
        <v>[*][B][COLOR=Black][LDW][/COLOR][/B] [URL=http://promebelclub.ru/forum/showthread.php?p=128016&amp;postcount=347]Профиль для торгового оборудования. СП209 [/URL]</v>
      </c>
      <c r="L604" s="33">
        <f>LEN(Таблица1[[#This Row],[Код]])</f>
        <v>157</v>
      </c>
    </row>
    <row r="605" spans="1:12" x14ac:dyDescent="0.25">
      <c r="A605" s="25" t="str">
        <f>IF(OR(AND(Таблица1[[#This Row],[ID сообщения]]=B604,Таблица1[[#This Row],[№ в теме]]=C604),AND(NOT(Таблица1[[#This Row],[ID сообщения]]=B604),NOT(Таблица1[[#This Row],[№ в теме]]=C604))),"",FALSE)</f>
        <v/>
      </c>
      <c r="B605" s="32">
        <f>1*MID(Таблица1[[#This Row],[Ссылка]],FIND("=",Таблица1[[#This Row],[Ссылка]])+1,FIND("&amp;",Таблица1[[#This Row],[Ссылка]])-FIND("=",Таблица1[[#This Row],[Ссылка]])-1)</f>
        <v>127843</v>
      </c>
      <c r="C605" s="32">
        <f>1*MID(Таблица1[[#This Row],[Ссылка]],FIND("&amp;",Таблица1[[#This Row],[Ссылка]])+11,LEN(Таблица1[[#This Row],[Ссылка]])-FIND("&amp;",Таблица1[[#This Row],[Ссылка]])+10)</f>
        <v>342</v>
      </c>
      <c r="D605" s="54" t="s">
        <v>884</v>
      </c>
      <c r="E605" s="48" t="s">
        <v>1494</v>
      </c>
      <c r="F605" s="65" t="s">
        <v>1094</v>
      </c>
      <c r="G605" s="49" t="s">
        <v>216</v>
      </c>
      <c r="H605" s="49" t="s">
        <v>340</v>
      </c>
      <c r="I605" s="45" t="s">
        <v>1065</v>
      </c>
      <c r="J605" s="50" t="s">
        <v>471</v>
      </c>
      <c r="K6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Row],[Раздел]],G604)),$D$12),CONCATENATE("[SPOILER=",Таблица1[[#This Row],[Раздел]],"]"),""),IF(EXACT(Таблица1[[#This Row],[Подраздел]],H604),"",CONCATENATE(IF(ISBLANK(Таблица1[[#This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Row],[Подраздел]],H606),"",CONCATENATE("[/LIST]",IF(ISBLANK(Таблица1[[#This Row],[Подраздел]]),"","[/SPOILER]"),IF(AND(NOT(EXACT(Таблица1[[#This Row],[Раздел]],G606)),$D$12),"[/SPOILER]",)))))</f>
        <v>[*][B][COLOR=Black][LDW][/COLOR][/B] [URL=http://promebelclub.ru/forum/showthread.php?p=127843&amp;postcount=342]Профиль для торгового оборудования. СП210 [/URL]</v>
      </c>
      <c r="L605" s="33">
        <f>LEN(Таблица1[[#This Row],[Код]])</f>
        <v>157</v>
      </c>
    </row>
    <row r="606" spans="1:12" x14ac:dyDescent="0.25">
      <c r="A606" s="25" t="str">
        <f>IF(OR(AND(Таблица1[[#This Row],[ID сообщения]]=B605,Таблица1[[#This Row],[№ в теме]]=C605),AND(NOT(Таблица1[[#This Row],[ID сообщения]]=B605),NOT(Таблица1[[#This Row],[№ в теме]]=C605))),"",FALSE)</f>
        <v/>
      </c>
      <c r="B606" s="32">
        <f>1*MID(Таблица1[[#This Row],[Ссылка]],FIND("=",Таблица1[[#This Row],[Ссылка]])+1,FIND("&amp;",Таблица1[[#This Row],[Ссылка]])-FIND("=",Таблица1[[#This Row],[Ссылка]])-1)</f>
        <v>128060</v>
      </c>
      <c r="C606" s="32">
        <f>1*MID(Таблица1[[#This Row],[Ссылка]],FIND("&amp;",Таблица1[[#This Row],[Ссылка]])+11,LEN(Таблица1[[#This Row],[Ссылка]])-FIND("&amp;",Таблица1[[#This Row],[Ссылка]])+10)</f>
        <v>348</v>
      </c>
      <c r="D606" s="54" t="s">
        <v>887</v>
      </c>
      <c r="E606" s="48" t="s">
        <v>1495</v>
      </c>
      <c r="F606" s="65" t="s">
        <v>1093</v>
      </c>
      <c r="G606" s="49" t="s">
        <v>216</v>
      </c>
      <c r="H606" s="49" t="s">
        <v>340</v>
      </c>
      <c r="I606" s="45" t="s">
        <v>1065</v>
      </c>
      <c r="J606" s="50" t="s">
        <v>471</v>
      </c>
      <c r="K6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Row],[Раздел]],G605)),$D$12),CONCATENATE("[SPOILER=",Таблица1[[#This Row],[Раздел]],"]"),""),IF(EXACT(Таблица1[[#This Row],[Подраздел]],H605),"",CONCATENATE(IF(ISBLANK(Таблица1[[#This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Row],[Подраздел]],H607),"",CONCATENATE("[/LIST]",IF(ISBLANK(Таблица1[[#This Row],[Подраздел]]),"","[/SPOILER]"),IF(AND(NOT(EXACT(Таблица1[[#This Row],[Раздел]],G607)),$D$12),"[/SPOILER]",)))))</f>
        <v>[*][B][COLOR=Silver][FRW][/COLOR][/B] [URL=http://promebelclub.ru/forum/showthread.php?p=128060&amp;postcount=348]Профиль для торгового оборудования. Стойка угловая пятигранная 16 мм СП214 [/URL]</v>
      </c>
      <c r="L606" s="33">
        <f>LEN(Таблица1[[#This Row],[Код]])</f>
        <v>191</v>
      </c>
    </row>
    <row r="607" spans="1:12" x14ac:dyDescent="0.25">
      <c r="A607" s="25" t="str">
        <f>IF(OR(AND(Таблица1[[#This Row],[ID сообщения]]=B606,Таблица1[[#This Row],[№ в теме]]=C606),AND(NOT(Таблица1[[#This Row],[ID сообщения]]=B606),NOT(Таблица1[[#This Row],[№ в теме]]=C606))),"",FALSE)</f>
        <v/>
      </c>
      <c r="B607" s="32">
        <f>1*MID(Таблица1[[#This Row],[Ссылка]],FIND("=",Таблица1[[#This Row],[Ссылка]])+1,FIND("&amp;",Таблица1[[#This Row],[Ссылка]])-FIND("=",Таблица1[[#This Row],[Ссылка]])-1)</f>
        <v>128060</v>
      </c>
      <c r="C607" s="32">
        <f>1*MID(Таблица1[[#This Row],[Ссылка]],FIND("&amp;",Таблица1[[#This Row],[Ссылка]])+11,LEN(Таблица1[[#This Row],[Ссылка]])-FIND("&amp;",Таблица1[[#This Row],[Ссылка]])+10)</f>
        <v>348</v>
      </c>
      <c r="D607" s="54" t="s">
        <v>887</v>
      </c>
      <c r="E607" s="48" t="s">
        <v>1496</v>
      </c>
      <c r="F607" s="65" t="s">
        <v>1093</v>
      </c>
      <c r="G607" s="49" t="s">
        <v>216</v>
      </c>
      <c r="H607" s="49" t="s">
        <v>340</v>
      </c>
      <c r="I607" s="45" t="s">
        <v>1065</v>
      </c>
      <c r="J607" s="50" t="s">
        <v>471</v>
      </c>
      <c r="K6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Row],[Раздел]],G606)),$D$12),CONCATENATE("[SPOILER=",Таблица1[[#This Row],[Раздел]],"]"),""),IF(EXACT(Таблица1[[#This Row],[Подраздел]],H606),"",CONCATENATE(IF(ISBLANK(Таблица1[[#This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Row],[Подраздел]],H608),"",CONCATENATE("[/LIST]",IF(ISBLANK(Таблица1[[#This Row],[Подраздел]]),"","[/SPOILER]"),IF(AND(NOT(EXACT(Таблица1[[#This Row],[Раздел]],G608)),$D$12),"[/SPOILER]",)))))</f>
        <v>[*][B][COLOR=Silver][FRW][/COLOR][/B] [URL=http://promebelclub.ru/forum/showthread.php?p=128060&amp;postcount=348]Профиль для торгового оборудования. Стойка угловая СП206 [/URL]</v>
      </c>
      <c r="L607" s="33">
        <f>LEN(Таблица1[[#This Row],[Код]])</f>
        <v>173</v>
      </c>
    </row>
    <row r="608" spans="1:12" x14ac:dyDescent="0.25">
      <c r="A608" s="25" t="str">
        <f>IF(OR(AND(Таблица1[[#This Row],[ID сообщения]]=B607,Таблица1[[#This Row],[№ в теме]]=C607),AND(NOT(Таблица1[[#This Row],[ID сообщения]]=B607),NOT(Таблица1[[#This Row],[№ в теме]]=C607))),"",FALSE)</f>
        <v/>
      </c>
      <c r="B608" s="32">
        <f>1*MID(Таблица1[[#This Row],[Ссылка]],FIND("=",Таблица1[[#This Row],[Ссылка]])+1,FIND("&amp;",Таблица1[[#This Row],[Ссылка]])-FIND("=",Таблица1[[#This Row],[Ссылка]])-1)</f>
        <v>128060</v>
      </c>
      <c r="C608" s="32">
        <f>1*MID(Таблица1[[#This Row],[Ссылка]],FIND("&amp;",Таблица1[[#This Row],[Ссылка]])+11,LEN(Таблица1[[#This Row],[Ссылка]])-FIND("&amp;",Таблица1[[#This Row],[Ссылка]])+10)</f>
        <v>348</v>
      </c>
      <c r="D608" s="54" t="s">
        <v>887</v>
      </c>
      <c r="E608" s="48" t="s">
        <v>1497</v>
      </c>
      <c r="F608" s="65" t="s">
        <v>1093</v>
      </c>
      <c r="G608" s="49" t="s">
        <v>216</v>
      </c>
      <c r="H608" s="49" t="s">
        <v>340</v>
      </c>
      <c r="I608" s="45" t="s">
        <v>1065</v>
      </c>
      <c r="J608" s="50" t="s">
        <v>471</v>
      </c>
      <c r="K6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Row],[Раздел]],G607)),$D$12),CONCATENATE("[SPOILER=",Таблица1[[#This Row],[Раздел]],"]"),""),IF(EXACT(Таблица1[[#This Row],[Подраздел]],H607),"",CONCATENATE(IF(ISBLANK(Таблица1[[#This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Row],[Подраздел]],H609),"",CONCATENATE("[/LIST]",IF(ISBLANK(Таблица1[[#This Row],[Подраздел]]),"","[/SPOILER]"),IF(AND(NOT(EXACT(Таблица1[[#This Row],[Раздел]],G609)),$D$12),"[/SPOILER]",)))))</f>
        <v>[*][B][COLOR=Silver][FRW][/COLOR][/B] [URL=http://promebelclub.ru/forum/showthread.php?p=128060&amp;postcount=348]Профиль для торгового оборудования. Стойка угловая трехгранная 16 мм СП209 [/URL]</v>
      </c>
      <c r="L608" s="33">
        <f>LEN(Таблица1[[#This Row],[Код]])</f>
        <v>191</v>
      </c>
    </row>
    <row r="609" spans="1:12" x14ac:dyDescent="0.25">
      <c r="A609" s="25" t="str">
        <f>IF(OR(AND(Таблица1[[#This Row],[ID сообщения]]=B608,Таблица1[[#This Row],[№ в теме]]=C608),AND(NOT(Таблица1[[#This Row],[ID сообщения]]=B608),NOT(Таблица1[[#This Row],[№ в теме]]=C608))),"",FALSE)</f>
        <v/>
      </c>
      <c r="B609" s="32">
        <f>1*MID(Таблица1[[#This Row],[Ссылка]],FIND("=",Таблица1[[#This Row],[Ссылка]])+1,FIND("&amp;",Таблица1[[#This Row],[Ссылка]])-FIND("=",Таблица1[[#This Row],[Ссылка]])-1)</f>
        <v>127830</v>
      </c>
      <c r="C609" s="32">
        <f>1*MID(Таблица1[[#This Row],[Ссылка]],FIND("&amp;",Таблица1[[#This Row],[Ссылка]])+11,LEN(Таблица1[[#This Row],[Ссылка]])-FIND("&amp;",Таблица1[[#This Row],[Ссылка]])+10)</f>
        <v>341</v>
      </c>
      <c r="D609" s="54" t="s">
        <v>883</v>
      </c>
      <c r="E609" s="51" t="s">
        <v>1498</v>
      </c>
      <c r="F609" s="46" t="s">
        <v>1094</v>
      </c>
      <c r="G609" s="49" t="s">
        <v>216</v>
      </c>
      <c r="H609" s="49" t="s">
        <v>340</v>
      </c>
      <c r="I609" s="45" t="s">
        <v>1065</v>
      </c>
      <c r="J609" s="50" t="s">
        <v>471</v>
      </c>
      <c r="K6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Row],[Раздел]],G608)),$D$12),CONCATENATE("[SPOILER=",Таблица1[[#This Row],[Раздел]],"]"),""),IF(EXACT(Таблица1[[#This Row],[Подраздел]],H608),"",CONCATENATE(IF(ISBLANK(Таблица1[[#This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Row],[Подраздел]],H610),"",CONCATENATE("[/LIST]",IF(ISBLANK(Таблица1[[#This Row],[Подраздел]]),"","[/SPOILER]"),IF(AND(NOT(EXACT(Таблица1[[#This Row],[Раздел]],G610)),$D$12),"[/SPOILER]",)))))</f>
        <v>[*][B][COLOR=Black][LDW][/COLOR][/B] [URL=http://promebelclub.ru/forum/showthread.php?p=127830&amp;postcount=341]Профиль для торгового оборудования.СП211 [/URL]</v>
      </c>
      <c r="L609" s="33">
        <f>LEN(Таблица1[[#This Row],[Код]])</f>
        <v>156</v>
      </c>
    </row>
    <row r="610" spans="1:12" x14ac:dyDescent="0.25">
      <c r="A610" s="18" t="str">
        <f>IF(OR(AND(Таблица1[[#This Row],[ID сообщения]]=B609,Таблица1[[#This Row],[№ в теме]]=C609),AND(NOT(Таблица1[[#This Row],[ID сообщения]]=B609),NOT(Таблица1[[#This Row],[№ в теме]]=C609))),"",FALSE)</f>
        <v/>
      </c>
      <c r="B61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0" s="52" t="s">
        <v>341</v>
      </c>
      <c r="E610" s="51" t="s">
        <v>720</v>
      </c>
      <c r="F610" s="46"/>
      <c r="G610" s="33" t="s">
        <v>216</v>
      </c>
      <c r="H610" s="33" t="s">
        <v>340</v>
      </c>
      <c r="I610" s="45" t="s">
        <v>1065</v>
      </c>
      <c r="J610" s="23" t="s">
        <v>1065</v>
      </c>
      <c r="K6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Row],[Раздел]],G609)),$D$12),CONCATENATE("[SPOILER=",Таблица1[[#This Row],[Раздел]],"]"),""),IF(EXACT(Таблица1[[#This Row],[Подраздел]],H609),"",CONCATENATE(IF(ISBLANK(Таблица1[[#This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Row],[Подраздел]],H611),"",CONCATENATE("[/LIST]",IF(ISBLANK(Таблица1[[#This Row],[Подраздел]]),"","[/SPOILER]"),IF(AND(NOT(EXACT(Таблица1[[#This Row],[Раздел]],G611)),$D$12),"[/SPOILER]",)))))</f>
        <v>[*][URL=http://promebelclub.ru/forum/showthread.php?p=55385&amp;postcount=217]Профиль торговый РОСАЛ С4-20[/URL]</v>
      </c>
      <c r="L610" s="33">
        <f>LEN(Таблица1[[#This Row],[Код]])</f>
        <v>108</v>
      </c>
    </row>
    <row r="611" spans="1:12" x14ac:dyDescent="0.25">
      <c r="A611" s="18" t="str">
        <f>IF(OR(AND(Таблица1[[#This Row],[ID сообщения]]=B610,Таблица1[[#This Row],[№ в теме]]=C610),AND(NOT(Таблица1[[#This Row],[ID сообщения]]=B610),NOT(Таблица1[[#This Row],[№ в теме]]=C610))),"",FALSE)</f>
        <v/>
      </c>
      <c r="B61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1" s="52" t="s">
        <v>341</v>
      </c>
      <c r="E611" s="33" t="s">
        <v>376</v>
      </c>
      <c r="F611" s="46"/>
      <c r="G611" s="33" t="s">
        <v>216</v>
      </c>
      <c r="H611" s="33" t="s">
        <v>340</v>
      </c>
      <c r="I611" s="45" t="s">
        <v>1065</v>
      </c>
      <c r="J611" s="23" t="s">
        <v>1065</v>
      </c>
      <c r="K6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Row],[Раздел]],G610)),$D$12),CONCATENATE("[SPOILER=",Таблица1[[#This Row],[Раздел]],"]"),""),IF(EXACT(Таблица1[[#This Row],[Подраздел]],H610),"",CONCATENATE(IF(ISBLANK(Таблица1[[#This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Row],[Подраздел]],H612),"",CONCATENATE("[/LIST]",IF(ISBLANK(Таблица1[[#This Row],[Подраздел]]),"","[/SPOILER]"),IF(AND(NOT(EXACT(Таблица1[[#This Row],[Раздел]],G612)),$D$12),"[/SPOILER]",)))))</f>
        <v>[*][URL=http://promebelclub.ru/forum/showthread.php?p=55385&amp;postcount=217]Профиль торговый РОСАЛ. F-17[/URL]</v>
      </c>
      <c r="L611" s="33">
        <f>LEN(Таблица1[[#This Row],[Код]])</f>
        <v>108</v>
      </c>
    </row>
    <row r="612" spans="1:12" x14ac:dyDescent="0.25">
      <c r="A612" s="18" t="str">
        <f>IF(OR(AND(Таблица1[[#This Row],[ID сообщения]]=B611,Таблица1[[#This Row],[№ в теме]]=C611),AND(NOT(Таблица1[[#This Row],[ID сообщения]]=B611),NOT(Таблица1[[#This Row],[№ в теме]]=C611))),"",FALSE)</f>
        <v/>
      </c>
      <c r="B61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2" s="52" t="s">
        <v>341</v>
      </c>
      <c r="E612" s="51" t="s">
        <v>343</v>
      </c>
      <c r="F612" s="46"/>
      <c r="G612" s="33" t="s">
        <v>216</v>
      </c>
      <c r="H612" s="33" t="s">
        <v>340</v>
      </c>
      <c r="I612" s="45" t="s">
        <v>1065</v>
      </c>
      <c r="J612" s="23" t="s">
        <v>1065</v>
      </c>
      <c r="K6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Row],[Раздел]],G611)),$D$12),CONCATENATE("[SPOILER=",Таблица1[[#This Row],[Раздел]],"]"),""),IF(EXACT(Таблица1[[#This Row],[Подраздел]],H611),"",CONCATENATE(IF(ISBLANK(Таблица1[[#This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Row],[Подраздел]],H613),"",CONCATENATE("[/LIST]",IF(ISBLANK(Таблица1[[#This Row],[Подраздел]]),"","[/SPOILER]"),IF(AND(NOT(EXACT(Таблица1[[#This Row],[Раздел]],G613)),$D$12),"[/SPOILER]",)))))</f>
        <v>[*][URL=http://promebelclub.ru/forum/showthread.php?p=55385&amp;postcount=217]Профиль торговый РОСАЛ. К-019 Замок[/URL]</v>
      </c>
      <c r="L612" s="33">
        <f>LEN(Таблица1[[#This Row],[Код]])</f>
        <v>115</v>
      </c>
    </row>
    <row r="613" spans="1:12" x14ac:dyDescent="0.25">
      <c r="A613" s="18" t="str">
        <f>IF(OR(AND(Таблица1[[#This Row],[ID сообщения]]=B612,Таблица1[[#This Row],[№ в теме]]=C612),AND(NOT(Таблица1[[#This Row],[ID сообщения]]=B612),NOT(Таблица1[[#This Row],[№ в теме]]=C612))),"",FALSE)</f>
        <v/>
      </c>
      <c r="B61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3" s="52" t="s">
        <v>341</v>
      </c>
      <c r="E613" s="51" t="s">
        <v>344</v>
      </c>
      <c r="F613" s="46"/>
      <c r="G613" s="33" t="s">
        <v>216</v>
      </c>
      <c r="H613" s="33" t="s">
        <v>340</v>
      </c>
      <c r="I613" s="45" t="s">
        <v>1065</v>
      </c>
      <c r="J613" s="23" t="s">
        <v>1065</v>
      </c>
      <c r="K6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Row],[Раздел]],G612)),$D$12),CONCATENATE("[SPOILER=",Таблица1[[#This Row],[Раздел]],"]"),""),IF(EXACT(Таблица1[[#This Row],[Подраздел]],H612),"",CONCATENATE(IF(ISBLANK(Таблица1[[#This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Row],[Подраздел]],H614),"",CONCATENATE("[/LIST]",IF(ISBLANK(Таблица1[[#This Row],[Подраздел]]),"","[/SPOILER]"),IF(AND(NOT(EXACT(Таблица1[[#This Row],[Раздел]],G614)),$D$12),"[/SPOILER]",)))))</f>
        <v>[*][URL=http://promebelclub.ru/forum/showthread.php?p=55385&amp;postcount=217]Профиль торговый РОСАЛ. К-019 Замок прав[/URL]</v>
      </c>
      <c r="L613" s="33">
        <f>LEN(Таблица1[[#This Row],[Код]])</f>
        <v>120</v>
      </c>
    </row>
    <row r="614" spans="1:12" s="19" customFormat="1" x14ac:dyDescent="0.25">
      <c r="A614" s="18" t="str">
        <f>IF(OR(AND(Таблица1[[#This Row],[ID сообщения]]=B613,Таблица1[[#This Row],[№ в теме]]=C613),AND(NOT(Таблица1[[#This Row],[ID сообщения]]=B613),NOT(Таблица1[[#This Row],[№ в теме]]=C613))),"",FALSE)</f>
        <v/>
      </c>
      <c r="B61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4" s="52" t="s">
        <v>341</v>
      </c>
      <c r="E614" s="33" t="s">
        <v>375</v>
      </c>
      <c r="F614" s="46"/>
      <c r="G614" s="33" t="s">
        <v>216</v>
      </c>
      <c r="H614" s="33" t="s">
        <v>340</v>
      </c>
      <c r="I614" s="45" t="s">
        <v>1065</v>
      </c>
      <c r="J614" s="23" t="s">
        <v>1065</v>
      </c>
      <c r="K6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Row],[Раздел]],G613)),$D$12),CONCATENATE("[SPOILER=",Таблица1[[#This Row],[Раздел]],"]"),""),IF(EXACT(Таблица1[[#This Row],[Подраздел]],H613),"",CONCATENATE(IF(ISBLANK(Таблица1[[#This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Row],[Подраздел]],H615),"",CONCATENATE("[/LIST]",IF(ISBLANK(Таблица1[[#This Row],[Подраздел]]),"","[/SPOILER]"),IF(AND(NOT(EXACT(Таблица1[[#This Row],[Раздел]],G615)),$D$12),"[/SPOILER]",)))))</f>
        <v>[*][URL=http://promebelclub.ru/forum/showthread.php?p=55385&amp;postcount=217]Профиль торговый РОСАЛ. МП 1-07[/URL]</v>
      </c>
      <c r="L614" s="33">
        <f>LEN(Таблица1[[#This Row],[Код]])</f>
        <v>111</v>
      </c>
    </row>
    <row r="615" spans="1:12" x14ac:dyDescent="0.25">
      <c r="A615" s="18" t="str">
        <f>IF(OR(AND(Таблица1[[#This Row],[ID сообщения]]=B614,Таблица1[[#This Row],[№ в теме]]=C614),AND(NOT(Таблица1[[#This Row],[ID сообщения]]=B614),NOT(Таблица1[[#This Row],[№ в теме]]=C614))),"",FALSE)</f>
        <v/>
      </c>
      <c r="B61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5" s="52" t="s">
        <v>341</v>
      </c>
      <c r="E615" s="33" t="s">
        <v>345</v>
      </c>
      <c r="F615" s="46"/>
      <c r="G615" s="33" t="s">
        <v>216</v>
      </c>
      <c r="H615" s="33" t="s">
        <v>340</v>
      </c>
      <c r="I615" s="45" t="s">
        <v>1065</v>
      </c>
      <c r="J615" s="23" t="s">
        <v>1065</v>
      </c>
      <c r="K6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Row],[Раздел]],G614)),$D$12),CONCATENATE("[SPOILER=",Таблица1[[#This Row],[Раздел]],"]"),""),IF(EXACT(Таблица1[[#This Row],[Подраздел]],H614),"",CONCATENATE(IF(ISBLANK(Таблица1[[#This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Row],[Подраздел]],H616),"",CONCATENATE("[/LIST]",IF(ISBLANK(Таблица1[[#This Row],[Подраздел]]),"","[/SPOILER]"),IF(AND(NOT(EXACT(Таблица1[[#This Row],[Раздел]],G616)),$D$12),"[/SPOILER]",)))))</f>
        <v>[*][URL=http://promebelclub.ru/forum/showthread.php?p=55385&amp;postcount=217]Профиль торговый РОСАЛ. Ролик[/URL]</v>
      </c>
      <c r="L615" s="33">
        <f>LEN(Таблица1[[#This Row],[Код]])</f>
        <v>109</v>
      </c>
    </row>
    <row r="616" spans="1:12" x14ac:dyDescent="0.25">
      <c r="A616" s="18" t="str">
        <f>IF(OR(AND(Таблица1[[#This Row],[ID сообщения]]=B615,Таблица1[[#This Row],[№ в теме]]=C615),AND(NOT(Таблица1[[#This Row],[ID сообщения]]=B615),NOT(Таблица1[[#This Row],[№ в теме]]=C615))),"",FALSE)</f>
        <v/>
      </c>
      <c r="B61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6" s="52" t="s">
        <v>341</v>
      </c>
      <c r="E616" s="33" t="s">
        <v>354</v>
      </c>
      <c r="F616" s="46"/>
      <c r="G616" s="33" t="s">
        <v>216</v>
      </c>
      <c r="H616" s="33" t="s">
        <v>340</v>
      </c>
      <c r="I616" s="45" t="s">
        <v>1065</v>
      </c>
      <c r="J616" s="23" t="s">
        <v>1065</v>
      </c>
      <c r="K6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Row],[Раздел]],G615)),$D$12),CONCATENATE("[SPOILER=",Таблица1[[#This Row],[Раздел]],"]"),""),IF(EXACT(Таблица1[[#This Row],[Подраздел]],H615),"",CONCATENATE(IF(ISBLANK(Таблица1[[#This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Row],[Подраздел]],H617),"",CONCATENATE("[/LIST]",IF(ISBLANK(Таблица1[[#This Row],[Подраздел]]),"","[/SPOILER]"),IF(AND(NOT(EXACT(Таблица1[[#This Row],[Раздел]],G617)),$D$12),"[/SPOILER]",)))))</f>
        <v>[*][URL=http://promebelclub.ru/forum/showthread.php?p=55385&amp;postcount=217]Профиль торговый РОСАЛ. С 1-02 (135)Верт.[/URL]</v>
      </c>
      <c r="L616" s="33">
        <f>LEN(Таблица1[[#This Row],[Код]])</f>
        <v>121</v>
      </c>
    </row>
    <row r="617" spans="1:12" x14ac:dyDescent="0.25">
      <c r="A617" s="18" t="str">
        <f>IF(OR(AND(Таблица1[[#This Row],[ID сообщения]]=B616,Таблица1[[#This Row],[№ в теме]]=C616),AND(NOT(Таблица1[[#This Row],[ID сообщения]]=B616),NOT(Таблица1[[#This Row],[№ в теме]]=C616))),"",FALSE)</f>
        <v/>
      </c>
      <c r="B617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7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7" s="52" t="s">
        <v>341</v>
      </c>
      <c r="E617" s="33" t="s">
        <v>355</v>
      </c>
      <c r="F617" s="46"/>
      <c r="G617" s="33" t="s">
        <v>216</v>
      </c>
      <c r="H617" s="33" t="s">
        <v>340</v>
      </c>
      <c r="I617" s="45" t="s">
        <v>1065</v>
      </c>
      <c r="J617" s="23" t="s">
        <v>1065</v>
      </c>
      <c r="K6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Row],[Раздел]],G616)),$D$12),CONCATENATE("[SPOILER=",Таблица1[[#This Row],[Раздел]],"]"),""),IF(EXACT(Таблица1[[#This Row],[Подраздел]],H616),"",CONCATENATE(IF(ISBLANK(Таблица1[[#This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Row],[Подраздел]],H618),"",CONCATENATE("[/LIST]",IF(ISBLANK(Таблица1[[#This Row],[Подраздел]]),"","[/SPOILER]"),IF(AND(NOT(EXACT(Таблица1[[#This Row],[Раздел]],G618)),$D$12),"[/SPOILER]",)))))</f>
        <v>[*][URL=http://promebelclub.ru/forum/showthread.php?p=55385&amp;postcount=217]Профиль торговый РОСАЛ. С 1-03[/URL]</v>
      </c>
      <c r="L617" s="33">
        <f>LEN(Таблица1[[#This Row],[Код]])</f>
        <v>110</v>
      </c>
    </row>
    <row r="618" spans="1:12" x14ac:dyDescent="0.25">
      <c r="A618" s="18" t="str">
        <f>IF(OR(AND(Таблица1[[#This Row],[ID сообщения]]=B617,Таблица1[[#This Row],[№ в теме]]=C617),AND(NOT(Таблица1[[#This Row],[ID сообщения]]=B617),NOT(Таблица1[[#This Row],[№ в теме]]=C617))),"",FALSE)</f>
        <v/>
      </c>
      <c r="B618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8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8" s="52" t="s">
        <v>341</v>
      </c>
      <c r="E618" s="33" t="s">
        <v>356</v>
      </c>
      <c r="F618" s="46"/>
      <c r="G618" s="33" t="s">
        <v>216</v>
      </c>
      <c r="H618" s="33" t="s">
        <v>340</v>
      </c>
      <c r="I618" s="45" t="s">
        <v>1065</v>
      </c>
      <c r="J618" s="23" t="s">
        <v>1065</v>
      </c>
      <c r="K6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Row],[Раздел]],G617)),$D$12),CONCATENATE("[SPOILER=",Таблица1[[#This Row],[Раздел]],"]"),""),IF(EXACT(Таблица1[[#This Row],[Подраздел]],H617),"",CONCATENATE(IF(ISBLANK(Таблица1[[#This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Row],[Подраздел]],H619),"",CONCATENATE("[/LIST]",IF(ISBLANK(Таблица1[[#This Row],[Подраздел]]),"","[/SPOILER]"),IF(AND(NOT(EXACT(Таблица1[[#This Row],[Раздел]],G619)),$D$12),"[/SPOILER]",)))))</f>
        <v>[*][URL=http://promebelclub.ru/forum/showthread.php?p=55385&amp;postcount=217]Профиль торговый РОСАЛ. С 1-04 (90) Верт[/URL]</v>
      </c>
      <c r="L618" s="33">
        <f>LEN(Таблица1[[#This Row],[Код]])</f>
        <v>120</v>
      </c>
    </row>
    <row r="619" spans="1:12" x14ac:dyDescent="0.25">
      <c r="A619" s="18" t="str">
        <f>IF(OR(AND(Таблица1[[#This Row],[ID сообщения]]=B618,Таблица1[[#This Row],[№ в теме]]=C618),AND(NOT(Таблица1[[#This Row],[ID сообщения]]=B618),NOT(Таблица1[[#This Row],[№ в теме]]=C618))),"",FALSE)</f>
        <v/>
      </c>
      <c r="B61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1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19" s="52" t="s">
        <v>341</v>
      </c>
      <c r="E619" s="33" t="s">
        <v>357</v>
      </c>
      <c r="F619" s="46"/>
      <c r="G619" s="33" t="s">
        <v>216</v>
      </c>
      <c r="H619" s="33" t="s">
        <v>340</v>
      </c>
      <c r="I619" s="45" t="s">
        <v>1065</v>
      </c>
      <c r="J619" s="23" t="s">
        <v>1065</v>
      </c>
      <c r="K6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Row],[Раздел]],G618)),$D$12),CONCATENATE("[SPOILER=",Таблица1[[#This Row],[Раздел]],"]"),""),IF(EXACT(Таблица1[[#This Row],[Подраздел]],H618),"",CONCATENATE(IF(ISBLANK(Таблица1[[#This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Row],[Подраздел]],H620),"",CONCATENATE("[/LIST]",IF(ISBLANK(Таблица1[[#This Row],[Подраздел]]),"","[/SPOILER]"),IF(AND(NOT(EXACT(Таблица1[[#This Row],[Раздел]],G620)),$D$12),"[/SPOILER]",)))))</f>
        <v>[*][URL=http://promebelclub.ru/forum/showthread.php?p=55385&amp;postcount=217]Профиль торговый РОСАЛ. С 1-041[/URL]</v>
      </c>
      <c r="L619" s="33">
        <f>LEN(Таблица1[[#This Row],[Код]])</f>
        <v>111</v>
      </c>
    </row>
    <row r="620" spans="1:12" x14ac:dyDescent="0.25">
      <c r="A620" s="18" t="str">
        <f>IF(OR(AND(Таблица1[[#This Row],[ID сообщения]]=B619,Таблица1[[#This Row],[№ в теме]]=C619),AND(NOT(Таблица1[[#This Row],[ID сообщения]]=B619),NOT(Таблица1[[#This Row],[№ в теме]]=C619))),"",FALSE)</f>
        <v/>
      </c>
      <c r="B62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0" s="52" t="s">
        <v>341</v>
      </c>
      <c r="E620" s="33" t="s">
        <v>358</v>
      </c>
      <c r="F620" s="46"/>
      <c r="G620" s="33" t="s">
        <v>216</v>
      </c>
      <c r="H620" s="33" t="s">
        <v>340</v>
      </c>
      <c r="I620" s="45" t="s">
        <v>1065</v>
      </c>
      <c r="J620" s="23" t="s">
        <v>1065</v>
      </c>
      <c r="K6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Row],[Раздел]],G619)),$D$12),CONCATENATE("[SPOILER=",Таблица1[[#This Row],[Раздел]],"]"),""),IF(EXACT(Таблица1[[#This Row],[Подраздел]],H619),"",CONCATENATE(IF(ISBLANK(Таблица1[[#This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Row],[Подраздел]],H621),"",CONCATENATE("[/LIST]",IF(ISBLANK(Таблица1[[#This Row],[Подраздел]]),"","[/SPOILER]"),IF(AND(NOT(EXACT(Таблица1[[#This Row],[Раздел]],G621)),$D$12),"[/SPOILER]",)))))</f>
        <v>[*][URL=http://promebelclub.ru/forum/showthread.php?p=55385&amp;postcount=217]Профиль торговый РОСАЛ. С 1-05[/URL]</v>
      </c>
      <c r="L620" s="33">
        <f>LEN(Таблица1[[#This Row],[Код]])</f>
        <v>110</v>
      </c>
    </row>
    <row r="621" spans="1:12" x14ac:dyDescent="0.25">
      <c r="A621" s="18" t="str">
        <f>IF(OR(AND(Таблица1[[#This Row],[ID сообщения]]=B620,Таблица1[[#This Row],[№ в теме]]=C620),AND(NOT(Таблица1[[#This Row],[ID сообщения]]=B620),NOT(Таблица1[[#This Row],[№ в теме]]=C620))),"",FALSE)</f>
        <v/>
      </c>
      <c r="B62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1" s="52" t="s">
        <v>341</v>
      </c>
      <c r="E621" s="33" t="s">
        <v>359</v>
      </c>
      <c r="F621" s="46"/>
      <c r="G621" s="33" t="s">
        <v>216</v>
      </c>
      <c r="H621" s="33" t="s">
        <v>340</v>
      </c>
      <c r="I621" s="45" t="s">
        <v>1065</v>
      </c>
      <c r="J621" s="23" t="s">
        <v>1065</v>
      </c>
      <c r="K6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Row],[Раздел]],G620)),$D$12),CONCATENATE("[SPOILER=",Таблица1[[#This Row],[Раздел]],"]"),""),IF(EXACT(Таблица1[[#This Row],[Подраздел]],H620),"",CONCATENATE(IF(ISBLANK(Таблица1[[#This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Row],[Подраздел]],H622),"",CONCATENATE("[/LIST]",IF(ISBLANK(Таблица1[[#This Row],[Подраздел]]),"","[/SPOILER]"),IF(AND(NOT(EXACT(Таблица1[[#This Row],[Раздел]],G622)),$D$12),"[/SPOILER]",)))))</f>
        <v>[*][URL=http://promebelclub.ru/forum/showthread.php?p=55385&amp;postcount=217]Профиль торговый РОСАЛ. С 1-06[/URL]</v>
      </c>
      <c r="L621" s="33">
        <f>LEN(Таблица1[[#This Row],[Код]])</f>
        <v>110</v>
      </c>
    </row>
    <row r="622" spans="1:12" x14ac:dyDescent="0.25">
      <c r="A622" s="18" t="str">
        <f>IF(OR(AND(Таблица1[[#This Row],[ID сообщения]]=B621,Таблица1[[#This Row],[№ в теме]]=C621),AND(NOT(Таблица1[[#This Row],[ID сообщения]]=B621),NOT(Таблица1[[#This Row],[№ в теме]]=C621))),"",FALSE)</f>
        <v/>
      </c>
      <c r="B62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2" s="52" t="s">
        <v>341</v>
      </c>
      <c r="E622" s="33" t="s">
        <v>360</v>
      </c>
      <c r="F622" s="46"/>
      <c r="G622" s="33" t="s">
        <v>216</v>
      </c>
      <c r="H622" s="33" t="s">
        <v>340</v>
      </c>
      <c r="I622" s="45" t="s">
        <v>1065</v>
      </c>
      <c r="J622" s="23" t="s">
        <v>1065</v>
      </c>
      <c r="K6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Row],[Раздел]],G621)),$D$12),CONCATENATE("[SPOILER=",Таблица1[[#This Row],[Раздел]],"]"),""),IF(EXACT(Таблица1[[#This Row],[Подраздел]],H621),"",CONCATENATE(IF(ISBLANK(Таблица1[[#This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Row],[Подраздел]],H623),"",CONCATENATE("[/LIST]",IF(ISBLANK(Таблица1[[#This Row],[Подраздел]]),"","[/SPOILER]"),IF(AND(NOT(EXACT(Таблица1[[#This Row],[Раздел]],G623)),$D$12),"[/SPOILER]",)))))</f>
        <v>[*][URL=http://promebelclub.ru/forum/showthread.php?p=55385&amp;postcount=217]Профиль торговый РОСАЛ. С 1-07[/URL]</v>
      </c>
      <c r="L622" s="33">
        <f>LEN(Таблица1[[#This Row],[Код]])</f>
        <v>110</v>
      </c>
    </row>
    <row r="623" spans="1:12" x14ac:dyDescent="0.25">
      <c r="A623" s="18" t="str">
        <f>IF(OR(AND(Таблица1[[#This Row],[ID сообщения]]=B622,Таблица1[[#This Row],[№ в теме]]=C622),AND(NOT(Таблица1[[#This Row],[ID сообщения]]=B622),NOT(Таблица1[[#This Row],[№ в теме]]=C622))),"",FALSE)</f>
        <v/>
      </c>
      <c r="B62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3" s="52" t="s">
        <v>341</v>
      </c>
      <c r="E623" s="33" t="s">
        <v>361</v>
      </c>
      <c r="F623" s="46"/>
      <c r="G623" s="33" t="s">
        <v>216</v>
      </c>
      <c r="H623" s="33" t="s">
        <v>340</v>
      </c>
      <c r="I623" s="45" t="s">
        <v>1065</v>
      </c>
      <c r="J623" s="23" t="s">
        <v>1065</v>
      </c>
      <c r="K6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Row],[Раздел]],G622)),$D$12),CONCATENATE("[SPOILER=",Таблица1[[#This Row],[Раздел]],"]"),""),IF(EXACT(Таблица1[[#This Row],[Подраздел]],H622),"",CONCATENATE(IF(ISBLANK(Таблица1[[#This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Row],[Подраздел]],H624),"",CONCATENATE("[/LIST]",IF(ISBLANK(Таблица1[[#This Row],[Подраздел]]),"","[/SPOILER]"),IF(AND(NOT(EXACT(Таблица1[[#This Row],[Раздел]],G624)),$D$12),"[/SPOILER]",)))))</f>
        <v>[*][URL=http://promebelclub.ru/forum/showthread.php?p=55385&amp;postcount=217]Профиль торговый РОСАЛ. С 1-08[/URL]</v>
      </c>
      <c r="L623" s="33">
        <f>LEN(Таблица1[[#This Row],[Код]])</f>
        <v>110</v>
      </c>
    </row>
    <row r="624" spans="1:12" x14ac:dyDescent="0.25">
      <c r="A624" s="18" t="str">
        <f>IF(OR(AND(Таблица1[[#This Row],[ID сообщения]]=B623,Таблица1[[#This Row],[№ в теме]]=C623),AND(NOT(Таблица1[[#This Row],[ID сообщения]]=B623),NOT(Таблица1[[#This Row],[№ в теме]]=C623))),"",FALSE)</f>
        <v/>
      </c>
      <c r="B62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4" s="52" t="s">
        <v>341</v>
      </c>
      <c r="E624" s="33" t="s">
        <v>362</v>
      </c>
      <c r="F624" s="46"/>
      <c r="G624" s="33" t="s">
        <v>216</v>
      </c>
      <c r="H624" s="33" t="s">
        <v>340</v>
      </c>
      <c r="I624" s="45" t="s">
        <v>1065</v>
      </c>
      <c r="J624" s="23" t="s">
        <v>1065</v>
      </c>
      <c r="K6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Row],[Раздел]],G623)),$D$12),CONCATENATE("[SPOILER=",Таблица1[[#This Row],[Раздел]],"]"),""),IF(EXACT(Таблица1[[#This Row],[Подраздел]],H623),"",CONCATENATE(IF(ISBLANK(Таблица1[[#This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Row],[Подраздел]],H625),"",CONCATENATE("[/LIST]",IF(ISBLANK(Таблица1[[#This Row],[Подраздел]]),"","[/SPOILER]"),IF(AND(NOT(EXACT(Таблица1[[#This Row],[Раздел]],G625)),$D$12),"[/SPOILER]",)))))</f>
        <v>[*][URL=http://promebelclub.ru/forum/showthread.php?p=55385&amp;postcount=217]Профиль торговый РОСАЛ. С 1-09[/URL]</v>
      </c>
      <c r="L624" s="33">
        <f>LEN(Таблица1[[#This Row],[Код]])</f>
        <v>110</v>
      </c>
    </row>
    <row r="625" spans="1:12" x14ac:dyDescent="0.25">
      <c r="A625" s="18" t="str">
        <f>IF(OR(AND(Таблица1[[#This Row],[ID сообщения]]=B624,Таблица1[[#This Row],[№ в теме]]=C624),AND(NOT(Таблица1[[#This Row],[ID сообщения]]=B624),NOT(Таблица1[[#This Row],[№ в теме]]=C624))),"",FALSE)</f>
        <v/>
      </c>
      <c r="B62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5" s="52" t="s">
        <v>341</v>
      </c>
      <c r="E625" s="33" t="s">
        <v>363</v>
      </c>
      <c r="F625" s="46"/>
      <c r="G625" s="33" t="s">
        <v>216</v>
      </c>
      <c r="H625" s="33" t="s">
        <v>340</v>
      </c>
      <c r="I625" s="45" t="s">
        <v>1065</v>
      </c>
      <c r="J625" s="23" t="s">
        <v>1065</v>
      </c>
      <c r="K6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Row],[Раздел]],G624)),$D$12),CONCATENATE("[SPOILER=",Таблица1[[#This Row],[Раздел]],"]"),""),IF(EXACT(Таблица1[[#This Row],[Подраздел]],H624),"",CONCATENATE(IF(ISBLANK(Таблица1[[#This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Row],[Подраздел]],H626),"",CONCATENATE("[/LIST]",IF(ISBLANK(Таблица1[[#This Row],[Подраздел]]),"","[/SPOILER]"),IF(AND(NOT(EXACT(Таблица1[[#This Row],[Раздел]],G626)),$D$12),"[/SPOILER]",)))))</f>
        <v>[*][URL=http://promebelclub.ru/forum/showthread.php?p=55385&amp;postcount=217]Профиль торговый РОСАЛ. С 1-10[/URL]</v>
      </c>
      <c r="L625" s="33">
        <f>LEN(Таблица1[[#This Row],[Код]])</f>
        <v>110</v>
      </c>
    </row>
    <row r="626" spans="1:12" x14ac:dyDescent="0.25">
      <c r="A626" s="18" t="str">
        <f>IF(OR(AND(Таблица1[[#This Row],[ID сообщения]]=B625,Таблица1[[#This Row],[№ в теме]]=C625),AND(NOT(Таблица1[[#This Row],[ID сообщения]]=B625),NOT(Таблица1[[#This Row],[№ в теме]]=C625))),"",FALSE)</f>
        <v/>
      </c>
      <c r="B62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6" s="52" t="s">
        <v>341</v>
      </c>
      <c r="E626" s="33" t="s">
        <v>364</v>
      </c>
      <c r="F626" s="46"/>
      <c r="G626" s="33" t="s">
        <v>216</v>
      </c>
      <c r="H626" s="33" t="s">
        <v>340</v>
      </c>
      <c r="I626" s="45" t="s">
        <v>1065</v>
      </c>
      <c r="J626" s="23" t="s">
        <v>1065</v>
      </c>
      <c r="K6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Row],[Раздел]],G625)),$D$12),CONCATENATE("[SPOILER=",Таблица1[[#This Row],[Раздел]],"]"),""),IF(EXACT(Таблица1[[#This Row],[Подраздел]],H625),"",CONCATENATE(IF(ISBLANK(Таблица1[[#This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Row],[Подраздел]],H627),"",CONCATENATE("[/LIST]",IF(ISBLANK(Таблица1[[#This Row],[Подраздел]]),"","[/SPOILER]"),IF(AND(NOT(EXACT(Таблица1[[#This Row],[Раздел]],G627)),$D$12),"[/SPOILER]",)))))</f>
        <v>[*][URL=http://promebelclub.ru/forum/showthread.php?p=55385&amp;postcount=217]Профиль торговый РОСАЛ. С 1-12[/URL]</v>
      </c>
      <c r="L626" s="33">
        <f>LEN(Таблица1[[#This Row],[Код]])</f>
        <v>110</v>
      </c>
    </row>
    <row r="627" spans="1:12" x14ac:dyDescent="0.25">
      <c r="A627" s="18" t="str">
        <f>IF(OR(AND(Таблица1[[#This Row],[ID сообщения]]=B626,Таблица1[[#This Row],[№ в теме]]=C626),AND(NOT(Таблица1[[#This Row],[ID сообщения]]=B626),NOT(Таблица1[[#This Row],[№ в теме]]=C626))),"",FALSE)</f>
        <v/>
      </c>
      <c r="B627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7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7" s="52" t="s">
        <v>341</v>
      </c>
      <c r="E627" s="33" t="s">
        <v>365</v>
      </c>
      <c r="F627" s="46"/>
      <c r="G627" s="33" t="s">
        <v>216</v>
      </c>
      <c r="H627" s="33" t="s">
        <v>340</v>
      </c>
      <c r="I627" s="45" t="s">
        <v>1065</v>
      </c>
      <c r="J627" s="23" t="s">
        <v>1065</v>
      </c>
      <c r="K6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Row],[Раздел]],G626)),$D$12),CONCATENATE("[SPOILER=",Таблица1[[#This Row],[Раздел]],"]"),""),IF(EXACT(Таблица1[[#This Row],[Подраздел]],H626),"",CONCATENATE(IF(ISBLANK(Таблица1[[#This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Row],[Подраздел]],H628),"",CONCATENATE("[/LIST]",IF(ISBLANK(Таблица1[[#This Row],[Подраздел]]),"","[/SPOILER]"),IF(AND(NOT(EXACT(Таблица1[[#This Row],[Раздел]],G628)),$D$12),"[/SPOILER]",)))))</f>
        <v>[*][URL=http://promebelclub.ru/forum/showthread.php?p=55385&amp;postcount=217]Профиль торговый РОСАЛ. С 1-13[/URL]</v>
      </c>
      <c r="L627" s="33">
        <f>LEN(Таблица1[[#This Row],[Код]])</f>
        <v>110</v>
      </c>
    </row>
    <row r="628" spans="1:12" x14ac:dyDescent="0.25">
      <c r="A628" s="18" t="str">
        <f>IF(OR(AND(Таблица1[[#This Row],[ID сообщения]]=B627,Таблица1[[#This Row],[№ в теме]]=C627),AND(NOT(Таблица1[[#This Row],[ID сообщения]]=B627),NOT(Таблица1[[#This Row],[№ в теме]]=C627))),"",FALSE)</f>
        <v/>
      </c>
      <c r="B628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8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8" s="52" t="s">
        <v>341</v>
      </c>
      <c r="E628" s="33" t="s">
        <v>366</v>
      </c>
      <c r="F628" s="46"/>
      <c r="G628" s="33" t="s">
        <v>216</v>
      </c>
      <c r="H628" s="33" t="s">
        <v>340</v>
      </c>
      <c r="I628" s="45" t="s">
        <v>1065</v>
      </c>
      <c r="J628" s="23" t="s">
        <v>1065</v>
      </c>
      <c r="K6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Row],[Раздел]],G627)),$D$12),CONCATENATE("[SPOILER=",Таблица1[[#This Row],[Раздел]],"]"),""),IF(EXACT(Таблица1[[#This Row],[Подраздел]],H627),"",CONCATENATE(IF(ISBLANK(Таблица1[[#This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Row],[Подраздел]],H629),"",CONCATENATE("[/LIST]",IF(ISBLANK(Таблица1[[#This Row],[Подраздел]]),"","[/SPOILER]"),IF(AND(NOT(EXACT(Таблица1[[#This Row],[Раздел]],G629)),$D$12),"[/SPOILER]",)))))</f>
        <v>[*][URL=http://promebelclub.ru/forum/showthread.php?p=55385&amp;postcount=217]Профиль торговый РОСАЛ. С 1-14[/URL]</v>
      </c>
      <c r="L628" s="33">
        <f>LEN(Таблица1[[#This Row],[Код]])</f>
        <v>110</v>
      </c>
    </row>
    <row r="629" spans="1:12" x14ac:dyDescent="0.25">
      <c r="A629" s="18" t="str">
        <f>IF(OR(AND(Таблица1[[#This Row],[ID сообщения]]=B628,Таблица1[[#This Row],[№ в теме]]=C628),AND(NOT(Таблица1[[#This Row],[ID сообщения]]=B628),NOT(Таблица1[[#This Row],[№ в теме]]=C628))),"",FALSE)</f>
        <v/>
      </c>
      <c r="B62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2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29" s="52" t="s">
        <v>341</v>
      </c>
      <c r="E629" s="33" t="s">
        <v>367</v>
      </c>
      <c r="F629" s="46"/>
      <c r="G629" s="33" t="s">
        <v>216</v>
      </c>
      <c r="H629" s="33" t="s">
        <v>340</v>
      </c>
      <c r="I629" s="45" t="s">
        <v>1065</v>
      </c>
      <c r="J629" s="23" t="s">
        <v>1065</v>
      </c>
      <c r="K6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Row],[Раздел]],G628)),$D$12),CONCATENATE("[SPOILER=",Таблица1[[#This Row],[Раздел]],"]"),""),IF(EXACT(Таблица1[[#This Row],[Подраздел]],H628),"",CONCATENATE(IF(ISBLANK(Таблица1[[#This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Row],[Подраздел]],H630),"",CONCATENATE("[/LIST]",IF(ISBLANK(Таблица1[[#This Row],[Подраздел]]),"","[/SPOILER]"),IF(AND(NOT(EXACT(Таблица1[[#This Row],[Раздел]],G630)),$D$12),"[/SPOILER]",)))))</f>
        <v>[*][URL=http://promebelclub.ru/forum/showthread.php?p=55385&amp;postcount=217]Профиль торговый РОСАЛ. С 1-141[/URL]</v>
      </c>
      <c r="L629" s="33">
        <f>LEN(Таблица1[[#This Row],[Код]])</f>
        <v>111</v>
      </c>
    </row>
    <row r="630" spans="1:12" x14ac:dyDescent="0.25">
      <c r="A630" s="18" t="str">
        <f>IF(OR(AND(Таблица1[[#This Row],[ID сообщения]]=B629,Таблица1[[#This Row],[№ в теме]]=C629),AND(NOT(Таблица1[[#This Row],[ID сообщения]]=B629),NOT(Таблица1[[#This Row],[№ в теме]]=C629))),"",FALSE)</f>
        <v/>
      </c>
      <c r="B63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0" s="52" t="s">
        <v>341</v>
      </c>
      <c r="E630" s="33" t="s">
        <v>368</v>
      </c>
      <c r="F630" s="46"/>
      <c r="G630" s="33" t="s">
        <v>216</v>
      </c>
      <c r="H630" s="33" t="s">
        <v>340</v>
      </c>
      <c r="I630" s="45" t="s">
        <v>1065</v>
      </c>
      <c r="J630" s="23" t="s">
        <v>1065</v>
      </c>
      <c r="K6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Row],[Раздел]],G629)),$D$12),CONCATENATE("[SPOILER=",Таблица1[[#This Row],[Раздел]],"]"),""),IF(EXACT(Таблица1[[#This Row],[Подраздел]],H629),"",CONCATENATE(IF(ISBLANK(Таблица1[[#This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Row],[Подраздел]],H631),"",CONCATENATE("[/LIST]",IF(ISBLANK(Таблица1[[#This Row],[Подраздел]]),"","[/SPOILER]"),IF(AND(NOT(EXACT(Таблица1[[#This Row],[Раздел]],G631)),$D$12),"[/SPOILER]",)))))</f>
        <v>[*][URL=http://promebelclub.ru/forum/showthread.php?p=55385&amp;postcount=217]Профиль торговый РОСАЛ. С 1-15[/URL]</v>
      </c>
      <c r="L630" s="33">
        <f>LEN(Таблица1[[#This Row],[Код]])</f>
        <v>110</v>
      </c>
    </row>
    <row r="631" spans="1:12" x14ac:dyDescent="0.25">
      <c r="A631" s="18" t="str">
        <f>IF(OR(AND(Таблица1[[#This Row],[ID сообщения]]=B630,Таблица1[[#This Row],[№ в теме]]=C630),AND(NOT(Таблица1[[#This Row],[ID сообщения]]=B630),NOT(Таблица1[[#This Row],[№ в теме]]=C630))),"",FALSE)</f>
        <v/>
      </c>
      <c r="B63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1" s="52" t="s">
        <v>341</v>
      </c>
      <c r="E631" s="33" t="s">
        <v>369</v>
      </c>
      <c r="F631" s="46"/>
      <c r="G631" s="33" t="s">
        <v>216</v>
      </c>
      <c r="H631" s="33" t="s">
        <v>340</v>
      </c>
      <c r="I631" s="45" t="s">
        <v>1065</v>
      </c>
      <c r="J631" s="23" t="s">
        <v>1065</v>
      </c>
      <c r="K6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Row],[Раздел]],G630)),$D$12),CONCATENATE("[SPOILER=",Таблица1[[#This Row],[Раздел]],"]"),""),IF(EXACT(Таблица1[[#This Row],[Подраздел]],H630),"",CONCATENATE(IF(ISBLANK(Таблица1[[#This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Row],[Подраздел]],H632),"",CONCATENATE("[/LIST]",IF(ISBLANK(Таблица1[[#This Row],[Подраздел]]),"","[/SPOILER]"),IF(AND(NOT(EXACT(Таблица1[[#This Row],[Раздел]],G632)),$D$12),"[/SPOILER]",)))))</f>
        <v>[*][URL=http://promebelclub.ru/forum/showthread.php?p=55385&amp;postcount=217]Профиль торговый РОСАЛ. С 1-16[/URL]</v>
      </c>
      <c r="L631" s="33">
        <f>LEN(Таблица1[[#This Row],[Код]])</f>
        <v>110</v>
      </c>
    </row>
    <row r="632" spans="1:12" x14ac:dyDescent="0.25">
      <c r="A632" s="18" t="str">
        <f>IF(OR(AND(Таблица1[[#This Row],[ID сообщения]]=B631,Таблица1[[#This Row],[№ в теме]]=C631),AND(NOT(Таблица1[[#This Row],[ID сообщения]]=B631),NOT(Таблица1[[#This Row],[№ в теме]]=C631))),"",FALSE)</f>
        <v/>
      </c>
      <c r="B63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2" s="52" t="s">
        <v>341</v>
      </c>
      <c r="E632" s="33" t="s">
        <v>370</v>
      </c>
      <c r="F632" s="46"/>
      <c r="G632" s="33" t="s">
        <v>216</v>
      </c>
      <c r="H632" s="33" t="s">
        <v>340</v>
      </c>
      <c r="I632" s="45" t="s">
        <v>1065</v>
      </c>
      <c r="J632" s="23" t="s">
        <v>1065</v>
      </c>
      <c r="K6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Row],[Раздел]],G631)),$D$12),CONCATENATE("[SPOILER=",Таблица1[[#This Row],[Раздел]],"]"),""),IF(EXACT(Таблица1[[#This Row],[Подраздел]],H631),"",CONCATENATE(IF(ISBLANK(Таблица1[[#This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Row],[Подраздел]],H633),"",CONCATENATE("[/LIST]",IF(ISBLANK(Таблица1[[#This Row],[Подраздел]]),"","[/SPOILER]"),IF(AND(NOT(EXACT(Таблица1[[#This Row],[Раздел]],G633)),$D$12),"[/SPOILER]",)))))</f>
        <v>[*][URL=http://promebelclub.ru/forum/showthread.php?p=55385&amp;postcount=217]Профиль торговый РОСАЛ. С 1-17[/URL]</v>
      </c>
      <c r="L632" s="33">
        <f>LEN(Таблица1[[#This Row],[Код]])</f>
        <v>110</v>
      </c>
    </row>
    <row r="633" spans="1:12" x14ac:dyDescent="0.25">
      <c r="A633" s="18" t="str">
        <f>IF(OR(AND(Таблица1[[#This Row],[ID сообщения]]=B632,Таблица1[[#This Row],[№ в теме]]=C632),AND(NOT(Таблица1[[#This Row],[ID сообщения]]=B632),NOT(Таблица1[[#This Row],[№ в теме]]=C632))),"",FALSE)</f>
        <v/>
      </c>
      <c r="B63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3" s="52" t="s">
        <v>341</v>
      </c>
      <c r="E633" s="33" t="s">
        <v>371</v>
      </c>
      <c r="F633" s="46"/>
      <c r="G633" s="33" t="s">
        <v>216</v>
      </c>
      <c r="H633" s="33" t="s">
        <v>340</v>
      </c>
      <c r="I633" s="45" t="s">
        <v>1065</v>
      </c>
      <c r="J633" s="23" t="s">
        <v>1065</v>
      </c>
      <c r="K6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Row],[Раздел]],G632)),$D$12),CONCATENATE("[SPOILER=",Таблица1[[#This Row],[Раздел]],"]"),""),IF(EXACT(Таблица1[[#This Row],[Подраздел]],H632),"",CONCATENATE(IF(ISBLANK(Таблица1[[#This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Row],[Подраздел]],H634),"",CONCATENATE("[/LIST]",IF(ISBLANK(Таблица1[[#This Row],[Подраздел]]),"","[/SPOILER]"),IF(AND(NOT(EXACT(Таблица1[[#This Row],[Раздел]],G634)),$D$12),"[/SPOILER]",)))))</f>
        <v>[*][URL=http://promebelclub.ru/forum/showthread.php?p=55385&amp;postcount=217]Профиль торговый РОСАЛ. С 1-18[/URL]</v>
      </c>
      <c r="L633" s="33">
        <f>LEN(Таблица1[[#This Row],[Код]])</f>
        <v>110</v>
      </c>
    </row>
    <row r="634" spans="1:12" x14ac:dyDescent="0.25">
      <c r="A634" s="18" t="str">
        <f>IF(OR(AND(Таблица1[[#This Row],[ID сообщения]]=B633,Таблица1[[#This Row],[№ в теме]]=C633),AND(NOT(Таблица1[[#This Row],[ID сообщения]]=B633),NOT(Таблица1[[#This Row],[№ в теме]]=C633))),"",FALSE)</f>
        <v/>
      </c>
      <c r="B63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4" s="52" t="s">
        <v>341</v>
      </c>
      <c r="E634" s="33" t="s">
        <v>372</v>
      </c>
      <c r="F634" s="46"/>
      <c r="G634" s="33" t="s">
        <v>216</v>
      </c>
      <c r="H634" s="33" t="s">
        <v>340</v>
      </c>
      <c r="I634" s="45" t="s">
        <v>1065</v>
      </c>
      <c r="J634" s="23" t="s">
        <v>1065</v>
      </c>
      <c r="K6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Row],[Раздел]],G633)),$D$12),CONCATENATE("[SPOILER=",Таблица1[[#This Row],[Раздел]],"]"),""),IF(EXACT(Таблица1[[#This Row],[Подраздел]],H633),"",CONCATENATE(IF(ISBLANK(Таблица1[[#This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Row],[Подраздел]],H635),"",CONCATENATE("[/LIST]",IF(ISBLANK(Таблица1[[#This Row],[Подраздел]]),"","[/SPOILER]"),IF(AND(NOT(EXACT(Таблица1[[#This Row],[Раздел]],G635)),$D$12),"[/SPOILER]",)))))</f>
        <v>[*][URL=http://promebelclub.ru/forum/showthread.php?p=55385&amp;postcount=217]Профиль торговый РОСАЛ. С 1-19[/URL]</v>
      </c>
      <c r="L634" s="33">
        <f>LEN(Таблица1[[#This Row],[Код]])</f>
        <v>110</v>
      </c>
    </row>
    <row r="635" spans="1:12" x14ac:dyDescent="0.25">
      <c r="A635" s="18" t="str">
        <f>IF(OR(AND(Таблица1[[#This Row],[ID сообщения]]=B634,Таблица1[[#This Row],[№ в теме]]=C634),AND(NOT(Таблица1[[#This Row],[ID сообщения]]=B634),NOT(Таблица1[[#This Row],[№ в теме]]=C634))),"",FALSE)</f>
        <v/>
      </c>
      <c r="B63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5" s="52" t="s">
        <v>341</v>
      </c>
      <c r="E635" s="33" t="s">
        <v>373</v>
      </c>
      <c r="F635" s="46"/>
      <c r="G635" s="33" t="s">
        <v>216</v>
      </c>
      <c r="H635" s="33" t="s">
        <v>340</v>
      </c>
      <c r="I635" s="45" t="s">
        <v>1065</v>
      </c>
      <c r="J635" s="23" t="s">
        <v>1065</v>
      </c>
      <c r="K6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Row],[Раздел]],G634)),$D$12),CONCATENATE("[SPOILER=",Таблица1[[#This Row],[Раздел]],"]"),""),IF(EXACT(Таблица1[[#This Row],[Подраздел]],H634),"",CONCATENATE(IF(ISBLANK(Таблица1[[#This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Row],[Подраздел]],H636),"",CONCATENATE("[/LIST]",IF(ISBLANK(Таблица1[[#This Row],[Подраздел]]),"","[/SPOILER]"),IF(AND(NOT(EXACT(Таблица1[[#This Row],[Раздел]],G636)),$D$12),"[/SPOILER]",)))))</f>
        <v>[*][URL=http://promebelclub.ru/forum/showthread.php?p=55385&amp;postcount=217]Профиль торговый РОСАЛ. С 1-20[/URL]</v>
      </c>
      <c r="L635" s="33">
        <f>LEN(Таблица1[[#This Row],[Код]])</f>
        <v>110</v>
      </c>
    </row>
    <row r="636" spans="1:12" x14ac:dyDescent="0.25">
      <c r="A636" s="18" t="str">
        <f>IF(OR(AND(Таблица1[[#This Row],[ID сообщения]]=B635,Таблица1[[#This Row],[№ в теме]]=C635),AND(NOT(Таблица1[[#This Row],[ID сообщения]]=B635),NOT(Таблица1[[#This Row],[№ в теме]]=C635))),"",FALSE)</f>
        <v/>
      </c>
      <c r="B63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6" s="52" t="s">
        <v>341</v>
      </c>
      <c r="E636" s="33" t="s">
        <v>346</v>
      </c>
      <c r="F636" s="46"/>
      <c r="G636" s="33" t="s">
        <v>216</v>
      </c>
      <c r="H636" s="33" t="s">
        <v>340</v>
      </c>
      <c r="I636" s="45" t="s">
        <v>1065</v>
      </c>
      <c r="J636" s="23" t="s">
        <v>1065</v>
      </c>
      <c r="K6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Row],[Раздел]],G635)),$D$12),CONCATENATE("[SPOILER=",Таблица1[[#This Row],[Раздел]],"]"),""),IF(EXACT(Таблица1[[#This Row],[Подраздел]],H635),"",CONCATENATE(IF(ISBLANK(Таблица1[[#This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Row],[Подраздел]],H637),"",CONCATENATE("[/LIST]",IF(ISBLANK(Таблица1[[#This Row],[Подраздел]]),"","[/SPOILER]"),IF(AND(NOT(EXACT(Таблица1[[#This Row],[Раздел]],G637)),$D$12),"[/SPOILER]",)))))</f>
        <v>[*][URL=http://promebelclub.ru/forum/showthread.php?p=55385&amp;postcount=217]Профиль торговый РОСАЛ. С 2-01 (90)[/URL]</v>
      </c>
      <c r="L636" s="33">
        <f>LEN(Таблица1[[#This Row],[Код]])</f>
        <v>115</v>
      </c>
    </row>
    <row r="637" spans="1:12" x14ac:dyDescent="0.25">
      <c r="A637" s="18" t="str">
        <f>IF(OR(AND(Таблица1[[#This Row],[ID сообщения]]=B636,Таблица1[[#This Row],[№ в теме]]=C636),AND(NOT(Таблица1[[#This Row],[ID сообщения]]=B636),NOT(Таблица1[[#This Row],[№ в теме]]=C636))),"",FALSE)</f>
        <v/>
      </c>
      <c r="B637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7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7" s="52" t="s">
        <v>341</v>
      </c>
      <c r="E637" s="33" t="s">
        <v>347</v>
      </c>
      <c r="F637" s="46"/>
      <c r="G637" s="33" t="s">
        <v>216</v>
      </c>
      <c r="H637" s="33" t="s">
        <v>340</v>
      </c>
      <c r="I637" s="45" t="s">
        <v>1065</v>
      </c>
      <c r="J637" s="23" t="s">
        <v>1065</v>
      </c>
      <c r="K6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Row],[Раздел]],G636)),$D$12),CONCATENATE("[SPOILER=",Таблица1[[#This Row],[Раздел]],"]"),""),IF(EXACT(Таблица1[[#This Row],[Подраздел]],H636),"",CONCATENATE(IF(ISBLANK(Таблица1[[#This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Row],[Подраздел]],H638),"",CONCATENATE("[/LIST]",IF(ISBLANK(Таблица1[[#This Row],[Подраздел]]),"","[/SPOILER]"),IF(AND(NOT(EXACT(Таблица1[[#This Row],[Раздел]],G638)),$D$12),"[/SPOILER]",)))))</f>
        <v>[*][URL=http://promebelclub.ru/forum/showthread.php?p=55385&amp;postcount=217]Профиль торговый РОСАЛ. С 2-02 (135)[/URL]</v>
      </c>
      <c r="L637" s="33">
        <f>LEN(Таблица1[[#This Row],[Код]])</f>
        <v>116</v>
      </c>
    </row>
    <row r="638" spans="1:12" x14ac:dyDescent="0.25">
      <c r="A638" s="18" t="str">
        <f>IF(OR(AND(Таблица1[[#This Row],[ID сообщения]]=B637,Таблица1[[#This Row],[№ в теме]]=C637),AND(NOT(Таблица1[[#This Row],[ID сообщения]]=B637),NOT(Таблица1[[#This Row],[№ в теме]]=C637))),"",FALSE)</f>
        <v/>
      </c>
      <c r="B638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8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8" s="52" t="s">
        <v>341</v>
      </c>
      <c r="E638" s="33" t="s">
        <v>348</v>
      </c>
      <c r="F638" s="46"/>
      <c r="G638" s="33" t="s">
        <v>216</v>
      </c>
      <c r="H638" s="33" t="s">
        <v>340</v>
      </c>
      <c r="I638" s="45" t="s">
        <v>1065</v>
      </c>
      <c r="J638" s="23" t="s">
        <v>1065</v>
      </c>
      <c r="K6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Row],[Раздел]],G637)),$D$12),CONCATENATE("[SPOILER=",Таблица1[[#This Row],[Раздел]],"]"),""),IF(EXACT(Таблица1[[#This Row],[Подраздел]],H637),"",CONCATENATE(IF(ISBLANK(Таблица1[[#This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Row],[Подраздел]],H639),"",CONCATENATE("[/LIST]",IF(ISBLANK(Таблица1[[#This Row],[Подраздел]]),"","[/SPOILER]"),IF(AND(NOT(EXACT(Таблица1[[#This Row],[Раздел]],G639)),$D$12),"[/SPOILER]",)))))</f>
        <v>[*][URL=http://promebelclub.ru/forum/showthread.php?p=55385&amp;postcount=217]Профиль торговый РОСАЛ. С 2-03 (90 проходной)[/URL]</v>
      </c>
      <c r="L638" s="33">
        <f>LEN(Таблица1[[#This Row],[Код]])</f>
        <v>125</v>
      </c>
    </row>
    <row r="639" spans="1:12" x14ac:dyDescent="0.25">
      <c r="A639" s="18" t="str">
        <f>IF(OR(AND(Таблица1[[#This Row],[ID сообщения]]=B638,Таблица1[[#This Row],[№ в теме]]=C638),AND(NOT(Таблица1[[#This Row],[ID сообщения]]=B638),NOT(Таблица1[[#This Row],[№ в теме]]=C638))),"",FALSE)</f>
        <v/>
      </c>
      <c r="B63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3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39" s="52" t="s">
        <v>341</v>
      </c>
      <c r="E639" s="33" t="s">
        <v>349</v>
      </c>
      <c r="F639" s="46"/>
      <c r="G639" s="33" t="s">
        <v>216</v>
      </c>
      <c r="H639" s="33" t="s">
        <v>340</v>
      </c>
      <c r="I639" s="45" t="s">
        <v>1065</v>
      </c>
      <c r="J639" s="23" t="s">
        <v>1065</v>
      </c>
      <c r="K6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Row],[Раздел]],G638)),$D$12),CONCATENATE("[SPOILER=",Таблица1[[#This Row],[Раздел]],"]"),""),IF(EXACT(Таблица1[[#This Row],[Подраздел]],H638),"",CONCATENATE(IF(ISBLANK(Таблица1[[#This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Row],[Подраздел]],H640),"",CONCATENATE("[/LIST]",IF(ISBLANK(Таблица1[[#This Row],[Подраздел]]),"","[/SPOILER]"),IF(AND(NOT(EXACT(Таблица1[[#This Row],[Раздел]],G640)),$D$12),"[/SPOILER]",)))))</f>
        <v>[*][URL=http://promebelclub.ru/forum/showthread.php?p=55385&amp;postcount=217]Профиль торговый РОСАЛ. С 2-09 (135 проходной)[/URL]</v>
      </c>
      <c r="L639" s="33">
        <f>LEN(Таблица1[[#This Row],[Код]])</f>
        <v>126</v>
      </c>
    </row>
    <row r="640" spans="1:12" x14ac:dyDescent="0.25">
      <c r="A640" s="18" t="str">
        <f>IF(OR(AND(Таблица1[[#This Row],[ID сообщения]]=B639,Таблица1[[#This Row],[№ в теме]]=C639),AND(NOT(Таблица1[[#This Row],[ID сообщения]]=B639),NOT(Таблица1[[#This Row],[№ в теме]]=C639))),"",FALSE)</f>
        <v/>
      </c>
      <c r="B64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4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40" s="52" t="s">
        <v>341</v>
      </c>
      <c r="E640" s="33" t="s">
        <v>350</v>
      </c>
      <c r="F640" s="46"/>
      <c r="G640" s="33" t="s">
        <v>216</v>
      </c>
      <c r="H640" s="33" t="s">
        <v>340</v>
      </c>
      <c r="I640" s="45" t="s">
        <v>1065</v>
      </c>
      <c r="J640" s="23" t="s">
        <v>1065</v>
      </c>
      <c r="K6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Row],[Раздел]],G639)),$D$12),CONCATENATE("[SPOILER=",Таблица1[[#This Row],[Раздел]],"]"),""),IF(EXACT(Таблица1[[#This Row],[Подраздел]],H639),"",CONCATENATE(IF(ISBLANK(Таблица1[[#This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Row],[Подраздел]],H641),"",CONCATENATE("[/LIST]",IF(ISBLANK(Таблица1[[#This Row],[Подраздел]]),"","[/SPOILER]"),IF(AND(NOT(EXACT(Таблица1[[#This Row],[Раздел]],G641)),$D$12),"[/SPOILER]",)))))</f>
        <v>[*][URL=http://promebelclub.ru/forum/showthread.php?p=55385&amp;postcount=217]Профиль торговый РОСАЛ. С 4-02 (Втулка для С 1-02)[/URL]</v>
      </c>
      <c r="L640" s="33">
        <f>LEN(Таблица1[[#This Row],[Код]])</f>
        <v>130</v>
      </c>
    </row>
    <row r="641" spans="1:12" x14ac:dyDescent="0.25">
      <c r="A641" s="18" t="str">
        <f>IF(OR(AND(Таблица1[[#This Row],[ID сообщения]]=B640,Таблица1[[#This Row],[№ в теме]]=C640),AND(NOT(Таблица1[[#This Row],[ID сообщения]]=B640),NOT(Таблица1[[#This Row],[№ в теме]]=C640))),"",FALSE)</f>
        <v/>
      </c>
      <c r="B64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4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41" s="52" t="s">
        <v>341</v>
      </c>
      <c r="E641" s="33" t="s">
        <v>351</v>
      </c>
      <c r="F641" s="46"/>
      <c r="G641" s="33" t="s">
        <v>216</v>
      </c>
      <c r="H641" s="33" t="s">
        <v>340</v>
      </c>
      <c r="I641" s="45" t="s">
        <v>1065</v>
      </c>
      <c r="J641" s="23" t="s">
        <v>1065</v>
      </c>
      <c r="K6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Row],[Раздел]],G640)),$D$12),CONCATENATE("[SPOILER=",Таблица1[[#This Row],[Раздел]],"]"),""),IF(EXACT(Таблица1[[#This Row],[Подраздел]],H640),"",CONCATENATE(IF(ISBLANK(Таблица1[[#This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Row],[Подраздел]],H642),"",CONCATENATE("[/LIST]",IF(ISBLANK(Таблица1[[#This Row],[Подраздел]]),"","[/SPOILER]"),IF(AND(NOT(EXACT(Таблица1[[#This Row],[Раздел]],G642)),$D$12),"[/SPOILER]",)))))</f>
        <v>[*][URL=http://promebelclub.ru/forum/showthread.php?p=55385&amp;postcount=217]Профиль торговый РОСАЛ. С 4-04 (Втулка для С 1-04)[/URL]</v>
      </c>
      <c r="L641" s="33">
        <f>LEN(Таблица1[[#This Row],[Код]])</f>
        <v>130</v>
      </c>
    </row>
    <row r="642" spans="1:12" x14ac:dyDescent="0.25">
      <c r="A642" s="18" t="str">
        <f>IF(OR(AND(Таблица1[[#This Row],[ID сообщения]]=B641,Таблица1[[#This Row],[№ в теме]]=C641),AND(NOT(Таблица1[[#This Row],[ID сообщения]]=B641),NOT(Таблица1[[#This Row],[№ в теме]]=C641))),"",FALSE)</f>
        <v/>
      </c>
      <c r="B64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4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42" s="52" t="s">
        <v>341</v>
      </c>
      <c r="E642" s="33" t="s">
        <v>352</v>
      </c>
      <c r="F642" s="46"/>
      <c r="G642" s="33" t="s">
        <v>216</v>
      </c>
      <c r="H642" s="33" t="s">
        <v>340</v>
      </c>
      <c r="I642" s="45" t="s">
        <v>1065</v>
      </c>
      <c r="J642" s="23" t="s">
        <v>1065</v>
      </c>
      <c r="K6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Row],[Раздел]],G641)),$D$12),CONCATENATE("[SPOILER=",Таблица1[[#This Row],[Раздел]],"]"),""),IF(EXACT(Таблица1[[#This Row],[Подраздел]],H641),"",CONCATENATE(IF(ISBLANK(Таблица1[[#This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Row],[Подраздел]],H643),"",CONCATENATE("[/LIST]",IF(ISBLANK(Таблица1[[#This Row],[Подраздел]]),"","[/SPOILER]"),IF(AND(NOT(EXACT(Таблица1[[#This Row],[Раздел]],G643)),$D$12),"[/SPOILER]",)))))</f>
        <v>[*][URL=http://promebelclub.ru/forum/showthread.php?p=55385&amp;postcount=217]Профиль торговый РОСАЛ. С 4-10 (Втулка для С 1-10)[/URL]</v>
      </c>
      <c r="L642" s="33">
        <f>LEN(Таблица1[[#This Row],[Код]])</f>
        <v>130</v>
      </c>
    </row>
    <row r="643" spans="1:12" x14ac:dyDescent="0.25">
      <c r="A643" s="18" t="str">
        <f>IF(OR(AND(Таблица1[[#This Row],[ID сообщения]]=B642,Таблица1[[#This Row],[№ в теме]]=C642),AND(NOT(Таблица1[[#This Row],[ID сообщения]]=B642),NOT(Таблица1[[#This Row],[№ в теме]]=C642))),"",FALSE)</f>
        <v/>
      </c>
      <c r="B64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4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43" s="52" t="s">
        <v>341</v>
      </c>
      <c r="E643" s="33" t="s">
        <v>353</v>
      </c>
      <c r="F643" s="46"/>
      <c r="G643" s="33" t="s">
        <v>216</v>
      </c>
      <c r="H643" s="33" t="s">
        <v>340</v>
      </c>
      <c r="I643" s="45" t="s">
        <v>1065</v>
      </c>
      <c r="J643" s="23" t="s">
        <v>1065</v>
      </c>
      <c r="K6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Row],[Раздел]],G642)),$D$12),CONCATENATE("[SPOILER=",Таблица1[[#This Row],[Раздел]],"]"),""),IF(EXACT(Таблица1[[#This Row],[Подраздел]],H642),"",CONCATENATE(IF(ISBLANK(Таблица1[[#This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Row],[Подраздел]],H644),"",CONCATENATE("[/LIST]",IF(ISBLANK(Таблица1[[#This Row],[Подраздел]]),"","[/SPOILER]"),IF(AND(NOT(EXACT(Таблица1[[#This Row],[Раздел]],G644)),$D$12),"[/SPOILER]",)))))</f>
        <v>[*][URL=http://promebelclub.ru/forum/showthread.php?p=55385&amp;postcount=217]Профиль торговый РОСАЛ. С 4-15 (Втулка для С 1-15)[/URL]</v>
      </c>
      <c r="L643" s="33">
        <f>LEN(Таблица1[[#This Row],[Код]])</f>
        <v>130</v>
      </c>
    </row>
    <row r="644" spans="1:12" x14ac:dyDescent="0.25">
      <c r="A644" s="18" t="str">
        <f>IF(OR(AND(Таблица1[[#This Row],[ID сообщения]]=B643,Таблица1[[#This Row],[№ в теме]]=C643),AND(NOT(Таблица1[[#This Row],[ID сообщения]]=B643),NOT(Таблица1[[#This Row],[№ в теме]]=C643))),"",FALSE)</f>
        <v/>
      </c>
      <c r="B64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4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44" s="52" t="s">
        <v>341</v>
      </c>
      <c r="E644" s="33" t="s">
        <v>374</v>
      </c>
      <c r="F644" s="46"/>
      <c r="G644" s="33" t="s">
        <v>216</v>
      </c>
      <c r="H644" s="33" t="s">
        <v>340</v>
      </c>
      <c r="I644" s="45" t="s">
        <v>1065</v>
      </c>
      <c r="J644" s="23" t="s">
        <v>1065</v>
      </c>
      <c r="K6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Row],[Раздел]],G643)),$D$12),CONCATENATE("[SPOILER=",Таблица1[[#This Row],[Раздел]],"]"),""),IF(EXACT(Таблица1[[#This Row],[Подраздел]],H643),"",CONCATENATE(IF(ISBLANK(Таблица1[[#This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Row],[Подраздел]],H645),"",CONCATENATE("[/LIST]",IF(ISBLANK(Таблица1[[#This Row],[Подраздел]]),"","[/SPOILER]"),IF(AND(NOT(EXACT(Таблица1[[#This Row],[Раздел]],G645)),$D$12),"[/SPOILER]",)))))</f>
        <v>[*][URL=http://promebelclub.ru/forum/showthread.php?p=55385&amp;postcount=217]Профиль торговый РОСАЛ. Труба квадратная М 1-03[/URL]</v>
      </c>
      <c r="L644" s="33">
        <f>LEN(Таблица1[[#This Row],[Код]])</f>
        <v>127</v>
      </c>
    </row>
    <row r="645" spans="1:12" x14ac:dyDescent="0.25">
      <c r="A645" s="18" t="str">
        <f>IF(OR(AND(Таблица1[[#This Row],[ID сообщения]]=B644,Таблица1[[#This Row],[№ в теме]]=C644),AND(NOT(Таблица1[[#This Row],[ID сообщения]]=B644),NOT(Таблица1[[#This Row],[№ в теме]]=C644))),"",FALSE)</f>
        <v/>
      </c>
      <c r="B645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45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45" s="52" t="s">
        <v>256</v>
      </c>
      <c r="E645" s="33" t="s">
        <v>1499</v>
      </c>
      <c r="F645" s="46" t="s">
        <v>1093</v>
      </c>
      <c r="G645" s="33" t="s">
        <v>216</v>
      </c>
      <c r="H645" s="33" t="s">
        <v>340</v>
      </c>
      <c r="I645" s="45" t="s">
        <v>1065</v>
      </c>
      <c r="J645" s="46" t="s">
        <v>471</v>
      </c>
      <c r="K6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Row],[Раздел]],G644)),$D$12),CONCATENATE("[SPOILER=",Таблица1[[#This Row],[Раздел]],"]"),""),IF(EXACT(Таблица1[[#This Row],[Подраздел]],H644),"",CONCATENATE(IF(ISBLANK(Таблица1[[#This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Row],[Подраздел]],H646),"",CONCATENATE("[/LIST]",IF(ISBLANK(Таблица1[[#This Row],[Подраздел]]),"","[/SPOILER]"),IF(AND(NOT(EXACT(Таблица1[[#This Row],[Раздел]],G646)),$D$12),"[/SPOILER]",)))))</f>
        <v>[*][B][COLOR=Silver][FRW][/COLOR][/B] [URL=http://promebelclub.ru/forum/showthread.php?p=188517&amp;postcount=481]Система Neofix Channel N-112 L-2400 [/URL]</v>
      </c>
      <c r="L645" s="33">
        <f>LEN(Таблица1[[#This Row],[Код]])</f>
        <v>152</v>
      </c>
    </row>
    <row r="646" spans="1:12" x14ac:dyDescent="0.25">
      <c r="A646" s="18" t="str">
        <f>IF(OR(AND(Таблица1[[#This Row],[ID сообщения]]=B645,Таблица1[[#This Row],[№ в теме]]=C645),AND(NOT(Таблица1[[#This Row],[ID сообщения]]=B645),NOT(Таблица1[[#This Row],[№ в теме]]=C645))),"",FALSE)</f>
        <v/>
      </c>
      <c r="B646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46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46" s="52" t="s">
        <v>256</v>
      </c>
      <c r="E646" s="33" t="s">
        <v>1500</v>
      </c>
      <c r="F646" s="46" t="s">
        <v>1093</v>
      </c>
      <c r="G646" s="33" t="s">
        <v>216</v>
      </c>
      <c r="H646" s="33" t="s">
        <v>340</v>
      </c>
      <c r="I646" s="45" t="s">
        <v>1065</v>
      </c>
      <c r="J646" s="46" t="s">
        <v>471</v>
      </c>
      <c r="K6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Row],[Раздел]],G645)),$D$12),CONCATENATE("[SPOILER=",Таблица1[[#This Row],[Раздел]],"]"),""),IF(EXACT(Таблица1[[#This Row],[Подраздел]],H645),"",CONCATENATE(IF(ISBLANK(Таблица1[[#This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Row],[Подраздел]],H647),"",CONCATENATE("[/LIST]",IF(ISBLANK(Таблица1[[#This Row],[Подраздел]]),"","[/SPOILER]"),IF(AND(NOT(EXACT(Таблица1[[#This Row],[Раздел]],G647)),$D$12),"[/SPOILER]",)))))</f>
        <v>[*][B][COLOR=Silver][FRW][/COLOR][/B] [URL=http://promebelclub.ru/forum/showthread.php?p=188517&amp;postcount=481]Система Neofix Channel N-12 L-2400 [/URL]</v>
      </c>
      <c r="L646" s="33">
        <f>LEN(Таблица1[[#This Row],[Код]])</f>
        <v>151</v>
      </c>
    </row>
    <row r="647" spans="1:12" x14ac:dyDescent="0.25">
      <c r="A647" s="18" t="str">
        <f>IF(OR(AND(Таблица1[[#This Row],[ID сообщения]]=B646,Таблица1[[#This Row],[№ в теме]]=C646),AND(NOT(Таблица1[[#This Row],[ID сообщения]]=B646),NOT(Таблица1[[#This Row],[№ в теме]]=C646))),"",FALSE)</f>
        <v/>
      </c>
      <c r="B647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47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47" s="52" t="s">
        <v>256</v>
      </c>
      <c r="E647" s="33" t="s">
        <v>1501</v>
      </c>
      <c r="F647" s="46" t="s">
        <v>1093</v>
      </c>
      <c r="G647" s="33" t="s">
        <v>216</v>
      </c>
      <c r="H647" s="33" t="s">
        <v>340</v>
      </c>
      <c r="I647" s="45" t="s">
        <v>1065</v>
      </c>
      <c r="J647" s="46" t="s">
        <v>471</v>
      </c>
      <c r="K6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Row],[Раздел]],G646)),$D$12),CONCATENATE("[SPOILER=",Таблица1[[#This Row],[Раздел]],"]"),""),IF(EXACT(Таблица1[[#This Row],[Подраздел]],H646),"",CONCATENATE(IF(ISBLANK(Таблица1[[#This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Row],[Подраздел]],H648),"",CONCATENATE("[/LIST]",IF(ISBLANK(Таблица1[[#This Row],[Подраздел]]),"","[/SPOILER]"),IF(AND(NOT(EXACT(Таблица1[[#This Row],[Раздел]],G648)),$D$12),"[/SPOILER]",)))))</f>
        <v>[*][B][COLOR=Silver][FRW][/COLOR][/B] [URL=http://promebelclub.ru/forum/showthread.php?p=188517&amp;postcount=481]Система Neofix Channel N-14 L-2400 [/URL]</v>
      </c>
      <c r="L647" s="33">
        <f>LEN(Таблица1[[#This Row],[Код]])</f>
        <v>151</v>
      </c>
    </row>
    <row r="648" spans="1:12" x14ac:dyDescent="0.25">
      <c r="A648" s="18" t="str">
        <f>IF(OR(AND(Таблица1[[#This Row],[ID сообщения]]=B647,Таблица1[[#This Row],[№ в теме]]=C647),AND(NOT(Таблица1[[#This Row],[ID сообщения]]=B647),NOT(Таблица1[[#This Row],[№ в теме]]=C647))),"",FALSE)</f>
        <v/>
      </c>
      <c r="B648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48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48" s="52" t="s">
        <v>256</v>
      </c>
      <c r="E648" s="33" t="s">
        <v>1502</v>
      </c>
      <c r="F648" s="46" t="s">
        <v>1093</v>
      </c>
      <c r="G648" s="33" t="s">
        <v>216</v>
      </c>
      <c r="H648" s="33" t="s">
        <v>340</v>
      </c>
      <c r="I648" s="45" t="s">
        <v>1065</v>
      </c>
      <c r="J648" s="46" t="s">
        <v>471</v>
      </c>
      <c r="K6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Row],[Раздел]],G647)),$D$12),CONCATENATE("[SPOILER=",Таблица1[[#This Row],[Раздел]],"]"),""),IF(EXACT(Таблица1[[#This Row],[Подраздел]],H647),"",CONCATENATE(IF(ISBLANK(Таблица1[[#This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Row],[Подраздел]],H649),"",CONCATENATE("[/LIST]",IF(ISBLANK(Таблица1[[#This Row],[Подраздел]]),"","[/SPOILER]"),IF(AND(NOT(EXACT(Таблица1[[#This Row],[Раздел]],G649)),$D$12),"[/SPOILER]",)))))</f>
        <v>[*][B][COLOR=Silver][FRW][/COLOR][/B] [URL=http://promebelclub.ru/forum/showthread.php?p=188517&amp;postcount=481]Система Neofix Channel N-142 L-2400 [/URL]</v>
      </c>
      <c r="L648" s="33">
        <f>LEN(Таблица1[[#This Row],[Код]])</f>
        <v>152</v>
      </c>
    </row>
    <row r="649" spans="1:12" x14ac:dyDescent="0.25">
      <c r="A649" s="18" t="str">
        <f>IF(OR(AND(Таблица1[[#This Row],[ID сообщения]]=B648,Таблица1[[#This Row],[№ в теме]]=C648),AND(NOT(Таблица1[[#This Row],[ID сообщения]]=B648),NOT(Таблица1[[#This Row],[№ в теме]]=C648))),"",FALSE)</f>
        <v/>
      </c>
      <c r="B649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49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49" s="52" t="s">
        <v>256</v>
      </c>
      <c r="E649" s="33" t="s">
        <v>1503</v>
      </c>
      <c r="F649" s="46" t="s">
        <v>1093</v>
      </c>
      <c r="G649" s="33" t="s">
        <v>216</v>
      </c>
      <c r="H649" s="33" t="s">
        <v>340</v>
      </c>
      <c r="I649" s="45" t="s">
        <v>1065</v>
      </c>
      <c r="J649" s="46" t="s">
        <v>471</v>
      </c>
      <c r="K6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Row],[Раздел]],G648)),$D$12),CONCATENATE("[SPOILER=",Таблица1[[#This Row],[Раздел]],"]"),""),IF(EXACT(Таблица1[[#This Row],[Подраздел]],H648),"",CONCATENATE(IF(ISBLANK(Таблица1[[#This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Row],[Подраздел]],H650),"",CONCATENATE("[/LIST]",IF(ISBLANK(Таблица1[[#This Row],[Подраздел]]),"","[/SPOILER]"),IF(AND(NOT(EXACT(Таблица1[[#This Row],[Раздел]],G650)),$D$12),"[/SPOILER]",)))))</f>
        <v>[*][B][COLOR=Silver][FRW][/COLOR][/B] [URL=http://promebelclub.ru/forum/showthread.php?p=188517&amp;postcount=481]Система Neofix Channel N-6 L-2400 [/URL]</v>
      </c>
      <c r="L649" s="33">
        <f>LEN(Таблица1[[#This Row],[Код]])</f>
        <v>150</v>
      </c>
    </row>
    <row r="650" spans="1:12" x14ac:dyDescent="0.25">
      <c r="A650" s="18" t="str">
        <f>IF(OR(AND(Таблица1[[#This Row],[ID сообщения]]=B649,Таблица1[[#This Row],[№ в теме]]=C649),AND(NOT(Таблица1[[#This Row],[ID сообщения]]=B649),NOT(Таблица1[[#This Row],[№ в теме]]=C649))),"",FALSE)</f>
        <v/>
      </c>
      <c r="B650" s="30">
        <f>1*MID(Таблица1[[#This Row],[Ссылка]],FIND("=",Таблица1[[#This Row],[Ссылка]])+1,FIND("&amp;",Таблица1[[#This Row],[Ссылка]])-FIND("=",Таблица1[[#This Row],[Ссылка]])-1)</f>
        <v>53577</v>
      </c>
      <c r="C650" s="30">
        <f>1*MID(Таблица1[[#This Row],[Ссылка]],FIND("&amp;",Таблица1[[#This Row],[Ссылка]])+11,LEN(Таблица1[[#This Row],[Ссылка]])-FIND("&amp;",Таблица1[[#This Row],[Ссылка]])+10)</f>
        <v>205</v>
      </c>
      <c r="D650" s="52" t="s">
        <v>555</v>
      </c>
      <c r="E650" s="33" t="s">
        <v>563</v>
      </c>
      <c r="F650" s="46"/>
      <c r="G650" s="33" t="s">
        <v>216</v>
      </c>
      <c r="H650" s="33" t="s">
        <v>340</v>
      </c>
      <c r="I650" s="45" t="s">
        <v>1065</v>
      </c>
      <c r="J650" s="23" t="s">
        <v>1065</v>
      </c>
      <c r="K6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Row],[Раздел]],G649)),$D$12),CONCATENATE("[SPOILER=",Таблица1[[#This Row],[Раздел]],"]"),""),IF(EXACT(Таблица1[[#This Row],[Подраздел]],H649),"",CONCATENATE(IF(ISBLANK(Таблица1[[#This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Row],[Подраздел]],H651),"",CONCATENATE("[/LIST]",IF(ISBLANK(Таблица1[[#This Row],[Подраздел]]),"","[/SPOILER]"),IF(AND(NOT(EXACT(Таблица1[[#This Row],[Раздел]],G651)),$D$12),"[/SPOILER]",)))))</f>
        <v>[*][URL=http://promebelclub.ru/forum/showthread.php?p=53577&amp;postcount=205]Соединения труб D25 МИКРОН[/URL]</v>
      </c>
      <c r="L650" s="33">
        <f>LEN(Таблица1[[#This Row],[Код]])</f>
        <v>106</v>
      </c>
    </row>
    <row r="651" spans="1:12" x14ac:dyDescent="0.25">
      <c r="A651" s="18" t="str">
        <f>IF(OR(AND(Таблица1[[#This Row],[ID сообщения]]=B650,Таблица1[[#This Row],[№ в теме]]=C650),AND(NOT(Таблица1[[#This Row],[ID сообщения]]=B650),NOT(Таблица1[[#This Row],[№ в теме]]=C650))),"",FALSE)</f>
        <v/>
      </c>
      <c r="B651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51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51" s="52" t="s">
        <v>256</v>
      </c>
      <c r="E651" s="33" t="s">
        <v>1504</v>
      </c>
      <c r="F651" s="46" t="s">
        <v>1093</v>
      </c>
      <c r="G651" s="33" t="s">
        <v>216</v>
      </c>
      <c r="H651" s="33" t="s">
        <v>340</v>
      </c>
      <c r="I651" s="45" t="s">
        <v>1065</v>
      </c>
      <c r="J651" s="46" t="s">
        <v>471</v>
      </c>
      <c r="K6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Row],[Раздел]],G650)),$D$12),CONCATENATE("[SPOILER=",Таблица1[[#This Row],[Раздел]],"]"),""),IF(EXACT(Таблица1[[#This Row],[Подраздел]],H650),"",CONCATENATE(IF(ISBLANK(Таблица1[[#This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Row],[Подраздел]],H652),"",CONCATENATE("[/LIST]",IF(ISBLANK(Таблица1[[#This Row],[Подраздел]]),"","[/SPOILER]"),IF(AND(NOT(EXACT(Таблица1[[#This Row],[Раздел]],G652)),$D$12),"[/SPOILER]",)))))</f>
        <v>[*][B][COLOR=Silver][FRW][/COLOR][/B] [URL=http://promebelclub.ru/forum/showthread.php?p=188517&amp;postcount=481]Соединитель Primo type 1 [/URL]</v>
      </c>
      <c r="L651" s="33">
        <f>LEN(Таблица1[[#This Row],[Код]])</f>
        <v>141</v>
      </c>
    </row>
    <row r="652" spans="1:12" x14ac:dyDescent="0.25">
      <c r="A652" s="18" t="str">
        <f>IF(OR(AND(Таблица1[[#This Row],[ID сообщения]]=B651,Таблица1[[#This Row],[№ в теме]]=C651),AND(NOT(Таблица1[[#This Row],[ID сообщения]]=B651),NOT(Таблица1[[#This Row],[№ в теме]]=C651))),"",FALSE)</f>
        <v/>
      </c>
      <c r="B652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52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52" s="52" t="s">
        <v>256</v>
      </c>
      <c r="E652" s="33" t="s">
        <v>1505</v>
      </c>
      <c r="F652" s="46" t="s">
        <v>1093</v>
      </c>
      <c r="G652" s="33" t="s">
        <v>216</v>
      </c>
      <c r="H652" s="33" t="s">
        <v>340</v>
      </c>
      <c r="I652" s="45" t="s">
        <v>1065</v>
      </c>
      <c r="J652" s="46" t="s">
        <v>471</v>
      </c>
      <c r="K6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Row],[Раздел]],G651)),$D$12),CONCATENATE("[SPOILER=",Таблица1[[#This Row],[Раздел]],"]"),""),IF(EXACT(Таблица1[[#This Row],[Подраздел]],H651),"",CONCATENATE(IF(ISBLANK(Таблица1[[#This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Row],[Подраздел]],H653),"",CONCATENATE("[/LIST]",IF(ISBLANK(Таблица1[[#This Row],[Подраздел]]),"","[/SPOILER]"),IF(AND(NOT(EXACT(Таблица1[[#This Row],[Раздел]],G653)),$D$12),"[/SPOILER]",)))))</f>
        <v>[*][B][COLOR=Silver][FRW][/COLOR][/B] [URL=http://promebelclub.ru/forum/showthread.php?p=188517&amp;postcount=481]Соединитель Primo type 2 [/URL]</v>
      </c>
      <c r="L652" s="33">
        <f>LEN(Таблица1[[#This Row],[Код]])</f>
        <v>141</v>
      </c>
    </row>
    <row r="653" spans="1:12" x14ac:dyDescent="0.25">
      <c r="A653" s="18" t="str">
        <f>IF(OR(AND(Таблица1[[#This Row],[ID сообщения]]=B652,Таблица1[[#This Row],[№ в теме]]=C652),AND(NOT(Таблица1[[#This Row],[ID сообщения]]=B652),NOT(Таблица1[[#This Row],[№ в теме]]=C652))),"",FALSE)</f>
        <v/>
      </c>
      <c r="B653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53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53" s="52" t="s">
        <v>256</v>
      </c>
      <c r="E653" s="33" t="s">
        <v>1506</v>
      </c>
      <c r="F653" s="46" t="s">
        <v>1093</v>
      </c>
      <c r="G653" s="33" t="s">
        <v>216</v>
      </c>
      <c r="H653" s="33" t="s">
        <v>340</v>
      </c>
      <c r="I653" s="45" t="s">
        <v>1065</v>
      </c>
      <c r="J653" s="46" t="s">
        <v>471</v>
      </c>
      <c r="K6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Row],[Раздел]],G652)),$D$12),CONCATENATE("[SPOILER=",Таблица1[[#This Row],[Раздел]],"]"),""),IF(EXACT(Таблица1[[#This Row],[Подраздел]],H652),"",CONCATENATE(IF(ISBLANK(Таблица1[[#This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Row],[Подраздел]],H654),"",CONCATENATE("[/LIST]",IF(ISBLANK(Таблица1[[#This Row],[Подраздел]]),"","[/SPOILER]"),IF(AND(NOT(EXACT(Таблица1[[#This Row],[Раздел]],G654)),$D$12),"[/SPOILER]",)))))</f>
        <v>[*][B][COLOR=Silver][FRW][/COLOR][/B] [URL=http://promebelclub.ru/forum/showthread.php?p=188517&amp;postcount=481]Соединитель Primo type 3 [/URL]</v>
      </c>
      <c r="L653" s="33">
        <f>LEN(Таблица1[[#This Row],[Код]])</f>
        <v>141</v>
      </c>
    </row>
    <row r="654" spans="1:12" s="19" customFormat="1" x14ac:dyDescent="0.25">
      <c r="A654" s="18" t="str">
        <f>IF(OR(AND(Таблица1[[#This Row],[ID сообщения]]=B653,Таблица1[[#This Row],[№ в теме]]=C653),AND(NOT(Таблица1[[#This Row],[ID сообщения]]=B653),NOT(Таблица1[[#This Row],[№ в теме]]=C653))),"",FALSE)</f>
        <v/>
      </c>
      <c r="B654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54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54" s="52" t="s">
        <v>256</v>
      </c>
      <c r="E654" s="33" t="s">
        <v>1507</v>
      </c>
      <c r="F654" s="46" t="s">
        <v>1093</v>
      </c>
      <c r="G654" s="33" t="s">
        <v>216</v>
      </c>
      <c r="H654" s="33" t="s">
        <v>340</v>
      </c>
      <c r="I654" s="45" t="s">
        <v>1065</v>
      </c>
      <c r="J654" s="46" t="s">
        <v>471</v>
      </c>
      <c r="K6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Row],[Раздел]],G653)),$D$12),CONCATENATE("[SPOILER=",Таблица1[[#This Row],[Раздел]],"]"),""),IF(EXACT(Таблица1[[#This Row],[Подраздел]],H653),"",CONCATENATE(IF(ISBLANK(Таблица1[[#This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Row],[Подраздел]],H655),"",CONCATENATE("[/LIST]",IF(ISBLANK(Таблица1[[#This Row],[Подраздел]]),"","[/SPOILER]"),IF(AND(NOT(EXACT(Таблица1[[#This Row],[Раздел]],G655)),$D$12),"[/SPOILER]",)))))</f>
        <v>[*][B][COLOR=Silver][FRW][/COLOR][/B] [URL=http://promebelclub.ru/forum/showthread.php?p=188517&amp;postcount=481]Соединитель Primo type 5 [/URL]</v>
      </c>
      <c r="L654" s="33">
        <f>LEN(Таблица1[[#This Row],[Код]])</f>
        <v>141</v>
      </c>
    </row>
    <row r="655" spans="1:12" x14ac:dyDescent="0.25">
      <c r="A655" s="18" t="str">
        <f>IF(OR(AND(Таблица1[[#This Row],[ID сообщения]]=B654,Таблица1[[#This Row],[№ в теме]]=C654),AND(NOT(Таблица1[[#This Row],[ID сообщения]]=B654),NOT(Таблица1[[#This Row],[№ в теме]]=C654))),"",FALSE)</f>
        <v/>
      </c>
      <c r="B65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5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55" s="52" t="s">
        <v>341</v>
      </c>
      <c r="E655" s="51" t="s">
        <v>342</v>
      </c>
      <c r="F655" s="46"/>
      <c r="G655" s="33" t="s">
        <v>216</v>
      </c>
      <c r="H655" s="33" t="s">
        <v>340</v>
      </c>
      <c r="I655" s="45" t="s">
        <v>1065</v>
      </c>
      <c r="J655" s="23" t="s">
        <v>1065</v>
      </c>
      <c r="K6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Row],[Раздел]],G654)),$D$12),CONCATENATE("[SPOILER=",Таблица1[[#This Row],[Раздел]],"]"),""),IF(EXACT(Таблица1[[#This Row],[Подраздел]],H654),"",CONCATENATE(IF(ISBLANK(Таблица1[[#This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Row],[Подраздел]],H656),"",CONCATENATE("[/LIST]",IF(ISBLANK(Таблица1[[#This Row],[Подраздел]]),"","[/SPOILER]"),IF(AND(NOT(EXACT(Таблица1[[#This Row],[Раздел]],G656)),$D$12),"[/SPOILER]",)))))</f>
        <v>[*][URL=http://promebelclub.ru/forum/showthread.php?p=55385&amp;postcount=217]Труба квадратная 25х25[/URL]</v>
      </c>
      <c r="L655" s="33">
        <f>LEN(Таблица1[[#This Row],[Код]])</f>
        <v>102</v>
      </c>
    </row>
    <row r="656" spans="1:12" x14ac:dyDescent="0.25">
      <c r="A656" s="18" t="str">
        <f>IF(OR(AND(Таблица1[[#This Row],[ID сообщения]]=B655,Таблица1[[#This Row],[№ в теме]]=C655),AND(NOT(Таблица1[[#This Row],[ID сообщения]]=B655),NOT(Таблица1[[#This Row],[№ в теме]]=C655))),"",FALSE)</f>
        <v/>
      </c>
      <c r="B656" s="30">
        <f>1*MID(Таблица1[[#This Row],[Ссылка]],FIND("=",Таблица1[[#This Row],[Ссылка]])+1,FIND("&amp;",Таблица1[[#This Row],[Ссылка]])-FIND("=",Таблица1[[#This Row],[Ссылка]])-1)</f>
        <v>56017</v>
      </c>
      <c r="C656" s="30">
        <f>1*MID(Таблица1[[#This Row],[Ссылка]],FIND("&amp;",Таблица1[[#This Row],[Ссылка]])+11,LEN(Таблица1[[#This Row],[Ссылка]])-FIND("&amp;",Таблица1[[#This Row],[Ссылка]])+10)</f>
        <v>220</v>
      </c>
      <c r="D656" s="52" t="s">
        <v>529</v>
      </c>
      <c r="E656" s="33" t="s">
        <v>528</v>
      </c>
      <c r="F656" s="46"/>
      <c r="G656" s="33" t="s">
        <v>216</v>
      </c>
      <c r="H656" s="33" t="s">
        <v>340</v>
      </c>
      <c r="I656" s="45" t="s">
        <v>1065</v>
      </c>
      <c r="J656" s="46" t="s">
        <v>471</v>
      </c>
      <c r="K6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Row],[Раздел]],G655)),$D$12),CONCATENATE("[SPOILER=",Таблица1[[#This Row],[Раздел]],"]"),""),IF(EXACT(Таблица1[[#This Row],[Подраздел]],H655),"",CONCATENATE(IF(ISBLANK(Таблица1[[#This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Row],[Подраздел]],H657),"",CONCATENATE("[/LIST]",IF(ISBLANK(Таблица1[[#This Row],[Подраздел]]),"","[/SPOILER]"),IF(AND(NOT(EXACT(Таблица1[[#This Row],[Раздел]],G657)),$D$12),"[/SPOILER]",)))))</f>
        <v>[*][URL=http://promebelclub.ru/forum/showthread.php?p=56017&amp;postcount=220]Труба с перфорацией[/URL]</v>
      </c>
      <c r="L656" s="33">
        <f>LEN(Таблица1[[#This Row],[Код]])</f>
        <v>99</v>
      </c>
    </row>
    <row r="657" spans="1:12" x14ac:dyDescent="0.25">
      <c r="A657" s="18" t="str">
        <f>IF(OR(AND(Таблица1[[#This Row],[ID сообщения]]=B656,Таблица1[[#This Row],[№ в теме]]=C656),AND(NOT(Таблица1[[#This Row],[ID сообщения]]=B656),NOT(Таблица1[[#This Row],[№ в теме]]=C656))),"",FALSE)</f>
        <v/>
      </c>
      <c r="B657" s="30">
        <f>1*MID(Таблица1[[#This Row],[Ссылка]],FIND("=",Таблица1[[#This Row],[Ссылка]])+1,FIND("&amp;",Таблица1[[#This Row],[Ссылка]])-FIND("=",Таблица1[[#This Row],[Ссылка]])-1)</f>
        <v>55993</v>
      </c>
      <c r="C657" s="30">
        <f>1*MID(Таблица1[[#This Row],[Ссылка]],FIND("&amp;",Таблица1[[#This Row],[Ссылка]])+11,LEN(Таблица1[[#This Row],[Ссылка]])-FIND("&amp;",Таблица1[[#This Row],[Ссылка]])+10)</f>
        <v>219</v>
      </c>
      <c r="D657" s="52" t="s">
        <v>527</v>
      </c>
      <c r="E657" s="33" t="s">
        <v>528</v>
      </c>
      <c r="F657" s="46"/>
      <c r="G657" s="33" t="s">
        <v>216</v>
      </c>
      <c r="H657" s="33" t="s">
        <v>340</v>
      </c>
      <c r="I657" s="45" t="s">
        <v>1065</v>
      </c>
      <c r="J657" s="23" t="s">
        <v>1065</v>
      </c>
      <c r="K6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Row],[Раздел]],G656)),$D$12),CONCATENATE("[SPOILER=",Таблица1[[#This Row],[Раздел]],"]"),""),IF(EXACT(Таблица1[[#This Row],[Подраздел]],H656),"",CONCATENATE(IF(ISBLANK(Таблица1[[#This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Row],[Подраздел]],H658),"",CONCATENATE("[/LIST]",IF(ISBLANK(Таблица1[[#This Row],[Подраздел]]),"","[/SPOILER]"),IF(AND(NOT(EXACT(Таблица1[[#This Row],[Раздел]],G658)),$D$12),"[/SPOILER]",)))))</f>
        <v>[*][URL=http://promebelclub.ru/forum/showthread.php?p=55993&amp;postcount=219]Труба с перфорацией[/URL]</v>
      </c>
      <c r="L657" s="33">
        <f>LEN(Таблица1[[#This Row],[Код]])</f>
        <v>99</v>
      </c>
    </row>
    <row r="658" spans="1:12" x14ac:dyDescent="0.25">
      <c r="A658" s="18" t="str">
        <f>IF(OR(AND(Таблица1[[#This Row],[ID сообщения]]=B657,Таблица1[[#This Row],[№ в теме]]=C657),AND(NOT(Таблица1[[#This Row],[ID сообщения]]=B657),NOT(Таблица1[[#This Row],[№ в теме]]=C657))),"",FALSE)</f>
        <v/>
      </c>
      <c r="B658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58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58" s="52" t="s">
        <v>256</v>
      </c>
      <c r="E658" s="33" t="s">
        <v>1508</v>
      </c>
      <c r="F658" s="46" t="s">
        <v>1093</v>
      </c>
      <c r="G658" s="33" t="s">
        <v>216</v>
      </c>
      <c r="H658" s="44" t="s">
        <v>340</v>
      </c>
      <c r="I658" s="45" t="s">
        <v>1065</v>
      </c>
      <c r="J658" s="46" t="s">
        <v>471</v>
      </c>
      <c r="K6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Row],[Раздел]],G657)),$D$12),CONCATENATE("[SPOILER=",Таблица1[[#This Row],[Раздел]],"]"),""),IF(EXACT(Таблица1[[#This Row],[Подраздел]],H657),"",CONCATENATE(IF(ISBLANK(Таблица1[[#This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Row],[Подраздел]],H659),"",CONCATENATE("[/LIST]",IF(ISBLANK(Таблица1[[#This Row],[Подраздел]]),"","[/SPOILER]"),IF(AND(NOT(EXACT(Таблица1[[#This Row],[Раздел]],G659)),$D$12),"[/SPOILER]",)))))</f>
        <v>[*][B][COLOR=Silver][FRW][/COLOR][/B] [URL=http://promebelclub.ru/forum/showthread.php?p=188517&amp;postcount=481]Штрих_М. SM 851.056.000СБ Кронштейн для полки ЛДСП 365мм L [/URL]</v>
      </c>
      <c r="L658" s="33">
        <f>LEN(Таблица1[[#This Row],[Код]])</f>
        <v>175</v>
      </c>
    </row>
    <row r="659" spans="1:12" x14ac:dyDescent="0.25">
      <c r="A659" s="18" t="str">
        <f>IF(OR(AND(Таблица1[[#This Row],[ID сообщения]]=B658,Таблица1[[#This Row],[№ в теме]]=C658),AND(NOT(Таблица1[[#This Row],[ID сообщения]]=B658),NOT(Таблица1[[#This Row],[№ в теме]]=C658))),"",FALSE)</f>
        <v/>
      </c>
      <c r="B659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59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59" s="52" t="s">
        <v>256</v>
      </c>
      <c r="E659" s="33" t="s">
        <v>1509</v>
      </c>
      <c r="F659" s="46" t="s">
        <v>1093</v>
      </c>
      <c r="G659" s="33" t="s">
        <v>216</v>
      </c>
      <c r="H659" s="44" t="s">
        <v>340</v>
      </c>
      <c r="I659" s="45" t="s">
        <v>1065</v>
      </c>
      <c r="J659" s="46" t="s">
        <v>471</v>
      </c>
      <c r="K6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Row],[Раздел]],G658)),$D$12),CONCATENATE("[SPOILER=",Таблица1[[#This Row],[Раздел]],"]"),""),IF(EXACT(Таблица1[[#This Row],[Подраздел]],H658),"",CONCATENATE(IF(ISBLANK(Таблица1[[#This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Row],[Подраздел]],H660),"",CONCATENATE("[/LIST]",IF(ISBLANK(Таблица1[[#This Row],[Подраздел]]),"","[/SPOILER]"),IF(AND(NOT(EXACT(Таблица1[[#This Row],[Раздел]],G660)),$D$12),"[/SPOILER]",)))))</f>
        <v>[*][B][COLOR=Silver][FRW][/COLOR][/B] [URL=http://promebelclub.ru/forum/showthread.php?p=188517&amp;postcount=481]Штрих_М. SM 851.056.000СБ Кронштейн для полки ЛДСП 365мм R [/URL]</v>
      </c>
      <c r="L659" s="33">
        <f>LEN(Таблица1[[#This Row],[Код]])</f>
        <v>175</v>
      </c>
    </row>
    <row r="660" spans="1:12" x14ac:dyDescent="0.25">
      <c r="A660" s="18" t="str">
        <f>IF(OR(AND(Таблица1[[#This Row],[ID сообщения]]=B659,Таблица1[[#This Row],[№ в теме]]=C659),AND(NOT(Таблица1[[#This Row],[ID сообщения]]=B659),NOT(Таблица1[[#This Row],[№ в теме]]=C659))),"",FALSE)</f>
        <v/>
      </c>
      <c r="B660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0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0" s="52" t="s">
        <v>256</v>
      </c>
      <c r="E660" s="33" t="s">
        <v>1510</v>
      </c>
      <c r="F660" s="46" t="s">
        <v>1093</v>
      </c>
      <c r="G660" s="33" t="s">
        <v>216</v>
      </c>
      <c r="H660" s="44" t="s">
        <v>340</v>
      </c>
      <c r="I660" s="45" t="s">
        <v>1065</v>
      </c>
      <c r="J660" s="46" t="s">
        <v>471</v>
      </c>
      <c r="K6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Row],[Раздел]],G659)),$D$12),CONCATENATE("[SPOILER=",Таблица1[[#This Row],[Раздел]],"]"),""),IF(EXACT(Таблица1[[#This Row],[Подраздел]],H659),"",CONCATENATE(IF(ISBLANK(Таблица1[[#This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Row],[Подраздел]],H661),"",CONCATENATE("[/LIST]",IF(ISBLANK(Таблица1[[#This Row],[Подраздел]]),"","[/SPOILER]"),IF(AND(NOT(EXACT(Таблица1[[#This Row],[Раздел]],G661)),$D$12),"[/SPOILER]",)))))</f>
        <v>[*][B][COLOR=Silver][FRW][/COLOR][/B] [URL=http://promebelclub.ru/forum/showthread.php?p=188517&amp;postcount=481]Штрих_М. Крепеж ЛДСП к стяжке L [/URL]</v>
      </c>
      <c r="L660" s="33">
        <f>LEN(Таблица1[[#This Row],[Код]])</f>
        <v>148</v>
      </c>
    </row>
    <row r="661" spans="1:12" s="19" customFormat="1" x14ac:dyDescent="0.25">
      <c r="A661" s="18" t="str">
        <f>IF(OR(AND(Таблица1[[#This Row],[ID сообщения]]=B660,Таблица1[[#This Row],[№ в теме]]=C660),AND(NOT(Таблица1[[#This Row],[ID сообщения]]=B660),NOT(Таблица1[[#This Row],[№ в теме]]=C660))),"",FALSE)</f>
        <v/>
      </c>
      <c r="B661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1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1" s="52" t="s">
        <v>256</v>
      </c>
      <c r="E661" s="33" t="s">
        <v>1511</v>
      </c>
      <c r="F661" s="46" t="s">
        <v>1093</v>
      </c>
      <c r="G661" s="33" t="s">
        <v>216</v>
      </c>
      <c r="H661" s="44" t="s">
        <v>340</v>
      </c>
      <c r="I661" s="45" t="s">
        <v>1065</v>
      </c>
      <c r="J661" s="46" t="s">
        <v>471</v>
      </c>
      <c r="K6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Row],[Раздел]],G660)),$D$12),CONCATENATE("[SPOILER=",Таблица1[[#This Row],[Раздел]],"]"),""),IF(EXACT(Таблица1[[#This Row],[Подраздел]],H660),"",CONCATENATE(IF(ISBLANK(Таблица1[[#This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Row],[Подраздел]],H662),"",CONCATENATE("[/LIST]",IF(ISBLANK(Таблица1[[#This Row],[Подраздел]]),"","[/SPOILER]"),IF(AND(NOT(EXACT(Таблица1[[#This Row],[Раздел]],G662)),$D$12),"[/SPOILER]",)))))</f>
        <v>[*][B][COLOR=Silver][FRW][/COLOR][/B] [URL=http://promebelclub.ru/forum/showthread.php?p=188517&amp;postcount=481]Штрих_М. Крепеж ЛДСП_накопителя к стяжке L [/URL]</v>
      </c>
      <c r="L661" s="33">
        <f>LEN(Таблица1[[#This Row],[Код]])</f>
        <v>159</v>
      </c>
    </row>
    <row r="662" spans="1:12" x14ac:dyDescent="0.25">
      <c r="A662" s="18" t="str">
        <f>IF(OR(AND(Таблица1[[#This Row],[ID сообщения]]=B661,Таблица1[[#This Row],[№ в теме]]=C661),AND(NOT(Таблица1[[#This Row],[ID сообщения]]=B661),NOT(Таблица1[[#This Row],[№ в теме]]=C661))),"",FALSE)</f>
        <v/>
      </c>
      <c r="B662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2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2" s="52" t="s">
        <v>256</v>
      </c>
      <c r="E662" s="33" t="s">
        <v>1512</v>
      </c>
      <c r="F662" s="46" t="s">
        <v>1093</v>
      </c>
      <c r="G662" s="33" t="s">
        <v>216</v>
      </c>
      <c r="H662" s="44" t="s">
        <v>340</v>
      </c>
      <c r="I662" s="45" t="s">
        <v>1065</v>
      </c>
      <c r="J662" s="46" t="s">
        <v>471</v>
      </c>
      <c r="K6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Row],[Раздел]],G661)),$D$12),CONCATENATE("[SPOILER=",Таблица1[[#This Row],[Раздел]],"]"),""),IF(EXACT(Таблица1[[#This Row],[Подраздел]],H661),"",CONCATENATE(IF(ISBLANK(Таблица1[[#This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Row],[Подраздел]],H663),"",CONCATENATE("[/LIST]",IF(ISBLANK(Таблица1[[#This Row],[Подраздел]]),"","[/SPOILER]"),IF(AND(NOT(EXACT(Таблица1[[#This Row],[Раздел]],G663)),$D$12),"[/SPOILER]",)))))</f>
        <v>[*][B][COLOR=Silver][FRW][/COLOR][/B] [URL=http://promebelclub.ru/forum/showthread.php?p=188517&amp;postcount=481]Штрих_М. Крепеж обкладки L [/URL]</v>
      </c>
      <c r="L662" s="33">
        <f>LEN(Таблица1[[#This Row],[Код]])</f>
        <v>143</v>
      </c>
    </row>
    <row r="663" spans="1:12" x14ac:dyDescent="0.25">
      <c r="A663" s="18" t="str">
        <f>IF(OR(AND(Таблица1[[#This Row],[ID сообщения]]=B662,Таблица1[[#This Row],[№ в теме]]=C662),AND(NOT(Таблица1[[#This Row],[ID сообщения]]=B662),NOT(Таблица1[[#This Row],[№ в теме]]=C662))),"",FALSE)</f>
        <v/>
      </c>
      <c r="B663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3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3" s="52" t="s">
        <v>256</v>
      </c>
      <c r="E663" s="33" t="s">
        <v>1513</v>
      </c>
      <c r="F663" s="46" t="s">
        <v>1093</v>
      </c>
      <c r="G663" s="33" t="s">
        <v>216</v>
      </c>
      <c r="H663" s="44" t="s">
        <v>340</v>
      </c>
      <c r="I663" s="45" t="s">
        <v>1065</v>
      </c>
      <c r="J663" s="46" t="s">
        <v>471</v>
      </c>
      <c r="K6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Row],[Раздел]],G662)),$D$12),CONCATENATE("[SPOILER=",Таблица1[[#This Row],[Раздел]],"]"),""),IF(EXACT(Таблица1[[#This Row],[Подраздел]],H662),"",CONCATENATE(IF(ISBLANK(Таблица1[[#This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Row],[Подраздел]],H664),"",CONCATENATE("[/LIST]",IF(ISBLANK(Таблица1[[#This Row],[Подраздел]]),"","[/SPOILER]"),IF(AND(NOT(EXACT(Таблица1[[#This Row],[Раздел]],G664)),$D$12),"[/SPOILER]",)))))</f>
        <v>[*][B][COLOR=Silver][FRW][/COLOR][/B] [URL=http://promebelclub.ru/forum/showthread.php?p=188517&amp;postcount=481]Штрих_М. Крепеж обкладки R [/URL]</v>
      </c>
      <c r="L663" s="33">
        <f>LEN(Таблица1[[#This Row],[Код]])</f>
        <v>143</v>
      </c>
    </row>
    <row r="664" spans="1:12" x14ac:dyDescent="0.25">
      <c r="A664" s="18" t="str">
        <f>IF(OR(AND(Таблица1[[#This Row],[ID сообщения]]=B663,Таблица1[[#This Row],[№ в теме]]=C663),AND(NOT(Таблица1[[#This Row],[ID сообщения]]=B663),NOT(Таблица1[[#This Row],[№ в теме]]=C663))),"",FALSE)</f>
        <v/>
      </c>
      <c r="B664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4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4" s="52" t="s">
        <v>256</v>
      </c>
      <c r="E664" s="33" t="s">
        <v>1514</v>
      </c>
      <c r="F664" s="46" t="s">
        <v>1093</v>
      </c>
      <c r="G664" s="33" t="s">
        <v>216</v>
      </c>
      <c r="H664" s="44" t="s">
        <v>340</v>
      </c>
      <c r="I664" s="45" t="s">
        <v>1065</v>
      </c>
      <c r="J664" s="46" t="s">
        <v>471</v>
      </c>
      <c r="K6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Row],[Раздел]],G663)),$D$12),CONCATENATE("[SPOILER=",Таблица1[[#This Row],[Раздел]],"]"),""),IF(EXACT(Таблица1[[#This Row],[Подраздел]],H663),"",CONCATENATE(IF(ISBLANK(Таблица1[[#This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Row],[Подраздел]],H665),"",CONCATENATE("[/LIST]",IF(ISBLANK(Таблица1[[#This Row],[Подраздел]]),"","[/SPOILER]"),IF(AND(NOT(EXACT(Таблица1[[#This Row],[Раздел]],G665)),$D$12),"[/SPOILER]",)))))</f>
        <v>[*][B][COLOR=Silver][FRW][/COLOR][/B] [URL=http://promebelclub.ru/forum/showthread.php?p=188517&amp;postcount=481]Штрих_М. Кронштейн для полки 270 L [/URL]</v>
      </c>
      <c r="L664" s="33">
        <f>LEN(Таблица1[[#This Row],[Код]])</f>
        <v>151</v>
      </c>
    </row>
    <row r="665" spans="1:12" x14ac:dyDescent="0.25">
      <c r="A665" s="18" t="str">
        <f>IF(OR(AND(Таблица1[[#This Row],[ID сообщения]]=B664,Таблица1[[#This Row],[№ в теме]]=C664),AND(NOT(Таблица1[[#This Row],[ID сообщения]]=B664),NOT(Таблица1[[#This Row],[№ в теме]]=C664))),"",FALSE)</f>
        <v/>
      </c>
      <c r="B665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5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5" s="52" t="s">
        <v>256</v>
      </c>
      <c r="E665" s="33" t="s">
        <v>1515</v>
      </c>
      <c r="F665" s="46" t="s">
        <v>1093</v>
      </c>
      <c r="G665" s="33" t="s">
        <v>216</v>
      </c>
      <c r="H665" s="44" t="s">
        <v>340</v>
      </c>
      <c r="I665" s="45" t="s">
        <v>1065</v>
      </c>
      <c r="J665" s="46" t="s">
        <v>471</v>
      </c>
      <c r="K6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Row],[Раздел]],G664)),$D$12),CONCATENATE("[SPOILER=",Таблица1[[#This Row],[Раздел]],"]"),""),IF(EXACT(Таблица1[[#This Row],[Подраздел]],H664),"",CONCATENATE(IF(ISBLANK(Таблица1[[#This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Row],[Подраздел]],H666),"",CONCATENATE("[/LIST]",IF(ISBLANK(Таблица1[[#This Row],[Подраздел]]),"","[/SPOILER]"),IF(AND(NOT(EXACT(Таблица1[[#This Row],[Раздел]],G666)),$D$12),"[/SPOILER]",)))))</f>
        <v>[*][B][COLOR=Silver][FRW][/COLOR][/B] [URL=http://promebelclub.ru/forum/showthread.php?p=188517&amp;postcount=481]Штрих_М. Кронштейн для полки 270 R [/URL]</v>
      </c>
      <c r="L665" s="33">
        <f>LEN(Таблица1[[#This Row],[Код]])</f>
        <v>151</v>
      </c>
    </row>
    <row r="666" spans="1:12" x14ac:dyDescent="0.25">
      <c r="A666" s="18" t="str">
        <f>IF(OR(AND(Таблица1[[#This Row],[ID сообщения]]=B665,Таблица1[[#This Row],[№ в теме]]=C665),AND(NOT(Таблица1[[#This Row],[ID сообщения]]=B665),NOT(Таблица1[[#This Row],[№ в теме]]=C665))),"",FALSE)</f>
        <v/>
      </c>
      <c r="B666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6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6" s="52" t="s">
        <v>256</v>
      </c>
      <c r="E666" s="33" t="s">
        <v>1516</v>
      </c>
      <c r="F666" s="46" t="s">
        <v>1093</v>
      </c>
      <c r="G666" s="33" t="s">
        <v>216</v>
      </c>
      <c r="H666" s="44" t="s">
        <v>340</v>
      </c>
      <c r="I666" s="45" t="s">
        <v>1065</v>
      </c>
      <c r="J666" s="46" t="s">
        <v>471</v>
      </c>
      <c r="K6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Row],[Раздел]],G665)),$D$12),CONCATENATE("[SPOILER=",Таблица1[[#This Row],[Раздел]],"]"),""),IF(EXACT(Таблица1[[#This Row],[Подраздел]],H665),"",CONCATENATE(IF(ISBLANK(Таблица1[[#This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Row],[Подраздел]],H667),"",CONCATENATE("[/LIST]",IF(ISBLANK(Таблица1[[#This Row],[Подраздел]]),"","[/SPOILER]"),IF(AND(NOT(EXACT(Таблица1[[#This Row],[Раздел]],G667)),$D$12),"[/SPOILER]",)))))</f>
        <v>[*][B][COLOR=Silver][FRW][/COLOR][/B] [URL=http://promebelclub.ru/forum/showthread.php?p=188517&amp;postcount=481]Штрих_М. Навеска для ЛДСП Измеритель Л [/URL]</v>
      </c>
      <c r="L666" s="33">
        <f>LEN(Таблица1[[#This Row],[Код]])</f>
        <v>155</v>
      </c>
    </row>
    <row r="667" spans="1:12" x14ac:dyDescent="0.25">
      <c r="A667" s="18" t="str">
        <f>IF(OR(AND(Таблица1[[#This Row],[ID сообщения]]=B666,Таблица1[[#This Row],[№ в теме]]=C666),AND(NOT(Таблица1[[#This Row],[ID сообщения]]=B666),NOT(Таблица1[[#This Row],[№ в теме]]=C666))),"",FALSE)</f>
        <v/>
      </c>
      <c r="B667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7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7" s="52" t="s">
        <v>256</v>
      </c>
      <c r="E667" s="33" t="s">
        <v>1517</v>
      </c>
      <c r="F667" s="46" t="s">
        <v>1093</v>
      </c>
      <c r="G667" s="33" t="s">
        <v>216</v>
      </c>
      <c r="H667" s="44" t="s">
        <v>340</v>
      </c>
      <c r="I667" s="45" t="s">
        <v>1065</v>
      </c>
      <c r="J667" s="46" t="s">
        <v>471</v>
      </c>
      <c r="K6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Row],[Раздел]],G666)),$D$12),CONCATENATE("[SPOILER=",Таблица1[[#This Row],[Раздел]],"]"),""),IF(EXACT(Таблица1[[#This Row],[Подраздел]],H666),"",CONCATENATE(IF(ISBLANK(Таблица1[[#This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Row],[Подраздел]],H668),"",CONCATENATE("[/LIST]",IF(ISBLANK(Таблица1[[#This Row],[Подраздел]]),"","[/SPOILER]"),IF(AND(NOT(EXACT(Таблица1[[#This Row],[Раздел]],G668)),$D$12),"[/SPOILER]",)))))</f>
        <v>[*][B][COLOR=Silver][FRW][/COLOR][/B] [URL=http://promebelclub.ru/forum/showthread.php?p=188517&amp;postcount=481]Штрих_М. Стойка L-2350 (Измеритель) [/URL]</v>
      </c>
      <c r="L667" s="33">
        <f>LEN(Таблица1[[#This Row],[Код]])</f>
        <v>152</v>
      </c>
    </row>
    <row r="668" spans="1:12" x14ac:dyDescent="0.25">
      <c r="A668" s="18" t="str">
        <f>IF(OR(AND(Таблица1[[#This Row],[ID сообщения]]=B667,Таблица1[[#This Row],[№ в теме]]=C667),AND(NOT(Таблица1[[#This Row],[ID сообщения]]=B667),NOT(Таблица1[[#This Row],[№ в теме]]=C667))),"",FALSE)</f>
        <v/>
      </c>
      <c r="B668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8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8" s="52" t="s">
        <v>256</v>
      </c>
      <c r="E668" s="33" t="s">
        <v>1518</v>
      </c>
      <c r="F668" s="46" t="s">
        <v>1093</v>
      </c>
      <c r="G668" s="33" t="s">
        <v>216</v>
      </c>
      <c r="H668" s="44" t="s">
        <v>340</v>
      </c>
      <c r="I668" s="45" t="s">
        <v>1065</v>
      </c>
      <c r="J668" s="46" t="s">
        <v>471</v>
      </c>
      <c r="K6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Row],[Раздел]],G667)),$D$12),CONCATENATE("[SPOILER=",Таблица1[[#This Row],[Раздел]],"]"),""),IF(EXACT(Таблица1[[#This Row],[Подраздел]],H667),"",CONCATENATE(IF(ISBLANK(Таблица1[[#This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Row],[Подраздел]],H669),"",CONCATENATE("[/LIST]",IF(ISBLANK(Таблица1[[#This Row],[Подраздел]]),"","[/SPOILER]"),IF(AND(NOT(EXACT(Таблица1[[#This Row],[Раздел]],G669)),$D$12),"[/SPOILER]",)))))</f>
        <v>[*][B][COLOR=Silver][FRW][/COLOR][/B] [URL=http://promebelclub.ru/forum/showthread.php?p=188517&amp;postcount=481]Штрих_М. Стойка перфорированная Lобр. L-2400 [/URL]</v>
      </c>
      <c r="L668" s="33">
        <f>LEN(Таблица1[[#This Row],[Код]])</f>
        <v>161</v>
      </c>
    </row>
    <row r="669" spans="1:12" x14ac:dyDescent="0.25">
      <c r="A669" s="18" t="str">
        <f>IF(OR(AND(Таблица1[[#This Row],[ID сообщения]]=B668,Таблица1[[#This Row],[№ в теме]]=C668),AND(NOT(Таблица1[[#This Row],[ID сообщения]]=B668),NOT(Таблица1[[#This Row],[№ в теме]]=C668))),"",FALSE)</f>
        <v/>
      </c>
      <c r="B669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669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669" s="52" t="s">
        <v>256</v>
      </c>
      <c r="E669" s="33" t="s">
        <v>1519</v>
      </c>
      <c r="F669" s="46" t="s">
        <v>1093</v>
      </c>
      <c r="G669" s="33" t="s">
        <v>216</v>
      </c>
      <c r="H669" s="44" t="s">
        <v>340</v>
      </c>
      <c r="I669" s="45" t="s">
        <v>1065</v>
      </c>
      <c r="J669" s="46" t="s">
        <v>471</v>
      </c>
      <c r="K6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Row],[Раздел]],G668)),$D$12),CONCATENATE("[SPOILER=",Таблица1[[#This Row],[Раздел]],"]"),""),IF(EXACT(Таблица1[[#This Row],[Подраздел]],H668),"",CONCATENATE(IF(ISBLANK(Таблица1[[#This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Row],[Подраздел]],H670),"",CONCATENATE("[/LIST]",IF(ISBLANK(Таблица1[[#This Row],[Подраздел]]),"","[/SPOILER]"),IF(AND(NOT(EXACT(Таблица1[[#This Row],[Раздел]],G670)),$D$12),"[/SPOILER]",)))))</f>
        <v>[*][B][COLOR=Silver][FRW][/COLOR][/B] [URL=http://promebelclub.ru/forum/showthread.php?p=188517&amp;postcount=481]Штрих_М. Стяжка L стоек x900 [/URL]</v>
      </c>
      <c r="L669" s="33">
        <f>LEN(Таблица1[[#This Row],[Код]])</f>
        <v>145</v>
      </c>
    </row>
    <row r="670" spans="1:12" x14ac:dyDescent="0.25">
      <c r="A670" s="18" t="str">
        <f>IF(OR(AND(Таблица1[[#This Row],[ID сообщения]]=B669,Таблица1[[#This Row],[№ в теме]]=C669),AND(NOT(Таблица1[[#This Row],[ID сообщения]]=B669),NOT(Таблица1[[#This Row],[№ в теме]]=C669))),"",FALSE)</f>
        <v/>
      </c>
      <c r="B670" s="30">
        <f>1*MID(Таблица1[[#This Row],[Ссылка]],FIND("=",Таблица1[[#This Row],[Ссылка]])+1,FIND("&amp;",Таблица1[[#This Row],[Ссылка]])-FIND("=",Таблица1[[#This Row],[Ссылка]])-1)</f>
        <v>89025</v>
      </c>
      <c r="C670" s="30">
        <f>1*MID(Таблица1[[#This Row],[Ссылка]],FIND("&amp;",Таблица1[[#This Row],[Ссылка]])+11,LEN(Таблица1[[#This Row],[Ссылка]])-FIND("&amp;",Таблица1[[#This Row],[Ссылка]])+10)</f>
        <v>292</v>
      </c>
      <c r="D670" s="52" t="s">
        <v>950</v>
      </c>
      <c r="E670" s="33" t="s">
        <v>1520</v>
      </c>
      <c r="F670" s="46" t="s">
        <v>1094</v>
      </c>
      <c r="G670" s="33" t="s">
        <v>216</v>
      </c>
      <c r="H670" s="33" t="s">
        <v>340</v>
      </c>
      <c r="I670" s="45" t="s">
        <v>1065</v>
      </c>
      <c r="J670" s="46" t="s">
        <v>471</v>
      </c>
      <c r="K6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Row],[Раздел]],G669)),$D$12),CONCATENATE("[SPOILER=",Таблица1[[#This Row],[Раздел]],"]"),""),IF(EXACT(Таблица1[[#This Row],[Подраздел]],H669),"",CONCATENATE(IF(ISBLANK(Таблица1[[#This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Row],[Подраздел]],H671),"",CONCATENATE("[/LIST]",IF(ISBLANK(Таблица1[[#This Row],[Подраздел]]),"","[/SPOILER]"),IF(AND(NOT(EXACT(Таблица1[[#This Row],[Раздел]],G671)),$D$12),"[/SPOILER]",)))))</f>
        <v>[*][B][COLOR=Black][LDW][/COLOR][/B] [URL=http://promebelclub.ru/forum/showthread.php?p=89025&amp;postcount=292]Эконом-панель Белая 1200х2400 и прилавок "Еврошоп" [/URL][/LIST][/SPOILER]</v>
      </c>
      <c r="L670" s="33">
        <f>LEN(Таблица1[[#This Row],[Код]])</f>
        <v>182</v>
      </c>
    </row>
    <row r="671" spans="1:12" x14ac:dyDescent="0.25">
      <c r="A671" s="18" t="str">
        <f>IF(OR(AND(Таблица1[[#This Row],[ID сообщения]]=B613,Таблица1[[#This Row],[№ в теме]]=C613),AND(NOT(Таблица1[[#This Row],[ID сообщения]]=B613),NOT(Таблица1[[#This Row],[№ в теме]]=C613))),"",FALSE)</f>
        <v/>
      </c>
      <c r="B671" s="30">
        <f>1*MID(Таблица1[[#This Row],[Ссылка]],FIND("=",Таблица1[[#This Row],[Ссылка]])+1,FIND("&amp;",Таблица1[[#This Row],[Ссылка]])-FIND("=",Таблица1[[#This Row],[Ссылка]])-1)</f>
        <v>154600</v>
      </c>
      <c r="C671" s="30">
        <f>1*MID(Таблица1[[#This Row],[Ссылка]],FIND("&amp;",Таблица1[[#This Row],[Ссылка]])+11,LEN(Таблица1[[#This Row],[Ссылка]])-FIND("&amp;",Таблица1[[#This Row],[Ссылка]])+10)</f>
        <v>433</v>
      </c>
      <c r="D671" s="55" t="s">
        <v>1011</v>
      </c>
      <c r="E671" s="48" t="s">
        <v>1521</v>
      </c>
      <c r="F671" s="65" t="s">
        <v>1096</v>
      </c>
      <c r="G671" s="47" t="s">
        <v>217</v>
      </c>
      <c r="H671" s="33" t="s">
        <v>737</v>
      </c>
      <c r="I671" s="45" t="s">
        <v>1065</v>
      </c>
      <c r="J671" s="23" t="s">
        <v>1065</v>
      </c>
      <c r="K6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Row],[Раздел]],G670)),$D$12),CONCATENATE("[SPOILER=",Таблица1[[#This Row],[Раздел]],"]"),""),IF(EXACT(Таблица1[[#This Row],[Подраздел]],H670),"",CONCATENATE(IF(ISBLANK(Таблица1[[#This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Row],[Подраздел]],H672),"",CONCATENATE("[/LIST]",IF(ISBLANK(Таблица1[[#This Row],[Подраздел]]),"","[/SPOILER]"),IF(AND(NOT(EXACT(Таблица1[[#This Row],[Раздел]],G672)),$D$12),"[/SPOILER]",)))))</f>
        <v>[SPOILER=Корзины и лотки][LIST][*][B][COLOR=DeepSkyBlue][FR3D][/COLOR][/B] [URL=http://promebelclub.ru/forum/showthread.php?p=154600&amp;postcount=433]VIBO брючница и боковая выдвежная обувница [/URL]</v>
      </c>
      <c r="L671" s="33">
        <f>LEN(Таблица1[[#This Row],[Код]])</f>
        <v>196</v>
      </c>
    </row>
    <row r="672" spans="1:12" s="19" customFormat="1" x14ac:dyDescent="0.25">
      <c r="A672" s="73" t="str">
        <f>IF(OR(AND(Таблица1[[#This Row],[ID сообщения]]=B671,Таблица1[[#This Row],[№ в теме]]=C671),AND(NOT(Таблица1[[#This Row],[ID сообщения]]=B671),NOT(Таблица1[[#This Row],[№ в теме]]=C671))),"",FALSE)</f>
        <v/>
      </c>
      <c r="B672" s="33">
        <f>1*MID(Таблица1[[#This Row],[Ссылка]],FIND("=",Таблица1[[#This Row],[Ссылка]])+1,FIND("&amp;",Таблица1[[#This Row],[Ссылка]])-FIND("=",Таблица1[[#This Row],[Ссылка]])-1)</f>
        <v>237080</v>
      </c>
      <c r="C672" s="33">
        <f>1*MID(Таблица1[[#This Row],[Ссылка]],FIND("&amp;",Таблица1[[#This Row],[Ссылка]])+11,LEN(Таблица1[[#This Row],[Ссылка]])-FIND("&amp;",Таблица1[[#This Row],[Ссылка]])+10)</f>
        <v>599</v>
      </c>
      <c r="D672" s="53" t="s">
        <v>242</v>
      </c>
      <c r="E672" s="33" t="s">
        <v>1522</v>
      </c>
      <c r="F672" s="46" t="s">
        <v>1096</v>
      </c>
      <c r="G672" s="47" t="s">
        <v>217</v>
      </c>
      <c r="H672" s="33" t="s">
        <v>737</v>
      </c>
      <c r="I672" s="45" t="s">
        <v>1065</v>
      </c>
      <c r="J672" s="23" t="s">
        <v>1065</v>
      </c>
      <c r="K6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Row],[Раздел]],G671)),$D$12),CONCATENATE("[SPOILER=",Таблица1[[#This Row],[Раздел]],"]"),""),IF(EXACT(Таблица1[[#This Row],[Подраздел]],H671),"",CONCATENATE(IF(ISBLANK(Таблица1[[#This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Row],[Подраздел]],H673),"",CONCATENATE("[/LIST]",IF(ISBLANK(Таблица1[[#This Row],[Подраздел]]),"","[/SPOILER]"),IF(AND(NOT(EXACT(Таблица1[[#This Row],[Раздел]],G673)),$D$12),"[/SPOILER]",)))))</f>
        <v>[*][B][COLOR=DeepSkyBlue][FR3D][/COLOR][/B] [URL=http://promebelclub.ru/forum/showthread.php?p=237080&amp;postcount=599]Брючница выдвижная GTV [/URL]</v>
      </c>
      <c r="L672" s="33">
        <f>LEN(Таблица1[[#This Row],[Код]])</f>
        <v>145</v>
      </c>
    </row>
    <row r="673" spans="1:12" s="19" customFormat="1" x14ac:dyDescent="0.25">
      <c r="A673" s="18" t="str">
        <f>IF(OR(AND(Таблица1[[#This Row],[ID сообщения]]=B672,Таблица1[[#This Row],[№ в теме]]=C672),AND(NOT(Таблица1[[#This Row],[ID сообщения]]=B672),NOT(Таблица1[[#This Row],[№ в теме]]=C672))),"",FALSE)</f>
        <v/>
      </c>
      <c r="B673" s="30">
        <f>1*MID(Таблица1[[#This Row],[Ссылка]],FIND("=",Таблица1[[#This Row],[Ссылка]])+1,FIND("&amp;",Таблица1[[#This Row],[Ссылка]])-FIND("=",Таблица1[[#This Row],[Ссылка]])-1)</f>
        <v>218711</v>
      </c>
      <c r="C673" s="30">
        <f>1*MID(Таблица1[[#This Row],[Ссылка]],FIND("&amp;",Таблица1[[#This Row],[Ссылка]])+11,LEN(Таблица1[[#This Row],[Ссылка]])-FIND("&amp;",Таблица1[[#This Row],[Ссылка]])+10)</f>
        <v>554</v>
      </c>
      <c r="D673" s="52" t="s">
        <v>323</v>
      </c>
      <c r="E673" s="33" t="s">
        <v>1523</v>
      </c>
      <c r="F673" s="46" t="s">
        <v>1093</v>
      </c>
      <c r="G673" s="33" t="s">
        <v>217</v>
      </c>
      <c r="H673" s="33" t="s">
        <v>737</v>
      </c>
      <c r="I673" s="45" t="s">
        <v>1065</v>
      </c>
      <c r="J673" s="46" t="s">
        <v>471</v>
      </c>
      <c r="K6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Row],[Раздел]],G672)),$D$12),CONCATENATE("[SPOILER=",Таблица1[[#This Row],[Раздел]],"]"),""),IF(EXACT(Таблица1[[#This Row],[Подраздел]],H672),"",CONCATENATE(IF(ISBLANK(Таблица1[[#This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Row],[Подраздел]],H674),"",CONCATENATE("[/LIST]",IF(ISBLANK(Таблица1[[#This Row],[Подраздел]]),"","[/SPOILER]"),IF(AND(NOT(EXACT(Таблица1[[#This Row],[Раздел]],G674)),$D$12),"[/SPOILER]",)))))</f>
        <v>[*][B][COLOR=Silver][FRW][/COLOR][/B] [URL=http://promebelclub.ru/forum/showthread.php?p=218711&amp;postcount=554]Выдвижная вешалка для брюк, 88-460-(744-784) мм НАЙДИ [/URL]</v>
      </c>
      <c r="L673" s="33">
        <f>LEN(Таблица1[[#This Row],[Код]])</f>
        <v>170</v>
      </c>
    </row>
    <row r="674" spans="1:12" x14ac:dyDescent="0.25">
      <c r="A674" s="18" t="str">
        <f>IF(OR(AND(Таблица1[[#This Row],[ID сообщения]]=B673,Таблица1[[#This Row],[№ в теме]]=C673),AND(NOT(Таблица1[[#This Row],[ID сообщения]]=B673),NOT(Таблица1[[#This Row],[№ в теме]]=C673))),"",FALSE)</f>
        <v/>
      </c>
      <c r="B674" s="30">
        <f>1*MID(Таблица1[[#This Row],[Ссылка]],FIND("=",Таблица1[[#This Row],[Ссылка]])+1,FIND("&amp;",Таблица1[[#This Row],[Ссылка]])-FIND("=",Таблица1[[#This Row],[Ссылка]])-1)</f>
        <v>176486</v>
      </c>
      <c r="C674" s="30">
        <f>1*MID(Таблица1[[#This Row],[Ссылка]],FIND("&amp;",Таблица1[[#This Row],[Ссылка]])+11,LEN(Таблица1[[#This Row],[Ссылка]])-FIND("&amp;",Таблица1[[#This Row],[Ссылка]])+10)</f>
        <v>468</v>
      </c>
      <c r="D674" s="52" t="s">
        <v>324</v>
      </c>
      <c r="E674" s="33" t="s">
        <v>1524</v>
      </c>
      <c r="F674" s="46" t="s">
        <v>1095</v>
      </c>
      <c r="G674" s="33" t="s">
        <v>217</v>
      </c>
      <c r="H674" s="33" t="s">
        <v>737</v>
      </c>
      <c r="I674" s="45" t="s">
        <v>1065</v>
      </c>
      <c r="J674" s="23" t="s">
        <v>1065</v>
      </c>
      <c r="K6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Row],[Раздел]],G673)),$D$12),CONCATENATE("[SPOILER=",Таблица1[[#This Row],[Раздел]],"]"),""),IF(EXACT(Таблица1[[#This Row],[Подраздел]],H673),"",CONCATENATE(IF(ISBLANK(Таблица1[[#This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Row],[Подраздел]],H675),"",CONCATENATE("[/LIST]",IF(ISBLANK(Таблица1[[#This Row],[Подраздел]]),"","[/SPOILER]"),IF(AND(NOT(EXACT(Таблица1[[#This Row],[Раздел]],G675)),$D$12),"[/SPOILER]",)))))</f>
        <v>[*][B][COLOR=Gray][F3D][/COLOR][/B] [URL=http://promebelclub.ru/forum/showthread.php?p=176486&amp;postcount=468]Выдвижная корзина 500х400х160 белая. Командор [/URL]</v>
      </c>
      <c r="L674" s="33">
        <f>LEN(Таблица1[[#This Row],[Код]])</f>
        <v>160</v>
      </c>
    </row>
    <row r="675" spans="1:12" x14ac:dyDescent="0.25">
      <c r="A675" s="18" t="str">
        <f>IF(OR(AND(Таблица1[[#This Row],[ID сообщения]]=B674,Таблица1[[#This Row],[№ в теме]]=C674),AND(NOT(Таблица1[[#This Row],[ID сообщения]]=B674),NOT(Таблица1[[#This Row],[№ в теме]]=C674))),"",FALSE)</f>
        <v/>
      </c>
      <c r="B675" s="30">
        <f>1*MID(Таблица1[[#This Row],[Ссылка]],FIND("=",Таблица1[[#This Row],[Ссылка]])+1,FIND("&amp;",Таблица1[[#This Row],[Ссылка]])-FIND("=",Таблица1[[#This Row],[Ссылка]])-1)</f>
        <v>176486</v>
      </c>
      <c r="C675" s="30">
        <f>1*MID(Таблица1[[#This Row],[Ссылка]],FIND("&amp;",Таблица1[[#This Row],[Ссылка]])+11,LEN(Таблица1[[#This Row],[Ссылка]])-FIND("&amp;",Таблица1[[#This Row],[Ссылка]])+10)</f>
        <v>468</v>
      </c>
      <c r="D675" s="52" t="s">
        <v>324</v>
      </c>
      <c r="E675" s="33" t="s">
        <v>1525</v>
      </c>
      <c r="F675" s="46" t="s">
        <v>1095</v>
      </c>
      <c r="G675" s="33" t="s">
        <v>217</v>
      </c>
      <c r="H675" s="33" t="s">
        <v>737</v>
      </c>
      <c r="I675" s="45" t="s">
        <v>1065</v>
      </c>
      <c r="J675" s="23" t="s">
        <v>1065</v>
      </c>
      <c r="K6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Row],[Раздел]],G674)),$D$12),CONCATENATE("[SPOILER=",Таблица1[[#This Row],[Раздел]],"]"),""),IF(EXACT(Таблица1[[#This Row],[Подраздел]],H674),"",CONCATENATE(IF(ISBLANK(Таблица1[[#This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Row],[Подраздел]],H676),"",CONCATENATE("[/LIST]",IF(ISBLANK(Таблица1[[#This Row],[Подраздел]]),"","[/SPOILER]"),IF(AND(NOT(EXACT(Таблица1[[#This Row],[Раздел]],G676)),$D$12),"[/SPOILER]",)))))</f>
        <v>[*][B][COLOR=Gray][F3D][/COLOR][/B] [URL=http://promebelclub.ru/forum/showthread.php?p=176486&amp;postcount=468]Выдвижная корзина 500х400х320 белая. Командор [/URL]</v>
      </c>
      <c r="L675" s="33">
        <f>LEN(Таблица1[[#This Row],[Код]])</f>
        <v>160</v>
      </c>
    </row>
    <row r="676" spans="1:12" x14ac:dyDescent="0.25">
      <c r="A676" s="18" t="str">
        <f>IF(OR(AND(Таблица1[[#This Row],[ID сообщения]]=B675,Таблица1[[#This Row],[№ в теме]]=C675),AND(NOT(Таблица1[[#This Row],[ID сообщения]]=B675),NOT(Таблица1[[#This Row],[№ в теме]]=C675))),"",FALSE)</f>
        <v/>
      </c>
      <c r="B676" s="30">
        <f>1*MID(Таблица1[[#This Row],[Ссылка]],FIND("=",Таблица1[[#This Row],[Ссылка]])+1,FIND("&amp;",Таблица1[[#This Row],[Ссылка]])-FIND("=",Таблица1[[#This Row],[Ссылка]])-1)</f>
        <v>169619</v>
      </c>
      <c r="C676" s="30">
        <f>1*MID(Таблица1[[#This Row],[Ссылка]],FIND("&amp;",Таблица1[[#This Row],[Ссылка]])+11,LEN(Таблица1[[#This Row],[Ссылка]])-FIND("&amp;",Таблица1[[#This Row],[Ссылка]])+10)</f>
        <v>464</v>
      </c>
      <c r="D676" s="52" t="s">
        <v>325</v>
      </c>
      <c r="E676" s="33" t="s">
        <v>1526</v>
      </c>
      <c r="F676" s="46" t="s">
        <v>1095</v>
      </c>
      <c r="G676" s="33" t="s">
        <v>217</v>
      </c>
      <c r="H676" s="33" t="s">
        <v>737</v>
      </c>
      <c r="I676" s="45" t="s">
        <v>1065</v>
      </c>
      <c r="J676" s="23" t="s">
        <v>1065</v>
      </c>
      <c r="K6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Row],[Раздел]],G675)),$D$12),CONCATENATE("[SPOILER=",Таблица1[[#This Row],[Раздел]],"]"),""),IF(EXACT(Таблица1[[#This Row],[Подраздел]],H675),"",CONCATENATE(IF(ISBLANK(Таблица1[[#This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Row],[Подраздел]],H677),"",CONCATENATE("[/LIST]",IF(ISBLANK(Таблица1[[#This Row],[Подраздел]]),"","[/SPOILER]"),IF(AND(NOT(EXACT(Таблица1[[#This Row],[Раздел]],G677)),$D$12),"[/SPOILER]",)))))</f>
        <v>[*][B][COLOR=Gray][F3D][/COLOR][/B] [URL=http://promebelclub.ru/forum/showthread.php?p=169619&amp;postcount=464]Выдвижная корзина 500х500х160 белая. Командор [/URL]</v>
      </c>
      <c r="L676" s="33">
        <f>LEN(Таблица1[[#This Row],[Код]])</f>
        <v>160</v>
      </c>
    </row>
    <row r="677" spans="1:12" x14ac:dyDescent="0.25">
      <c r="A677" s="18" t="str">
        <f>IF(OR(AND(Таблица1[[#This Row],[ID сообщения]]=B676,Таблица1[[#This Row],[№ в теме]]=C676),AND(NOT(Таблица1[[#This Row],[ID сообщения]]=B676),NOT(Таблица1[[#This Row],[№ в теме]]=C676))),"",FALSE)</f>
        <v/>
      </c>
      <c r="B677" s="30">
        <f>1*MID(Таблица1[[#This Row],[Ссылка]],FIND("=",Таблица1[[#This Row],[Ссылка]])+1,FIND("&amp;",Таблица1[[#This Row],[Ссылка]])-FIND("=",Таблица1[[#This Row],[Ссылка]])-1)</f>
        <v>169619</v>
      </c>
      <c r="C677" s="30">
        <f>1*MID(Таблица1[[#This Row],[Ссылка]],FIND("&amp;",Таблица1[[#This Row],[Ссылка]])+11,LEN(Таблица1[[#This Row],[Ссылка]])-FIND("&amp;",Таблица1[[#This Row],[Ссылка]])+10)</f>
        <v>464</v>
      </c>
      <c r="D677" s="52" t="s">
        <v>325</v>
      </c>
      <c r="E677" s="33" t="s">
        <v>1527</v>
      </c>
      <c r="F677" s="46" t="s">
        <v>1095</v>
      </c>
      <c r="G677" s="33" t="s">
        <v>217</v>
      </c>
      <c r="H677" s="33" t="s">
        <v>737</v>
      </c>
      <c r="I677" s="45" t="s">
        <v>1065</v>
      </c>
      <c r="J677" s="23" t="s">
        <v>1065</v>
      </c>
      <c r="K6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Row],[Раздел]],G676)),$D$12),CONCATENATE("[SPOILER=",Таблица1[[#This Row],[Раздел]],"]"),""),IF(EXACT(Таблица1[[#This Row],[Подраздел]],H676),"",CONCATENATE(IF(ISBLANK(Таблица1[[#This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Row],[Подраздел]],H678),"",CONCATENATE("[/LIST]",IF(ISBLANK(Таблица1[[#This Row],[Подраздел]]),"","[/SPOILER]"),IF(AND(NOT(EXACT(Таблица1[[#This Row],[Раздел]],G678)),$D$12),"[/SPOILER]",)))))</f>
        <v>[*][B][COLOR=Gray][F3D][/COLOR][/B] [URL=http://promebelclub.ru/forum/showthread.php?p=169619&amp;postcount=464]Выдвижная корзина 500х500х320 белая. Командор [/URL]</v>
      </c>
      <c r="L677" s="33">
        <f>LEN(Таблица1[[#This Row],[Код]])</f>
        <v>160</v>
      </c>
    </row>
    <row r="678" spans="1:12" x14ac:dyDescent="0.25">
      <c r="A678" s="18" t="str">
        <f>IF(OR(AND(Таблица1[[#This Row],[ID сообщения]]=B677,Таблица1[[#This Row],[№ в теме]]=C677),AND(NOT(Таблица1[[#This Row],[ID сообщения]]=B677),NOT(Таблица1[[#This Row],[№ в теме]]=C677))),"",FALSE)</f>
        <v/>
      </c>
      <c r="B678" s="30">
        <f>1*MID(Таблица1[[#This Row],[Ссылка]],FIND("=",Таблица1[[#This Row],[Ссылка]])+1,FIND("&amp;",Таблица1[[#This Row],[Ссылка]])-FIND("=",Таблица1[[#This Row],[Ссылка]])-1)</f>
        <v>169619</v>
      </c>
      <c r="C678" s="30">
        <f>1*MID(Таблица1[[#This Row],[Ссылка]],FIND("&amp;",Таблица1[[#This Row],[Ссылка]])+11,LEN(Таблица1[[#This Row],[Ссылка]])-FIND("&amp;",Таблица1[[#This Row],[Ссылка]])+10)</f>
        <v>464</v>
      </c>
      <c r="D678" s="52" t="s">
        <v>325</v>
      </c>
      <c r="E678" s="33" t="s">
        <v>1528</v>
      </c>
      <c r="F678" s="46" t="s">
        <v>1095</v>
      </c>
      <c r="G678" s="33" t="s">
        <v>217</v>
      </c>
      <c r="H678" s="33" t="s">
        <v>737</v>
      </c>
      <c r="I678" s="45" t="s">
        <v>1065</v>
      </c>
      <c r="J678" s="23" t="s">
        <v>1065</v>
      </c>
      <c r="K6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Row],[Раздел]],G677)),$D$12),CONCATENATE("[SPOILER=",Таблица1[[#This Row],[Раздел]],"]"),""),IF(EXACT(Таблица1[[#This Row],[Подраздел]],H677),"",CONCATENATE(IF(ISBLANK(Таблица1[[#This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Row],[Подраздел]],H679),"",CONCATENATE("[/LIST]",IF(ISBLANK(Таблица1[[#This Row],[Подраздел]]),"","[/SPOILER]"),IF(AND(NOT(EXACT(Таблица1[[#This Row],[Раздел]],G679)),$D$12),"[/SPOILER]",)))))</f>
        <v>[*][B][COLOR=Gray][F3D][/COLOR][/B] [URL=http://promebelclub.ru/forum/showthread.php?p=169619&amp;postcount=464]Выдвижная корзина 600х500х160 белая. Командор [/URL]</v>
      </c>
      <c r="L678" s="33">
        <f>LEN(Таблица1[[#This Row],[Код]])</f>
        <v>160</v>
      </c>
    </row>
    <row r="679" spans="1:12" x14ac:dyDescent="0.25">
      <c r="A679" s="18" t="str">
        <f>IF(OR(AND(Таблица1[[#This Row],[ID сообщения]]=B678,Таблица1[[#This Row],[№ в теме]]=C678),AND(NOT(Таблица1[[#This Row],[ID сообщения]]=B678),NOT(Таблица1[[#This Row],[№ в теме]]=C678))),"",FALSE)</f>
        <v/>
      </c>
      <c r="B679" s="30">
        <f>1*MID(Таблица1[[#This Row],[Ссылка]],FIND("=",Таблица1[[#This Row],[Ссылка]])+1,FIND("&amp;",Таблица1[[#This Row],[Ссылка]])-FIND("=",Таблица1[[#This Row],[Ссылка]])-1)</f>
        <v>169619</v>
      </c>
      <c r="C679" s="30">
        <f>1*MID(Таблица1[[#This Row],[Ссылка]],FIND("&amp;",Таблица1[[#This Row],[Ссылка]])+11,LEN(Таблица1[[#This Row],[Ссылка]])-FIND("&amp;",Таблица1[[#This Row],[Ссылка]])+10)</f>
        <v>464</v>
      </c>
      <c r="D679" s="52" t="s">
        <v>325</v>
      </c>
      <c r="E679" s="33" t="s">
        <v>1529</v>
      </c>
      <c r="F679" s="46" t="s">
        <v>1095</v>
      </c>
      <c r="G679" s="33" t="s">
        <v>217</v>
      </c>
      <c r="H679" s="33" t="s">
        <v>737</v>
      </c>
      <c r="I679" s="45" t="s">
        <v>1065</v>
      </c>
      <c r="J679" s="23" t="s">
        <v>1065</v>
      </c>
      <c r="K6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Row],[Раздел]],G678)),$D$12),CONCATENATE("[SPOILER=",Таблица1[[#This Row],[Раздел]],"]"),""),IF(EXACT(Таблица1[[#This Row],[Подраздел]],H678),"",CONCATENATE(IF(ISBLANK(Таблица1[[#This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Row],[Подраздел]],H680),"",CONCATENATE("[/LIST]",IF(ISBLANK(Таблица1[[#This Row],[Подраздел]]),"","[/SPOILER]"),IF(AND(NOT(EXACT(Таблица1[[#This Row],[Раздел]],G680)),$D$12),"[/SPOILER]",)))))</f>
        <v>[*][B][COLOR=Gray][F3D][/COLOR][/B] [URL=http://promebelclub.ru/forum/showthread.php?p=169619&amp;postcount=464]Выдвижная корзина 600х500х320 белая. Командор [/URL]</v>
      </c>
      <c r="L679" s="33">
        <f>LEN(Таблица1[[#This Row],[Код]])</f>
        <v>160</v>
      </c>
    </row>
    <row r="680" spans="1:12" x14ac:dyDescent="0.25">
      <c r="A680" s="18" t="str">
        <f>IF(OR(AND(Таблица1[[#This Row],[ID сообщения]]=B679,Таблица1[[#This Row],[№ в теме]]=C679),AND(NOT(Таблица1[[#This Row],[ID сообщения]]=B679),NOT(Таблица1[[#This Row],[№ в теме]]=C679))),"",FALSE)</f>
        <v/>
      </c>
      <c r="B680" s="30">
        <f>1*MID(Таблица1[[#This Row],[Ссылка]],FIND("=",Таблица1[[#This Row],[Ссылка]])+1,FIND("&amp;",Таблица1[[#This Row],[Ссылка]])-FIND("=",Таблица1[[#This Row],[Ссылка]])-1)</f>
        <v>218711</v>
      </c>
      <c r="C680" s="30">
        <f>1*MID(Таблица1[[#This Row],[Ссылка]],FIND("&amp;",Таблица1[[#This Row],[Ссылка]])+11,LEN(Таблица1[[#This Row],[Ссылка]])-FIND("&amp;",Таблица1[[#This Row],[Ссылка]])+10)</f>
        <v>554</v>
      </c>
      <c r="D680" s="52" t="s">
        <v>323</v>
      </c>
      <c r="E680" s="33" t="s">
        <v>1530</v>
      </c>
      <c r="F680" s="46" t="s">
        <v>1093</v>
      </c>
      <c r="G680" s="33" t="s">
        <v>217</v>
      </c>
      <c r="H680" s="33" t="s">
        <v>737</v>
      </c>
      <c r="I680" s="45" t="s">
        <v>1065</v>
      </c>
      <c r="J680" s="46" t="s">
        <v>471</v>
      </c>
      <c r="K6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Row],[Раздел]],G679)),$D$12),CONCATENATE("[SPOILER=",Таблица1[[#This Row],[Раздел]],"]"),""),IF(EXACT(Таблица1[[#This Row],[Подраздел]],H679),"",CONCATENATE(IF(ISBLANK(Таблица1[[#This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Row],[Подраздел]],H681),"",CONCATENATE("[/LIST]",IF(ISBLANK(Таблица1[[#This Row],[Подраздел]]),"","[/SPOILER]"),IF(AND(NOT(EXACT(Таблица1[[#This Row],[Раздел]],G681)),$D$12),"[/SPOILER]",)))))</f>
        <v>[*][B][COLOR=Silver][FRW][/COLOR][/B] [URL=http://promebelclub.ru/forum/showthread.php?p=218711&amp;postcount=554]Выдвижная корзина AT [/URL]</v>
      </c>
      <c r="L680" s="33">
        <f>LEN(Таблица1[[#This Row],[Код]])</f>
        <v>137</v>
      </c>
    </row>
    <row r="681" spans="1:12" x14ac:dyDescent="0.25">
      <c r="A681" s="18" t="str">
        <f>IF(OR(AND(Таблица1[[#This Row],[ID сообщения]]=B680,Таблица1[[#This Row],[№ в теме]]=C680),AND(NOT(Таблица1[[#This Row],[ID сообщения]]=B680),NOT(Таблица1[[#This Row],[№ в теме]]=C680))),"",FALSE)</f>
        <v/>
      </c>
      <c r="B681" s="30">
        <f>1*MID(Таблица1[[#This Row],[Ссылка]],FIND("=",Таблица1[[#This Row],[Ссылка]])+1,FIND("&amp;",Таблица1[[#This Row],[Ссылка]])-FIND("=",Таблица1[[#This Row],[Ссылка]])-1)</f>
        <v>218711</v>
      </c>
      <c r="C681" s="30">
        <f>1*MID(Таблица1[[#This Row],[Ссылка]],FIND("&amp;",Таблица1[[#This Row],[Ссылка]])+11,LEN(Таблица1[[#This Row],[Ссылка]])-FIND("&amp;",Таблица1[[#This Row],[Ссылка]])+10)</f>
        <v>554</v>
      </c>
      <c r="D681" s="52" t="s">
        <v>323</v>
      </c>
      <c r="E681" s="33" t="s">
        <v>1531</v>
      </c>
      <c r="F681" s="46" t="s">
        <v>1093</v>
      </c>
      <c r="G681" s="33" t="s">
        <v>217</v>
      </c>
      <c r="H681" s="33" t="s">
        <v>737</v>
      </c>
      <c r="I681" s="45" t="s">
        <v>1065</v>
      </c>
      <c r="J681" s="46" t="s">
        <v>471</v>
      </c>
      <c r="K6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Row],[Раздел]],G680)),$D$12),CONCATENATE("[SPOILER=",Таблица1[[#This Row],[Раздел]],"]"),""),IF(EXACT(Таблица1[[#This Row],[Подраздел]],H680),"",CONCATENATE(IF(ISBLANK(Таблица1[[#This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Row],[Подраздел]],H682),"",CONCATENATE("[/LIST]",IF(ISBLANK(Таблица1[[#This Row],[Подраздел]]),"","[/SPOILER]"),IF(AND(NOT(EXACT(Таблица1[[#This Row],[Раздел]],G682)),$D$12),"[/SPOILER]",)))))</f>
        <v>[*][B][COLOR=Silver][FRW][/COLOR][/B] [URL=http://promebelclub.ru/forum/showthread.php?p=218711&amp;postcount=554]Выдвижная корзина для мелочей, 88-460-(744-784) мм НАЙДИ [/URL]</v>
      </c>
      <c r="L681" s="33">
        <f>LEN(Таблица1[[#This Row],[Код]])</f>
        <v>173</v>
      </c>
    </row>
    <row r="682" spans="1:12" x14ac:dyDescent="0.25">
      <c r="A682" s="73" t="str">
        <f>IF(OR(AND(Таблица1[[#This Row],[ID сообщения]]=B681,Таблица1[[#This Row],[№ в теме]]=C681),AND(NOT(Таблица1[[#This Row],[ID сообщения]]=B681),NOT(Таблица1[[#This Row],[№ в теме]]=C681))),"",FALSE)</f>
        <v/>
      </c>
      <c r="B682" s="33">
        <f>1*MID(Таблица1[[#This Row],[Ссылка]],FIND("=",Таблица1[[#This Row],[Ссылка]])+1,FIND("&amp;",Таблица1[[#This Row],[Ссылка]])-FIND("=",Таблица1[[#This Row],[Ссылка]])-1)</f>
        <v>345596</v>
      </c>
      <c r="C682" s="33">
        <f>1*MID(Таблица1[[#This Row],[Ссылка]],FIND("&amp;",Таблица1[[#This Row],[Ссылка]])+11,LEN(Таблица1[[#This Row],[Ссылка]])-FIND("&amp;",Таблица1[[#This Row],[Ссылка]])+10)</f>
        <v>903</v>
      </c>
      <c r="D682" s="53" t="s">
        <v>194</v>
      </c>
      <c r="E682" s="33" t="s">
        <v>1532</v>
      </c>
      <c r="F682" s="46" t="s">
        <v>1096</v>
      </c>
      <c r="G682" s="47" t="s">
        <v>217</v>
      </c>
      <c r="H682" s="33" t="s">
        <v>737</v>
      </c>
      <c r="I682" s="45" t="s">
        <v>1065</v>
      </c>
      <c r="J682" s="23" t="s">
        <v>1065</v>
      </c>
      <c r="K6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Row],[Раздел]],G681)),$D$12),CONCATENATE("[SPOILER=",Таблица1[[#This Row],[Раздел]],"]"),""),IF(EXACT(Таблица1[[#This Row],[Подраздел]],H681),"",CONCATENATE(IF(ISBLANK(Таблица1[[#This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Row],[Подраздел]],H683),"",CONCATENATE("[/LIST]",IF(ISBLANK(Таблица1[[#This Row],[Подраздел]]),"","[/SPOILER]"),IF(AND(NOT(EXACT(Таблица1[[#This Row],[Раздел]],G683)),$D$12),"[/SPOILER]",)))))</f>
        <v>[*][B][COLOR=DeepSkyBlue][FR3D][/COLOR][/B] [URL=http://promebelclub.ru/forum/showthread.php?p=345596&amp;postcount=903]Выдвижная корзина и др. Vibo - 65 шт [/URL]</v>
      </c>
      <c r="L682" s="33">
        <f>LEN(Таблица1[[#This Row],[Код]])</f>
        <v>159</v>
      </c>
    </row>
    <row r="683" spans="1:12" x14ac:dyDescent="0.25">
      <c r="A683" s="18" t="str">
        <f>IF(OR(AND(Таблица1[[#This Row],[ID сообщения]]=B682,Таблица1[[#This Row],[№ в теме]]=C682),AND(NOT(Таблица1[[#This Row],[ID сообщения]]=B682),NOT(Таблица1[[#This Row],[№ в теме]]=C682))),"",FALSE)</f>
        <v/>
      </c>
      <c r="B683" s="30">
        <f>1*MID(Таблица1[[#This Row],[Ссылка]],FIND("=",Таблица1[[#This Row],[Ссылка]])+1,FIND("&amp;",Таблица1[[#This Row],[Ссылка]])-FIND("=",Таблица1[[#This Row],[Ссылка]])-1)</f>
        <v>218711</v>
      </c>
      <c r="C683" s="30">
        <f>1*MID(Таблица1[[#This Row],[Ссылка]],FIND("&amp;",Таблица1[[#This Row],[Ссылка]])+11,LEN(Таблица1[[#This Row],[Ссылка]])-FIND("&amp;",Таблица1[[#This Row],[Ссылка]])+10)</f>
        <v>554</v>
      </c>
      <c r="D683" s="52" t="s">
        <v>323</v>
      </c>
      <c r="E683" s="33" t="s">
        <v>1533</v>
      </c>
      <c r="F683" s="46" t="s">
        <v>1093</v>
      </c>
      <c r="G683" s="33" t="s">
        <v>217</v>
      </c>
      <c r="H683" s="33" t="s">
        <v>737</v>
      </c>
      <c r="I683" s="45" t="s">
        <v>1065</v>
      </c>
      <c r="J683" s="46" t="s">
        <v>471</v>
      </c>
      <c r="K6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Row],[Раздел]],G682)),$D$12),CONCATENATE("[SPOILER=",Таблица1[[#This Row],[Раздел]],"]"),""),IF(EXACT(Таблица1[[#This Row],[Подраздел]],H682),"",CONCATENATE(IF(ISBLANK(Таблица1[[#This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Row],[Подраздел]],H684),"",CONCATENATE("[/LIST]",IF(ISBLANK(Таблица1[[#This Row],[Подраздел]]),"","[/SPOILER]"),IF(AND(NOT(EXACT(Таблица1[[#This Row],[Раздел]],G684)),$D$12),"[/SPOILER]",)))))</f>
        <v>[*][B][COLOR=Silver][FRW][/COLOR][/B] [URL=http://promebelclub.ru/forum/showthread.php?p=218711&amp;postcount=554]Выдвижная полка для обуви, 130-460-(744-784) мм НАЙДИ [/URL]</v>
      </c>
      <c r="L683" s="33">
        <f>LEN(Таблица1[[#This Row],[Код]])</f>
        <v>170</v>
      </c>
    </row>
    <row r="684" spans="1:12" x14ac:dyDescent="0.25">
      <c r="A684" s="18" t="str">
        <f>IF(OR(AND(Таблица1[[#This Row],[ID сообщения]]=B683,Таблица1[[#This Row],[№ в теме]]=C683),AND(NOT(Таблица1[[#This Row],[ID сообщения]]=B683),NOT(Таблица1[[#This Row],[№ в теме]]=C683))),"",FALSE)</f>
        <v/>
      </c>
      <c r="B684" s="30">
        <f>1*MID(Таблица1[[#This Row],[Ссылка]],FIND("=",Таблица1[[#This Row],[Ссылка]])+1,FIND("&amp;",Таблица1[[#This Row],[Ссылка]])-FIND("=",Таблица1[[#This Row],[Ссылка]])-1)</f>
        <v>218711</v>
      </c>
      <c r="C684" s="30">
        <f>1*MID(Таблица1[[#This Row],[Ссылка]],FIND("&amp;",Таблица1[[#This Row],[Ссылка]])+11,LEN(Таблица1[[#This Row],[Ссылка]])-FIND("&amp;",Таблица1[[#This Row],[Ссылка]])+10)</f>
        <v>554</v>
      </c>
      <c r="D684" s="52" t="s">
        <v>323</v>
      </c>
      <c r="E684" s="33" t="s">
        <v>1534</v>
      </c>
      <c r="F684" s="46" t="s">
        <v>1093</v>
      </c>
      <c r="G684" s="33" t="s">
        <v>217</v>
      </c>
      <c r="H684" s="33" t="s">
        <v>737</v>
      </c>
      <c r="I684" s="45" t="s">
        <v>1065</v>
      </c>
      <c r="J684" s="46" t="s">
        <v>471</v>
      </c>
      <c r="K6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Row],[Раздел]],G683)),$D$12),CONCATENATE("[SPOILER=",Таблица1[[#This Row],[Раздел]],"]"),""),IF(EXACT(Таблица1[[#This Row],[Подраздел]],H683),"",CONCATENATE(IF(ISBLANK(Таблица1[[#This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Row],[Подраздел]],H685),"",CONCATENATE("[/LIST]",IF(ISBLANK(Таблица1[[#This Row],[Подраздел]]),"","[/SPOILER]"),IF(AND(NOT(EXACT(Таблица1[[#This Row],[Раздел]],G685)),$D$12),"[/SPOILER]",)))))</f>
        <v>[*][B][COLOR=Silver][FRW][/COLOR][/B] [URL=http://promebelclub.ru/forum/showthread.php?p=218711&amp;postcount=554]Выдвижная сетчатая корзина, 155-460-(744-784) мм НАЙДИ [/URL]</v>
      </c>
      <c r="L684" s="33">
        <f>LEN(Таблица1[[#This Row],[Код]])</f>
        <v>171</v>
      </c>
    </row>
    <row r="685" spans="1:12" x14ac:dyDescent="0.25">
      <c r="A685" s="18" t="str">
        <f>IF(OR(AND(Таблица1[[#This Row],[ID сообщения]]=B684,Таблица1[[#This Row],[№ в теме]]=C684),AND(NOT(Таблица1[[#This Row],[ID сообщения]]=B684),NOT(Таблица1[[#This Row],[№ в теме]]=C684))),"",FALSE)</f>
        <v/>
      </c>
      <c r="B685" s="30">
        <f>1*MID(Таблица1[[#This Row],[Ссылка]],FIND("=",Таблица1[[#This Row],[Ссылка]])+1,FIND("&amp;",Таблица1[[#This Row],[Ссылка]])-FIND("=",Таблица1[[#This Row],[Ссылка]])-1)</f>
        <v>22599</v>
      </c>
      <c r="C685" s="30">
        <f>1*MID(Таблица1[[#This Row],[Ссылка]],FIND("&amp;",Таблица1[[#This Row],[Ссылка]])+11,LEN(Таблица1[[#This Row],[Ссылка]])-FIND("&amp;",Таблица1[[#This Row],[Ссылка]])+10)</f>
        <v>118</v>
      </c>
      <c r="D685" s="52" t="s">
        <v>858</v>
      </c>
      <c r="E685" s="33" t="s">
        <v>1535</v>
      </c>
      <c r="F685" s="46" t="s">
        <v>1093</v>
      </c>
      <c r="G685" s="33" t="s">
        <v>217</v>
      </c>
      <c r="H685" s="33" t="s">
        <v>737</v>
      </c>
      <c r="I685" s="45" t="s">
        <v>1065</v>
      </c>
      <c r="J685" s="23" t="s">
        <v>1065</v>
      </c>
      <c r="K6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Row],[Раздел]],G684)),$D$12),CONCATENATE("[SPOILER=",Таблица1[[#This Row],[Раздел]],"]"),""),IF(EXACT(Таблица1[[#This Row],[Подраздел]],H684),"",CONCATENATE(IF(ISBLANK(Таблица1[[#This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Row],[Подраздел]],H686),"",CONCATENATE("[/LIST]",IF(ISBLANK(Таблица1[[#This Row],[Подраздел]]),"","[/SPOILER]"),IF(AND(NOT(EXACT(Таблица1[[#This Row],[Раздел]],G686)),$D$12),"[/SPOILER]",)))))</f>
        <v>[*][B][COLOR=Silver][FRW][/COLOR][/B] [URL=http://promebelclub.ru/forum/showthread.php?p=22599&amp;postcount=118]Выдвижные корзины и держатели Vibo [/URL]</v>
      </c>
      <c r="L685" s="33">
        <f>LEN(Таблица1[[#This Row],[Код]])</f>
        <v>150</v>
      </c>
    </row>
    <row r="686" spans="1:12" x14ac:dyDescent="0.25">
      <c r="A686" s="18" t="str">
        <f>IF(OR(AND(Таблица1[[#This Row],[ID сообщения]]=B685,Таблица1[[#This Row],[№ в теме]]=C685),AND(NOT(Таблица1[[#This Row],[ID сообщения]]=B685),NOT(Таблица1[[#This Row],[№ в теме]]=C685))),"",FALSE)</f>
        <v/>
      </c>
      <c r="B686" s="30">
        <f>1*MID(Таблица1[[#This Row],[Ссылка]],FIND("=",Таблица1[[#This Row],[Ссылка]])+1,FIND("&amp;",Таблица1[[#This Row],[Ссылка]])-FIND("=",Таблица1[[#This Row],[Ссылка]])-1)</f>
        <v>58268</v>
      </c>
      <c r="C686" s="30">
        <f>1*MID(Таблица1[[#This Row],[Ссылка]],FIND("&amp;",Таблица1[[#This Row],[Ссылка]])+11,LEN(Таблица1[[#This Row],[Ссылка]])-FIND("&amp;",Таблица1[[#This Row],[Ссылка]])+10)</f>
        <v>234</v>
      </c>
      <c r="D686" s="52" t="s">
        <v>534</v>
      </c>
      <c r="E686" s="33" t="s">
        <v>535</v>
      </c>
      <c r="F686" s="46"/>
      <c r="G686" s="33" t="s">
        <v>217</v>
      </c>
      <c r="H686" s="33" t="s">
        <v>737</v>
      </c>
      <c r="I686" s="45" t="s">
        <v>1065</v>
      </c>
      <c r="J686" s="23" t="s">
        <v>1065</v>
      </c>
      <c r="K6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Row],[Раздел]],G685)),$D$12),CONCATENATE("[SPOILER=",Таблица1[[#This Row],[Раздел]],"]"),""),IF(EXACT(Таблица1[[#This Row],[Подраздел]],H685),"",CONCATENATE(IF(ISBLANK(Таблица1[[#This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Row],[Подраздел]],H687),"",CONCATENATE("[/LIST]",IF(ISBLANK(Таблица1[[#This Row],[Подраздел]]),"","[/SPOILER]"),IF(AND(NOT(EXACT(Таблица1[[#This Row],[Раздел]],G687)),$D$12),"[/SPOILER]",)))))</f>
        <v>[*][URL=http://promebelclub.ru/forum/showthread.php?p=58268&amp;postcount=234]Держатель брюк[/URL]</v>
      </c>
      <c r="L686" s="33">
        <f>LEN(Таблица1[[#This Row],[Код]])</f>
        <v>94</v>
      </c>
    </row>
    <row r="687" spans="1:12" x14ac:dyDescent="0.25">
      <c r="A687" s="18" t="str">
        <f>IF(OR(AND(Таблица1[[#This Row],[ID сообщения]]=B686,Таблица1[[#This Row],[№ в теме]]=C686),AND(NOT(Таблица1[[#This Row],[ID сообщения]]=B686),NOT(Таблица1[[#This Row],[№ в теме]]=C686))),"",FALSE)</f>
        <v/>
      </c>
      <c r="B687" s="30">
        <f>1*MID(Таблица1[[#This Row],[Ссылка]],FIND("=",Таблица1[[#This Row],[Ссылка]])+1,FIND("&amp;",Таблица1[[#This Row],[Ссылка]])-FIND("=",Таблица1[[#This Row],[Ссылка]])-1)</f>
        <v>4184</v>
      </c>
      <c r="C687" s="30">
        <f>1*MID(Таблица1[[#This Row],[Ссылка]],FIND("&amp;",Таблица1[[#This Row],[Ссылка]])+11,LEN(Таблица1[[#This Row],[Ссылка]])-FIND("&amp;",Таблица1[[#This Row],[Ссылка]])+10)</f>
        <v>20</v>
      </c>
      <c r="D687" s="52" t="s">
        <v>770</v>
      </c>
      <c r="E687" s="33" t="s">
        <v>1536</v>
      </c>
      <c r="F687" s="46" t="s">
        <v>1094</v>
      </c>
      <c r="G687" s="33" t="s">
        <v>217</v>
      </c>
      <c r="H687" s="44" t="s">
        <v>737</v>
      </c>
      <c r="I687" s="45" t="s">
        <v>1065</v>
      </c>
      <c r="J687" s="46" t="s">
        <v>471</v>
      </c>
      <c r="K6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Row],[Раздел]],G686)),$D$12),CONCATENATE("[SPOILER=",Таблица1[[#This Row],[Раздел]],"]"),""),IF(EXACT(Таблица1[[#This Row],[Подраздел]],H686),"",CONCATENATE(IF(ISBLANK(Таблица1[[#This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Row],[Подраздел]],H688),"",CONCATENATE("[/LIST]",IF(ISBLANK(Таблица1[[#This Row],[Подраздел]]),"","[/SPOILER]"),IF(AND(NOT(EXACT(Таблица1[[#This Row],[Раздел]],G688)),$D$12),"[/SPOILER]",)))))</f>
        <v>[*][B][COLOR=Black][LDW][/COLOR][/B] [URL=http://promebelclub.ru/forum/showthread.php?p=4184&amp;postcount=20]Клипса [/URL]</v>
      </c>
      <c r="L687" s="33">
        <f>LEN(Таблица1[[#This Row],[Код]])</f>
        <v>119</v>
      </c>
    </row>
    <row r="688" spans="1:12" x14ac:dyDescent="0.25">
      <c r="A688" s="63" t="str">
        <f>IF(OR(AND(Таблица1[[#This Row],[ID сообщения]]=B687,Таблица1[[#This Row],[№ в теме]]=C687),AND(NOT(Таблица1[[#This Row],[ID сообщения]]=B687),NOT(Таблица1[[#This Row],[№ в теме]]=C687))),"",FALSE)</f>
        <v/>
      </c>
      <c r="B688" s="33">
        <f>1*MID(Таблица1[[#This Row],[Ссылка]],FIND("=",Таблица1[[#This Row],[Ссылка]])+1,FIND("&amp;",Таблица1[[#This Row],[Ссылка]])-FIND("=",Таблица1[[#This Row],[Ссылка]])-1)</f>
        <v>308808</v>
      </c>
      <c r="C688" s="33">
        <f>1*MID(Таблица1[[#This Row],[Ссылка]],FIND("&amp;",Таблица1[[#This Row],[Ссылка]])+11,LEN(Таблица1[[#This Row],[Ссылка]])-FIND("&amp;",Таблица1[[#This Row],[Ссылка]])+10)</f>
        <v>825</v>
      </c>
      <c r="D688" s="53" t="s">
        <v>135</v>
      </c>
      <c r="E688" s="33" t="s">
        <v>1537</v>
      </c>
      <c r="F688" s="46" t="s">
        <v>1095</v>
      </c>
      <c r="G688" s="47" t="s">
        <v>217</v>
      </c>
      <c r="H688" s="33" t="s">
        <v>737</v>
      </c>
      <c r="I688" s="45" t="s">
        <v>1065</v>
      </c>
      <c r="J688" s="23" t="s">
        <v>1065</v>
      </c>
      <c r="K6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Row],[Раздел]],G687)),$D$12),CONCATENATE("[SPOILER=",Таблица1[[#This Row],[Раздел]],"]"),""),IF(EXACT(Таблица1[[#This Row],[Подраздел]],H687),"",CONCATENATE(IF(ISBLANK(Таблица1[[#This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Row],[Подраздел]],H689),"",CONCATENATE("[/LIST]",IF(ISBLANK(Таблица1[[#This Row],[Подраздел]]),"","[/SPOILER]"),IF(AND(NOT(EXACT(Таблица1[[#This Row],[Раздел]],G689)),$D$12),"[/SPOILER]",)))))</f>
        <v>[*][B][COLOR=Gray][F3D][/COLOR][/B] [URL=http://promebelclub.ru/forum/showthread.php?p=308808&amp;postcount=825]Клипса для крепления корзин [/URL]</v>
      </c>
      <c r="L688" s="33">
        <f>LEN(Таблица1[[#This Row],[Код]])</f>
        <v>142</v>
      </c>
    </row>
    <row r="689" spans="1:12" x14ac:dyDescent="0.25">
      <c r="A689" s="61" t="str">
        <f>IF(OR(AND(Таблица1[[#This Row],[ID сообщения]]=B688,Таблица1[[#This Row],[№ в теме]]=C688),AND(NOT(Таблица1[[#This Row],[ID сообщения]]=B688),NOT(Таблица1[[#This Row],[№ в теме]]=C688))),"",FALSE)</f>
        <v/>
      </c>
      <c r="B689" s="33">
        <f>1*MID(Таблица1[[#This Row],[Ссылка]],FIND("=",Таблица1[[#This Row],[Ссылка]])+1,FIND("&amp;",Таблица1[[#This Row],[Ссылка]])-FIND("=",Таблица1[[#This Row],[Ссылка]])-1)</f>
        <v>342541</v>
      </c>
      <c r="C689" s="33">
        <f>1*MID(Таблица1[[#This Row],[Ссылка]],FIND("&amp;",Таблица1[[#This Row],[Ссылка]])+11,LEN(Таблица1[[#This Row],[Ссылка]])-FIND("&amp;",Таблица1[[#This Row],[Ссылка]])+10)</f>
        <v>894</v>
      </c>
      <c r="D689" s="53" t="s">
        <v>186</v>
      </c>
      <c r="E689" s="33" t="s">
        <v>1538</v>
      </c>
      <c r="F689" s="46" t="s">
        <v>1096</v>
      </c>
      <c r="G689" s="47" t="s">
        <v>217</v>
      </c>
      <c r="H689" s="33" t="s">
        <v>737</v>
      </c>
      <c r="I689" s="45" t="s">
        <v>1065</v>
      </c>
      <c r="J689" s="23" t="s">
        <v>1065</v>
      </c>
      <c r="K6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Row],[Раздел]],G688)),$D$12),CONCATENATE("[SPOILER=",Таблица1[[#This Row],[Раздел]],"]"),""),IF(EXACT(Таблица1[[#This Row],[Подраздел]],H688),"",CONCATENATE(IF(ISBLANK(Таблица1[[#This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Row],[Подраздел]],H690),"",CONCATENATE("[/LIST]",IF(ISBLANK(Таблица1[[#This Row],[Подраздел]]),"","[/SPOILER]"),IF(AND(NOT(EXACT(Таблица1[[#This Row],[Раздел]],G690)),$D$12),"[/SPOILER]",)))))</f>
        <v>[*][B][COLOR=DeepSkyBlue][FR3D][/COLOR][/B] [URL=http://promebelclub.ru/forum/showthread.php?p=342541&amp;postcount=894]Корзина выдвижная для обуви [/URL]</v>
      </c>
      <c r="L689" s="33">
        <f>LEN(Таблица1[[#This Row],[Код]])</f>
        <v>150</v>
      </c>
    </row>
    <row r="690" spans="1:12" x14ac:dyDescent="0.25">
      <c r="A690" s="62" t="str">
        <f>IF(OR(AND(Таблица1[[#This Row],[ID сообщения]]=B689,Таблица1[[#This Row],[№ в теме]]=C689),AND(NOT(Таблица1[[#This Row],[ID сообщения]]=B689),NOT(Таблица1[[#This Row],[№ в теме]]=C689))),"",FALSE)</f>
        <v/>
      </c>
      <c r="B690" s="33">
        <f>1*MID(Таблица1[[#This Row],[Ссылка]],FIND("=",Таблица1[[#This Row],[Ссылка]])+1,FIND("&amp;",Таблица1[[#This Row],[Ссылка]])-FIND("=",Таблица1[[#This Row],[Ссылка]])-1)</f>
        <v>342511</v>
      </c>
      <c r="C690" s="33">
        <f>1*MID(Таблица1[[#This Row],[Ссылка]],FIND("&amp;",Таблица1[[#This Row],[Ссылка]])+11,LEN(Таблица1[[#This Row],[Ссылка]])-FIND("&amp;",Таблица1[[#This Row],[Ссылка]])+10)</f>
        <v>886</v>
      </c>
      <c r="D690" s="53" t="s">
        <v>185</v>
      </c>
      <c r="E690" s="33" t="s">
        <v>1538</v>
      </c>
      <c r="F690" s="46" t="s">
        <v>1093</v>
      </c>
      <c r="G690" s="47" t="s">
        <v>217</v>
      </c>
      <c r="H690" s="33" t="s">
        <v>737</v>
      </c>
      <c r="I690" s="45" t="s">
        <v>1065</v>
      </c>
      <c r="J690" s="23" t="s">
        <v>1065</v>
      </c>
      <c r="K6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Row],[Раздел]],G689)),$D$12),CONCATENATE("[SPOILER=",Таблица1[[#This Row],[Раздел]],"]"),""),IF(EXACT(Таблица1[[#This Row],[Подраздел]],H689),"",CONCATENATE(IF(ISBLANK(Таблица1[[#This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Row],[Подраздел]],H691),"",CONCATENATE("[/LIST]",IF(ISBLANK(Таблица1[[#This Row],[Подраздел]]),"","[/SPOILER]"),IF(AND(NOT(EXACT(Таблица1[[#This Row],[Раздел]],G691)),$D$12),"[/SPOILER]",)))))</f>
        <v>[*][B][COLOR=Silver][FRW][/COLOR][/B] [URL=http://promebelclub.ru/forum/showthread.php?p=342511&amp;postcount=886]Корзина выдвижная для обуви [/URL]</v>
      </c>
      <c r="L690" s="33">
        <f>LEN(Таблица1[[#This Row],[Код]])</f>
        <v>144</v>
      </c>
    </row>
    <row r="691" spans="1:12" x14ac:dyDescent="0.25">
      <c r="A691" s="73" t="str">
        <f>IF(OR(AND(Таблица1[[#This Row],[ID сообщения]]=B690,Таблица1[[#This Row],[№ в теме]]=C690),AND(NOT(Таблица1[[#This Row],[ID сообщения]]=B690),NOT(Таблица1[[#This Row],[№ в теме]]=C690))),"",FALSE)</f>
        <v/>
      </c>
      <c r="B691" s="33">
        <f>1*MID(Таблица1[[#This Row],[Ссылка]],FIND("=",Таблица1[[#This Row],[Ссылка]])+1,FIND("&amp;",Таблица1[[#This Row],[Ссылка]])-FIND("=",Таблица1[[#This Row],[Ссылка]])-1)</f>
        <v>4265</v>
      </c>
      <c r="C691" s="33">
        <f>1*MID(Таблица1[[#This Row],[Ссылка]],FIND("&amp;",Таблица1[[#This Row],[Ссылка]])+11,LEN(Таблица1[[#This Row],[Ссылка]])-FIND("&amp;",Таблица1[[#This Row],[Ссылка]])+10)</f>
        <v>22</v>
      </c>
      <c r="D691" s="53" t="s">
        <v>772</v>
      </c>
      <c r="E691" s="51" t="s">
        <v>1539</v>
      </c>
      <c r="F691" s="46" t="s">
        <v>1093</v>
      </c>
      <c r="G691" s="33" t="s">
        <v>217</v>
      </c>
      <c r="H691" s="33" t="s">
        <v>737</v>
      </c>
      <c r="I691" s="45" t="s">
        <v>1065</v>
      </c>
      <c r="J691" s="46" t="s">
        <v>471</v>
      </c>
      <c r="K6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Row],[Раздел]],G690)),$D$12),CONCATENATE("[SPOILER=",Таблица1[[#This Row],[Раздел]],"]"),""),IF(EXACT(Таблица1[[#This Row],[Подраздел]],H690),"",CONCATENATE(IF(ISBLANK(Таблица1[[#This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Row],[Подраздел]],H692),"",CONCATENATE("[/LIST]",IF(ISBLANK(Таблица1[[#This Row],[Подраздел]]),"","[/SPOILER]"),IF(AND(NOT(EXACT(Таблица1[[#This Row],[Раздел]],G692)),$D$12),"[/SPOILER]",)))))</f>
        <v>[*][B][COLOR=Silver][FRW][/COLOR][/B] [URL=http://promebelclub.ru/forum/showthread.php?p=4265&amp;postcount=22]Корзина сетчатая 120х400х400 [/URL]</v>
      </c>
      <c r="L691" s="33">
        <f>LEN(Таблица1[[#This Row],[Код]])</f>
        <v>142</v>
      </c>
    </row>
    <row r="692" spans="1:12" x14ac:dyDescent="0.25">
      <c r="A692" s="18" t="str">
        <f>IF(OR(AND(Таблица1[[#This Row],[ID сообщения]]=B691,Таблица1[[#This Row],[№ в теме]]=C691),AND(NOT(Таблица1[[#This Row],[ID сообщения]]=B691),NOT(Таблица1[[#This Row],[№ в теме]]=C691))),"",FALSE)</f>
        <v/>
      </c>
      <c r="B692" s="30">
        <f>1*MID(Таблица1[[#This Row],[Ссылка]],FIND("=",Таблица1[[#This Row],[Ссылка]])+1,FIND("&amp;",Таблица1[[#This Row],[Ссылка]])-FIND("=",Таблица1[[#This Row],[Ссылка]])-1)</f>
        <v>4245</v>
      </c>
      <c r="C692" s="30">
        <f>1*MID(Таблица1[[#This Row],[Ссылка]],FIND("&amp;",Таблица1[[#This Row],[Ссылка]])+11,LEN(Таблица1[[#This Row],[Ссылка]])-FIND("&amp;",Таблица1[[#This Row],[Ссылка]])+10)</f>
        <v>21</v>
      </c>
      <c r="D692" s="52" t="s">
        <v>771</v>
      </c>
      <c r="E692" s="51" t="s">
        <v>1540</v>
      </c>
      <c r="F692" s="46" t="s">
        <v>1093</v>
      </c>
      <c r="G692" s="33" t="s">
        <v>217</v>
      </c>
      <c r="H692" s="33" t="s">
        <v>737</v>
      </c>
      <c r="I692" s="45" t="s">
        <v>1065</v>
      </c>
      <c r="J692" s="46" t="s">
        <v>471</v>
      </c>
      <c r="K6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Row],[Раздел]],G691)),$D$12),CONCATENATE("[SPOILER=",Таблица1[[#This Row],[Раздел]],"]"),""),IF(EXACT(Таблица1[[#This Row],[Подраздел]],H691),"",CONCATENATE(IF(ISBLANK(Таблица1[[#This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Row],[Подраздел]],H693),"",CONCATENATE("[/LIST]",IF(ISBLANK(Таблица1[[#This Row],[Подраздел]]),"","[/SPOILER]"),IF(AND(NOT(EXACT(Таблица1[[#This Row],[Раздел]],G693)),$D$12),"[/SPOILER]",)))))</f>
        <v>[*][B][COLOR=Silver][FRW][/COLOR][/B] [URL=http://promebelclub.ru/forum/showthread.php?p=4245&amp;postcount=21]Корзина сетчатая 190х550х550 [/URL]</v>
      </c>
      <c r="L692" s="33">
        <f>LEN(Таблица1[[#This Row],[Код]])</f>
        <v>142</v>
      </c>
    </row>
    <row r="693" spans="1:12" x14ac:dyDescent="0.25">
      <c r="A693" s="18" t="str">
        <f>IF(OR(AND(Таблица1[[#This Row],[ID сообщения]]=B692,Таблица1[[#This Row],[№ в теме]]=C692),AND(NOT(Таблица1[[#This Row],[ID сообщения]]=B692),NOT(Таблица1[[#This Row],[№ в теме]]=C692))),"",FALSE)</f>
        <v/>
      </c>
      <c r="B693" s="30">
        <f>1*MID(Таблица1[[#This Row],[Ссылка]],FIND("=",Таблица1[[#This Row],[Ссылка]])+1,FIND("&amp;",Таблица1[[#This Row],[Ссылка]])-FIND("=",Таблица1[[#This Row],[Ссылка]])-1)</f>
        <v>46529</v>
      </c>
      <c r="C693" s="30">
        <f>1*MID(Таблица1[[#This Row],[Ссылка]],FIND("&amp;",Таблица1[[#This Row],[Ссылка]])+11,LEN(Таблица1[[#This Row],[Ссылка]])-FIND("&amp;",Таблица1[[#This Row],[Ссылка]])+10)</f>
        <v>185</v>
      </c>
      <c r="D693" s="52" t="s">
        <v>532</v>
      </c>
      <c r="E693" s="33" t="s">
        <v>533</v>
      </c>
      <c r="F693" s="46"/>
      <c r="G693" s="33" t="s">
        <v>217</v>
      </c>
      <c r="H693" s="33" t="s">
        <v>737</v>
      </c>
      <c r="I693" s="45" t="s">
        <v>1065</v>
      </c>
      <c r="J693" s="23" t="s">
        <v>1065</v>
      </c>
      <c r="K6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Row],[Раздел]],G692)),$D$12),CONCATENATE("[SPOILER=",Таблица1[[#This Row],[Раздел]],"]"),""),IF(EXACT(Таблица1[[#This Row],[Подраздел]],H692),"",CONCATENATE(IF(ISBLANK(Таблица1[[#This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Row],[Подраздел]],H694),"",CONCATENATE("[/LIST]",IF(ISBLANK(Таблица1[[#This Row],[Подраздел]]),"","[/SPOILER]"),IF(AND(NOT(EXACT(Таблица1[[#This Row],[Раздел]],G694)),$D$12),"[/SPOILER]",)))))</f>
        <v>[*][URL=http://promebelclub.ru/forum/showthread.php?p=46529&amp;postcount=185]Корзины выдвижные [/URL]</v>
      </c>
      <c r="L693" s="33">
        <f>LEN(Таблица1[[#This Row],[Код]])</f>
        <v>98</v>
      </c>
    </row>
    <row r="694" spans="1:12" x14ac:dyDescent="0.25">
      <c r="A694" s="18" t="str">
        <f>IF(OR(AND(Таблица1[[#This Row],[ID сообщения]]=B693,Таблица1[[#This Row],[№ в теме]]=C693),AND(NOT(Таблица1[[#This Row],[ID сообщения]]=B693),NOT(Таблица1[[#This Row],[№ в теме]]=C693))),"",FALSE)</f>
        <v/>
      </c>
      <c r="B694" s="30">
        <f>1*MID(Таблица1[[#This Row],[Ссылка]],FIND("=",Таблица1[[#This Row],[Ссылка]])+1,FIND("&amp;",Таблица1[[#This Row],[Ссылка]])-FIND("=",Таблица1[[#This Row],[Ссылка]])-1)</f>
        <v>41606</v>
      </c>
      <c r="C694" s="30">
        <f>1*MID(Таблица1[[#This Row],[Ссылка]],FIND("&amp;",Таблица1[[#This Row],[Ссылка]])+11,LEN(Таблица1[[#This Row],[Ссылка]])-FIND("&amp;",Таблица1[[#This Row],[Ссылка]])+10)</f>
        <v>178</v>
      </c>
      <c r="D694" s="52" t="s">
        <v>530</v>
      </c>
      <c r="E694" s="33" t="s">
        <v>531</v>
      </c>
      <c r="F694" s="46"/>
      <c r="G694" s="33" t="s">
        <v>217</v>
      </c>
      <c r="H694" s="33" t="s">
        <v>737</v>
      </c>
      <c r="I694" s="45" t="s">
        <v>1065</v>
      </c>
      <c r="J694" s="23" t="s">
        <v>1065</v>
      </c>
      <c r="K6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Row],[Раздел]],G693)),$D$12),CONCATENATE("[SPOILER=",Таблица1[[#This Row],[Раздел]],"]"),""),IF(EXACT(Таблица1[[#This Row],[Подраздел]],H693),"",CONCATENATE(IF(ISBLANK(Таблица1[[#This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Row],[Подраздел]],H695),"",CONCATENATE("[/LIST]",IF(ISBLANK(Таблица1[[#This Row],[Подраздел]]),"","[/SPOILER]"),IF(AND(NOT(EXACT(Таблица1[[#This Row],[Раздел]],G695)),$D$12),"[/SPOILER]",)))))</f>
        <v>[*][URL=http://promebelclub.ru/forum/showthread.php?p=41606&amp;postcount=178]Корзины выдвижные "Komandor"[/URL]</v>
      </c>
      <c r="L694" s="33">
        <f>LEN(Таблица1[[#This Row],[Код]])</f>
        <v>108</v>
      </c>
    </row>
    <row r="695" spans="1:12" x14ac:dyDescent="0.25">
      <c r="A695" s="18" t="str">
        <f>IF(OR(AND(Таблица1[[#This Row],[ID сообщения]]=B694,Таблица1[[#This Row],[№ в теме]]=C694),AND(NOT(Таблица1[[#This Row],[ID сообщения]]=B694),NOT(Таблица1[[#This Row],[№ в теме]]=C694))),"",FALSE)</f>
        <v/>
      </c>
      <c r="B695" s="30">
        <f>1*MID(Таблица1[[#This Row],[Ссылка]],FIND("=",Таблица1[[#This Row],[Ссылка]])+1,FIND("&amp;",Таблица1[[#This Row],[Ссылка]])-FIND("=",Таблица1[[#This Row],[Ссылка]])-1)</f>
        <v>122251</v>
      </c>
      <c r="C695" s="30">
        <f>1*MID(Таблица1[[#This Row],[Ссылка]],FIND("&amp;",Таблица1[[#This Row],[Ссылка]])+11,LEN(Таблица1[[#This Row],[Ссылка]])-FIND("&amp;",Таблица1[[#This Row],[Ссылка]])+10)</f>
        <v>323</v>
      </c>
      <c r="D695" s="52" t="s">
        <v>918</v>
      </c>
      <c r="E695" s="48" t="s">
        <v>1541</v>
      </c>
      <c r="F695" s="65" t="s">
        <v>1093</v>
      </c>
      <c r="G695" s="33" t="s">
        <v>217</v>
      </c>
      <c r="H695" s="49" t="s">
        <v>737</v>
      </c>
      <c r="I695" s="45" t="s">
        <v>1065</v>
      </c>
      <c r="J695" s="23" t="s">
        <v>1065</v>
      </c>
      <c r="K6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Row],[Раздел]],G694)),$D$12),CONCATENATE("[SPOILER=",Таблица1[[#This Row],[Раздел]],"]"),""),IF(EXACT(Таблица1[[#This Row],[Подраздел]],H694),"",CONCATENATE(IF(ISBLANK(Таблица1[[#This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Row],[Подраздел]],H696),"",CONCATENATE("[/LIST]",IF(ISBLANK(Таблица1[[#This Row],[Подраздел]]),"","[/SPOILER]"),IF(AND(NOT(EXACT(Таблица1[[#This Row],[Раздел]],G696)),$D$12),"[/SPOILER]",)))))</f>
        <v>[*][B][COLOR=Silver][FRW][/COLOR][/B] [URL=http://promebelclub.ru/forum/showthread.php?p=122251&amp;postcount=323]Наполнение шкафов VIBO [/URL]</v>
      </c>
      <c r="L695" s="33">
        <f>LEN(Таблица1[[#This Row],[Код]])</f>
        <v>139</v>
      </c>
    </row>
    <row r="696" spans="1:12" x14ac:dyDescent="0.25">
      <c r="A696" s="62" t="str">
        <f>IF(OR(AND(Таблица1[[#This Row],[ID сообщения]]=B695,Таблица1[[#This Row],[№ в теме]]=C695),AND(NOT(Таблица1[[#This Row],[ID сообщения]]=B695),NOT(Таблица1[[#This Row],[№ в теме]]=C695))),"",FALSE)</f>
        <v/>
      </c>
      <c r="B696" s="33">
        <f>1*MID(Таблица1[[#This Row],[Ссылка]],FIND("=",Таблица1[[#This Row],[Ссылка]])+1,FIND("&amp;",Таблица1[[#This Row],[Ссылка]])-FIND("=",Таблица1[[#This Row],[Ссылка]])-1)</f>
        <v>240404</v>
      </c>
      <c r="C696" s="33">
        <f>1*MID(Таблица1[[#This Row],[Ссылка]],FIND("&amp;",Таблица1[[#This Row],[Ссылка]])+11,LEN(Таблица1[[#This Row],[Ссылка]])-FIND("&amp;",Таблица1[[#This Row],[Ссылка]])+10)</f>
        <v>618</v>
      </c>
      <c r="D696" s="53" t="s">
        <v>682</v>
      </c>
      <c r="E696" s="33" t="s">
        <v>683</v>
      </c>
      <c r="F696" s="46"/>
      <c r="G696" s="33" t="s">
        <v>217</v>
      </c>
      <c r="H696" s="33" t="s">
        <v>737</v>
      </c>
      <c r="I696" s="45" t="s">
        <v>1065</v>
      </c>
      <c r="J696" s="23" t="s">
        <v>1065</v>
      </c>
      <c r="K6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Row],[Раздел]],G695)),$D$12),CONCATENATE("[SPOILER=",Таблица1[[#This Row],[Раздел]],"]"),""),IF(EXACT(Таблица1[[#This Row],[Подраздел]],H695),"",CONCATENATE(IF(ISBLANK(Таблица1[[#This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Row],[Подраздел]],H697),"",CONCATENATE("[/LIST]",IF(ISBLANK(Таблица1[[#This Row],[Подраздел]]),"","[/SPOILER]"),IF(AND(NOT(EXACT(Таблица1[[#This Row],[Раздел]],G697)),$D$12),"[/SPOILER]",)))))</f>
        <v>[*][URL=http://promebelclub.ru/forum/showthread.php?p=240404&amp;postcount=618]Рамка выдвижная Vibo [/URL]</v>
      </c>
      <c r="L696" s="33">
        <f>LEN(Таблица1[[#This Row],[Код]])</f>
        <v>102</v>
      </c>
    </row>
    <row r="697" spans="1:12" x14ac:dyDescent="0.25">
      <c r="A697" s="63" t="str">
        <f>IF(OR(AND(Таблица1[[#This Row],[ID сообщения]]=B696,Таблица1[[#This Row],[№ в теме]]=C696),AND(NOT(Таблица1[[#This Row],[ID сообщения]]=B696),NOT(Таблица1[[#This Row],[№ в теме]]=C696))),"",FALSE)</f>
        <v/>
      </c>
      <c r="B697" s="33">
        <f>1*MID(Таблица1[[#This Row],[Ссылка]],FIND("=",Таблица1[[#This Row],[Ссылка]])+1,FIND("&amp;",Таблица1[[#This Row],[Ссылка]])-FIND("=",Таблица1[[#This Row],[Ссылка]])-1)</f>
        <v>239366</v>
      </c>
      <c r="C697" s="33">
        <f>1*MID(Таблица1[[#This Row],[Ссылка]],FIND("&amp;",Таблица1[[#This Row],[Ссылка]])+11,LEN(Таблица1[[#This Row],[Ссылка]])-FIND("&amp;",Таблица1[[#This Row],[Ссылка]])+10)</f>
        <v>609</v>
      </c>
      <c r="D697" s="53" t="s">
        <v>680</v>
      </c>
      <c r="E697" s="33" t="s">
        <v>681</v>
      </c>
      <c r="F697" s="46"/>
      <c r="G697" s="33" t="s">
        <v>217</v>
      </c>
      <c r="H697" s="33" t="s">
        <v>737</v>
      </c>
      <c r="I697" s="45" t="s">
        <v>1065</v>
      </c>
      <c r="J697" s="23" t="s">
        <v>1065</v>
      </c>
      <c r="K6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Row],[Раздел]],G696)),$D$12),CONCATENATE("[SPOILER=",Таблица1[[#This Row],[Раздел]],"]"),""),IF(EXACT(Таблица1[[#This Row],[Подраздел]],H696),"",CONCATENATE(IF(ISBLANK(Таблица1[[#This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Row],[Подраздел]],H698),"",CONCATENATE("[/LIST]",IF(ISBLANK(Таблица1[[#This Row],[Подраздел]]),"","[/SPOILER]"),IF(AND(NOT(EXACT(Таблица1[[#This Row],[Раздел]],G698)),$D$12),"[/SPOILER]",)))))</f>
        <v>[*][URL=http://promebelclub.ru/forum/showthread.php?p=239366&amp;postcount=609]Рамка выдвижная Vibo АТ69[/URL][/LIST][/SPOILER]</v>
      </c>
      <c r="L697" s="33">
        <f>LEN(Таблица1[[#This Row],[Код]])</f>
        <v>123</v>
      </c>
    </row>
    <row r="698" spans="1:12" x14ac:dyDescent="0.25">
      <c r="A698" s="73" t="str">
        <f>IF(OR(AND(Таблица1[[#This Row],[ID сообщения]]=B697,Таблица1[[#This Row],[№ в теме]]=C697),AND(NOT(Таблица1[[#This Row],[ID сообщения]]=B697),NOT(Таблица1[[#This Row],[№ в теме]]=C697))),"",FALSE)</f>
        <v/>
      </c>
      <c r="B698" s="33">
        <f>1*MID(Таблица1[[#This Row],[Ссылка]],FIND("=",Таблица1[[#This Row],[Ссылка]])+1,FIND("&amp;",Таблица1[[#This Row],[Ссылка]])-FIND("=",Таблица1[[#This Row],[Ссылка]])-1)</f>
        <v>343286</v>
      </c>
      <c r="C698" s="33">
        <f>1*MID(Таблица1[[#This Row],[Ссылка]],FIND("&amp;",Таблица1[[#This Row],[Ссылка]])+11,LEN(Таблица1[[#This Row],[Ссылка]])-FIND("&amp;",Таблица1[[#This Row],[Ссылка]])+10)</f>
        <v>897</v>
      </c>
      <c r="D698" s="53" t="s">
        <v>188</v>
      </c>
      <c r="E698" s="33" t="s">
        <v>1542</v>
      </c>
      <c r="F698" s="46" t="s">
        <v>1095</v>
      </c>
      <c r="G698" s="47" t="s">
        <v>217</v>
      </c>
      <c r="H698" s="33" t="s">
        <v>52</v>
      </c>
      <c r="I698" s="45" t="s">
        <v>1065</v>
      </c>
      <c r="J698" s="23" t="s">
        <v>1065</v>
      </c>
      <c r="K6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Row],[Раздел]],G697)),$D$12),CONCATENATE("[SPOILER=",Таблица1[[#This Row],[Раздел]],"]"),""),IF(EXACT(Таблица1[[#This Row],[Подраздел]],H697),"",CONCATENATE(IF(ISBLANK(Таблица1[[#This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Row],[Подраздел]],H699),"",CONCATENATE("[/LIST]",IF(ISBLANK(Таблица1[[#This Row],[Подраздел]]),"","[/SPOILER]"),IF(AND(NOT(EXACT(Таблица1[[#This Row],[Раздел]],G699)),$D$12),"[/SPOILER]",)))))</f>
        <v>[SPOILER=Механизмы для обуви][LIST][*][B][COLOR=Gray][F3D][/COLOR][/B] [URL=http://promebelclub.ru/forum/showthread.php?p=343286&amp;postcount=897]Держатель для сапог [/URL]</v>
      </c>
      <c r="L698" s="33">
        <f>LEN(Таблица1[[#This Row],[Код]])</f>
        <v>169</v>
      </c>
    </row>
    <row r="699" spans="1:12" s="19" customFormat="1" x14ac:dyDescent="0.25">
      <c r="A699" s="18" t="str">
        <f>IF(OR(AND(Таблица1[[#This Row],[ID сообщения]]=B698,Таблица1[[#This Row],[№ в теме]]=C698),AND(NOT(Таблица1[[#This Row],[ID сообщения]]=B698),NOT(Таблица1[[#This Row],[№ в теме]]=C698))),"",FALSE)</f>
        <v/>
      </c>
      <c r="B69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69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699" s="52" t="s">
        <v>341</v>
      </c>
      <c r="E699" s="33" t="s">
        <v>379</v>
      </c>
      <c r="F699" s="46"/>
      <c r="G699" s="33" t="s">
        <v>217</v>
      </c>
      <c r="H699" s="33" t="s">
        <v>52</v>
      </c>
      <c r="I699" s="45" t="s">
        <v>1065</v>
      </c>
      <c r="J699" s="23" t="s">
        <v>1065</v>
      </c>
      <c r="K6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Row],[Раздел]],G698)),$D$12),CONCATENATE("[SPOILER=",Таблица1[[#This Row],[Раздел]],"]"),""),IF(EXACT(Таблица1[[#This Row],[Подраздел]],H698),"",CONCATENATE(IF(ISBLANK(Таблица1[[#This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Row],[Подраздел]],H700),"",CONCATENATE("[/LIST]",IF(ISBLANK(Таблица1[[#This Row],[Подраздел]]),"","[/SPOILER]"),IF(AND(NOT(EXACT(Таблица1[[#This Row],[Раздел]],G700)),$D$12),"[/SPOILER]",)))))</f>
        <v>[*][URL=http://promebelclub.ru/forum/showthread.php?p=55385&amp;postcount=217]Кронштейн пластиковый для обувных тумбочек В сборе[/URL]</v>
      </c>
      <c r="L699" s="33">
        <f>LEN(Таблица1[[#This Row],[Код]])</f>
        <v>130</v>
      </c>
    </row>
    <row r="700" spans="1:12" s="19" customFormat="1" x14ac:dyDescent="0.25">
      <c r="A700" s="18" t="str">
        <f>IF(OR(AND(Таблица1[[#This Row],[ID сообщения]]=B699,Таблица1[[#This Row],[№ в теме]]=C699),AND(NOT(Таблица1[[#This Row],[ID сообщения]]=B699),NOT(Таблица1[[#This Row],[№ в теме]]=C699))),"",FALSE)</f>
        <v/>
      </c>
      <c r="B70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70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700" s="52" t="s">
        <v>341</v>
      </c>
      <c r="E700" s="33" t="s">
        <v>377</v>
      </c>
      <c r="F700" s="46"/>
      <c r="G700" s="33" t="s">
        <v>217</v>
      </c>
      <c r="H700" s="33" t="s">
        <v>52</v>
      </c>
      <c r="I700" s="45" t="s">
        <v>1065</v>
      </c>
      <c r="J700" s="23" t="s">
        <v>1065</v>
      </c>
      <c r="K7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Row],[Раздел]],G699)),$D$12),CONCATENATE("[SPOILER=",Таблица1[[#This Row],[Раздел]],"]"),""),IF(EXACT(Таблица1[[#This Row],[Подраздел]],H699),"",CONCATENATE(IF(ISBLANK(Таблица1[[#This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Row],[Подраздел]],H701),"",CONCATENATE("[/LIST]",IF(ISBLANK(Таблица1[[#This Row],[Подраздел]]),"","[/SPOILER]"),IF(AND(NOT(EXACT(Таблица1[[#This Row],[Раздел]],G701)),$D$12),"[/SPOILER]",)))))</f>
        <v>[*][URL=http://promebelclub.ru/forum/showthread.php?p=55385&amp;postcount=217]Кронштейн пластиковый для обувных тумбочек Левый[/URL]</v>
      </c>
      <c r="L700" s="33">
        <f>LEN(Таблица1[[#This Row],[Код]])</f>
        <v>128</v>
      </c>
    </row>
    <row r="701" spans="1:12" x14ac:dyDescent="0.25">
      <c r="A701" s="18" t="str">
        <f>IF(OR(AND(Таблица1[[#This Row],[ID сообщения]]=B700,Таблица1[[#This Row],[№ в теме]]=C700),AND(NOT(Таблица1[[#This Row],[ID сообщения]]=B700),NOT(Таблица1[[#This Row],[№ в теме]]=C700))),"",FALSE)</f>
        <v/>
      </c>
      <c r="B70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70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701" s="52" t="s">
        <v>341</v>
      </c>
      <c r="E701" s="33" t="s">
        <v>378</v>
      </c>
      <c r="F701" s="46"/>
      <c r="G701" s="33" t="s">
        <v>217</v>
      </c>
      <c r="H701" s="33" t="s">
        <v>52</v>
      </c>
      <c r="I701" s="45" t="s">
        <v>1065</v>
      </c>
      <c r="J701" s="23" t="s">
        <v>1065</v>
      </c>
      <c r="K7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Row],[Раздел]],G700)),$D$12),CONCATENATE("[SPOILER=",Таблица1[[#This Row],[Раздел]],"]"),""),IF(EXACT(Таблица1[[#This Row],[Подраздел]],H700),"",CONCATENATE(IF(ISBLANK(Таблица1[[#This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Row],[Подраздел]],H702),"",CONCATENATE("[/LIST]",IF(ISBLANK(Таблица1[[#This Row],[Подраздел]]),"","[/SPOILER]"),IF(AND(NOT(EXACT(Таблица1[[#This Row],[Раздел]],G702)),$D$12),"[/SPOILER]",)))))</f>
        <v>[*][URL=http://promebelclub.ru/forum/showthread.php?p=55385&amp;postcount=217]Кронштейн пластиковый для обувных тумбочек Правый[/URL]</v>
      </c>
      <c r="L701" s="33">
        <f>LEN(Таблица1[[#This Row],[Код]])</f>
        <v>129</v>
      </c>
    </row>
    <row r="702" spans="1:12" x14ac:dyDescent="0.25">
      <c r="A702" s="18" t="str">
        <f>IF(OR(AND(Таблица1[[#This Row],[ID сообщения]]=B701,Таблица1[[#This Row],[№ в теме]]=C701),AND(NOT(Таблица1[[#This Row],[ID сообщения]]=B701),NOT(Таблица1[[#This Row],[№ в теме]]=C701))),"",FALSE)</f>
        <v/>
      </c>
      <c r="B702" s="30">
        <f>1*MID(Таблица1[[#This Row],[Ссылка]],FIND("=",Таблица1[[#This Row],[Ссылка]])+1,FIND("&amp;",Таблица1[[#This Row],[Ссылка]])-FIND("=",Таблица1[[#This Row],[Ссылка]])-1)</f>
        <v>190020</v>
      </c>
      <c r="C702" s="30">
        <f>1*MID(Таблица1[[#This Row],[Ссылка]],FIND("&amp;",Таблица1[[#This Row],[Ссылка]])+11,LEN(Таблица1[[#This Row],[Ссылка]])-FIND("&amp;",Таблица1[[#This Row],[Ссылка]])+10)</f>
        <v>485</v>
      </c>
      <c r="D702" s="52" t="s">
        <v>326</v>
      </c>
      <c r="E702" s="33" t="s">
        <v>1543</v>
      </c>
      <c r="F702" s="46" t="s">
        <v>1093</v>
      </c>
      <c r="G702" s="33" t="s">
        <v>217</v>
      </c>
      <c r="H702" s="44" t="s">
        <v>52</v>
      </c>
      <c r="I702" s="45" t="s">
        <v>1065</v>
      </c>
      <c r="J702" s="23" t="s">
        <v>1065</v>
      </c>
      <c r="K7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Row],[Раздел]],G701)),$D$12),CONCATENATE("[SPOILER=",Таблица1[[#This Row],[Раздел]],"]"),""),IF(EXACT(Таблица1[[#This Row],[Подраздел]],H701),"",CONCATENATE(IF(ISBLANK(Таблица1[[#This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Row],[Подраздел]],H703),"",CONCATENATE("[/LIST]",IF(ISBLANK(Таблица1[[#This Row],[Подраздел]]),"","[/SPOILER]"),IF(AND(NOT(EXACT(Таблица1[[#This Row],[Раздел]],G703)),$D$12),"[/SPOILER]",)))))</f>
        <v>[*][B][COLOR=Silver][FRW][/COLOR][/B] [URL=http://promebelclub.ru/forum/showthread.php?p=190020&amp;postcount=485]Механизм для обуви с дсп. МДМ [/URL]</v>
      </c>
      <c r="L702" s="33">
        <f>LEN(Таблица1[[#This Row],[Код]])</f>
        <v>146</v>
      </c>
    </row>
    <row r="703" spans="1:12" x14ac:dyDescent="0.25">
      <c r="A703" s="18" t="str">
        <f>IF(OR(AND(Таблица1[[#This Row],[ID сообщения]]=B702,Таблица1[[#This Row],[№ в теме]]=C702),AND(NOT(Таблица1[[#This Row],[ID сообщения]]=B702),NOT(Таблица1[[#This Row],[№ в теме]]=C702))),"",FALSE)</f>
        <v/>
      </c>
      <c r="B703" s="30">
        <f>1*MID(Таблица1[[#This Row],[Ссылка]],FIND("=",Таблица1[[#This Row],[Ссылка]])+1,FIND("&amp;",Таблица1[[#This Row],[Ссылка]])-FIND("=",Таблица1[[#This Row],[Ссылка]])-1)</f>
        <v>190010</v>
      </c>
      <c r="C703" s="30">
        <f>1*MID(Таблица1[[#This Row],[Ссылка]],FIND("&amp;",Таблица1[[#This Row],[Ссылка]])+11,LEN(Таблица1[[#This Row],[Ссылка]])-FIND("&amp;",Таблица1[[#This Row],[Ссылка]])+10)</f>
        <v>484</v>
      </c>
      <c r="D703" s="52" t="s">
        <v>327</v>
      </c>
      <c r="E703" s="33" t="s">
        <v>1544</v>
      </c>
      <c r="F703" s="46" t="s">
        <v>1096</v>
      </c>
      <c r="G703" s="33" t="s">
        <v>217</v>
      </c>
      <c r="H703" s="44" t="s">
        <v>52</v>
      </c>
      <c r="I703" s="45" t="s">
        <v>1065</v>
      </c>
      <c r="J703" s="23" t="s">
        <v>1065</v>
      </c>
      <c r="K7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Row],[Раздел]],G702)),$D$12),CONCATENATE("[SPOILER=",Таблица1[[#This Row],[Раздел]],"]"),""),IF(EXACT(Таблица1[[#This Row],[Подраздел]],H702),"",CONCATENATE(IF(ISBLANK(Таблица1[[#This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Row],[Подраздел]],H704),"",CONCATENATE("[/LIST]",IF(ISBLANK(Таблица1[[#This Row],[Подраздел]]),"","[/SPOILER]"),IF(AND(NOT(EXACT(Таблица1[[#This Row],[Раздел]],G704)),$D$12),"[/SPOILER]",)))))</f>
        <v>[*][B][COLOR=DeepSkyBlue][FR3D][/COLOR][/B] [URL=http://promebelclub.ru/forum/showthread.php?p=190010&amp;postcount=484]Механизм для обувниц 7020 Беж. МДМ [/URL]</v>
      </c>
      <c r="L703" s="33">
        <f>LEN(Таблица1[[#This Row],[Код]])</f>
        <v>157</v>
      </c>
    </row>
    <row r="704" spans="1:12" s="19" customFormat="1" x14ac:dyDescent="0.25">
      <c r="A704" s="18" t="str">
        <f>IF(OR(AND(Таблица1[[#This Row],[ID сообщения]]=B681,Таблица1[[#This Row],[№ в теме]]=C681),AND(NOT(Таблица1[[#This Row],[ID сообщения]]=B681),NOT(Таблица1[[#This Row],[№ в теме]]=C681))),"",FALSE)</f>
        <v/>
      </c>
      <c r="B704" s="30">
        <f>1*MID(Таблица1[[#This Row],[Ссылка]],FIND("=",Таблица1[[#This Row],[Ссылка]])+1,FIND("&amp;",Таблица1[[#This Row],[Ссылка]])-FIND("=",Таблица1[[#This Row],[Ссылка]])-1)</f>
        <v>145054</v>
      </c>
      <c r="C704" s="30">
        <f>1*MID(Таблица1[[#This Row],[Ссылка]],FIND("&amp;",Таблица1[[#This Row],[Ссылка]])+11,LEN(Таблица1[[#This Row],[Ссылка]])-FIND("&amp;",Таблица1[[#This Row],[Ссылка]])+10)</f>
        <v>404</v>
      </c>
      <c r="D704" s="55" t="s">
        <v>976</v>
      </c>
      <c r="E704" s="48" t="s">
        <v>1545</v>
      </c>
      <c r="F704" s="65" t="s">
        <v>1096</v>
      </c>
      <c r="G704" s="33" t="s">
        <v>217</v>
      </c>
      <c r="H704" s="33" t="s">
        <v>52</v>
      </c>
      <c r="I704" s="45" t="s">
        <v>1065</v>
      </c>
      <c r="J704" s="23" t="s">
        <v>1065</v>
      </c>
      <c r="K7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Row],[Раздел]],G703)),$D$12),CONCATENATE("[SPOILER=",Таблица1[[#This Row],[Раздел]],"]"),""),IF(EXACT(Таблица1[[#This Row],[Подраздел]],H703),"",CONCATENATE(IF(ISBLANK(Таблица1[[#This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Row],[Подраздел]],H705),"",CONCATENATE("[/LIST]",IF(ISBLANK(Таблица1[[#This Row],[Подраздел]]),"","[/SPOILER]"),IF(AND(NOT(EXACT(Таблица1[[#This Row],[Раздел]],G705)),$D$12),"[/SPOILER]",)))))</f>
        <v>[*][B][COLOR=DeepSkyBlue][FR3D][/COLOR][/B] [URL=http://promebelclub.ru/forum/showthread.php?p=145054&amp;postcount=404]Механизм для обувницы [/URL]</v>
      </c>
      <c r="L704" s="33">
        <f>LEN(Таблица1[[#This Row],[Код]])</f>
        <v>144</v>
      </c>
    </row>
    <row r="705" spans="1:12" x14ac:dyDescent="0.25">
      <c r="A705" s="18" t="str">
        <f>IF(OR(AND(Таблица1[[#This Row],[ID сообщения]]=B704,Таблица1[[#This Row],[№ в теме]]=C704),AND(NOT(Таблица1[[#This Row],[ID сообщения]]=B704),NOT(Таблица1[[#This Row],[№ в теме]]=C704))),"",FALSE)</f>
        <v/>
      </c>
      <c r="B705" s="30">
        <f>1*MID(Таблица1[[#This Row],[Ссылка]],FIND("=",Таблица1[[#This Row],[Ссылка]])+1,FIND("&amp;",Таблица1[[#This Row],[Ссылка]])-FIND("=",Таблица1[[#This Row],[Ссылка]])-1)</f>
        <v>19744</v>
      </c>
      <c r="C705" s="30">
        <f>1*MID(Таблица1[[#This Row],[Ссылка]],FIND("&amp;",Таблица1[[#This Row],[Ссылка]])+11,LEN(Таблица1[[#This Row],[Ссылка]])-FIND("&amp;",Таблица1[[#This Row],[Ссылка]])+10)</f>
        <v>108</v>
      </c>
      <c r="D705" s="52" t="s">
        <v>851</v>
      </c>
      <c r="E705" s="33" t="s">
        <v>1546</v>
      </c>
      <c r="F705" s="46" t="s">
        <v>1093</v>
      </c>
      <c r="G705" s="33" t="s">
        <v>217</v>
      </c>
      <c r="H705" s="33" t="s">
        <v>52</v>
      </c>
      <c r="I705" s="45" t="s">
        <v>1065</v>
      </c>
      <c r="J705" s="23" t="s">
        <v>1065</v>
      </c>
      <c r="K7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Row],[Раздел]],G704)),$D$12),CONCATENATE("[SPOILER=",Таблица1[[#This Row],[Раздел]],"]"),""),IF(EXACT(Таблица1[[#This Row],[Подраздел]],H704),"",CONCATENATE(IF(ISBLANK(Таблица1[[#This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Row],[Подраздел]],H706),"",CONCATENATE("[/LIST]",IF(ISBLANK(Таблица1[[#This Row],[Подраздел]]),"","[/SPOILER]"),IF(AND(NOT(EXACT(Таблица1[[#This Row],[Раздел]],G706)),$D$12),"[/SPOILER]",)))))</f>
        <v>[*][B][COLOR=Silver][FRW][/COLOR][/B] [URL=http://promebelclub.ru/forum/showthread.php?p=19744&amp;postcount=108]Механизм обувницы поворотный [/URL][/LIST][/SPOILER]</v>
      </c>
      <c r="L705" s="33">
        <f>LEN(Таблица1[[#This Row],[Код]])</f>
        <v>161</v>
      </c>
    </row>
    <row r="706" spans="1:12" x14ac:dyDescent="0.25">
      <c r="A706" s="73" t="str">
        <f>IF(OR(AND(Таблица1[[#This Row],[ID сообщения]]=B705,Таблица1[[#This Row],[№ в теме]]=C705),AND(NOT(Таблица1[[#This Row],[ID сообщения]]=B705),NOT(Таблица1[[#This Row],[№ в теме]]=C705))),"",FALSE)</f>
        <v/>
      </c>
      <c r="B706" s="33">
        <f>1*MID(Таблица1[[#This Row],[Ссылка]],FIND("=",Таблица1[[#This Row],[Ссылка]])+1,FIND("&amp;",Таблица1[[#This Row],[Ссылка]])-FIND("=",Таблица1[[#This Row],[Ссылка]])-1)</f>
        <v>10502</v>
      </c>
      <c r="C706" s="33">
        <f>1*MID(Таблица1[[#This Row],[Ссылка]],FIND("&amp;",Таблица1[[#This Row],[Ссылка]])+11,LEN(Таблица1[[#This Row],[Ссылка]])-FIND("&amp;",Таблица1[[#This Row],[Ссылка]])+10)</f>
        <v>56</v>
      </c>
      <c r="D706" s="53" t="s">
        <v>802</v>
      </c>
      <c r="E706" s="33" t="s">
        <v>1547</v>
      </c>
      <c r="F706" s="46" t="s">
        <v>1094</v>
      </c>
      <c r="G706" s="47" t="s">
        <v>217</v>
      </c>
      <c r="H706" s="33" t="s">
        <v>50</v>
      </c>
      <c r="I706" s="45" t="s">
        <v>1065</v>
      </c>
      <c r="J706" s="23" t="s">
        <v>1065</v>
      </c>
      <c r="K7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Row],[Раздел]],G705)),$D$12),CONCATENATE("[SPOILER=",Таблица1[[#This Row],[Раздел]],"]"),""),IF(EXACT(Таблица1[[#This Row],[Подраздел]],H705),"",CONCATENATE(IF(ISBLANK(Таблица1[[#This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Row],[Подраздел]],H707),"",CONCATENATE("[/LIST]",IF(ISBLANK(Таблица1[[#This Row],[Подраздел]]),"","[/SPOILER]"),IF(AND(NOT(EXACT(Таблица1[[#This Row],[Раздел]],G707)),$D$12),"[/SPOILER]",)))))</f>
        <v>[SPOILER=Пантографы][LIST][*][B][COLOR=Black][LDW][/COLOR][/B] [URL=http://promebelclub.ru/forum/showthread.php?p=10502&amp;postcount=56]Пантограф [/URL]</v>
      </c>
      <c r="L706" s="33">
        <f>LEN(Таблица1[[#This Row],[Код]])</f>
        <v>149</v>
      </c>
    </row>
    <row r="707" spans="1:12" x14ac:dyDescent="0.25">
      <c r="A707" s="59" t="str">
        <f>IF(OR(AND(Таблица1[[#This Row],[ID сообщения]]=B706,Таблица1[[#This Row],[№ в теме]]=C706),AND(NOT(Таблица1[[#This Row],[ID сообщения]]=B706),NOT(Таблица1[[#This Row],[№ в теме]]=C706))),"",FALSE)</f>
        <v/>
      </c>
      <c r="B707" s="60">
        <f>1*MID(Таблица1[[#This Row],[Ссылка]],FIND("=",Таблица1[[#This Row],[Ссылка]])+1,FIND("&amp;",Таблица1[[#This Row],[Ссылка]])-FIND("=",Таблица1[[#This Row],[Ссылка]])-1)</f>
        <v>368754</v>
      </c>
      <c r="C707" s="60">
        <f>1*MID(Таблица1[[#This Row],[Ссылка]],FIND("&amp;",Таблица1[[#This Row],[Ссылка]])+11,LEN(Таблица1[[#This Row],[Ссылка]])-FIND("&amp;",Таблица1[[#This Row],[Ссылка]])+10)</f>
        <v>1055</v>
      </c>
      <c r="D707" s="53" t="s">
        <v>2035</v>
      </c>
      <c r="E707" s="73" t="s">
        <v>2036</v>
      </c>
      <c r="F707" s="23" t="s">
        <v>1096</v>
      </c>
      <c r="G707" s="38" t="s">
        <v>217</v>
      </c>
      <c r="H707" s="21" t="s">
        <v>50</v>
      </c>
      <c r="I707" s="23" t="s">
        <v>1065</v>
      </c>
      <c r="J707" s="23" t="s">
        <v>1065</v>
      </c>
      <c r="K7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Row],[Раздел]],G706)),$D$12),CONCATENATE("[SPOILER=",Таблица1[[#This Row],[Раздел]],"]"),""),IF(EXACT(Таблица1[[#This Row],[Подраздел]],H706),"",CONCATENATE(IF(ISBLANK(Таблица1[[#This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Row],[Подраздел]],H708),"",CONCATENATE("[/LIST]",IF(ISBLANK(Таблица1[[#This Row],[Подраздел]]),"","[/SPOILER]"),IF(AND(NOT(EXACT(Таблица1[[#This Row],[Раздел]],G708)),$D$12),"[/SPOILER]",)))))</f>
        <v>[*][B][COLOR=DeepSkyBlue][FR3D][/COLOR][/B] [URL=http://promebelclub.ru/forum/showthread.php?p=368754&amp;postcount=1055]Пантограф 450-600[/URL]</v>
      </c>
      <c r="L707" s="39">
        <f>LEN(Таблица1[[#This Row],[Код]])</f>
        <v>140</v>
      </c>
    </row>
    <row r="708" spans="1:12" x14ac:dyDescent="0.25">
      <c r="A708" s="18" t="str">
        <f>IF(OR(AND(Таблица1[[#This Row],[ID сообщения]]=B707,Таблица1[[#This Row],[№ в теме]]=C707),AND(NOT(Таблица1[[#This Row],[ID сообщения]]=B707),NOT(Таблица1[[#This Row],[№ в теме]]=C707))),"",FALSE)</f>
        <v/>
      </c>
      <c r="B708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708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708" s="52" t="s">
        <v>341</v>
      </c>
      <c r="E708" s="33" t="s">
        <v>380</v>
      </c>
      <c r="F708" s="46"/>
      <c r="G708" s="33" t="s">
        <v>217</v>
      </c>
      <c r="H708" s="33" t="s">
        <v>50</v>
      </c>
      <c r="I708" s="45" t="s">
        <v>1065</v>
      </c>
      <c r="J708" s="23" t="s">
        <v>1065</v>
      </c>
      <c r="K7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Row],[Раздел]],G707)),$D$12),CONCATENATE("[SPOILER=",Таблица1[[#This Row],[Раздел]],"]"),""),IF(EXACT(Таблица1[[#This Row],[Подраздел]],H707),"",CONCATENATE(IF(ISBLANK(Таблица1[[#This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Row],[Подраздел]],H709),"",CONCATENATE("[/LIST]",IF(ISBLANK(Таблица1[[#This Row],[Подраздел]]),"","[/SPOILER]"),IF(AND(NOT(EXACT(Таблица1[[#This Row],[Раздел]],G709)),$D$12),"[/SPOILER]",)))))</f>
        <v>[*][URL=http://promebelclub.ru/forum/showthread.php?p=55385&amp;postcount=217]Пантограф 630-800[/URL]</v>
      </c>
      <c r="L708" s="33">
        <f>LEN(Таблица1[[#This Row],[Код]])</f>
        <v>97</v>
      </c>
    </row>
    <row r="709" spans="1:12" x14ac:dyDescent="0.25">
      <c r="A709" s="18" t="str">
        <f>IF(OR(AND(Таблица1[[#This Row],[ID сообщения]]=B708,Таблица1[[#This Row],[№ в теме]]=C708),AND(NOT(Таблица1[[#This Row],[ID сообщения]]=B708),NOT(Таблица1[[#This Row],[№ в теме]]=C708))),"",FALSE)</f>
        <v/>
      </c>
      <c r="B709" s="30">
        <f>1*MID(Таблица1[[#This Row],[Ссылка]],FIND("=",Таблица1[[#This Row],[Ссылка]])+1,FIND("&amp;",Таблица1[[#This Row],[Ссылка]])-FIND("=",Таблица1[[#This Row],[Ссылка]])-1)</f>
        <v>199283</v>
      </c>
      <c r="C709" s="30">
        <f>1*MID(Таблица1[[#This Row],[Ссылка]],FIND("&amp;",Таблица1[[#This Row],[Ссылка]])+11,LEN(Таблица1[[#This Row],[Ссылка]])-FIND("&amp;",Таблица1[[#This Row],[Ссылка]])+10)</f>
        <v>500</v>
      </c>
      <c r="D709" s="52" t="s">
        <v>328</v>
      </c>
      <c r="E709" s="33" t="s">
        <v>1548</v>
      </c>
      <c r="F709" s="46" t="s">
        <v>1095</v>
      </c>
      <c r="G709" s="33" t="s">
        <v>217</v>
      </c>
      <c r="H709" s="44" t="s">
        <v>50</v>
      </c>
      <c r="I709" s="45" t="s">
        <v>1065</v>
      </c>
      <c r="J709" s="23" t="s">
        <v>1065</v>
      </c>
      <c r="K7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Row],[Раздел]],G708)),$D$12),CONCATENATE("[SPOILER=",Таблица1[[#This Row],[Раздел]],"]"),""),IF(EXACT(Таблица1[[#This Row],[Подраздел]],H708),"",CONCATENATE(IF(ISBLANK(Таблица1[[#This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Row],[Подраздел]],H710),"",CONCATENATE("[/LIST]",IF(ISBLANK(Таблица1[[#This Row],[Подраздел]]),"","[/SPOILER]"),IF(AND(NOT(EXACT(Таблица1[[#This Row],[Раздел]],G710)),$D$12),"[/SPOILER]",)))))</f>
        <v>[*][B][COLOR=Gray][F3D][/COLOR][/B] [URL=http://promebelclub.ru/forum/showthread.php?p=199283&amp;postcount=500]Пантограф, 600-830, хром [/URL]</v>
      </c>
      <c r="L709" s="33">
        <f>LEN(Таблица1[[#This Row],[Код]])</f>
        <v>139</v>
      </c>
    </row>
    <row r="710" spans="1:12" x14ac:dyDescent="0.25">
      <c r="A710" s="18" t="str">
        <f>IF(OR(AND(Таблица1[[#This Row],[ID сообщения]]=B709,Таблица1[[#This Row],[№ в теме]]=C709),AND(NOT(Таблица1[[#This Row],[ID сообщения]]=B709),NOT(Таблица1[[#This Row],[№ в теме]]=C709))),"",FALSE)</f>
        <v/>
      </c>
      <c r="B710" s="30">
        <f>1*MID(Таблица1[[#This Row],[Ссылка]],FIND("=",Таблица1[[#This Row],[Ссылка]])+1,FIND("&amp;",Таблица1[[#This Row],[Ссылка]])-FIND("=",Таблица1[[#This Row],[Ссылка]])-1)</f>
        <v>199283</v>
      </c>
      <c r="C710" s="30">
        <f>1*MID(Таблица1[[#This Row],[Ссылка]],FIND("&amp;",Таблица1[[#This Row],[Ссылка]])+11,LEN(Таблица1[[#This Row],[Ссылка]])-FIND("&amp;",Таблица1[[#This Row],[Ссылка]])+10)</f>
        <v>500</v>
      </c>
      <c r="D710" s="52" t="s">
        <v>328</v>
      </c>
      <c r="E710" s="33" t="s">
        <v>1549</v>
      </c>
      <c r="F710" s="46" t="s">
        <v>1095</v>
      </c>
      <c r="G710" s="33" t="s">
        <v>217</v>
      </c>
      <c r="H710" s="44" t="s">
        <v>50</v>
      </c>
      <c r="I710" s="45" t="s">
        <v>1065</v>
      </c>
      <c r="J710" s="23" t="s">
        <v>1065</v>
      </c>
      <c r="K7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Row],[Раздел]],G709)),$D$12),CONCATENATE("[SPOILER=",Таблица1[[#This Row],[Раздел]],"]"),""),IF(EXACT(Таблица1[[#This Row],[Подраздел]],H709),"",CONCATENATE(IF(ISBLANK(Таблица1[[#This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Row],[Подраздел]],H711),"",CONCATENATE("[/LIST]",IF(ISBLANK(Таблица1[[#This Row],[Подраздел]]),"","[/SPOILER]"),IF(AND(NOT(EXACT(Таблица1[[#This Row],[Раздел]],G711)),$D$12),"[/SPOILER]",)))))</f>
        <v>[*][B][COLOR=Gray][F3D][/COLOR][/B] [URL=http://promebelclub.ru/forum/showthread.php?p=199283&amp;postcount=500]Пантограф, 830-1150, хром [/URL][/LIST][/SPOILER]</v>
      </c>
      <c r="L710" s="33">
        <f>LEN(Таблица1[[#This Row],[Код]])</f>
        <v>157</v>
      </c>
    </row>
    <row r="711" spans="1:12" x14ac:dyDescent="0.25">
      <c r="A711" s="18" t="str">
        <f>IF(OR(AND(Таблица1[[#This Row],[ID сообщения]]=B710,Таблица1[[#This Row],[№ в теме]]=C710),AND(NOT(Таблица1[[#This Row],[ID сообщения]]=B710),NOT(Таблица1[[#This Row],[№ в теме]]=C710))),"",FALSE)</f>
        <v/>
      </c>
      <c r="B711" s="30">
        <f>1*MID(Таблица1[[#This Row],[Ссылка]],FIND("=",Таблица1[[#This Row],[Ссылка]])+1,FIND("&amp;",Таблица1[[#This Row],[Ссылка]])-FIND("=",Таблица1[[#This Row],[Ссылка]])-1)</f>
        <v>4184</v>
      </c>
      <c r="C711" s="30">
        <f>1*MID(Таблица1[[#This Row],[Ссылка]],FIND("&amp;",Таблица1[[#This Row],[Ссылка]])+11,LEN(Таблица1[[#This Row],[Ссылка]])-FIND("&amp;",Таблица1[[#This Row],[Ссылка]])+10)</f>
        <v>20</v>
      </c>
      <c r="D711" s="52" t="s">
        <v>770</v>
      </c>
      <c r="E711" s="33" t="s">
        <v>1550</v>
      </c>
      <c r="F711" s="46" t="s">
        <v>1094</v>
      </c>
      <c r="G711" s="33" t="s">
        <v>217</v>
      </c>
      <c r="H711" s="44" t="s">
        <v>738</v>
      </c>
      <c r="I711" s="45" t="s">
        <v>1065</v>
      </c>
      <c r="J711" s="46" t="s">
        <v>471</v>
      </c>
      <c r="K7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Row],[Раздел]],G710)),$D$12),CONCATENATE("[SPOILER=",Таблица1[[#This Row],[Раздел]],"]"),""),IF(EXACT(Таблица1[[#This Row],[Подраздел]],H710),"",CONCATENATE(IF(ISBLANK(Таблица1[[#This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Row],[Подраздел]],H712),"",CONCATENATE("[/LIST]",IF(ISBLANK(Таблица1[[#This Row],[Подраздел]]),"","[/SPOILER]"),IF(AND(NOT(EXACT(Таблица1[[#This Row],[Раздел]],G712)),$D$12),"[/SPOILER]",)))))</f>
        <v>[SPOILER=Полки сетчатые][LIST][*][B][COLOR=Black][LDW][/COLOR][/B] [URL=http://promebelclub.ru/forum/showthread.php?p=4184&amp;postcount=20]Кронштейн вешала для сот.полки [/URL]</v>
      </c>
      <c r="L711" s="33">
        <f>LEN(Таблица1[[#This Row],[Код]])</f>
        <v>173</v>
      </c>
    </row>
    <row r="712" spans="1:12" x14ac:dyDescent="0.25">
      <c r="A712" s="18" t="str">
        <f>IF(OR(AND(Таблица1[[#This Row],[ID сообщения]]=B711,Таблица1[[#This Row],[№ в теме]]=C711),AND(NOT(Таблица1[[#This Row],[ID сообщения]]=B711),NOT(Таблица1[[#This Row],[№ в теме]]=C711))),"",FALSE)</f>
        <v/>
      </c>
      <c r="B712" s="30">
        <f>1*MID(Таблица1[[#This Row],[Ссылка]],FIND("=",Таблица1[[#This Row],[Ссылка]])+1,FIND("&amp;",Таблица1[[#This Row],[Ссылка]])-FIND("=",Таблица1[[#This Row],[Ссылка]])-1)</f>
        <v>4619</v>
      </c>
      <c r="C712" s="30">
        <f>1*MID(Таблица1[[#This Row],[Ссылка]],FIND("&amp;",Таблица1[[#This Row],[Ссылка]])+11,LEN(Таблица1[[#This Row],[Ссылка]])-FIND("&amp;",Таблица1[[#This Row],[Ссылка]])+10)</f>
        <v>33</v>
      </c>
      <c r="D712" s="52" t="s">
        <v>783</v>
      </c>
      <c r="E712" s="33" t="s">
        <v>1551</v>
      </c>
      <c r="F712" s="46" t="s">
        <v>1093</v>
      </c>
      <c r="G712" s="33" t="s">
        <v>217</v>
      </c>
      <c r="H712" s="33" t="s">
        <v>738</v>
      </c>
      <c r="I712" s="45" t="s">
        <v>1065</v>
      </c>
      <c r="J712" s="46" t="s">
        <v>471</v>
      </c>
      <c r="K7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Row],[Раздел]],G711)),$D$12),CONCATENATE("[SPOILER=",Таблица1[[#This Row],[Раздел]],"]"),""),IF(EXACT(Таблица1[[#This Row],[Подраздел]],H711),"",CONCATENATE(IF(ISBLANK(Таблица1[[#This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Row],[Подраздел]],H713),"",CONCATENATE("[/LIST]",IF(ISBLANK(Таблица1[[#This Row],[Подраздел]]),"","[/SPOILER]"),IF(AND(NOT(EXACT(Таблица1[[#This Row],[Раздел]],G713)),$D$12),"[/SPOILER]",)))))</f>
        <v>[*][B][COLOR=Silver][FRW][/COLOR][/B] [URL=http://promebelclub.ru/forum/showthread.php?p=4619&amp;postcount=33]Кронштейн сетчатой полки под обувь Найди [/URL]</v>
      </c>
      <c r="L712" s="33">
        <f>LEN(Таблица1[[#This Row],[Код]])</f>
        <v>154</v>
      </c>
    </row>
    <row r="713" spans="1:12" x14ac:dyDescent="0.25">
      <c r="A713" s="18" t="str">
        <f>IF(OR(AND(Таблица1[[#This Row],[ID сообщения]]=B712,Таблица1[[#This Row],[№ в теме]]=C712),AND(NOT(Таблица1[[#This Row],[ID сообщения]]=B712),NOT(Таблица1[[#This Row],[№ в теме]]=C712))),"",FALSE)</f>
        <v/>
      </c>
      <c r="B713" s="30">
        <f>1*MID(Таблица1[[#This Row],[Ссылка]],FIND("=",Таблица1[[#This Row],[Ссылка]])+1,FIND("&amp;",Таблица1[[#This Row],[Ссылка]])-FIND("=",Таблица1[[#This Row],[Ссылка]])-1)</f>
        <v>4184</v>
      </c>
      <c r="C713" s="30">
        <f>1*MID(Таблица1[[#This Row],[Ссылка]],FIND("&amp;",Таблица1[[#This Row],[Ссылка]])+11,LEN(Таблица1[[#This Row],[Ссылка]])-FIND("&amp;",Таблица1[[#This Row],[Ссылка]])+10)</f>
        <v>20</v>
      </c>
      <c r="D713" s="52" t="s">
        <v>770</v>
      </c>
      <c r="E713" s="33" t="s">
        <v>1552</v>
      </c>
      <c r="F713" s="46" t="s">
        <v>1094</v>
      </c>
      <c r="G713" s="33" t="s">
        <v>217</v>
      </c>
      <c r="H713" s="44" t="s">
        <v>738</v>
      </c>
      <c r="I713" s="45" t="s">
        <v>1065</v>
      </c>
      <c r="J713" s="46" t="s">
        <v>471</v>
      </c>
      <c r="K7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Row],[Раздел]],G712)),$D$12),CONCATENATE("[SPOILER=",Таблица1[[#This Row],[Раздел]],"]"),""),IF(EXACT(Таблица1[[#This Row],[Подраздел]],H712),"",CONCATENATE(IF(ISBLANK(Таблица1[[#This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Row],[Подраздел]],H714),"",CONCATENATE("[/LIST]",IF(ISBLANK(Таблица1[[#This Row],[Подраздел]]),"","[/SPOILER]"),IF(AND(NOT(EXACT(Таблица1[[#This Row],[Раздел]],G714)),$D$12),"[/SPOILER]",)))))</f>
        <v>[*][B][COLOR=Black][LDW][/COLOR][/B] [URL=http://promebelclub.ru/forum/showthread.php?p=4184&amp;postcount=20]Кронштейн сот полки под обувь [/URL]</v>
      </c>
      <c r="L713" s="33">
        <f>LEN(Таблица1[[#This Row],[Код]])</f>
        <v>142</v>
      </c>
    </row>
    <row r="714" spans="1:12" x14ac:dyDescent="0.25">
      <c r="A714" s="18" t="str">
        <f>IF(OR(AND(Таблица1[[#This Row],[ID сообщения]]=B713,Таблица1[[#This Row],[№ в теме]]=C713),AND(NOT(Таблица1[[#This Row],[ID сообщения]]=B713),NOT(Таблица1[[#This Row],[№ в теме]]=C713))),"",FALSE)</f>
        <v/>
      </c>
      <c r="B714" s="30">
        <f>1*MID(Таблица1[[#This Row],[Ссылка]],FIND("=",Таблица1[[#This Row],[Ссылка]])+1,FIND("&amp;",Таблица1[[#This Row],[Ссылка]])-FIND("=",Таблица1[[#This Row],[Ссылка]])-1)</f>
        <v>305133</v>
      </c>
      <c r="C714" s="30">
        <f>1*MID(Таблица1[[#This Row],[Ссылка]],FIND("&amp;",Таблица1[[#This Row],[Ссылка]])+11,LEN(Таблица1[[#This Row],[Ссылка]])-FIND("&amp;",Таблица1[[#This Row],[Ссылка]])+10)</f>
        <v>803</v>
      </c>
      <c r="D714" s="52" t="s">
        <v>116</v>
      </c>
      <c r="E714" s="33" t="s">
        <v>1553</v>
      </c>
      <c r="F714" s="46" t="s">
        <v>1093</v>
      </c>
      <c r="G714" s="47" t="s">
        <v>217</v>
      </c>
      <c r="H714" s="33" t="s">
        <v>738</v>
      </c>
      <c r="I714" s="45" t="s">
        <v>1065</v>
      </c>
      <c r="J714" s="23" t="s">
        <v>1065</v>
      </c>
      <c r="K7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Row],[Раздел]],G713)),$D$12),CONCATENATE("[SPOILER=",Таблица1[[#This Row],[Раздел]],"]"),""),IF(EXACT(Таблица1[[#This Row],[Подраздел]],H713),"",CONCATENATE(IF(ISBLANK(Таблица1[[#This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Row],[Подраздел]],H715),"",CONCATENATE("[/LIST]",IF(ISBLANK(Таблица1[[#This Row],[Подраздел]]),"","[/SPOILER]"),IF(AND(NOT(EXACT(Таблица1[[#This Row],[Раздел]],G715)),$D$12),"[/SPOILER]",)))))</f>
        <v>[*][B][COLOR=Silver][FRW][/COLOR][/B] [URL=http://promebelclub.ru/forum/showthread.php?p=305133&amp;postcount=803]Полка сетчатая - 230, 300, 400, 500 мм [/URL]</v>
      </c>
      <c r="L714" s="33">
        <f>LEN(Таблица1[[#This Row],[Код]])</f>
        <v>155</v>
      </c>
    </row>
    <row r="715" spans="1:12" x14ac:dyDescent="0.25">
      <c r="A715" s="63" t="str">
        <f>IF(OR(AND(Таблица1[[#This Row],[ID сообщения]]=B714,Таблица1[[#This Row],[№ в теме]]=C714),AND(NOT(Таблица1[[#This Row],[ID сообщения]]=B714),NOT(Таблица1[[#This Row],[№ в теме]]=C714))),"",FALSE)</f>
        <v/>
      </c>
      <c r="B715" s="33">
        <f>1*MID(Таблица1[[#This Row],[Ссылка]],FIND("=",Таблица1[[#This Row],[Ссылка]])+1,FIND("&amp;",Таблица1[[#This Row],[Ссылка]])-FIND("=",Таблица1[[#This Row],[Ссылка]])-1)</f>
        <v>305083</v>
      </c>
      <c r="C715" s="33">
        <f>1*MID(Таблица1[[#This Row],[Ссылка]],FIND("&amp;",Таблица1[[#This Row],[Ссылка]])+11,LEN(Таблица1[[#This Row],[Ссылка]])-FIND("&amp;",Таблица1[[#This Row],[Ссылка]])+10)</f>
        <v>802</v>
      </c>
      <c r="D715" s="53" t="s">
        <v>115</v>
      </c>
      <c r="E715" s="33" t="s">
        <v>1554</v>
      </c>
      <c r="F715" s="46" t="s">
        <v>1093</v>
      </c>
      <c r="G715" s="47" t="s">
        <v>217</v>
      </c>
      <c r="H715" s="33" t="s">
        <v>738</v>
      </c>
      <c r="I715" s="45" t="s">
        <v>1065</v>
      </c>
      <c r="J715" s="46" t="s">
        <v>471</v>
      </c>
      <c r="K7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Row],[Раздел]],G714)),$D$12),CONCATENATE("[SPOILER=",Таблица1[[#This Row],[Раздел]],"]"),""),IF(EXACT(Таблица1[[#This Row],[Подраздел]],H714),"",CONCATENATE(IF(ISBLANK(Таблица1[[#This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Row],[Подраздел]],H716),"",CONCATENATE("[/LIST]",IF(ISBLANK(Таблица1[[#This Row],[Подраздел]]),"","[/SPOILER]"),IF(AND(NOT(EXACT(Таблица1[[#This Row],[Раздел]],G716)),$D$12),"[/SPOILER]",)))))</f>
        <v>[*][B][COLOR=Silver][FRW][/COLOR][/B] [URL=http://promebelclub.ru/forum/showthread.php?p=305083&amp;postcount=802]Полка сетчатая - 350, 500 мм [/URL]</v>
      </c>
      <c r="L715" s="33">
        <f>LEN(Таблица1[[#This Row],[Код]])</f>
        <v>145</v>
      </c>
    </row>
    <row r="716" spans="1:12" x14ac:dyDescent="0.25">
      <c r="A716" s="63" t="str">
        <f>IF(OR(AND(Таблица1[[#This Row],[ID сообщения]]=B715,Таблица1[[#This Row],[№ в теме]]=C715),AND(NOT(Таблица1[[#This Row],[ID сообщения]]=B715),NOT(Таблица1[[#This Row],[№ в теме]]=C715))),"",FALSE)</f>
        <v/>
      </c>
      <c r="B716" s="33">
        <f>1*MID(Таблица1[[#This Row],[Ссылка]],FIND("=",Таблица1[[#This Row],[Ссылка]])+1,FIND("&amp;",Таблица1[[#This Row],[Ссылка]])-FIND("=",Таблица1[[#This Row],[Ссылка]])-1)</f>
        <v>339904</v>
      </c>
      <c r="C716" s="33">
        <f>1*MID(Таблица1[[#This Row],[Ссылка]],FIND("&amp;",Таблица1[[#This Row],[Ссылка]])+11,LEN(Таблица1[[#This Row],[Ссылка]])-FIND("&amp;",Таблица1[[#This Row],[Ссылка]])+10)</f>
        <v>883</v>
      </c>
      <c r="D716" s="53" t="s">
        <v>182</v>
      </c>
      <c r="E716" s="33" t="s">
        <v>1555</v>
      </c>
      <c r="F716" s="46" t="s">
        <v>1093</v>
      </c>
      <c r="G716" s="47" t="s">
        <v>217</v>
      </c>
      <c r="H716" s="33" t="s">
        <v>738</v>
      </c>
      <c r="I716" s="45" t="s">
        <v>1065</v>
      </c>
      <c r="J716" s="23" t="s">
        <v>1065</v>
      </c>
      <c r="K7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Row],[Раздел]],G715)),$D$12),CONCATENATE("[SPOILER=",Таблица1[[#This Row],[Раздел]],"]"),""),IF(EXACT(Таблица1[[#This Row],[Подраздел]],H715),"",CONCATENATE(IF(ISBLANK(Таблица1[[#This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Row],[Подраздел]],H717),"",CONCATENATE("[/LIST]",IF(ISBLANK(Таблица1[[#This Row],[Подраздел]]),"","[/SPOILER]"),IF(AND(NOT(EXACT(Таблица1[[#This Row],[Раздел]],G717)),$D$12),"[/SPOILER]",)))))</f>
        <v>[*][B][COLOR=Silver][FRW][/COLOR][/B] [URL=http://promebelclub.ru/forum/showthread.php?p=339904&amp;postcount=883]Полка сетчатая Найди с креплениями [/URL]</v>
      </c>
      <c r="L716" s="33">
        <f>LEN(Таблица1[[#This Row],[Код]])</f>
        <v>151</v>
      </c>
    </row>
    <row r="717" spans="1:12" x14ac:dyDescent="0.25">
      <c r="A717" s="73" t="str">
        <f>IF(OR(AND(Таблица1[[#This Row],[ID сообщения]]=B716,Таблица1[[#This Row],[№ в теме]]=C716),AND(NOT(Таблица1[[#This Row],[ID сообщения]]=B716),NOT(Таблица1[[#This Row],[№ в теме]]=C716))),"",FALSE)</f>
        <v/>
      </c>
      <c r="B717" s="33">
        <f>1*MID(Таблица1[[#This Row],[Ссылка]],FIND("=",Таблица1[[#This Row],[Ссылка]])+1,FIND("&amp;",Таблица1[[#This Row],[Ссылка]])-FIND("=",Таблица1[[#This Row],[Ссылка]])-1)</f>
        <v>265165</v>
      </c>
      <c r="C717" s="33">
        <f>1*MID(Таблица1[[#This Row],[Ссылка]],FIND("&amp;",Таблица1[[#This Row],[Ссылка]])+11,LEN(Таблица1[[#This Row],[Ссылка]])-FIND("&amp;",Таблица1[[#This Row],[Ссылка]])+10)</f>
        <v>681</v>
      </c>
      <c r="D717" s="53" t="s">
        <v>686</v>
      </c>
      <c r="E717" s="33" t="s">
        <v>687</v>
      </c>
      <c r="F717" s="46"/>
      <c r="G717" s="33" t="s">
        <v>217</v>
      </c>
      <c r="H717" s="33" t="s">
        <v>738</v>
      </c>
      <c r="I717" s="45" t="s">
        <v>1065</v>
      </c>
      <c r="J717" s="23" t="s">
        <v>1065</v>
      </c>
      <c r="K7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Row],[Раздел]],G716)),$D$12),CONCATENATE("[SPOILER=",Таблица1[[#This Row],[Раздел]],"]"),""),IF(EXACT(Таблица1[[#This Row],[Подраздел]],H716),"",CONCATENATE(IF(ISBLANK(Таблица1[[#This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Row],[Подраздел]],H718),"",CONCATENATE("[/LIST]",IF(ISBLANK(Таблица1[[#This Row],[Подраздел]]),"","[/SPOILER]"),IF(AND(NOT(EXACT(Таблица1[[#This Row],[Раздел]],G718)),$D$12),"[/SPOILER]",)))))</f>
        <v>[*][URL=http://promebelclub.ru/forum/showthread.php?p=265165&amp;postcount=681]Полка сотовая [/URL]</v>
      </c>
      <c r="L717" s="33">
        <f>LEN(Таблица1[[#This Row],[Код]])</f>
        <v>95</v>
      </c>
    </row>
    <row r="718" spans="1:12" x14ac:dyDescent="0.25">
      <c r="A718" s="18" t="str">
        <f>IF(OR(AND(Таблица1[[#This Row],[ID сообщения]]=B717,Таблица1[[#This Row],[№ в теме]]=C717),AND(NOT(Таблица1[[#This Row],[ID сообщения]]=B717),NOT(Таблица1[[#This Row],[№ в теме]]=C717))),"",FALSE)</f>
        <v/>
      </c>
      <c r="B718" s="30">
        <f>1*MID(Таблица1[[#This Row],[Ссылка]],FIND("=",Таблица1[[#This Row],[Ссылка]])+1,FIND("&amp;",Таблица1[[#This Row],[Ссылка]])-FIND("=",Таблица1[[#This Row],[Ссылка]])-1)</f>
        <v>174743</v>
      </c>
      <c r="C718" s="30">
        <f>1*MID(Таблица1[[#This Row],[Ссылка]],FIND("&amp;",Таблица1[[#This Row],[Ссылка]])+11,LEN(Таблица1[[#This Row],[Ссылка]])-FIND("&amp;",Таблица1[[#This Row],[Ссылка]])+10)</f>
        <v>466</v>
      </c>
      <c r="D718" s="52" t="s">
        <v>329</v>
      </c>
      <c r="E718" s="33" t="s">
        <v>1556</v>
      </c>
      <c r="F718" s="46" t="s">
        <v>1093</v>
      </c>
      <c r="G718" s="33" t="s">
        <v>217</v>
      </c>
      <c r="H718" s="33" t="s">
        <v>738</v>
      </c>
      <c r="I718" s="45" t="s">
        <v>1065</v>
      </c>
      <c r="J718" s="23" t="s">
        <v>1065</v>
      </c>
      <c r="K7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Row],[Раздел]],G717)),$D$12),CONCATENATE("[SPOILER=",Таблица1[[#This Row],[Раздел]],"]"),""),IF(EXACT(Таблица1[[#This Row],[Подраздел]],H717),"",CONCATENATE(IF(ISBLANK(Таблица1[[#This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Row],[Подраздел]],H719),"",CONCATENATE("[/LIST]",IF(ISBLANK(Таблица1[[#This Row],[Подраздел]]),"","[/SPOILER]"),IF(AND(NOT(EXACT(Таблица1[[#This Row],[Раздел]],G719)),$D$12),"[/SPOILER]",)))))</f>
        <v>[*][B][COLOR=Silver][FRW][/COLOR][/B] [URL=http://promebelclub.ru/forum/showthread.php?p=174743&amp;postcount=466]Сетчатые полки 350 х 1200 хром [/URL]</v>
      </c>
      <c r="L718" s="33">
        <f>LEN(Таблица1[[#This Row],[Код]])</f>
        <v>147</v>
      </c>
    </row>
    <row r="719" spans="1:12" x14ac:dyDescent="0.25">
      <c r="A719" s="18" t="str">
        <f>IF(OR(AND(Таблица1[[#This Row],[ID сообщения]]=B718,Таблица1[[#This Row],[№ в теме]]=C718),AND(NOT(Таблица1[[#This Row],[ID сообщения]]=B718),NOT(Таблица1[[#This Row],[№ в теме]]=C718))),"",FALSE)</f>
        <v/>
      </c>
      <c r="B719" s="30">
        <f>1*MID(Таблица1[[#This Row],[Ссылка]],FIND("=",Таблица1[[#This Row],[Ссылка]])+1,FIND("&amp;",Таблица1[[#This Row],[Ссылка]])-FIND("=",Таблица1[[#This Row],[Ссылка]])-1)</f>
        <v>174743</v>
      </c>
      <c r="C719" s="30">
        <f>1*MID(Таблица1[[#This Row],[Ссылка]],FIND("&amp;",Таблица1[[#This Row],[Ссылка]])+11,LEN(Таблица1[[#This Row],[Ссылка]])-FIND("&amp;",Таблица1[[#This Row],[Ссылка]])+10)</f>
        <v>466</v>
      </c>
      <c r="D719" s="52" t="s">
        <v>329</v>
      </c>
      <c r="E719" s="33" t="s">
        <v>1557</v>
      </c>
      <c r="F719" s="46" t="s">
        <v>1093</v>
      </c>
      <c r="G719" s="33" t="s">
        <v>217</v>
      </c>
      <c r="H719" s="33" t="s">
        <v>738</v>
      </c>
      <c r="I719" s="45" t="s">
        <v>1065</v>
      </c>
      <c r="J719" s="23" t="s">
        <v>1065</v>
      </c>
      <c r="K7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Row],[Раздел]],G718)),$D$12),CONCATENATE("[SPOILER=",Таблица1[[#This Row],[Раздел]],"]"),""),IF(EXACT(Таблица1[[#This Row],[Подраздел]],H718),"",CONCATENATE(IF(ISBLANK(Таблица1[[#This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Row],[Подраздел]],H720),"",CONCATENATE("[/LIST]",IF(ISBLANK(Таблица1[[#This Row],[Подраздел]]),"","[/SPOILER]"),IF(AND(NOT(EXACT(Таблица1[[#This Row],[Раздел]],G720)),$D$12),"[/SPOILER]",)))))</f>
        <v>[*][B][COLOR=Silver][FRW][/COLOR][/B] [URL=http://promebelclub.ru/forum/showthread.php?p=174743&amp;postcount=466]Сетчатые полки 500 х 1500 хром [/URL][/LIST][/SPOILER]</v>
      </c>
      <c r="L719" s="33">
        <f>LEN(Таблица1[[#This Row],[Код]])</f>
        <v>164</v>
      </c>
    </row>
    <row r="720" spans="1:12" x14ac:dyDescent="0.25">
      <c r="A720" s="63" t="str">
        <f>IF(OR(AND(Таблица1[[#This Row],[ID сообщения]]=B719,Таблица1[[#This Row],[№ в теме]]=C719),AND(NOT(Таблица1[[#This Row],[ID сообщения]]=B719),NOT(Таблица1[[#This Row],[№ в теме]]=C719))),"",FALSE)</f>
        <v/>
      </c>
      <c r="B720" s="33">
        <f>1*MID(Таблица1[[#This Row],[Ссылка]],FIND("=",Таблица1[[#This Row],[Ссылка]])+1,FIND("&amp;",Таблица1[[#This Row],[Ссылка]])-FIND("=",Таблица1[[#This Row],[Ссылка]])-1)</f>
        <v>237080</v>
      </c>
      <c r="C720" s="33">
        <f>1*MID(Таблица1[[#This Row],[Ссылка]],FIND("&amp;",Таблица1[[#This Row],[Ссылка]])+11,LEN(Таблица1[[#This Row],[Ссылка]])-FIND("&amp;",Таблица1[[#This Row],[Ссылка]])+10)</f>
        <v>599</v>
      </c>
      <c r="D720" s="53" t="s">
        <v>242</v>
      </c>
      <c r="E720" s="33" t="s">
        <v>1522</v>
      </c>
      <c r="F720" s="46" t="s">
        <v>1096</v>
      </c>
      <c r="G720" s="47" t="s">
        <v>217</v>
      </c>
      <c r="H720" s="33" t="s">
        <v>51</v>
      </c>
      <c r="I720" s="45" t="s">
        <v>1065</v>
      </c>
      <c r="J720" s="23" t="s">
        <v>1065</v>
      </c>
      <c r="K7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Row],[Раздел]],G719)),$D$12),CONCATENATE("[SPOILER=",Таблица1[[#This Row],[Раздел]],"]"),""),IF(EXACT(Таблица1[[#This Row],[Подраздел]],H719),"",CONCATENATE(IF(ISBLANK(Таблица1[[#This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Row],[Подраздел]],H721),"",CONCATENATE("[/LIST]",IF(ISBLANK(Таблица1[[#This Row],[Подраздел]]),"","[/SPOILER]"),IF(AND(NOT(EXACT(Таблица1[[#This Row],[Раздел]],G721)),$D$12),"[/SPOILER]",)))))</f>
        <v>[SPOILER=Штанги и комплектующие][LIST][*][B][COLOR=DeepSkyBlue][FR3D][/COLOR][/B] [URL=http://promebelclub.ru/forum/showthread.php?p=237080&amp;postcount=599]Брючница выдвижная GTV [/URL]</v>
      </c>
      <c r="L720" s="33">
        <f>LEN(Таблица1[[#This Row],[Код]])</f>
        <v>183</v>
      </c>
    </row>
    <row r="721" spans="1:12" x14ac:dyDescent="0.25">
      <c r="A721" s="73" t="str">
        <f>IF(OR(AND(Таблица1[[#This Row],[ID сообщения]]=B720,Таблица1[[#This Row],[№ в теме]]=C720),AND(NOT(Таблица1[[#This Row],[ID сообщения]]=B720),NOT(Таблица1[[#This Row],[№ в теме]]=C720))),"",FALSE)</f>
        <v/>
      </c>
      <c r="B721" s="33">
        <f>1*MID(Таблица1[[#This Row],[Ссылка]],FIND("=",Таблица1[[#This Row],[Ссылка]])+1,FIND("&amp;",Таблица1[[#This Row],[Ссылка]])-FIND("=",Таблица1[[#This Row],[Ссылка]])-1)</f>
        <v>274459</v>
      </c>
      <c r="C721" s="33">
        <f>1*MID(Таблица1[[#This Row],[Ссылка]],FIND("&amp;",Таблица1[[#This Row],[Ссылка]])+11,LEN(Таблица1[[#This Row],[Ссылка]])-FIND("&amp;",Таблица1[[#This Row],[Ссылка]])+10)</f>
        <v>700</v>
      </c>
      <c r="D721" s="53" t="s">
        <v>688</v>
      </c>
      <c r="E721" s="33" t="s">
        <v>689</v>
      </c>
      <c r="F721" s="46"/>
      <c r="G721" s="33" t="s">
        <v>217</v>
      </c>
      <c r="H721" s="44" t="s">
        <v>51</v>
      </c>
      <c r="I721" s="45" t="s">
        <v>1065</v>
      </c>
      <c r="J721" s="23" t="s">
        <v>1065</v>
      </c>
      <c r="K7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Row],[Раздел]],G720)),$D$12),CONCATENATE("[SPOILER=",Таблица1[[#This Row],[Раздел]],"]"),""),IF(EXACT(Таблица1[[#This Row],[Подраздел]],H720),"",CONCATENATE(IF(ISBLANK(Таблица1[[#This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Row],[Подраздел]],H722),"",CONCATENATE("[/LIST]",IF(ISBLANK(Таблица1[[#This Row],[Подраздел]]),"","[/SPOILER]"),IF(AND(NOT(EXACT(Таблица1[[#This Row],[Раздел]],G722)),$D$12),"[/SPOILER]",)))))</f>
        <v>[*][URL=http://promebelclub.ru/forum/showthread.php?p=274459&amp;postcount=700]Вешалка выдвижня (комплект)[/URL]</v>
      </c>
      <c r="L721" s="33">
        <f>LEN(Таблица1[[#This Row],[Код]])</f>
        <v>108</v>
      </c>
    </row>
    <row r="722" spans="1:12" x14ac:dyDescent="0.25">
      <c r="A722" s="18" t="str">
        <f>IF(OR(AND(Таблица1[[#This Row],[ID сообщения]]=B721,Таблица1[[#This Row],[№ в теме]]=C721),AND(NOT(Таблица1[[#This Row],[ID сообщения]]=B721),NOT(Таблица1[[#This Row],[№ в теме]]=C721))),"",FALSE)</f>
        <v/>
      </c>
      <c r="B722" s="30">
        <f>1*MID(Таблица1[[#This Row],[Ссылка]],FIND("=",Таблица1[[#This Row],[Ссылка]])+1,FIND("&amp;",Таблица1[[#This Row],[Ссылка]])-FIND("=",Таблица1[[#This Row],[Ссылка]])-1)</f>
        <v>78550</v>
      </c>
      <c r="C722" s="30">
        <f>1*MID(Таблица1[[#This Row],[Ссылка]],FIND("&amp;",Таблица1[[#This Row],[Ссылка]])+11,LEN(Таблица1[[#This Row],[Ссылка]])-FIND("&amp;",Таблица1[[#This Row],[Ссылка]])+10)</f>
        <v>274</v>
      </c>
      <c r="D722" s="52" t="s">
        <v>436</v>
      </c>
      <c r="E722" s="51" t="s">
        <v>1558</v>
      </c>
      <c r="F722" s="46" t="s">
        <v>1094</v>
      </c>
      <c r="G722" s="33" t="s">
        <v>217</v>
      </c>
      <c r="H722" s="33" t="s">
        <v>51</v>
      </c>
      <c r="I722" s="45" t="s">
        <v>1065</v>
      </c>
      <c r="J722" s="23" t="s">
        <v>1065</v>
      </c>
      <c r="K7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Row],[Раздел]],G721)),$D$12),CONCATENATE("[SPOILER=",Таблица1[[#This Row],[Раздел]],"]"),""),IF(EXACT(Таблица1[[#This Row],[Подраздел]],H721),"",CONCATENATE(IF(ISBLANK(Таблица1[[#This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Row],[Подраздел]],H723),"",CONCATENATE("[/LIST]",IF(ISBLANK(Таблица1[[#This Row],[Подраздел]]),"","[/SPOILER]"),IF(AND(NOT(EXACT(Таблица1[[#This Row],[Раздел]],G723)),$D$12),"[/SPOILER]",)))))</f>
        <v>[*][B][COLOR=Black][LDW][/COLOR][/B] [URL=http://promebelclub.ru/forum/showthread.php?p=78550&amp;postcount=274]Держатели плечиков выдвижные хром [/URL]</v>
      </c>
      <c r="L722" s="33">
        <f>LEN(Таблица1[[#This Row],[Код]])</f>
        <v>148</v>
      </c>
    </row>
    <row r="723" spans="1:12" x14ac:dyDescent="0.25">
      <c r="A723" s="63" t="str">
        <f>IF(OR(AND(Таблица1[[#This Row],[ID сообщения]]=B722,Таблица1[[#This Row],[№ в теме]]=C722),AND(NOT(Таблица1[[#This Row],[ID сообщения]]=B722),NOT(Таблица1[[#This Row],[№ в теме]]=C722))),"",FALSE)</f>
        <v/>
      </c>
      <c r="B723" s="33">
        <f>1*MID(Таблица1[[#This Row],[Ссылка]],FIND("=",Таблица1[[#This Row],[Ссылка]])+1,FIND("&amp;",Таблица1[[#This Row],[Ссылка]])-FIND("=",Таблица1[[#This Row],[Ссылка]])-1)</f>
        <v>240404</v>
      </c>
      <c r="C723" s="33">
        <f>1*MID(Таблица1[[#This Row],[Ссылка]],FIND("&amp;",Таблица1[[#This Row],[Ссылка]])+11,LEN(Таблица1[[#This Row],[Ссылка]])-FIND("&amp;",Таблица1[[#This Row],[Ссылка]])+10)</f>
        <v>618</v>
      </c>
      <c r="D723" s="53" t="s">
        <v>682</v>
      </c>
      <c r="E723" s="33" t="s">
        <v>535</v>
      </c>
      <c r="F723" s="46"/>
      <c r="G723" s="33" t="s">
        <v>217</v>
      </c>
      <c r="H723" s="33" t="s">
        <v>51</v>
      </c>
      <c r="I723" s="45" t="s">
        <v>1065</v>
      </c>
      <c r="J723" s="23" t="s">
        <v>1065</v>
      </c>
      <c r="K7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Row],[Раздел]],G722)),$D$12),CONCATENATE("[SPOILER=",Таблица1[[#This Row],[Раздел]],"]"),""),IF(EXACT(Таблица1[[#This Row],[Подраздел]],H722),"",CONCATENATE(IF(ISBLANK(Таблица1[[#This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Row],[Подраздел]],H724),"",CONCATENATE("[/LIST]",IF(ISBLANK(Таблица1[[#This Row],[Подраздел]]),"","[/SPOILER]"),IF(AND(NOT(EXACT(Таблица1[[#This Row],[Раздел]],G724)),$D$12),"[/SPOILER]",)))))</f>
        <v>[*][URL=http://promebelclub.ru/forum/showthread.php?p=240404&amp;postcount=618]Держатель брюк[/URL]</v>
      </c>
      <c r="L723" s="33">
        <f>LEN(Таблица1[[#This Row],[Код]])</f>
        <v>95</v>
      </c>
    </row>
    <row r="724" spans="1:12" x14ac:dyDescent="0.25">
      <c r="A724" s="73" t="str">
        <f>IF(OR(AND(Таблица1[[#This Row],[ID сообщения]]=B723,Таблица1[[#This Row],[№ в теме]]=C723),AND(NOT(Таблица1[[#This Row],[ID сообщения]]=B723),NOT(Таблица1[[#This Row],[№ в теме]]=C723))),"",FALSE)</f>
        <v/>
      </c>
      <c r="B724" s="33">
        <f>1*MID(Таблица1[[#This Row],[Ссылка]],FIND("=",Таблица1[[#This Row],[Ссылка]])+1,FIND("&amp;",Таблица1[[#This Row],[Ссылка]])-FIND("=",Таблица1[[#This Row],[Ссылка]])-1)</f>
        <v>273919</v>
      </c>
      <c r="C724" s="33">
        <f>1*MID(Таблица1[[#This Row],[Ссылка]],FIND("&amp;",Таблица1[[#This Row],[Ссылка]])+11,LEN(Таблица1[[#This Row],[Ссылка]])-FIND("&amp;",Таблица1[[#This Row],[Ссылка]])+10)</f>
        <v>696</v>
      </c>
      <c r="D724" s="53" t="s">
        <v>628</v>
      </c>
      <c r="E724" s="33" t="s">
        <v>705</v>
      </c>
      <c r="F724" s="46"/>
      <c r="G724" s="33" t="s">
        <v>217</v>
      </c>
      <c r="H724" s="44" t="s">
        <v>51</v>
      </c>
      <c r="I724" s="45" t="s">
        <v>1065</v>
      </c>
      <c r="J724" s="23" t="s">
        <v>1065</v>
      </c>
      <c r="K7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Row],[Раздел]],G723)),$D$12),CONCATENATE("[SPOILER=",Таблица1[[#This Row],[Раздел]],"]"),""),IF(EXACT(Таблица1[[#This Row],[Подраздел]],H723),"",CONCATENATE(IF(ISBLANK(Таблица1[[#This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Row],[Подраздел]],H725),"",CONCATENATE("[/LIST]",IF(ISBLANK(Таблица1[[#This Row],[Подраздел]]),"","[/SPOILER]"),IF(AND(NOT(EXACT(Таблица1[[#This Row],[Раздел]],G725)),$D$12),"[/SPOILER]",)))))</f>
        <v>[*][URL=http://promebelclub.ru/forum/showthread.php?p=273919&amp;postcount=696]Микролифт/выдвижные вешалки Rejs[/URL]</v>
      </c>
      <c r="L724" s="33">
        <f>LEN(Таблица1[[#This Row],[Код]])</f>
        <v>113</v>
      </c>
    </row>
    <row r="725" spans="1:12" x14ac:dyDescent="0.25">
      <c r="A725" s="18" t="str">
        <f>IF(OR(AND(Таблица1[[#This Row],[ID сообщения]]=B724,Таблица1[[#This Row],[№ в теме]]=C724),AND(NOT(Таблица1[[#This Row],[ID сообщения]]=B724),NOT(Таблица1[[#This Row],[№ в теме]]=C724))),"",FALSE)</f>
        <v/>
      </c>
      <c r="B725" s="30">
        <f>1*MID(Таблица1[[#This Row],[Ссылка]],FIND("=",Таблица1[[#This Row],[Ссылка]])+1,FIND("&amp;",Таблица1[[#This Row],[Ссылка]])-FIND("=",Таблица1[[#This Row],[Ссылка]])-1)</f>
        <v>18456</v>
      </c>
      <c r="C725" s="30">
        <f>1*MID(Таблица1[[#This Row],[Ссылка]],FIND("&amp;",Таблица1[[#This Row],[Ссылка]])+11,LEN(Таблица1[[#This Row],[Ссылка]])-FIND("&amp;",Таблица1[[#This Row],[Ссылка]])+10)</f>
        <v>104</v>
      </c>
      <c r="D725" s="52" t="s">
        <v>848</v>
      </c>
      <c r="E725" s="33" t="s">
        <v>1559</v>
      </c>
      <c r="F725" s="46" t="s">
        <v>1093</v>
      </c>
      <c r="G725" s="33" t="s">
        <v>217</v>
      </c>
      <c r="H725" s="33" t="s">
        <v>51</v>
      </c>
      <c r="I725" s="45" t="s">
        <v>1065</v>
      </c>
      <c r="J725" s="23" t="s">
        <v>1065</v>
      </c>
      <c r="K7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Row],[Раздел]],G724)),$D$12),CONCATENATE("[SPOILER=",Таблица1[[#This Row],[Раздел]],"]"),""),IF(EXACT(Таблица1[[#This Row],[Подраздел]],H724),"",CONCATENATE(IF(ISBLANK(Таблица1[[#This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Row],[Подраздел]],H726),"",CONCATENATE("[/LIST]",IF(ISBLANK(Таблица1[[#This Row],[Подраздел]]),"","[/SPOILER]"),IF(AND(NOT(EXACT(Таблица1[[#This Row],[Раздел]],G726)),$D$12),"[/SPOILER]",)))))</f>
        <v>[*][B][COLOR=Silver][FRW][/COLOR][/B] [URL=http://promebelclub.ru/forum/showthread.php?p=18456&amp;postcount=104]Плечики [/URL]</v>
      </c>
      <c r="L725" s="33">
        <f>LEN(Таблица1[[#This Row],[Код]])</f>
        <v>123</v>
      </c>
    </row>
    <row r="726" spans="1:12" x14ac:dyDescent="0.25">
      <c r="A726" s="63" t="str">
        <f>IF(OR(AND(Таблица1[[#This Row],[ID сообщения]]=B725,Таблица1[[#This Row],[№ в теме]]=C725),AND(NOT(Таблица1[[#This Row],[ID сообщения]]=B725),NOT(Таблица1[[#This Row],[№ в теме]]=C725))),"",FALSE)</f>
        <v/>
      </c>
      <c r="B726" s="33">
        <f>1*MID(Таблица1[[#This Row],[Ссылка]],FIND("=",Таблица1[[#This Row],[Ссылка]])+1,FIND("&amp;",Таблица1[[#This Row],[Ссылка]])-FIND("=",Таблица1[[#This Row],[Ссылка]])-1)</f>
        <v>308872</v>
      </c>
      <c r="C726" s="33">
        <f>1*MID(Таблица1[[#This Row],[Ссылка]],FIND("&amp;",Таблица1[[#This Row],[Ссылка]])+11,LEN(Таблица1[[#This Row],[Ссылка]])-FIND("&amp;",Таблица1[[#This Row],[Ссылка]])+10)</f>
        <v>826</v>
      </c>
      <c r="D726" s="53" t="s">
        <v>136</v>
      </c>
      <c r="E726" s="33" t="s">
        <v>1560</v>
      </c>
      <c r="F726" s="46" t="s">
        <v>1095</v>
      </c>
      <c r="G726" s="47" t="s">
        <v>217</v>
      </c>
      <c r="H726" s="33" t="s">
        <v>51</v>
      </c>
      <c r="I726" s="45" t="s">
        <v>1065</v>
      </c>
      <c r="J726" s="23" t="s">
        <v>1065</v>
      </c>
      <c r="K7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Row],[Раздел]],G725)),$D$12),CONCATENATE("[SPOILER=",Таблица1[[#This Row],[Раздел]],"]"),""),IF(EXACT(Таблица1[[#This Row],[Подраздел]],H725),"",CONCATENATE(IF(ISBLANK(Таблица1[[#This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Row],[Подраздел]],H727),"",CONCATENATE("[/LIST]",IF(ISBLANK(Таблица1[[#This Row],[Подраздел]]),"","[/SPOILER]"),IF(AND(NOT(EXACT(Таблица1[[#This Row],[Раздел]],G727)),$D$12),"[/SPOILER]",)))))</f>
        <v>[*][B][COLOR=Gray][F3D][/COLOR][/B] [URL=http://promebelclub.ru/forum/showthread.php?p=308872&amp;postcount=826]Рейлинг-вешало [/URL]</v>
      </c>
      <c r="L726" s="33">
        <f>LEN(Таблица1[[#This Row],[Код]])</f>
        <v>129</v>
      </c>
    </row>
    <row r="727" spans="1:12" x14ac:dyDescent="0.25">
      <c r="A727" s="73" t="str">
        <f>IF(OR(AND(Таблица1[[#This Row],[ID сообщения]]=B726,Таблица1[[#This Row],[№ в теме]]=C726),AND(NOT(Таблица1[[#This Row],[ID сообщения]]=B726),NOT(Таблица1[[#This Row],[№ в теме]]=C726))),"",FALSE)</f>
        <v/>
      </c>
      <c r="B727" s="33">
        <f>1*MID(Таблица1[[#This Row],[Ссылка]],FIND("=",Таблица1[[#This Row],[Ссылка]])+1,FIND("&amp;",Таблица1[[#This Row],[Ссылка]])-FIND("=",Таблица1[[#This Row],[Ссылка]])-1)</f>
        <v>349047</v>
      </c>
      <c r="C727" s="33">
        <f>1*MID(Таблица1[[#This Row],[Ссылка]],FIND("&amp;",Таблица1[[#This Row],[Ссылка]])+11,LEN(Таблица1[[#This Row],[Ссылка]])-FIND("&amp;",Таблица1[[#This Row],[Ссылка]])+10)</f>
        <v>913</v>
      </c>
      <c r="D727" s="53" t="s">
        <v>204</v>
      </c>
      <c r="E727" s="33" t="s">
        <v>1466</v>
      </c>
      <c r="F727" s="46" t="s">
        <v>1095</v>
      </c>
      <c r="G727" s="47" t="s">
        <v>217</v>
      </c>
      <c r="H727" s="33" t="s">
        <v>51</v>
      </c>
      <c r="I727" s="45" t="s">
        <v>1065</v>
      </c>
      <c r="J727" s="23" t="s">
        <v>1065</v>
      </c>
      <c r="K7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Row],[Раздел]],G726)),$D$12),CONCATENATE("[SPOILER=",Таблица1[[#This Row],[Раздел]],"]"),""),IF(EXACT(Таблица1[[#This Row],[Подраздел]],H726),"",CONCATENATE(IF(ISBLANK(Таблица1[[#This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Row],[Подраздел]],H728),"",CONCATENATE("[/LIST]",IF(ISBLANK(Таблица1[[#This Row],[Подраздел]]),"","[/SPOILER]"),IF(AND(NOT(EXACT(Таблица1[[#This Row],[Раздел]],G728)),$D$12),"[/SPOILER]",)))))</f>
        <v>[*][B][COLOR=Gray][F3D][/COLOR][/B] [URL=http://promebelclub.ru/forum/showthread.php?p=349047&amp;postcount=913]Стойка со штангами D25 + Uno (Joker) [/URL]</v>
      </c>
      <c r="L727" s="33">
        <f>LEN(Таблица1[[#This Row],[Код]])</f>
        <v>151</v>
      </c>
    </row>
    <row r="728" spans="1:12" x14ac:dyDescent="0.25">
      <c r="A728" s="18" t="str">
        <f>IF(OR(AND(Таблица1[[#This Row],[ID сообщения]]=B727,Таблица1[[#This Row],[№ в теме]]=C727),AND(NOT(Таблица1[[#This Row],[ID сообщения]]=B727),NOT(Таблица1[[#This Row],[№ в теме]]=C727))),"",FALSE)</f>
        <v/>
      </c>
      <c r="B728" s="30">
        <f>1*MID(Таблица1[[#This Row],[Ссылка]],FIND("=",Таблица1[[#This Row],[Ссылка]])+1,FIND("&amp;",Таблица1[[#This Row],[Ссылка]])-FIND("=",Таблица1[[#This Row],[Ссылка]])-1)</f>
        <v>66635</v>
      </c>
      <c r="C728" s="30">
        <f>1*MID(Таблица1[[#This Row],[Ссылка]],FIND("&amp;",Таблица1[[#This Row],[Ссылка]])+11,LEN(Таблица1[[#This Row],[Ссылка]])-FIND("&amp;",Таблица1[[#This Row],[Ссылка]])+10)</f>
        <v>252</v>
      </c>
      <c r="D728" s="52" t="s">
        <v>441</v>
      </c>
      <c r="E728" s="51" t="s">
        <v>1561</v>
      </c>
      <c r="F728" s="46" t="s">
        <v>1093</v>
      </c>
      <c r="G728" s="33" t="s">
        <v>217</v>
      </c>
      <c r="H728" s="33" t="s">
        <v>51</v>
      </c>
      <c r="I728" s="45" t="s">
        <v>1065</v>
      </c>
      <c r="J728" s="46" t="s">
        <v>471</v>
      </c>
      <c r="K7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Row],[Раздел]],G727)),$D$12),CONCATENATE("[SPOILER=",Таблица1[[#This Row],[Раздел]],"]"),""),IF(EXACT(Таблица1[[#This Row],[Подраздел]],H727),"",CONCATENATE(IF(ISBLANK(Таблица1[[#This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Row],[Подраздел]],H729),"",CONCATENATE("[/LIST]",IF(ISBLANK(Таблица1[[#This Row],[Подраздел]]),"","[/SPOILER]"),IF(AND(NOT(EXACT(Таблица1[[#This Row],[Раздел]],G729)),$D$12),"[/SPOILER]",)))))</f>
        <v>[*][B][COLOR=Silver][FRW][/COLOR][/B] [URL=http://promebelclub.ru/forum/showthread.php?p=66635&amp;postcount=252]Труба D25 с фланцами [/URL]</v>
      </c>
      <c r="L728" s="33">
        <f>LEN(Таблица1[[#This Row],[Код]])</f>
        <v>136</v>
      </c>
    </row>
    <row r="729" spans="1:12" x14ac:dyDescent="0.25">
      <c r="A729" s="18" t="str">
        <f>IF(OR(AND(Таблица1[[#This Row],[ID сообщения]]=B728,Таблица1[[#This Row],[№ в теме]]=C728),AND(NOT(Таблица1[[#This Row],[ID сообщения]]=B728),NOT(Таблица1[[#This Row],[№ в теме]]=C728))),"",FALSE)</f>
        <v/>
      </c>
      <c r="B729" s="30">
        <f>1*MID(Таблица1[[#This Row],[Ссылка]],FIND("=",Таблица1[[#This Row],[Ссылка]])+1,FIND("&amp;",Таблица1[[#This Row],[Ссылка]])-FIND("=",Таблица1[[#This Row],[Ссылка]])-1)</f>
        <v>3875</v>
      </c>
      <c r="C729" s="30">
        <f>1*MID(Таблица1[[#This Row],[Ссылка]],FIND("&amp;",Таблица1[[#This Row],[Ссылка]])+11,LEN(Таблица1[[#This Row],[Ссылка]])-FIND("&amp;",Таблица1[[#This Row],[Ссылка]])+10)</f>
        <v>18</v>
      </c>
      <c r="D729" s="52" t="s">
        <v>931</v>
      </c>
      <c r="E729" s="33" t="s">
        <v>1562</v>
      </c>
      <c r="F729" s="46" t="s">
        <v>1093</v>
      </c>
      <c r="G729" s="33" t="s">
        <v>217</v>
      </c>
      <c r="H729" s="33" t="s">
        <v>51</v>
      </c>
      <c r="I729" s="45" t="s">
        <v>1065</v>
      </c>
      <c r="J729" s="46" t="s">
        <v>471</v>
      </c>
      <c r="K7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Row],[Раздел]],G728)),$D$12),CONCATENATE("[SPOILER=",Таблица1[[#This Row],[Раздел]],"]"),""),IF(EXACT(Таблица1[[#This Row],[Подраздел]],H728),"",CONCATENATE(IF(ISBLANK(Таблица1[[#This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Row],[Подраздел]],H730),"",CONCATENATE("[/LIST]",IF(ISBLANK(Таблица1[[#This Row],[Подраздел]]),"","[/SPOILER]"),IF(AND(NOT(EXACT(Таблица1[[#This Row],[Раздел]],G730)),$D$12),"[/SPOILER]",)))))</f>
        <v>[*][B][COLOR=Silver][FRW][/COLOR][/B] [URL=http://promebelclub.ru/forum/showthread.php?p=3875&amp;postcount=18]Штанга выдвижная - 3 шт + штангодержатель [/URL]</v>
      </c>
      <c r="L729" s="33">
        <f>LEN(Таблица1[[#This Row],[Код]])</f>
        <v>155</v>
      </c>
    </row>
    <row r="730" spans="1:12" x14ac:dyDescent="0.25">
      <c r="A730" s="18" t="str">
        <f>IF(OR(AND(Таблица1[[#This Row],[ID сообщения]]=B729,Таблица1[[#This Row],[№ в теме]]=C729),AND(NOT(Таблица1[[#This Row],[ID сообщения]]=B729),NOT(Таблица1[[#This Row],[№ в теме]]=C729))),"",FALSE)</f>
        <v/>
      </c>
      <c r="B730" s="30">
        <f>1*MID(Таблица1[[#This Row],[Ссылка]],FIND("=",Таблица1[[#This Row],[Ссылка]])+1,FIND("&amp;",Таблица1[[#This Row],[Ссылка]])-FIND("=",Таблица1[[#This Row],[Ссылка]])-1)</f>
        <v>294882</v>
      </c>
      <c r="C730" s="30">
        <f>1*MID(Таблица1[[#This Row],[Ссылка]],FIND("&amp;",Таблица1[[#This Row],[Ссылка]])+11,LEN(Таблица1[[#This Row],[Ссылка]])-FIND("&amp;",Таблица1[[#This Row],[Ссылка]])+10)</f>
        <v>755</v>
      </c>
      <c r="D730" s="52" t="s">
        <v>80</v>
      </c>
      <c r="E730" s="33" t="s">
        <v>1563</v>
      </c>
      <c r="F730" s="46" t="s">
        <v>1095</v>
      </c>
      <c r="G730" s="47" t="s">
        <v>217</v>
      </c>
      <c r="H730" s="33" t="s">
        <v>51</v>
      </c>
      <c r="I730" s="45" t="s">
        <v>1065</v>
      </c>
      <c r="J730" s="23" t="s">
        <v>1065</v>
      </c>
      <c r="K7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Row],[Раздел]],G729)),$D$12),CONCATENATE("[SPOILER=",Таблица1[[#This Row],[Раздел]],"]"),""),IF(EXACT(Таблица1[[#This Row],[Подраздел]],H729),"",CONCATENATE(IF(ISBLANK(Таблица1[[#This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Row],[Подраздел]],H731),"",CONCATENATE("[/LIST]",IF(ISBLANK(Таблица1[[#This Row],[Подраздел]]),"","[/SPOILER]"),IF(AND(NOT(EXACT(Таблица1[[#This Row],[Раздел]],G731)),$D$12),"[/SPOILER]",)))))</f>
        <v>[*][B][COLOR=Gray][F3D][/COLOR][/B] [URL=http://promebelclub.ru/forum/showthread.php?p=294882&amp;postcount=755]Штанга выдвижная - 4 шт [/URL]</v>
      </c>
      <c r="L730" s="33">
        <f>LEN(Таблица1[[#This Row],[Код]])</f>
        <v>138</v>
      </c>
    </row>
    <row r="731" spans="1:12" s="19" customFormat="1" x14ac:dyDescent="0.25">
      <c r="A731" s="18" t="str">
        <f>IF(OR(AND(Таблица1[[#This Row],[ID сообщения]]=B730,Таблица1[[#This Row],[№ в теме]]=C730),AND(NOT(Таблица1[[#This Row],[ID сообщения]]=B730),NOT(Таблица1[[#This Row],[№ в теме]]=C730))),"",FALSE)</f>
        <v/>
      </c>
      <c r="B731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731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731" s="52" t="s">
        <v>793</v>
      </c>
      <c r="E731" s="33" t="s">
        <v>1564</v>
      </c>
      <c r="F731" s="46" t="s">
        <v>1093</v>
      </c>
      <c r="G731" s="33" t="s">
        <v>217</v>
      </c>
      <c r="H731" s="33" t="s">
        <v>51</v>
      </c>
      <c r="I731" s="45" t="s">
        <v>1065</v>
      </c>
      <c r="J731" s="46" t="s">
        <v>471</v>
      </c>
      <c r="K7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Row],[Раздел]],G730)),$D$12),CONCATENATE("[SPOILER=",Таблица1[[#This Row],[Раздел]],"]"),""),IF(EXACT(Таблица1[[#This Row],[Подраздел]],H730),"",CONCATENATE(IF(ISBLANK(Таблица1[[#This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Row],[Подраздел]],H732),"",CONCATENATE("[/LIST]",IF(ISBLANK(Таблица1[[#This Row],[Подраздел]]),"","[/SPOILER]"),IF(AND(NOT(EXACT(Таблица1[[#This Row],[Раздел]],G732)),$D$12),"[/SPOILER]",)))))</f>
        <v>[*][B][COLOR=Silver][FRW][/COLOR][/B] [URL=http://promebelclub.ru/forum/showthread.php?p=7828&amp;postcount=46]Штанга выдвижная 250-450 [/URL]</v>
      </c>
      <c r="L731" s="33">
        <f>LEN(Таблица1[[#This Row],[Код]])</f>
        <v>138</v>
      </c>
    </row>
    <row r="732" spans="1:12" x14ac:dyDescent="0.25">
      <c r="A732" s="73" t="str">
        <f>IF(OR(AND(Таблица1[[#This Row],[ID сообщения]]=B731,Таблица1[[#This Row],[№ в теме]]=C731),AND(NOT(Таблица1[[#This Row],[ID сообщения]]=B731),NOT(Таблица1[[#This Row],[№ в теме]]=C731))),"",FALSE)</f>
        <v/>
      </c>
      <c r="B732" s="33">
        <f>1*MID(Таблица1[[#This Row],[Ссылка]],FIND("=",Таблица1[[#This Row],[Ссылка]])+1,FIND("&amp;",Таблица1[[#This Row],[Ссылка]])-FIND("=",Таблица1[[#This Row],[Ссылка]])-1)</f>
        <v>345596</v>
      </c>
      <c r="C732" s="33">
        <f>1*MID(Таблица1[[#This Row],[Ссылка]],FIND("&amp;",Таблица1[[#This Row],[Ссылка]])+11,LEN(Таблица1[[#This Row],[Ссылка]])-FIND("&amp;",Таблица1[[#This Row],[Ссылка]])+10)</f>
        <v>903</v>
      </c>
      <c r="D732" s="53" t="s">
        <v>194</v>
      </c>
      <c r="E732" s="33" t="s">
        <v>1565</v>
      </c>
      <c r="F732" s="46" t="s">
        <v>1096</v>
      </c>
      <c r="G732" s="47" t="s">
        <v>217</v>
      </c>
      <c r="H732" s="33" t="s">
        <v>51</v>
      </c>
      <c r="I732" s="45" t="s">
        <v>1065</v>
      </c>
      <c r="J732" s="23" t="s">
        <v>1065</v>
      </c>
      <c r="K7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Row],[Раздел]],G731)),$D$12),CONCATENATE("[SPOILER=",Таблица1[[#This Row],[Раздел]],"]"),""),IF(EXACT(Таблица1[[#This Row],[Подраздел]],H731),"",CONCATENATE(IF(ISBLANK(Таблица1[[#This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Row],[Подраздел]],H733),"",CONCATENATE("[/LIST]",IF(ISBLANK(Таблица1[[#This Row],[Подраздел]]),"","[/SPOILER]"),IF(AND(NOT(EXACT(Таблица1[[#This Row],[Раздел]],G733)),$D$12),"[/SPOILER]",)))))</f>
        <v>[*][B][COLOR=DeepSkyBlue][FR3D][/COLOR][/B] [URL=http://promebelclub.ru/forum/showthread.php?p=345596&amp;postcount=903]Штанга выдвижная Vibo [/URL]</v>
      </c>
      <c r="L732" s="33">
        <f>LEN(Таблица1[[#This Row],[Код]])</f>
        <v>144</v>
      </c>
    </row>
    <row r="733" spans="1:12" x14ac:dyDescent="0.25">
      <c r="A733" s="25" t="str">
        <f>IF(OR(AND(Таблица1[[#This Row],[ID сообщения]]=B732,Таблица1[[#This Row],[№ в теме]]=C732),AND(NOT(Таблица1[[#This Row],[ID сообщения]]=B732),NOT(Таблица1[[#This Row],[№ в теме]]=C732))),"",FALSE)</f>
        <v/>
      </c>
      <c r="B733" s="32">
        <f>1*MID(Таблица1[[#This Row],[Ссылка]],FIND("=",Таблица1[[#This Row],[Ссылка]])+1,FIND("&amp;",Таблица1[[#This Row],[Ссылка]])-FIND("=",Таблица1[[#This Row],[Ссылка]])-1)</f>
        <v>133811</v>
      </c>
      <c r="C733" s="32">
        <f>1*MID(Таблица1[[#This Row],[Ссылка]],FIND("&amp;",Таблица1[[#This Row],[Ссылка]])+11,LEN(Таблица1[[#This Row],[Ссылка]])-FIND("&amp;",Таблица1[[#This Row],[Ссылка]])+10)</f>
        <v>365</v>
      </c>
      <c r="D733" s="54" t="s">
        <v>901</v>
      </c>
      <c r="E733" s="48" t="s">
        <v>1566</v>
      </c>
      <c r="F733" s="65" t="s">
        <v>1095</v>
      </c>
      <c r="G733" s="49" t="s">
        <v>217</v>
      </c>
      <c r="H733" s="49" t="s">
        <v>51</v>
      </c>
      <c r="I733" s="45" t="s">
        <v>1065</v>
      </c>
      <c r="J733" s="23" t="s">
        <v>1065</v>
      </c>
      <c r="K7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Row],[Раздел]],G732)),$D$12),CONCATENATE("[SPOILER=",Таблица1[[#This Row],[Раздел]],"]"),""),IF(EXACT(Таблица1[[#This Row],[Подраздел]],H732),"",CONCATENATE(IF(ISBLANK(Таблица1[[#This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Row],[Подраздел]],H734),"",CONCATENATE("[/LIST]",IF(ISBLANK(Таблица1[[#This Row],[Подраздел]]),"","[/SPOILER]"),IF(AND(NOT(EXACT(Таблица1[[#This Row],[Раздел]],G734)),$D$12),"[/SPOILER]",)))))</f>
        <v>[*][B][COLOR=Gray][F3D][/COLOR][/B] [URL=http://promebelclub.ru/forum/showthread.php?p=133811&amp;postcount=365]Штанга выдвижная, 400 мм, никель, Россия [/URL]</v>
      </c>
      <c r="L733" s="33">
        <f>LEN(Таблица1[[#This Row],[Код]])</f>
        <v>155</v>
      </c>
    </row>
    <row r="734" spans="1:12" x14ac:dyDescent="0.25">
      <c r="A734" s="18" t="str">
        <f>IF(OR(AND(Таблица1[[#This Row],[ID сообщения]]=B733,Таблица1[[#This Row],[№ в теме]]=C733),AND(NOT(Таблица1[[#This Row],[ID сообщения]]=B733),NOT(Таблица1[[#This Row],[№ в теме]]=C733))),"",FALSE)</f>
        <v/>
      </c>
      <c r="B734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734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734" s="52" t="s">
        <v>260</v>
      </c>
      <c r="E734" s="33" t="s">
        <v>1567</v>
      </c>
      <c r="F734" s="46" t="s">
        <v>1095</v>
      </c>
      <c r="G734" s="33" t="s">
        <v>217</v>
      </c>
      <c r="H734" s="33" t="s">
        <v>51</v>
      </c>
      <c r="I734" s="45" t="s">
        <v>1065</v>
      </c>
      <c r="J734" s="23" t="s">
        <v>1065</v>
      </c>
      <c r="K7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Row],[Раздел]],G733)),$D$12),CONCATENATE("[SPOILER=",Таблица1[[#This Row],[Раздел]],"]"),""),IF(EXACT(Таблица1[[#This Row],[Подраздел]],H733),"",CONCATENATE(IF(ISBLANK(Таблица1[[#This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Row],[Подраздел]],H735),"",CONCATENATE("[/LIST]",IF(ISBLANK(Таблица1[[#This Row],[Подраздел]]),"","[/SPOILER]"),IF(AND(NOT(EXACT(Таблица1[[#This Row],[Раздел]],G735)),$D$12),"[/SPOILER]",)))))</f>
        <v>[*][B][COLOR=Gray][F3D][/COLOR][/B] [URL=http://promebelclub.ru/forum/showthread.php?p=165148&amp;postcount=458]Штанга выдвижная, 500 мм, алюминий, шариков., Vibo [/URL]</v>
      </c>
      <c r="L734" s="33">
        <f>LEN(Таблица1[[#This Row],[Код]])</f>
        <v>165</v>
      </c>
    </row>
    <row r="735" spans="1:12" x14ac:dyDescent="0.25">
      <c r="A735" s="18" t="str">
        <f>IF(OR(AND(Таблица1[[#This Row],[ID сообщения]]=B734,Таблица1[[#This Row],[№ в теме]]=C734),AND(NOT(Таблица1[[#This Row],[ID сообщения]]=B734),NOT(Таблица1[[#This Row],[№ в теме]]=C734))),"",FALSE)</f>
        <v/>
      </c>
      <c r="B73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73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735" s="52" t="s">
        <v>341</v>
      </c>
      <c r="E735" s="33" t="s">
        <v>1043</v>
      </c>
      <c r="F735" s="46"/>
      <c r="G735" s="33" t="s">
        <v>217</v>
      </c>
      <c r="H735" s="33" t="s">
        <v>51</v>
      </c>
      <c r="I735" s="45" t="s">
        <v>1065</v>
      </c>
      <c r="J735" s="23" t="s">
        <v>1065</v>
      </c>
      <c r="K7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Row],[Раздел]],G734)),$D$12),CONCATENATE("[SPOILER=",Таблица1[[#This Row],[Раздел]],"]"),""),IF(EXACT(Таблица1[[#This Row],[Подраздел]],H734),"",CONCATENATE(IF(ISBLANK(Таблица1[[#This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Row],[Подраздел]],H736),"",CONCATENATE("[/LIST]",IF(ISBLANK(Таблица1[[#This Row],[Подраздел]]),"","[/SPOILER]"),IF(AND(NOT(EXACT(Таблица1[[#This Row],[Раздел]],G736)),$D$12),"[/SPOILER]",)))))</f>
        <v>[*][URL=http://promebelclub.ru/forum/showthread.php?p=55385&amp;postcount=217]Штанга для вешалок длина 3000мм.[/URL]</v>
      </c>
      <c r="L735" s="33">
        <f>LEN(Таблица1[[#This Row],[Код]])</f>
        <v>112</v>
      </c>
    </row>
    <row r="736" spans="1:12" x14ac:dyDescent="0.25">
      <c r="A736" s="63" t="str">
        <f>IF(OR(AND(Таблица1[[#This Row],[ID сообщения]]=B735,Таблица1[[#This Row],[№ в теме]]=C735),AND(NOT(Таблица1[[#This Row],[ID сообщения]]=B735),NOT(Таблица1[[#This Row],[№ в теме]]=C735))),"",FALSE)</f>
        <v/>
      </c>
      <c r="B736" s="33">
        <f>1*MID(Таблица1[[#This Row],[Ссылка]],FIND("=",Таблица1[[#This Row],[Ссылка]])+1,FIND("&amp;",Таблица1[[#This Row],[Ссылка]])-FIND("=",Таблица1[[#This Row],[Ссылка]])-1)</f>
        <v>237457</v>
      </c>
      <c r="C736" s="33">
        <f>1*MID(Таблица1[[#This Row],[Ссылка]],FIND("&amp;",Таблица1[[#This Row],[Ссылка]])+11,LEN(Таблица1[[#This Row],[Ссылка]])-FIND("&amp;",Таблица1[[#This Row],[Ссылка]])+10)</f>
        <v>600</v>
      </c>
      <c r="D736" s="53" t="s">
        <v>243</v>
      </c>
      <c r="E736" s="33" t="s">
        <v>1568</v>
      </c>
      <c r="F736" s="46" t="s">
        <v>1096</v>
      </c>
      <c r="G736" s="47" t="s">
        <v>217</v>
      </c>
      <c r="H736" s="33" t="s">
        <v>51</v>
      </c>
      <c r="I736" s="45" t="s">
        <v>1065</v>
      </c>
      <c r="J736" s="23" t="s">
        <v>1065</v>
      </c>
      <c r="K7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Row],[Раздел]],G735)),$D$12),CONCATENATE("[SPOILER=",Таблица1[[#This Row],[Раздел]],"]"),""),IF(EXACT(Таблица1[[#This Row],[Подраздел]],H735),"",CONCATENATE(IF(ISBLANK(Таблица1[[#This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Row],[Подраздел]],H737),"",CONCATENATE("[/LIST]",IF(ISBLANK(Таблица1[[#This Row],[Подраздел]]),"","[/SPOILER]"),IF(AND(NOT(EXACT(Таблица1[[#This Row],[Раздел]],G737)),$D$12),"[/SPOILER]",)))))</f>
        <v>[*][B][COLOR=DeepSkyBlue][FR3D][/COLOR][/B] [URL=http://promebelclub.ru/forum/showthread.php?p=237457&amp;postcount=600]Штанга с фланцами D25 [/URL]</v>
      </c>
      <c r="L736" s="33">
        <f>LEN(Таблица1[[#This Row],[Код]])</f>
        <v>144</v>
      </c>
    </row>
    <row r="737" spans="1:12" x14ac:dyDescent="0.25">
      <c r="A737" s="73" t="str">
        <f>IF(OR(AND(Таблица1[[#This Row],[ID сообщения]]=B736,Таблица1[[#This Row],[№ в теме]]=C736),AND(NOT(Таблица1[[#This Row],[ID сообщения]]=B736),NOT(Таблица1[[#This Row],[№ в теме]]=C736))),"",FALSE)</f>
        <v/>
      </c>
      <c r="B737" s="33">
        <f>1*MID(Таблица1[[#This Row],[Ссылка]],FIND("=",Таблица1[[#This Row],[Ссылка]])+1,FIND("&amp;",Таблица1[[#This Row],[Ссылка]])-FIND("=",Таблица1[[#This Row],[Ссылка]])-1)</f>
        <v>302633</v>
      </c>
      <c r="C737" s="33">
        <f>1*MID(Таблица1[[#This Row],[Ссылка]],FIND("&amp;",Таблица1[[#This Row],[Ссылка]])+11,LEN(Таблица1[[#This Row],[Ссылка]])-FIND("&amp;",Таблица1[[#This Row],[Ссылка]])+10)</f>
        <v>798</v>
      </c>
      <c r="D737" s="53" t="s">
        <v>111</v>
      </c>
      <c r="E737" s="33" t="s">
        <v>1569</v>
      </c>
      <c r="F737" s="46" t="s">
        <v>1095</v>
      </c>
      <c r="G737" s="47" t="s">
        <v>217</v>
      </c>
      <c r="H737" s="33" t="s">
        <v>51</v>
      </c>
      <c r="I737" s="45" t="s">
        <v>1065</v>
      </c>
      <c r="J737" s="46" t="s">
        <v>471</v>
      </c>
      <c r="K7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Row],[Раздел]],G736)),$D$12),CONCATENATE("[SPOILER=",Таблица1[[#This Row],[Раздел]],"]"),""),IF(EXACT(Таблица1[[#This Row],[Подраздел]],H736),"",CONCATENATE(IF(ISBLANK(Таблица1[[#This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Row],[Подраздел]],H738),"",CONCATENATE("[/LIST]",IF(ISBLANK(Таблица1[[#This Row],[Подраздел]]),"","[/SPOILER]"),IF(AND(NOT(EXACT(Таблица1[[#This Row],[Раздел]],G738)),$D$12),"[/SPOILER]",)))))</f>
        <v>[*][B][COLOR=Gray][F3D][/COLOR][/B] [URL=http://promebelclub.ru/forum/showthread.php?p=302633&amp;postcount=798]Штанга складная - 5 шт [/URL]</v>
      </c>
      <c r="L737" s="33">
        <f>LEN(Таблица1[[#This Row],[Код]])</f>
        <v>137</v>
      </c>
    </row>
    <row r="738" spans="1:12" x14ac:dyDescent="0.25">
      <c r="A738" s="18" t="str">
        <f>IF(OR(AND(Таблица1[[#This Row],[ID сообщения]]=B737,Таблица1[[#This Row],[№ в теме]]=C737),AND(NOT(Таблица1[[#This Row],[ID сообщения]]=B737),NOT(Таблица1[[#This Row],[№ в теме]]=C737))),"",FALSE)</f>
        <v/>
      </c>
      <c r="B738" s="30">
        <f>1*MID(Таблица1[[#This Row],[Ссылка]],FIND("=",Таблица1[[#This Row],[Ссылка]])+1,FIND("&amp;",Таблица1[[#This Row],[Ссылка]])-FIND("=",Таблица1[[#This Row],[Ссылка]])-1)</f>
        <v>200180</v>
      </c>
      <c r="C738" s="30">
        <f>1*MID(Таблица1[[#This Row],[Ссылка]],FIND("&amp;",Таблица1[[#This Row],[Ссылка]])+11,LEN(Таблица1[[#This Row],[Ссылка]])-FIND("&amp;",Таблица1[[#This Row],[Ссылка]])+10)</f>
        <v>514</v>
      </c>
      <c r="D738" s="52" t="s">
        <v>302</v>
      </c>
      <c r="E738" s="33" t="s">
        <v>1570</v>
      </c>
      <c r="F738" s="46" t="s">
        <v>1093</v>
      </c>
      <c r="G738" s="33" t="s">
        <v>217</v>
      </c>
      <c r="H738" s="44" t="s">
        <v>51</v>
      </c>
      <c r="I738" s="45" t="s">
        <v>1065</v>
      </c>
      <c r="J738" s="23" t="s">
        <v>1065</v>
      </c>
      <c r="K7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Row],[Раздел]],G737)),$D$12),CONCATENATE("[SPOILER=",Таблица1[[#This Row],[Раздел]],"]"),""),IF(EXACT(Таблица1[[#This Row],[Подраздел]],H737),"",CONCATENATE(IF(ISBLANK(Таблица1[[#This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Row],[Подраздел]],H739),"",CONCATENATE("[/LIST]",IF(ISBLANK(Таблица1[[#This Row],[Подраздел]]),"","[/SPOILER]"),IF(AND(NOT(EXACT(Таблица1[[#This Row],[Раздел]],G739)),$D$12),"[/SPOILER]",)))))</f>
        <v>[*][B][COLOR=Silver][FRW][/COLOR][/B] [URL=http://promebelclub.ru/forum/showthread.php?p=200180&amp;postcount=514]Штанга. Вешалка выдвижная 350 [/URL]</v>
      </c>
      <c r="L738" s="33">
        <f>LEN(Таблица1[[#This Row],[Код]])</f>
        <v>146</v>
      </c>
    </row>
    <row r="739" spans="1:12" x14ac:dyDescent="0.25">
      <c r="A739" s="63" t="str">
        <f>IF(OR(AND(Таблица1[[#This Row],[ID сообщения]]=B738,Таблица1[[#This Row],[№ в теме]]=C738),AND(NOT(Таблица1[[#This Row],[ID сообщения]]=B738),NOT(Таблица1[[#This Row],[№ в теме]]=C738))),"",FALSE)</f>
        <v/>
      </c>
      <c r="B739" s="33">
        <f>1*MID(Таблица1[[#This Row],[Ссылка]],FIND("=",Таблица1[[#This Row],[Ссылка]])+1,FIND("&amp;",Таблица1[[#This Row],[Ссылка]])-FIND("=",Таблица1[[#This Row],[Ссылка]])-1)</f>
        <v>343205</v>
      </c>
      <c r="C739" s="33">
        <f>1*MID(Таблица1[[#This Row],[Ссылка]],FIND("&amp;",Таблица1[[#This Row],[Ссылка]])+11,LEN(Таблица1[[#This Row],[Ссылка]])-FIND("&amp;",Таблица1[[#This Row],[Ссылка]])+10)</f>
        <v>896</v>
      </c>
      <c r="D739" s="52" t="s">
        <v>187</v>
      </c>
      <c r="E739" s="33" t="s">
        <v>1571</v>
      </c>
      <c r="F739" s="46" t="s">
        <v>1096</v>
      </c>
      <c r="G739" s="47" t="s">
        <v>217</v>
      </c>
      <c r="H739" s="33" t="s">
        <v>51</v>
      </c>
      <c r="I739" s="45" t="s">
        <v>1065</v>
      </c>
      <c r="J739" s="23" t="s">
        <v>1065</v>
      </c>
      <c r="K7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Row],[Раздел]],G738)),$D$12),CONCATENATE("[SPOILER=",Таблица1[[#This Row],[Раздел]],"]"),""),IF(EXACT(Таблица1[[#This Row],[Подраздел]],H738),"",CONCATENATE(IF(ISBLANK(Таблица1[[#This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Row],[Подраздел]],H740),"",CONCATENATE("[/LIST]",IF(ISBLANK(Таблица1[[#This Row],[Подраздел]]),"","[/SPOILER]"),IF(AND(NOT(EXACT(Таблица1[[#This Row],[Раздел]],G740)),$D$12),"[/SPOILER]",)))))</f>
        <v>[*][B][COLOR=DeepSkyBlue][FR3D][/COLOR][/B] [URL=http://promebelclub.ru/forum/showthread.php?p=343205&amp;postcount=896]Штангодержатель D25 проходной [/URL]</v>
      </c>
      <c r="L739" s="33">
        <f>LEN(Таблица1[[#This Row],[Код]])</f>
        <v>152</v>
      </c>
    </row>
    <row r="740" spans="1:12" x14ac:dyDescent="0.25">
      <c r="A740" s="73" t="str">
        <f>IF(OR(AND(Таблица1[[#This Row],[ID сообщения]]=B739,Таблица1[[#This Row],[№ в теме]]=C739),AND(NOT(Таблица1[[#This Row],[ID сообщения]]=B739),NOT(Таблица1[[#This Row],[№ в теме]]=C739))),"",FALSE)</f>
        <v/>
      </c>
      <c r="B740" s="33">
        <f>1*MID(Таблица1[[#This Row],[Ссылка]],FIND("=",Таблица1[[#This Row],[Ссылка]])+1,FIND("&amp;",Таблица1[[#This Row],[Ссылка]])-FIND("=",Таблица1[[#This Row],[Ссылка]])-1)</f>
        <v>343286</v>
      </c>
      <c r="C740" s="33">
        <f>1*MID(Таблица1[[#This Row],[Ссылка]],FIND("&amp;",Таблица1[[#This Row],[Ссылка]])+11,LEN(Таблица1[[#This Row],[Ссылка]])-FIND("&amp;",Таблица1[[#This Row],[Ссылка]])+10)</f>
        <v>897</v>
      </c>
      <c r="D740" s="53" t="s">
        <v>188</v>
      </c>
      <c r="E740" s="33" t="s">
        <v>1571</v>
      </c>
      <c r="F740" s="46" t="s">
        <v>1096</v>
      </c>
      <c r="G740" s="47" t="s">
        <v>217</v>
      </c>
      <c r="H740" s="33" t="s">
        <v>51</v>
      </c>
      <c r="I740" s="45" t="s">
        <v>1065</v>
      </c>
      <c r="J740" s="23" t="s">
        <v>1065</v>
      </c>
      <c r="K7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Row],[Раздел]],G739)),$D$12),CONCATENATE("[SPOILER=",Таблица1[[#This Row],[Раздел]],"]"),""),IF(EXACT(Таблица1[[#This Row],[Подраздел]],H739),"",CONCATENATE(IF(ISBLANK(Таблица1[[#This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Row],[Подраздел]],H741),"",CONCATENATE("[/LIST]",IF(ISBLANK(Таблица1[[#This Row],[Подраздел]]),"","[/SPOILER]"),IF(AND(NOT(EXACT(Таблица1[[#This Row],[Раздел]],G741)),$D$12),"[/SPOILER]",)))))</f>
        <v>[*][B][COLOR=DeepSkyBlue][FR3D][/COLOR][/B] [URL=http://promebelclub.ru/forum/showthread.php?p=343286&amp;postcount=897]Штангодержатель D25 проходной [/URL]</v>
      </c>
      <c r="L740" s="33">
        <f>LEN(Таблица1[[#This Row],[Код]])</f>
        <v>152</v>
      </c>
    </row>
    <row r="741" spans="1:12" x14ac:dyDescent="0.25">
      <c r="A741" s="18" t="str">
        <f>IF(OR(AND(Таблица1[[#This Row],[ID сообщения]]=B740,Таблица1[[#This Row],[№ в теме]]=C740),AND(NOT(Таблица1[[#This Row],[ID сообщения]]=B740),NOT(Таблица1[[#This Row],[№ в теме]]=C740))),"",FALSE)</f>
        <v/>
      </c>
      <c r="B74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74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741" s="52" t="s">
        <v>341</v>
      </c>
      <c r="E741" s="33" t="s">
        <v>425</v>
      </c>
      <c r="F741" s="46"/>
      <c r="G741" s="33" t="s">
        <v>217</v>
      </c>
      <c r="H741" s="33" t="s">
        <v>51</v>
      </c>
      <c r="I741" s="45" t="s">
        <v>1065</v>
      </c>
      <c r="J741" s="23" t="s">
        <v>1065</v>
      </c>
      <c r="K7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Row],[Раздел]],G740)),$D$12),CONCATENATE("[SPOILER=",Таблица1[[#This Row],[Раздел]],"]"),""),IF(EXACT(Таблица1[[#This Row],[Подраздел]],H740),"",CONCATENATE(IF(ISBLANK(Таблица1[[#This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Row],[Подраздел]],H742),"",CONCATENATE("[/LIST]",IF(ISBLANK(Таблица1[[#This Row],[Подраздел]]),"","[/SPOILER]"),IF(AND(NOT(EXACT(Таблица1[[#This Row],[Раздел]],G742)),$D$12),"[/SPOILER]",)))))</f>
        <v>[*][URL=http://promebelclub.ru/forum/showthread.php?p=55385&amp;postcount=217]Штангодержатель для круглой [/URL]</v>
      </c>
      <c r="L741" s="33">
        <f>LEN(Таблица1[[#This Row],[Код]])</f>
        <v>108</v>
      </c>
    </row>
    <row r="742" spans="1:12" x14ac:dyDescent="0.25">
      <c r="A742" s="18" t="str">
        <f>IF(OR(AND(Таблица1[[#This Row],[ID сообщения]]=B741,Таблица1[[#This Row],[№ в теме]]=C741),AND(NOT(Таблица1[[#This Row],[ID сообщения]]=B741),NOT(Таблица1[[#This Row],[№ в теме]]=C741))),"",FALSE)</f>
        <v/>
      </c>
      <c r="B74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74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742" s="52" t="s">
        <v>341</v>
      </c>
      <c r="E742" s="33" t="s">
        <v>1044</v>
      </c>
      <c r="F742" s="46"/>
      <c r="G742" s="33" t="s">
        <v>217</v>
      </c>
      <c r="H742" s="33" t="s">
        <v>51</v>
      </c>
      <c r="I742" s="45" t="s">
        <v>1065</v>
      </c>
      <c r="J742" s="23" t="s">
        <v>1065</v>
      </c>
      <c r="K7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Row],[Раздел]],G741)),$D$12),CONCATENATE("[SPOILER=",Таблица1[[#This Row],[Раздел]],"]"),""),IF(EXACT(Таблица1[[#This Row],[Подраздел]],H741),"",CONCATENATE(IF(ISBLANK(Таблица1[[#This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Row],[Подраздел]],H743),"",CONCATENATE("[/LIST]",IF(ISBLANK(Таблица1[[#This Row],[Подраздел]]),"","[/SPOILER]"),IF(AND(NOT(EXACT(Таблица1[[#This Row],[Раздел]],G743)),$D$12),"[/SPOILER]",)))))</f>
        <v>[*][URL=http://promebelclub.ru/forum/showthread.php?p=55385&amp;postcount=217]Штангодержатель для овальной 3 отв Левый[/URL]</v>
      </c>
      <c r="L742" s="33">
        <f>LEN(Таблица1[[#This Row],[Код]])</f>
        <v>120</v>
      </c>
    </row>
    <row r="743" spans="1:12" x14ac:dyDescent="0.25">
      <c r="A743" s="18" t="str">
        <f>IF(OR(AND(Таблица1[[#This Row],[ID сообщения]]=B742,Таблица1[[#This Row],[№ в теме]]=C742),AND(NOT(Таблица1[[#This Row],[ID сообщения]]=B742),NOT(Таблица1[[#This Row],[№ в теме]]=C742))),"",FALSE)</f>
        <v/>
      </c>
      <c r="B74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74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743" s="52" t="s">
        <v>341</v>
      </c>
      <c r="E743" s="33" t="s">
        <v>406</v>
      </c>
      <c r="F743" s="46"/>
      <c r="G743" s="33" t="s">
        <v>217</v>
      </c>
      <c r="H743" s="33" t="s">
        <v>51</v>
      </c>
      <c r="I743" s="45" t="s">
        <v>1065</v>
      </c>
      <c r="J743" s="23" t="s">
        <v>1065</v>
      </c>
      <c r="K7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Row],[Раздел]],G742)),$D$12),CONCATENATE("[SPOILER=",Таблица1[[#This Row],[Раздел]],"]"),""),IF(EXACT(Таблица1[[#This Row],[Подраздел]],H742),"",CONCATENATE(IF(ISBLANK(Таблица1[[#This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Row],[Подраздел]],H744),"",CONCATENATE("[/LIST]",IF(ISBLANK(Таблица1[[#This Row],[Подраздел]]),"","[/SPOILER]"),IF(AND(NOT(EXACT(Таблица1[[#This Row],[Раздел]],G744)),$D$12),"[/SPOILER]",)))))</f>
        <v>[*][URL=http://promebelclub.ru/forum/showthread.php?p=55385&amp;postcount=217]Штангодержатель Овал Дистанционный[/URL]</v>
      </c>
      <c r="L743" s="33">
        <f>LEN(Таблица1[[#This Row],[Код]])</f>
        <v>114</v>
      </c>
    </row>
    <row r="744" spans="1:12" s="19" customFormat="1" x14ac:dyDescent="0.25">
      <c r="A744" s="73" t="str">
        <f>IF(OR(AND(Таблица1[[#This Row],[ID сообщения]]=B743,Таблица1[[#This Row],[№ в теме]]=C743),AND(NOT(Таблица1[[#This Row],[ID сообщения]]=B743),NOT(Таблица1[[#This Row],[№ в теме]]=C743))),"",FALSE)</f>
        <v/>
      </c>
      <c r="B744" s="33">
        <f>1*MID(Таблица1[[#This Row],[Ссылка]],FIND("=",Таблица1[[#This Row],[Ссылка]])+1,FIND("&amp;",Таблица1[[#This Row],[Ссылка]])-FIND("=",Таблица1[[#This Row],[Ссылка]])-1)</f>
        <v>250871</v>
      </c>
      <c r="C744" s="33">
        <f>1*MID(Таблица1[[#This Row],[Ссылка]],FIND("&amp;",Таблица1[[#This Row],[Ссылка]])+11,LEN(Таблица1[[#This Row],[Ссылка]])-FIND("&amp;",Таблица1[[#This Row],[Ссылка]])+10)</f>
        <v>627</v>
      </c>
      <c r="D744" s="53" t="s">
        <v>684</v>
      </c>
      <c r="E744" s="33" t="s">
        <v>685</v>
      </c>
      <c r="F744" s="46"/>
      <c r="G744" s="33" t="s">
        <v>217</v>
      </c>
      <c r="H744" s="33" t="s">
        <v>51</v>
      </c>
      <c r="I744" s="45" t="s">
        <v>1065</v>
      </c>
      <c r="J744" s="23" t="s">
        <v>1065</v>
      </c>
      <c r="K7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Row],[Раздел]],G743)),$D$12),CONCATENATE("[SPOILER=",Таблица1[[#This Row],[Раздел]],"]"),""),IF(EXACT(Таблица1[[#This Row],[Подраздел]],H743),"",CONCATENATE(IF(ISBLANK(Таблица1[[#This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Row],[Подраздел]],H745),"",CONCATENATE("[/LIST]",IF(ISBLANK(Таблица1[[#This Row],[Подраздел]]),"","[/SPOILER]"),IF(AND(NOT(EXACT(Таблица1[[#This Row],[Раздел]],G745)),$D$12),"[/SPOILER]",)))))</f>
        <v>[*][URL=http://promebelclub.ru/forum/showthread.php?p=250871&amp;postcount=627]Штангодержатель овальный[/URL][/LIST][/SPOILER]</v>
      </c>
      <c r="L744" s="33">
        <f>LEN(Таблица1[[#This Row],[Код]])</f>
        <v>122</v>
      </c>
    </row>
    <row r="745" spans="1:12" x14ac:dyDescent="0.25">
      <c r="A745" s="59" t="str">
        <f>IF(OR(AND(Таблица1[[#This Row],[ID сообщения]]=B744,Таблица1[[#This Row],[№ в теме]]=C744),AND(NOT(Таблица1[[#This Row],[ID сообщения]]=B744),NOT(Таблица1[[#This Row],[№ в теме]]=C744))),"",FALSE)</f>
        <v/>
      </c>
      <c r="B745" s="60">
        <f>1*MID(Таблица1[[#This Row],[Ссылка]],FIND("=",Таблица1[[#This Row],[Ссылка]])+1,FIND("&amp;",Таблица1[[#This Row],[Ссылка]])-FIND("=",Таблица1[[#This Row],[Ссылка]])-1)</f>
        <v>372842</v>
      </c>
      <c r="C745" s="60">
        <f>1*MID(Таблица1[[#This Row],[Ссылка]],FIND("&amp;",Таблица1[[#This Row],[Ссылка]])+11,LEN(Таблица1[[#This Row],[Ссылка]])-FIND("&amp;",Таблица1[[#This Row],[Ссылка]])+10)</f>
        <v>1082</v>
      </c>
      <c r="D745" s="53" t="s">
        <v>2046</v>
      </c>
      <c r="E745" s="73" t="s">
        <v>2047</v>
      </c>
      <c r="F745" s="23" t="s">
        <v>1095</v>
      </c>
      <c r="G745" s="38" t="s">
        <v>217</v>
      </c>
      <c r="H745" s="21"/>
      <c r="I745" s="23" t="s">
        <v>1065</v>
      </c>
      <c r="J745" s="23" t="s">
        <v>1065</v>
      </c>
      <c r="K7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Row],[Раздел]],G744)),$D$12),CONCATENATE("[SPOILER=",Таблица1[[#This Row],[Раздел]],"]"),""),IF(EXACT(Таблица1[[#This Row],[Подраздел]],H744),"",CONCATENATE(IF(ISBLANK(Таблица1[[#This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Row],[Подраздел]],H746),"",CONCATENATE("[/LIST]",IF(ISBLANK(Таблица1[[#This Row],[Подраздел]]),"","[/SPOILER]"),IF(AND(NOT(EXACT(Таблица1[[#This Row],[Раздел]],G746)),$D$12),"[/SPOILER]",)))))</f>
        <v>[LIST][*][B][COLOR=Gray][F3D][/COLOR][/B] [URL=http://promebelclub.ru/forum/showthread.php?p=372842&amp;postcount=1082]Фурнитура Гратис[/URL][/LIST]</v>
      </c>
      <c r="L745" s="39">
        <f>LEN(Таблица1[[#This Row],[Код]])</f>
        <v>144</v>
      </c>
    </row>
    <row r="746" spans="1:12" x14ac:dyDescent="0.25">
      <c r="A746" s="18" t="str">
        <f>IF(OR(AND(Таблица1[[#This Row],[ID сообщения]]=B745,Таблица1[[#This Row],[№ в теме]]=C745),AND(NOT(Таблица1[[#This Row],[ID сообщения]]=B745),NOT(Таблица1[[#This Row],[№ в теме]]=C745))),"",FALSE)</f>
        <v/>
      </c>
      <c r="B746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746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746" s="52" t="s">
        <v>793</v>
      </c>
      <c r="E746" s="33" t="s">
        <v>1572</v>
      </c>
      <c r="F746" s="46" t="s">
        <v>1093</v>
      </c>
      <c r="G746" s="33" t="s">
        <v>218</v>
      </c>
      <c r="H746" s="33" t="s">
        <v>55</v>
      </c>
      <c r="I746" s="45" t="s">
        <v>1065</v>
      </c>
      <c r="J746" s="46" t="s">
        <v>471</v>
      </c>
      <c r="K7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Row],[Раздел]],G745)),$D$12),CONCATENATE("[SPOILER=",Таблица1[[#This Row],[Раздел]],"]"),""),IF(EXACT(Таблица1[[#This Row],[Подраздел]],H745),"",CONCATENATE(IF(ISBLANK(Таблица1[[#This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Row],[Подраздел]],H747),"",CONCATENATE("[/LIST]",IF(ISBLANK(Таблица1[[#This Row],[Подраздел]]),"","[/SPOILER]"),IF(AND(NOT(EXACT(Таблица1[[#This Row],[Раздел]],G747)),$D$12),"[/SPOILER]",)))))</f>
        <v>[SPOILER=Барная колонна и комплектующие][LIST][*][B][COLOR=Silver][FRW][/COLOR][/B] [URL=http://promebelclub.ru/forum/showthread.php?p=7828&amp;postcount=46]Бокалодержатель и сетка 350 мм [/URL]</v>
      </c>
      <c r="L746" s="33">
        <f>LEN(Таблица1[[#This Row],[Код]])</f>
        <v>190</v>
      </c>
    </row>
    <row r="747" spans="1:12" x14ac:dyDescent="0.25">
      <c r="A747" s="18" t="str">
        <f>IF(OR(AND(Таблица1[[#This Row],[ID сообщения]]=B746,Таблица1[[#This Row],[№ в теме]]=C746),AND(NOT(Таблица1[[#This Row],[ID сообщения]]=B746),NOT(Таблица1[[#This Row],[№ в теме]]=C746))),"",FALSE)</f>
        <v/>
      </c>
      <c r="B747" s="30">
        <f>1*MID(Таблица1[[#This Row],[Ссылка]],FIND("=",Таблица1[[#This Row],[Ссылка]])+1,FIND("&amp;",Таблица1[[#This Row],[Ссылка]])-FIND("=",Таблица1[[#This Row],[Ссылка]])-1)</f>
        <v>21932</v>
      </c>
      <c r="C747" s="30">
        <f>1*MID(Таблица1[[#This Row],[Ссылка]],FIND("&amp;",Таблица1[[#This Row],[Ссылка]])+11,LEN(Таблица1[[#This Row],[Ссылка]])-FIND("&amp;",Таблица1[[#This Row],[Ссылка]])+10)</f>
        <v>117</v>
      </c>
      <c r="D747" s="52" t="s">
        <v>857</v>
      </c>
      <c r="E747" s="33" t="s">
        <v>1572</v>
      </c>
      <c r="F747" s="46" t="s">
        <v>1093</v>
      </c>
      <c r="G747" s="33" t="s">
        <v>218</v>
      </c>
      <c r="H747" s="33" t="s">
        <v>55</v>
      </c>
      <c r="I747" s="45" t="s">
        <v>1065</v>
      </c>
      <c r="J747" s="23" t="s">
        <v>1065</v>
      </c>
      <c r="K7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Row],[Раздел]],G746)),$D$12),CONCATENATE("[SPOILER=",Таблица1[[#This Row],[Раздел]],"]"),""),IF(EXACT(Таблица1[[#This Row],[Подраздел]],H746),"",CONCATENATE(IF(ISBLANK(Таблица1[[#This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Row],[Подраздел]],H748),"",CONCATENATE("[/LIST]",IF(ISBLANK(Таблица1[[#This Row],[Подраздел]]),"","[/SPOILER]"),IF(AND(NOT(EXACT(Таблица1[[#This Row],[Раздел]],G748)),$D$12),"[/SPOILER]",)))))</f>
        <v>[*][B][COLOR=Silver][FRW][/COLOR][/B] [URL=http://promebelclub.ru/forum/showthread.php?p=21932&amp;postcount=117]Бокалодержатель и сетка 350 мм [/URL]</v>
      </c>
      <c r="L747" s="33">
        <f>LEN(Таблица1[[#This Row],[Код]])</f>
        <v>146</v>
      </c>
    </row>
    <row r="748" spans="1:12" x14ac:dyDescent="0.25">
      <c r="A748" s="18" t="str">
        <f>IF(OR(AND(Таблица1[[#This Row],[ID сообщения]]=B747,Таблица1[[#This Row],[№ в теме]]=C747),AND(NOT(Таблица1[[#This Row],[ID сообщения]]=B747),NOT(Таблица1[[#This Row],[№ в теме]]=C747))),"",FALSE)</f>
        <v/>
      </c>
      <c r="B748" s="30">
        <f>1*MID(Таблица1[[#This Row],[Ссылка]],FIND("=",Таблица1[[#This Row],[Ссылка]])+1,FIND("&amp;",Таблица1[[#This Row],[Ссылка]])-FIND("=",Таблица1[[#This Row],[Ссылка]])-1)</f>
        <v>38691</v>
      </c>
      <c r="C748" s="30">
        <f>1*MID(Таблица1[[#This Row],[Ссылка]],FIND("&amp;",Таблица1[[#This Row],[Ссылка]])+11,LEN(Таблица1[[#This Row],[Ссылка]])-FIND("&amp;",Таблица1[[#This Row],[Ссылка]])+10)</f>
        <v>167</v>
      </c>
      <c r="D748" s="52" t="s">
        <v>483</v>
      </c>
      <c r="E748" s="33" t="s">
        <v>542</v>
      </c>
      <c r="F748" s="46"/>
      <c r="G748" s="33" t="s">
        <v>218</v>
      </c>
      <c r="H748" s="33" t="s">
        <v>55</v>
      </c>
      <c r="I748" s="45" t="s">
        <v>1065</v>
      </c>
      <c r="J748" s="23" t="s">
        <v>1065</v>
      </c>
      <c r="K7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Row],[Раздел]],G747)),$D$12),CONCATENATE("[SPOILER=",Таблица1[[#This Row],[Раздел]],"]"),""),IF(EXACT(Таблица1[[#This Row],[Подраздел]],H747),"",CONCATENATE(IF(ISBLANK(Таблица1[[#This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Row],[Подраздел]],H749),"",CONCATENATE("[/LIST]",IF(ISBLANK(Таблица1[[#This Row],[Подраздел]]),"","[/SPOILER]"),IF(AND(NOT(EXACT(Таблица1[[#This Row],[Раздел]],G749)),$D$12),"[/SPOILER]",)))))</f>
        <v>[*][URL=http://promebelclub.ru/forum/showthread.php?p=38691&amp;postcount=167]Карусель 360х2 на трубе[/URL]</v>
      </c>
      <c r="L748" s="33">
        <f>LEN(Таблица1[[#This Row],[Код]])</f>
        <v>103</v>
      </c>
    </row>
    <row r="749" spans="1:12" x14ac:dyDescent="0.25">
      <c r="A749" s="18" t="str">
        <f>IF(OR(AND(Таблица1[[#This Row],[ID сообщения]]=B748,Таблица1[[#This Row],[№ в теме]]=C748),AND(NOT(Таблица1[[#This Row],[ID сообщения]]=B748),NOT(Таблица1[[#This Row],[№ в теме]]=C748))),"",FALSE)</f>
        <v/>
      </c>
      <c r="B749" s="30">
        <f>1*MID(Таблица1[[#This Row],[Ссылка]],FIND("=",Таблица1[[#This Row],[Ссылка]])+1,FIND("&amp;",Таблица1[[#This Row],[Ссылка]])-FIND("=",Таблица1[[#This Row],[Ссылка]])-1)</f>
        <v>58158</v>
      </c>
      <c r="C749" s="30">
        <f>1*MID(Таблица1[[#This Row],[Ссылка]],FIND("&amp;",Таблица1[[#This Row],[Ссылка]])+11,LEN(Таблица1[[#This Row],[Ссылка]])-FIND("&amp;",Таблица1[[#This Row],[Ссылка]])+10)</f>
        <v>226</v>
      </c>
      <c r="D749" s="52" t="s">
        <v>558</v>
      </c>
      <c r="E749" s="33" t="s">
        <v>559</v>
      </c>
      <c r="F749" s="46"/>
      <c r="G749" s="33" t="s">
        <v>218</v>
      </c>
      <c r="H749" s="33" t="s">
        <v>55</v>
      </c>
      <c r="I749" s="45" t="s">
        <v>1065</v>
      </c>
      <c r="J749" s="23" t="s">
        <v>1065</v>
      </c>
      <c r="K7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Row],[Раздел]],G748)),$D$12),CONCATENATE("[SPOILER=",Таблица1[[#This Row],[Раздел]],"]"),""),IF(EXACT(Таблица1[[#This Row],[Подраздел]],H748),"",CONCATENATE(IF(ISBLANK(Таблица1[[#This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Row],[Подраздел]],H750),"",CONCATENATE("[/LIST]",IF(ISBLANK(Таблица1[[#This Row],[Подраздел]]),"","[/SPOILER]"),IF(AND(NOT(EXACT(Таблица1[[#This Row],[Раздел]],G750)),$D$12),"[/SPOILER]",)))))</f>
        <v>[*][URL=http://promebelclub.ru/forum/showthread.php?p=58158&amp;postcount=226]Карусель Rejs 4/4 D600мм[/URL]</v>
      </c>
      <c r="L749" s="33">
        <f>LEN(Таблица1[[#This Row],[Код]])</f>
        <v>104</v>
      </c>
    </row>
    <row r="750" spans="1:12" x14ac:dyDescent="0.25">
      <c r="A750" s="18" t="str">
        <f>IF(OR(AND(Таблица1[[#This Row],[ID сообщения]]=B749,Таблица1[[#This Row],[№ в теме]]=C749),AND(NOT(Таблица1[[#This Row],[ID сообщения]]=B749),NOT(Таблица1[[#This Row],[№ в теме]]=C749))),"",FALSE)</f>
        <v/>
      </c>
      <c r="B750" s="30">
        <f>1*MID(Таблица1[[#This Row],[Ссылка]],FIND("=",Таблица1[[#This Row],[Ссылка]])+1,FIND("&amp;",Таблица1[[#This Row],[Ссылка]])-FIND("=",Таблица1[[#This Row],[Ссылка]])-1)</f>
        <v>186540</v>
      </c>
      <c r="C750" s="30">
        <f>1*MID(Таблица1[[#This Row],[Ссылка]],FIND("&amp;",Таблица1[[#This Row],[Ссылка]])+11,LEN(Таблица1[[#This Row],[Ссылка]])-FIND("&amp;",Таблица1[[#This Row],[Ссылка]])+10)</f>
        <v>476</v>
      </c>
      <c r="D750" s="52" t="s">
        <v>330</v>
      </c>
      <c r="E750" s="33" t="s">
        <v>1573</v>
      </c>
      <c r="F750" s="46" t="s">
        <v>1095</v>
      </c>
      <c r="G750" s="33" t="s">
        <v>218</v>
      </c>
      <c r="H750" s="33" t="s">
        <v>55</v>
      </c>
      <c r="I750" s="45" t="s">
        <v>1065</v>
      </c>
      <c r="J750" s="23" t="s">
        <v>1065</v>
      </c>
      <c r="K7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Row],[Раздел]],G749)),$D$12),CONCATENATE("[SPOILER=",Таблица1[[#This Row],[Раздел]],"]"),""),IF(EXACT(Таблица1[[#This Row],[Подраздел]],H749),"",CONCATENATE(IF(ISBLANK(Таблица1[[#This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Row],[Подраздел]],H751),"",CONCATENATE("[/LIST]",IF(ISBLANK(Таблица1[[#This Row],[Подраздел]]),"","[/SPOILER]"),IF(AND(NOT(EXACT(Таблица1[[#This Row],[Раздел]],G751)),$D$12),"[/SPOILER]",)))))</f>
        <v>[*][B][COLOR=Gray][F3D][/COLOR][/B] [URL=http://promebelclub.ru/forum/showthread.php?p=186540&amp;postcount=476]Подвесной держатель стаканов 1 линия PD-1 [/URL]</v>
      </c>
      <c r="L750" s="33">
        <f>LEN(Таблица1[[#This Row],[Код]])</f>
        <v>156</v>
      </c>
    </row>
    <row r="751" spans="1:12" x14ac:dyDescent="0.25">
      <c r="A751" s="18" t="str">
        <f>IF(OR(AND(Таблица1[[#This Row],[ID сообщения]]=B750,Таблица1[[#This Row],[№ в теме]]=C750),AND(NOT(Таблица1[[#This Row],[ID сообщения]]=B750),NOT(Таблица1[[#This Row],[№ в теме]]=C750))),"",FALSE)</f>
        <v/>
      </c>
      <c r="B751" s="30">
        <f>1*MID(Таблица1[[#This Row],[Ссылка]],FIND("=",Таблица1[[#This Row],[Ссылка]])+1,FIND("&amp;",Таблица1[[#This Row],[Ссылка]])-FIND("=",Таблица1[[#This Row],[Ссылка]])-1)</f>
        <v>186540</v>
      </c>
      <c r="C751" s="30">
        <f>1*MID(Таблица1[[#This Row],[Ссылка]],FIND("&amp;",Таблица1[[#This Row],[Ссылка]])+11,LEN(Таблица1[[#This Row],[Ссылка]])-FIND("&amp;",Таблица1[[#This Row],[Ссылка]])+10)</f>
        <v>476</v>
      </c>
      <c r="D751" s="52" t="s">
        <v>330</v>
      </c>
      <c r="E751" s="33" t="s">
        <v>1574</v>
      </c>
      <c r="F751" s="46" t="s">
        <v>1095</v>
      </c>
      <c r="G751" s="33" t="s">
        <v>218</v>
      </c>
      <c r="H751" s="33" t="s">
        <v>55</v>
      </c>
      <c r="I751" s="45" t="s">
        <v>1065</v>
      </c>
      <c r="J751" s="23" t="s">
        <v>1065</v>
      </c>
      <c r="K7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Row],[Раздел]],G750)),$D$12),CONCATENATE("[SPOILER=",Таблица1[[#This Row],[Раздел]],"]"),""),IF(EXACT(Таблица1[[#This Row],[Подраздел]],H750),"",CONCATENATE(IF(ISBLANK(Таблица1[[#This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Row],[Подраздел]],H752),"",CONCATENATE("[/LIST]",IF(ISBLANK(Таблица1[[#This Row],[Подраздел]]),"","[/SPOILER]"),IF(AND(NOT(EXACT(Таблица1[[#This Row],[Раздел]],G752)),$D$12),"[/SPOILER]",)))))</f>
        <v>[*][B][COLOR=Gray][F3D][/COLOR][/B] [URL=http://promebelclub.ru/forum/showthread.php?p=186540&amp;postcount=476]Подвесной держатель стаканов 2 линии PD-2 [/URL]</v>
      </c>
      <c r="L751" s="33">
        <f>LEN(Таблица1[[#This Row],[Код]])</f>
        <v>156</v>
      </c>
    </row>
    <row r="752" spans="1:12" x14ac:dyDescent="0.25">
      <c r="A752" s="18" t="str">
        <f>IF(OR(AND(Таблица1[[#This Row],[ID сообщения]]=B751,Таблица1[[#This Row],[№ в теме]]=C751),AND(NOT(Таблица1[[#This Row],[ID сообщения]]=B751),NOT(Таблица1[[#This Row],[№ в теме]]=C751))),"",FALSE)</f>
        <v/>
      </c>
      <c r="B752" s="30">
        <f>1*MID(Таблица1[[#This Row],[Ссылка]],FIND("=",Таблица1[[#This Row],[Ссылка]])+1,FIND("&amp;",Таблица1[[#This Row],[Ссылка]])-FIND("=",Таблица1[[#This Row],[Ссылка]])-1)</f>
        <v>186540</v>
      </c>
      <c r="C752" s="30">
        <f>1*MID(Таблица1[[#This Row],[Ссылка]],FIND("&amp;",Таблица1[[#This Row],[Ссылка]])+11,LEN(Таблица1[[#This Row],[Ссылка]])-FIND("&amp;",Таблица1[[#This Row],[Ссылка]])+10)</f>
        <v>476</v>
      </c>
      <c r="D752" s="52" t="s">
        <v>330</v>
      </c>
      <c r="E752" s="33" t="s">
        <v>1575</v>
      </c>
      <c r="F752" s="46" t="s">
        <v>1095</v>
      </c>
      <c r="G752" s="33" t="s">
        <v>218</v>
      </c>
      <c r="H752" s="33" t="s">
        <v>55</v>
      </c>
      <c r="I752" s="45" t="s">
        <v>1065</v>
      </c>
      <c r="J752" s="23" t="s">
        <v>1065</v>
      </c>
      <c r="K7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Row],[Раздел]],G751)),$D$12),CONCATENATE("[SPOILER=",Таблица1[[#This Row],[Раздел]],"]"),""),IF(EXACT(Таблица1[[#This Row],[Подраздел]],H751),"",CONCATENATE(IF(ISBLANK(Таблица1[[#This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Row],[Подраздел]],H753),"",CONCATENATE("[/LIST]",IF(ISBLANK(Таблица1[[#This Row],[Подраздел]]),"","[/SPOILER]"),IF(AND(NOT(EXACT(Таблица1[[#This Row],[Раздел]],G753)),$D$12),"[/SPOILER]",)))))</f>
        <v>[*][B][COLOR=Gray][F3D][/COLOR][/B] [URL=http://promebelclub.ru/forum/showthread.php?p=186540&amp;postcount=476]Подвесной держатель стаканов 4 линии PD-4 [/URL]</v>
      </c>
      <c r="L752" s="33">
        <f>LEN(Таблица1[[#This Row],[Код]])</f>
        <v>156</v>
      </c>
    </row>
    <row r="753" spans="1:12" x14ac:dyDescent="0.25">
      <c r="A753" s="18" t="str">
        <f>IF(OR(AND(Таблица1[[#This Row],[ID сообщения]]=B752,Таблица1[[#This Row],[№ в теме]]=C752),AND(NOT(Таблица1[[#This Row],[ID сообщения]]=B752),NOT(Таблица1[[#This Row],[№ в теме]]=C752))),"",FALSE)</f>
        <v/>
      </c>
      <c r="B753" s="30">
        <f>1*MID(Таблица1[[#This Row],[Ссылка]],FIND("=",Таблица1[[#This Row],[Ссылка]])+1,FIND("&amp;",Таблица1[[#This Row],[Ссылка]])-FIND("=",Таблица1[[#This Row],[Ссылка]])-1)</f>
        <v>26115</v>
      </c>
      <c r="C753" s="30">
        <f>1*MID(Таблица1[[#This Row],[Ссылка]],FIND("&amp;",Таблица1[[#This Row],[Ссылка]])+11,LEN(Таблица1[[#This Row],[Ссылка]])-FIND("&amp;",Таблица1[[#This Row],[Ссылка]])+10)</f>
        <v>121</v>
      </c>
      <c r="D753" s="52" t="s">
        <v>861</v>
      </c>
      <c r="E753" s="33" t="s">
        <v>1576</v>
      </c>
      <c r="F753" s="46" t="s">
        <v>1093</v>
      </c>
      <c r="G753" s="33" t="s">
        <v>218</v>
      </c>
      <c r="H753" s="33" t="s">
        <v>55</v>
      </c>
      <c r="I753" s="45" t="s">
        <v>1065</v>
      </c>
      <c r="J753" s="23" t="s">
        <v>1065</v>
      </c>
      <c r="K7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Row],[Раздел]],G752)),$D$12),CONCATENATE("[SPOILER=",Таблица1[[#This Row],[Раздел]],"]"),""),IF(EXACT(Таблица1[[#This Row],[Подраздел]],H752),"",CONCATENATE(IF(ISBLANK(Таблица1[[#This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Row],[Подраздел]],H754),"",CONCATENATE("[/LIST]",IF(ISBLANK(Таблица1[[#This Row],[Подраздел]]),"","[/SPOILER]"),IF(AND(NOT(EXACT(Таблица1[[#This Row],[Раздел]],G754)),$D$12),"[/SPOILER]",)))))</f>
        <v>[*][B][COLOR=Silver][FRW][/COLOR][/B] [URL=http://promebelclub.ru/forum/showthread.php?p=26115&amp;postcount=121]Полка D50 для фужеров "Цветок" [/URL]</v>
      </c>
      <c r="L753" s="33">
        <f>LEN(Таблица1[[#This Row],[Код]])</f>
        <v>146</v>
      </c>
    </row>
    <row r="754" spans="1:12" x14ac:dyDescent="0.25">
      <c r="A754" s="18" t="str">
        <f>IF(OR(AND(Таблица1[[#This Row],[ID сообщения]]=B753,Таблица1[[#This Row],[№ в теме]]=C753),AND(NOT(Таблица1[[#This Row],[ID сообщения]]=B753),NOT(Таблица1[[#This Row],[№ в теме]]=C753))),"",FALSE)</f>
        <v/>
      </c>
      <c r="B754" s="30">
        <f>1*MID(Таблица1[[#This Row],[Ссылка]],FIND("=",Таблица1[[#This Row],[Ссылка]])+1,FIND("&amp;",Таблица1[[#This Row],[Ссылка]])-FIND("=",Таблица1[[#This Row],[Ссылка]])-1)</f>
        <v>17566</v>
      </c>
      <c r="C754" s="30">
        <f>1*MID(Таблица1[[#This Row],[Ссылка]],FIND("&amp;",Таблица1[[#This Row],[Ссылка]])+11,LEN(Таблица1[[#This Row],[Ссылка]])-FIND("&amp;",Таблица1[[#This Row],[Ссылка]])+10)</f>
        <v>100</v>
      </c>
      <c r="D754" s="52" t="s">
        <v>844</v>
      </c>
      <c r="E754" s="33" t="s">
        <v>1577</v>
      </c>
      <c r="F754" s="46" t="s">
        <v>1093</v>
      </c>
      <c r="G754" s="33" t="s">
        <v>218</v>
      </c>
      <c r="H754" s="33" t="s">
        <v>55</v>
      </c>
      <c r="I754" s="45" t="s">
        <v>1065</v>
      </c>
      <c r="J754" s="23" t="s">
        <v>1065</v>
      </c>
      <c r="K7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Row],[Раздел]],G753)),$D$12),CONCATENATE("[SPOILER=",Таблица1[[#This Row],[Раздел]],"]"),""),IF(EXACT(Таблица1[[#This Row],[Подраздел]],H753),"",CONCATENATE(IF(ISBLANK(Таблица1[[#This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Row],[Подраздел]],H755),"",CONCATENATE("[/LIST]",IF(ISBLANK(Таблица1[[#This Row],[Подраздел]]),"","[/SPOILER]"),IF(AND(NOT(EXACT(Таблица1[[#This Row],[Раздел]],G755)),$D$12),"[/SPOILER]",)))))</f>
        <v>[*][B][COLOR=Silver][FRW][/COLOR][/B] [URL=http://promebelclub.ru/forum/showthread.php?p=17566&amp;postcount=100]Полка сетчатая D50 - разные [/URL]</v>
      </c>
      <c r="L754" s="33">
        <f>LEN(Таблица1[[#This Row],[Код]])</f>
        <v>143</v>
      </c>
    </row>
    <row r="755" spans="1:12" x14ac:dyDescent="0.25">
      <c r="A755" s="18" t="str">
        <f>IF(OR(AND(Таблица1[[#This Row],[ID сообщения]]=B754,Таблица1[[#This Row],[№ в теме]]=C754),AND(NOT(Таблица1[[#This Row],[ID сообщения]]=B754),NOT(Таблица1[[#This Row],[№ в теме]]=C754))),"",FALSE)</f>
        <v/>
      </c>
      <c r="B755" s="30">
        <f>1*MID(Таблица1[[#This Row],[Ссылка]],FIND("=",Таблица1[[#This Row],[Ссылка]])+1,FIND("&amp;",Таблица1[[#This Row],[Ссылка]])-FIND("=",Таблица1[[#This Row],[Ссылка]])-1)</f>
        <v>17493</v>
      </c>
      <c r="C755" s="30">
        <f>1*MID(Таблица1[[#This Row],[Ссылка]],FIND("&amp;",Таблица1[[#This Row],[Ссылка]])+11,LEN(Таблица1[[#This Row],[Ссылка]])-FIND("&amp;",Таблица1[[#This Row],[Ссылка]])+10)</f>
        <v>98</v>
      </c>
      <c r="D755" s="52" t="s">
        <v>842</v>
      </c>
      <c r="E755" s="33" t="s">
        <v>1578</v>
      </c>
      <c r="F755" s="46" t="s">
        <v>1093</v>
      </c>
      <c r="G755" s="33" t="s">
        <v>218</v>
      </c>
      <c r="H755" s="33" t="s">
        <v>55</v>
      </c>
      <c r="I755" s="45" t="s">
        <v>1065</v>
      </c>
      <c r="J755" s="23" t="s">
        <v>1065</v>
      </c>
      <c r="K7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Row],[Раздел]],G754)),$D$12),CONCATENATE("[SPOILER=",Таблица1[[#This Row],[Раздел]],"]"),""),IF(EXACT(Таблица1[[#This Row],[Подраздел]],H754),"",CONCATENATE(IF(ISBLANK(Таблица1[[#This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Row],[Подраздел]],H756),"",CONCATENATE("[/LIST]",IF(ISBLANK(Таблица1[[#This Row],[Подраздел]]),"","[/SPOILER]"),IF(AND(NOT(EXACT(Таблица1[[#This Row],[Раздел]],G756)),$D$12),"[/SPOILER]",)))))</f>
        <v>[*][B][COLOR=Silver][FRW][/COLOR][/B] [URL=http://promebelclub.ru/forum/showthread.php?p=17493&amp;postcount=98]Полка стеклянная D350 [/URL]</v>
      </c>
      <c r="L755" s="33">
        <f>LEN(Таблица1[[#This Row],[Код]])</f>
        <v>136</v>
      </c>
    </row>
    <row r="756" spans="1:12" x14ac:dyDescent="0.25">
      <c r="A756" s="18" t="str">
        <f>IF(OR(AND(Таблица1[[#This Row],[ID сообщения]]=B755,Таблица1[[#This Row],[№ в теме]]=C755),AND(NOT(Таблица1[[#This Row],[ID сообщения]]=B755),NOT(Таблица1[[#This Row],[№ в теме]]=C755))),"",FALSE)</f>
        <v/>
      </c>
      <c r="B756" s="30">
        <f>1*MID(Таблица1[[#This Row],[Ссылка]],FIND("=",Таблица1[[#This Row],[Ссылка]])+1,FIND("&amp;",Таблица1[[#This Row],[Ссылка]])-FIND("=",Таблица1[[#This Row],[Ссылка]])-1)</f>
        <v>58487</v>
      </c>
      <c r="C756" s="30">
        <f>1*MID(Таблица1[[#This Row],[Ссылка]],FIND("&amp;",Таблица1[[#This Row],[Ссылка]])+11,LEN(Таблица1[[#This Row],[Ссылка]])-FIND("&amp;",Таблица1[[#This Row],[Ссылка]])+10)</f>
        <v>235</v>
      </c>
      <c r="D756" s="52" t="s">
        <v>561</v>
      </c>
      <c r="E756" s="33" t="s">
        <v>562</v>
      </c>
      <c r="F756" s="46"/>
      <c r="G756" s="33" t="s">
        <v>218</v>
      </c>
      <c r="H756" s="33" t="s">
        <v>55</v>
      </c>
      <c r="I756" s="45" t="s">
        <v>1065</v>
      </c>
      <c r="J756" s="23" t="s">
        <v>1065</v>
      </c>
      <c r="K7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Row],[Раздел]],G755)),$D$12),CONCATENATE("[SPOILER=",Таблица1[[#This Row],[Раздел]],"]"),""),IF(EXACT(Таблица1[[#This Row],[Подраздел]],H755),"",CONCATENATE(IF(ISBLANK(Таблица1[[#This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Row],[Подраздел]],H757),"",CONCATENATE("[/LIST]",IF(ISBLANK(Таблица1[[#This Row],[Подраздел]]),"","[/SPOILER]"),IF(AND(NOT(EXACT(Таблица1[[#This Row],[Раздел]],G757)),$D$12),"[/SPOILER]",)))))</f>
        <v>[*][URL=http://promebelclub.ru/forum/showthread.php?p=58487&amp;postcount=235]Полка-Карусель NOVA 1/2 D600 Rejs[/URL]</v>
      </c>
      <c r="L756" s="33">
        <f>LEN(Таблица1[[#This Row],[Код]])</f>
        <v>113</v>
      </c>
    </row>
    <row r="757" spans="1:12" x14ac:dyDescent="0.25">
      <c r="A757" s="18" t="str">
        <f>IF(OR(AND(Таблица1[[#This Row],[ID сообщения]]=B756,Таблица1[[#This Row],[№ в теме]]=C756),AND(NOT(Таблица1[[#This Row],[ID сообщения]]=B756),NOT(Таблица1[[#This Row],[№ в теме]]=C756))),"",FALSE)</f>
        <v/>
      </c>
      <c r="B757" s="30">
        <f>1*MID(Таблица1[[#This Row],[Ссылка]],FIND("=",Таблица1[[#This Row],[Ссылка]])+1,FIND("&amp;",Таблица1[[#This Row],[Ссылка]])-FIND("=",Таблица1[[#This Row],[Ссылка]])-1)</f>
        <v>58158</v>
      </c>
      <c r="C757" s="30">
        <f>1*MID(Таблица1[[#This Row],[Ссылка]],FIND("&amp;",Таблица1[[#This Row],[Ссылка]])+11,LEN(Таблица1[[#This Row],[Ссылка]])-FIND("&amp;",Таблица1[[#This Row],[Ссылка]])+10)</f>
        <v>226</v>
      </c>
      <c r="D757" s="52" t="s">
        <v>558</v>
      </c>
      <c r="E757" s="33" t="s">
        <v>560</v>
      </c>
      <c r="F757" s="46"/>
      <c r="G757" s="33" t="s">
        <v>218</v>
      </c>
      <c r="H757" s="33" t="s">
        <v>55</v>
      </c>
      <c r="I757" s="45" t="s">
        <v>1065</v>
      </c>
      <c r="J757" s="23" t="s">
        <v>1065</v>
      </c>
      <c r="K7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Row],[Раздел]],G756)),$D$12),CONCATENATE("[SPOILER=",Таблица1[[#This Row],[Раздел]],"]"),""),IF(EXACT(Таблица1[[#This Row],[Подраздел]],H756),"",CONCATENATE(IF(ISBLANK(Таблица1[[#This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Row],[Подраздел]],H758),"",CONCATENATE("[/LIST]",IF(ISBLANK(Таблица1[[#This Row],[Подраздел]]),"","[/SPOILER]"),IF(AND(NOT(EXACT(Таблица1[[#This Row],[Раздел]],G758)),$D$12),"[/SPOILER]",)))))</f>
        <v>[*][URL=http://promebelclub.ru/forum/showthread.php?p=58158&amp;postcount=226]Полка-Карусель NOVA 3/4 D600 Rejs[/URL]</v>
      </c>
      <c r="L757" s="33">
        <f>LEN(Таблица1[[#This Row],[Код]])</f>
        <v>113</v>
      </c>
    </row>
    <row r="758" spans="1:12" x14ac:dyDescent="0.25">
      <c r="A758" s="18" t="str">
        <f>IF(OR(AND(Таблица1[[#This Row],[ID сообщения]]=B757,Таблица1[[#This Row],[№ в теме]]=C757),AND(NOT(Таблица1[[#This Row],[ID сообщения]]=B757),NOT(Таблица1[[#This Row],[№ в теме]]=C757))),"",FALSE)</f>
        <v/>
      </c>
      <c r="B758" s="30">
        <f>1*MID(Таблица1[[#This Row],[Ссылка]],FIND("=",Таблица1[[#This Row],[Ссылка]])+1,FIND("&amp;",Таблица1[[#This Row],[Ссылка]])-FIND("=",Таблица1[[#This Row],[Ссылка]])-1)</f>
        <v>26737</v>
      </c>
      <c r="C758" s="30">
        <f>1*MID(Таблица1[[#This Row],[Ссылка]],FIND("&amp;",Таблица1[[#This Row],[Ссылка]])+11,LEN(Таблица1[[#This Row],[Ссылка]])-FIND("&amp;",Таблица1[[#This Row],[Ссылка]])+10)</f>
        <v>125</v>
      </c>
      <c r="D758" s="52" t="s">
        <v>863</v>
      </c>
      <c r="E758" s="33" t="s">
        <v>1579</v>
      </c>
      <c r="F758" s="46" t="s">
        <v>1093</v>
      </c>
      <c r="G758" s="33" t="s">
        <v>218</v>
      </c>
      <c r="H758" s="33" t="s">
        <v>55</v>
      </c>
      <c r="I758" s="45" t="s">
        <v>1065</v>
      </c>
      <c r="J758" s="23" t="s">
        <v>1065</v>
      </c>
      <c r="K7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Row],[Раздел]],G757)),$D$12),CONCATENATE("[SPOILER=",Таблица1[[#This Row],[Раздел]],"]"),""),IF(EXACT(Таблица1[[#This Row],[Подраздел]],H757),"",CONCATENATE(IF(ISBLANK(Таблица1[[#This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Row],[Подраздел]],H759),"",CONCATENATE("[/LIST]",IF(ISBLANK(Таблица1[[#This Row],[Подраздел]]),"","[/SPOILER]"),IF(AND(NOT(EXACT(Таблица1[[#This Row],[Раздел]],G759)),$D$12),"[/SPOILER]",)))))</f>
        <v>[*][B][COLOR=Silver][FRW][/COLOR][/B] [URL=http://promebelclub.ru/forum/showthread.php?p=26737&amp;postcount=125]Полка-сектор 120 гр. на трубу D50 [/URL]</v>
      </c>
      <c r="L758" s="33">
        <f>LEN(Таблица1[[#This Row],[Код]])</f>
        <v>149</v>
      </c>
    </row>
    <row r="759" spans="1:12" x14ac:dyDescent="0.25">
      <c r="A759" s="18" t="str">
        <f>IF(OR(AND(Таблица1[[#This Row],[ID сообщения]]=B758,Таблица1[[#This Row],[№ в теме]]=C758),AND(NOT(Таблица1[[#This Row],[ID сообщения]]=B758),NOT(Таблица1[[#This Row],[№ в теме]]=C758))),"",FALSE)</f>
        <v/>
      </c>
      <c r="B759" s="30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759" s="30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759" s="52" t="s">
        <v>769</v>
      </c>
      <c r="E759" s="33" t="s">
        <v>1580</v>
      </c>
      <c r="F759" s="46" t="s">
        <v>1093</v>
      </c>
      <c r="G759" s="33" t="s">
        <v>218</v>
      </c>
      <c r="H759" s="33" t="s">
        <v>55</v>
      </c>
      <c r="I759" s="45" t="s">
        <v>1065</v>
      </c>
      <c r="J759" s="46" t="s">
        <v>471</v>
      </c>
      <c r="K7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Row],[Раздел]],G758)),$D$12),CONCATENATE("[SPOILER=",Таблица1[[#This Row],[Раздел]],"]"),""),IF(EXACT(Таблица1[[#This Row],[Подраздел]],H758),"",CONCATENATE(IF(ISBLANK(Таблица1[[#This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Row],[Подраздел]],H760),"",CONCATENATE("[/LIST]",IF(ISBLANK(Таблица1[[#This Row],[Подраздел]]),"","[/SPOILER]"),IF(AND(NOT(EXACT(Таблица1[[#This Row],[Раздел]],G760)),$D$12),"[/SPOILER]",)))))</f>
        <v>[*][B][COLOR=Silver][FRW][/COLOR][/B] [URL=http://promebelclub.ru/forum/showthread.php?p=3874&amp;postcount=17]Стойка барная с корзинами D518 [/URL]</v>
      </c>
      <c r="L759" s="33">
        <f>LEN(Таблица1[[#This Row],[Код]])</f>
        <v>144</v>
      </c>
    </row>
    <row r="760" spans="1:12" x14ac:dyDescent="0.25">
      <c r="A760" s="18" t="str">
        <f>IF(OR(AND(Таблица1[[#This Row],[ID сообщения]]=B759,Таблица1[[#This Row],[№ в теме]]=C759),AND(NOT(Таблица1[[#This Row],[ID сообщения]]=B759),NOT(Таблица1[[#This Row],[№ в теме]]=C759))),"",FALSE)</f>
        <v/>
      </c>
      <c r="B760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760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760" s="52" t="s">
        <v>793</v>
      </c>
      <c r="E760" s="33" t="s">
        <v>1581</v>
      </c>
      <c r="F760" s="46" t="s">
        <v>1093</v>
      </c>
      <c r="G760" s="33" t="s">
        <v>218</v>
      </c>
      <c r="H760" s="33" t="s">
        <v>55</v>
      </c>
      <c r="I760" s="45" t="s">
        <v>1065</v>
      </c>
      <c r="J760" s="46" t="s">
        <v>471</v>
      </c>
      <c r="K7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Row],[Раздел]],G759)),$D$12),CONCATENATE("[SPOILER=",Таблица1[[#This Row],[Раздел]],"]"),""),IF(EXACT(Таблица1[[#This Row],[Подраздел]],H759),"",CONCATENATE(IF(ISBLANK(Таблица1[[#This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Row],[Подраздел]],H761),"",CONCATENATE("[/LIST]",IF(ISBLANK(Таблица1[[#This Row],[Подраздел]]),"","[/SPOILER]"),IF(AND(NOT(EXACT(Таблица1[[#This Row],[Раздел]],G761)),$D$12),"[/SPOILER]",)))))</f>
        <v>[*][B][COLOR=Silver][FRW][/COLOR][/B] [URL=http://promebelclub.ru/forum/showthread.php?p=7828&amp;postcount=46]Труба D50 [/URL]</v>
      </c>
      <c r="L760" s="33">
        <f>LEN(Таблица1[[#This Row],[Код]])</f>
        <v>123</v>
      </c>
    </row>
    <row r="761" spans="1:12" s="19" customFormat="1" x14ac:dyDescent="0.25">
      <c r="A761" s="18" t="str">
        <f>IF(OR(AND(Таблица1[[#This Row],[ID сообщения]]=B760,Таблица1[[#This Row],[№ в теме]]=C760),AND(NOT(Таблица1[[#This Row],[ID сообщения]]=B760),NOT(Таблица1[[#This Row],[№ в теме]]=C760))),"",FALSE)</f>
        <v/>
      </c>
      <c r="B761" s="30">
        <f>1*MID(Таблица1[[#This Row],[Ссылка]],FIND("=",Таблица1[[#This Row],[Ссылка]])+1,FIND("&amp;",Таблица1[[#This Row],[Ссылка]])-FIND("=",Таблица1[[#This Row],[Ссылка]])-1)</f>
        <v>38691</v>
      </c>
      <c r="C761" s="30">
        <f>1*MID(Таблица1[[#This Row],[Ссылка]],FIND("&amp;",Таблица1[[#This Row],[Ссылка]])+11,LEN(Таблица1[[#This Row],[Ссылка]])-FIND("&amp;",Таблица1[[#This Row],[Ссылка]])+10)</f>
        <v>167</v>
      </c>
      <c r="D761" s="52" t="s">
        <v>483</v>
      </c>
      <c r="E761" s="33" t="s">
        <v>543</v>
      </c>
      <c r="F761" s="46"/>
      <c r="G761" s="33" t="s">
        <v>218</v>
      </c>
      <c r="H761" s="33" t="s">
        <v>55</v>
      </c>
      <c r="I761" s="45" t="s">
        <v>1065</v>
      </c>
      <c r="J761" s="23" t="s">
        <v>1065</v>
      </c>
      <c r="K7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Row],[Раздел]],G760)),$D$12),CONCATENATE("[SPOILER=",Таблица1[[#This Row],[Раздел]],"]"),""),IF(EXACT(Таблица1[[#This Row],[Подраздел]],H760),"",CONCATENATE(IF(ISBLANK(Таблица1[[#This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Row],[Подраздел]],H762),"",CONCATENATE("[/LIST]",IF(ISBLANK(Таблица1[[#This Row],[Подраздел]]),"","[/SPOILER]"),IF(AND(NOT(EXACT(Таблица1[[#This Row],[Раздел]],G762)),$D$12),"[/SPOILER]",)))))</f>
        <v>[*][URL=http://promebelclub.ru/forum/showthread.php?p=38691&amp;postcount=167]Фруктовница для баной трубы d50[/URL]</v>
      </c>
      <c r="L761" s="33">
        <f>LEN(Таблица1[[#This Row],[Код]])</f>
        <v>111</v>
      </c>
    </row>
    <row r="762" spans="1:12" x14ac:dyDescent="0.25">
      <c r="A762" s="18" t="str">
        <f>IF(OR(AND(Таблица1[[#This Row],[ID сообщения]]=B701,Таблица1[[#This Row],[№ в теме]]=C701),AND(NOT(Таблица1[[#This Row],[ID сообщения]]=B701),NOT(Таблица1[[#This Row],[№ в теме]]=C701))),"",FALSE)</f>
        <v/>
      </c>
      <c r="B762" s="30">
        <f>1*MID(Таблица1[[#This Row],[Ссылка]],FIND("=",Таблица1[[#This Row],[Ссылка]])+1,FIND("&amp;",Таблица1[[#This Row],[Ссылка]])-FIND("=",Таблица1[[#This Row],[Ссылка]])-1)</f>
        <v>155706</v>
      </c>
      <c r="C762" s="30">
        <f>1*MID(Таблица1[[#This Row],[Ссылка]],FIND("&amp;",Таблица1[[#This Row],[Ссылка]])+11,LEN(Таблица1[[#This Row],[Ссылка]])-FIND("&amp;",Таблица1[[#This Row],[Ссылка]])+10)</f>
        <v>438</v>
      </c>
      <c r="D762" s="55" t="s">
        <v>1014</v>
      </c>
      <c r="E762" s="48" t="s">
        <v>1582</v>
      </c>
      <c r="F762" s="65" t="s">
        <v>1096</v>
      </c>
      <c r="G762" s="47" t="s">
        <v>218</v>
      </c>
      <c r="H762" s="33" t="s">
        <v>55</v>
      </c>
      <c r="I762" s="45" t="s">
        <v>1065</v>
      </c>
      <c r="J762" s="23" t="s">
        <v>1065</v>
      </c>
      <c r="K7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Row],[Раздел]],G761)),$D$12),CONCATENATE("[SPOILER=",Таблица1[[#This Row],[Раздел]],"]"),""),IF(EXACT(Таблица1[[#This Row],[Подраздел]],H761),"",CONCATENATE(IF(ISBLANK(Таблица1[[#This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Row],[Подраздел]],H763),"",CONCATENATE("[/LIST]",IF(ISBLANK(Таблица1[[#This Row],[Подраздел]]),"","[/SPOILER]"),IF(AND(NOT(EXACT(Таблица1[[#This Row],[Раздел]],G763)),$D$12),"[/SPOILER]",)))))</f>
        <v>[*][B][COLOR=DeepSkyBlue][FR3D][/COLOR][/B] [URL=http://promebelclub.ru/forum/showthread.php?p=155706&amp;postcount=438]Элементы трубы барной 50 мм [/URL][/LIST][/SPOILER]</v>
      </c>
      <c r="L762" s="33">
        <f>LEN(Таблица1[[#This Row],[Код]])</f>
        <v>167</v>
      </c>
    </row>
    <row r="763" spans="1:12" x14ac:dyDescent="0.25">
      <c r="A763" s="73" t="str">
        <f>IF(OR(AND(Таблица1[[#This Row],[ID сообщения]]=B762,Таблица1[[#This Row],[№ в теме]]=C762),AND(NOT(Таблица1[[#This Row],[ID сообщения]]=B762),NOT(Таблица1[[#This Row],[№ в теме]]=C762))),"",FALSE)</f>
        <v/>
      </c>
      <c r="B763" s="33">
        <f>1*MID(Таблица1[[#This Row],[Ссылка]],FIND("=",Таблица1[[#This Row],[Ссылка]])+1,FIND("&amp;",Таблица1[[#This Row],[Ссылка]])-FIND("=",Таблица1[[#This Row],[Ссылка]])-1)</f>
        <v>288485</v>
      </c>
      <c r="C763" s="33">
        <f>1*MID(Таблица1[[#This Row],[Ссылка]],FIND("&amp;",Таблица1[[#This Row],[Ссылка]])+11,LEN(Таблица1[[#This Row],[Ссылка]])-FIND("&amp;",Таблица1[[#This Row],[Ссылка]])+10)</f>
        <v>733</v>
      </c>
      <c r="D763" s="53" t="s">
        <v>587</v>
      </c>
      <c r="E763" s="33" t="s">
        <v>698</v>
      </c>
      <c r="F763" s="46"/>
      <c r="G763" s="33" t="s">
        <v>218</v>
      </c>
      <c r="H763" s="44" t="s">
        <v>79</v>
      </c>
      <c r="I763" s="45" t="s">
        <v>1065</v>
      </c>
      <c r="J763" s="23" t="s">
        <v>1065</v>
      </c>
      <c r="K7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Row],[Раздел]],G762)),$D$12),CONCATENATE("[SPOILER=",Таблица1[[#This Row],[Раздел]],"]"),""),IF(EXACT(Таблица1[[#This Row],[Подраздел]],H762),"",CONCATENATE(IF(ISBLANK(Таблица1[[#This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Row],[Подраздел]],H764),"",CONCATENATE("[/LIST]",IF(ISBLANK(Таблица1[[#This Row],[Подраздел]]),"","[/SPOILER]"),IF(AND(NOT(EXACT(Таблица1[[#This Row],[Раздел]],G764)),$D$12),"[/SPOILER]",)))))</f>
        <v>[SPOILER=Корзины выдвижные][LIST][*][URL=http://promebelclub.ru/forum/showthread.php?p=288485&amp;postcount=733]Бутылочница[/URL]</v>
      </c>
      <c r="L763" s="33">
        <f>LEN(Таблица1[[#This Row],[Код]])</f>
        <v>125</v>
      </c>
    </row>
    <row r="764" spans="1:12" x14ac:dyDescent="0.25">
      <c r="A764" s="18" t="str">
        <f>IF(OR(AND(Таблица1[[#This Row],[ID сообщения]]=B763,Таблица1[[#This Row],[№ в теме]]=C763),AND(NOT(Таблица1[[#This Row],[ID сообщения]]=B763),NOT(Таблица1[[#This Row],[№ в теме]]=C763))),"",FALSE)</f>
        <v/>
      </c>
      <c r="B76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76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764" s="52" t="s">
        <v>341</v>
      </c>
      <c r="E764" s="33" t="s">
        <v>381</v>
      </c>
      <c r="F764" s="46"/>
      <c r="G764" s="33" t="s">
        <v>218</v>
      </c>
      <c r="H764" s="33" t="s">
        <v>79</v>
      </c>
      <c r="I764" s="45" t="s">
        <v>1065</v>
      </c>
      <c r="J764" s="23" t="s">
        <v>1065</v>
      </c>
      <c r="K7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Row],[Раздел]],G763)),$D$12),CONCATENATE("[SPOILER=",Таблица1[[#This Row],[Раздел]],"]"),""),IF(EXACT(Таблица1[[#This Row],[Подраздел]],H763),"",CONCATENATE(IF(ISBLANK(Таблица1[[#This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Row],[Подраздел]],H765),"",CONCATENATE("[/LIST]",IF(ISBLANK(Таблица1[[#This Row],[Подраздел]]),"","[/SPOILER]"),IF(AND(NOT(EXACT(Таблица1[[#This Row],[Раздел]],G765)),$D$12),"[/SPOILER]",)))))</f>
        <v>[*][URL=http://promebelclub.ru/forum/showthread.php?p=55385&amp;postcount=217]Бутылочница 150мм[/URL]</v>
      </c>
      <c r="L764" s="33">
        <f>LEN(Таблица1[[#This Row],[Код]])</f>
        <v>97</v>
      </c>
    </row>
    <row r="765" spans="1:12" x14ac:dyDescent="0.25">
      <c r="A765" s="73" t="str">
        <f>IF(OR(AND(Таблица1[[#This Row],[ID сообщения]]=B764,Таблица1[[#This Row],[№ в теме]]=C764),AND(NOT(Таблица1[[#This Row],[ID сообщения]]=B764),NOT(Таблица1[[#This Row],[№ в теме]]=C764))),"",FALSE)</f>
        <v/>
      </c>
      <c r="B765" s="33">
        <f>1*MID(Таблица1[[#This Row],[Ссылка]],FIND("=",Таблица1[[#This Row],[Ссылка]])+1,FIND("&amp;",Таблица1[[#This Row],[Ссылка]])-FIND("=",Таблица1[[#This Row],[Ссылка]])-1)</f>
        <v>231825</v>
      </c>
      <c r="C765" s="33">
        <f>1*MID(Таблица1[[#This Row],[Ссылка]],FIND("&amp;",Таблица1[[#This Row],[Ссылка]])+11,LEN(Таблица1[[#This Row],[Ссылка]])-FIND("&amp;",Таблица1[[#This Row],[Ссылка]])+10)</f>
        <v>595</v>
      </c>
      <c r="D765" s="53" t="s">
        <v>237</v>
      </c>
      <c r="E765" s="33" t="s">
        <v>1583</v>
      </c>
      <c r="F765" s="46" t="s">
        <v>1095</v>
      </c>
      <c r="G765" s="47" t="s">
        <v>218</v>
      </c>
      <c r="H765" s="33" t="s">
        <v>79</v>
      </c>
      <c r="I765" s="45" t="s">
        <v>1065</v>
      </c>
      <c r="J765" s="23" t="s">
        <v>1065</v>
      </c>
      <c r="K7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Row],[Раздел]],G764)),$D$12),CONCATENATE("[SPOILER=",Таблица1[[#This Row],[Раздел]],"]"),""),IF(EXACT(Таблица1[[#This Row],[Подраздел]],H764),"",CONCATENATE(IF(ISBLANK(Таблица1[[#This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Row],[Подраздел]],H766),"",CONCATENATE("[/LIST]",IF(ISBLANK(Таблица1[[#This Row],[Подраздел]]),"","[/SPOILER]"),IF(AND(NOT(EXACT(Таблица1[[#This Row],[Раздел]],G766)),$D$12),"[/SPOILER]",)))))</f>
        <v>[*][B][COLOR=Gray][F3D][/COLOR][/B] [URL=http://promebelclub.ru/forum/showthread.php?p=231825&amp;postcount=595]Бутылочница с полотенцедержателем KESSEBOHMER 0154180005 [/URL]</v>
      </c>
      <c r="L765" s="33">
        <f>LEN(Таблица1[[#This Row],[Код]])</f>
        <v>171</v>
      </c>
    </row>
    <row r="766" spans="1:12" x14ac:dyDescent="0.25">
      <c r="A766" s="18" t="str">
        <f>IF(OR(AND(Таблица1[[#This Row],[ID сообщения]]=B765,Таблица1[[#This Row],[№ в теме]]=C765),AND(NOT(Таблица1[[#This Row],[ID сообщения]]=B765),NOT(Таблица1[[#This Row],[№ в теме]]=C765))),"",FALSE)</f>
        <v/>
      </c>
      <c r="B76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76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766" s="52" t="s">
        <v>341</v>
      </c>
      <c r="E766" s="33" t="s">
        <v>1045</v>
      </c>
      <c r="F766" s="46"/>
      <c r="G766" s="33" t="s">
        <v>218</v>
      </c>
      <c r="H766" s="33" t="s">
        <v>79</v>
      </c>
      <c r="I766" s="45" t="s">
        <v>1065</v>
      </c>
      <c r="J766" s="23" t="s">
        <v>1065</v>
      </c>
      <c r="K7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Row],[Раздел]],G765)),$D$12),CONCATENATE("[SPOILER=",Таблица1[[#This Row],[Раздел]],"]"),""),IF(EXACT(Таблица1[[#This Row],[Подраздел]],H765),"",CONCATENATE(IF(ISBLANK(Таблица1[[#This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Row],[Подраздел]],H767),"",CONCATENATE("[/LIST]",IF(ISBLANK(Таблица1[[#This Row],[Подраздел]]),"","[/SPOILER]"),IF(AND(NOT(EXACT(Таблица1[[#This Row],[Раздел]],G767)),$D$12),"[/SPOILER]",)))))</f>
        <v>[*][URL=http://promebelclub.ru/forum/showthread.php?p=55385&amp;postcount=217]Бутылочница хром 200мм PTG[/URL]</v>
      </c>
      <c r="L766" s="33">
        <f>LEN(Таблица1[[#This Row],[Код]])</f>
        <v>106</v>
      </c>
    </row>
    <row r="767" spans="1:12" x14ac:dyDescent="0.25">
      <c r="A767" s="59" t="str">
        <f>IF(OR(AND(Таблица1[[#This Row],[ID сообщения]]=B766,Таблица1[[#This Row],[№ в теме]]=C766),AND(NOT(Таблица1[[#This Row],[ID сообщения]]=B766),NOT(Таблица1[[#This Row],[№ в теме]]=C766))),"",FALSE)</f>
        <v/>
      </c>
      <c r="B767" s="60">
        <f>1*MID(Таблица1[[#This Row],[Ссылка]],FIND("=",Таблица1[[#This Row],[Ссылка]])+1,FIND("&amp;",Таблица1[[#This Row],[Ссылка]])-FIND("=",Таблица1[[#This Row],[Ссылка]])-1)</f>
        <v>361451</v>
      </c>
      <c r="C767" s="60">
        <f>1*MID(Таблица1[[#This Row],[Ссылка]],FIND("&amp;",Таблица1[[#This Row],[Ссылка]])+11,LEN(Таблица1[[#This Row],[Ссылка]])-FIND("&amp;",Таблица1[[#This Row],[Ссылка]])+10)</f>
        <v>1018</v>
      </c>
      <c r="D767" s="53" t="s">
        <v>2019</v>
      </c>
      <c r="E767" s="73" t="s">
        <v>2020</v>
      </c>
      <c r="F767" s="23" t="s">
        <v>1097</v>
      </c>
      <c r="G767" s="38" t="s">
        <v>218</v>
      </c>
      <c r="H767" s="21" t="s">
        <v>79</v>
      </c>
      <c r="I767" s="23" t="s">
        <v>1065</v>
      </c>
      <c r="J767" s="23" t="s">
        <v>1065</v>
      </c>
      <c r="K7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Row],[Раздел]],G766)),$D$12),CONCATENATE("[SPOILER=",Таблица1[[#This Row],[Раздел]],"]"),""),IF(EXACT(Таблица1[[#This Row],[Подраздел]],H766),"",CONCATENATE(IF(ISBLANK(Таблица1[[#This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Row],[Подраздел]],H768),"",CONCATENATE("[/LIST]",IF(ISBLANK(Таблица1[[#This Row],[Подраздел]]),"","[/SPOILER]"),IF(AND(NOT(EXACT(Таблица1[[#This Row],[Раздел]],G768)),$D$12),"[/SPOILER]",)))))</f>
        <v>[*][B][COLOR=PaleTurquoise][WRL][/COLOR][/B] [URL=http://promebelclub.ru/forum/showthread.php?p=361451&amp;postcount=1018]Волшебные уголки Kessebohmer[/URL]</v>
      </c>
      <c r="L767" s="39">
        <f>LEN(Таблица1[[#This Row],[Код]])</f>
        <v>152</v>
      </c>
    </row>
    <row r="768" spans="1:12" x14ac:dyDescent="0.25">
      <c r="A768" s="73" t="str">
        <f>IF(OR(AND(Таблица1[[#This Row],[ID сообщения]]=B767,Таблица1[[#This Row],[№ в теме]]=C767),AND(NOT(Таблица1[[#This Row],[ID сообщения]]=B767),NOT(Таблица1[[#This Row],[№ в теме]]=C767))),"",FALSE)</f>
        <v/>
      </c>
      <c r="B768" s="33">
        <f>1*MID(Таблица1[[#This Row],[Ссылка]],FIND("=",Таблица1[[#This Row],[Ссылка]])+1,FIND("&amp;",Таблица1[[#This Row],[Ссылка]])-FIND("=",Таблица1[[#This Row],[Ссылка]])-1)</f>
        <v>286252</v>
      </c>
      <c r="C768" s="33">
        <f>1*MID(Таблица1[[#This Row],[Ссылка]],FIND("&amp;",Таблица1[[#This Row],[Ссылка]])+11,LEN(Таблица1[[#This Row],[Ссылка]])-FIND("&amp;",Таблица1[[#This Row],[Ссылка]])+10)</f>
        <v>729</v>
      </c>
      <c r="D768" s="53" t="s">
        <v>696</v>
      </c>
      <c r="E768" s="33" t="s">
        <v>697</v>
      </c>
      <c r="F768" s="46"/>
      <c r="G768" s="33" t="s">
        <v>218</v>
      </c>
      <c r="H768" s="44" t="s">
        <v>79</v>
      </c>
      <c r="I768" s="45" t="s">
        <v>1065</v>
      </c>
      <c r="J768" s="23" t="s">
        <v>1065</v>
      </c>
      <c r="K7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Row],[Раздел]],G767)),$D$12),CONCATENATE("[SPOILER=",Таблица1[[#This Row],[Раздел]],"]"),""),IF(EXACT(Таблица1[[#This Row],[Подраздел]],H767),"",CONCATENATE(IF(ISBLANK(Таблица1[[#This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Row],[Подраздел]],H769),"",CONCATENATE("[/LIST]",IF(ISBLANK(Таблица1[[#This Row],[Подраздел]]),"","[/SPOILER]"),IF(AND(NOT(EXACT(Таблица1[[#This Row],[Раздел]],G769)),$D$12),"[/SPOILER]",)))))</f>
        <v>[*][URL=http://promebelclub.ru/forum/showthread.php?p=286252&amp;postcount=729]Карго Starax боковое для базы 150 мм. с доводчиком (S-2211)[/URL]</v>
      </c>
      <c r="L768" s="33">
        <f>LEN(Таблица1[[#This Row],[Код]])</f>
        <v>140</v>
      </c>
    </row>
    <row r="769" spans="1:12" x14ac:dyDescent="0.25">
      <c r="A769" s="18" t="str">
        <f>IF(OR(AND(Таблица1[[#This Row],[ID сообщения]]=B768,Таблица1[[#This Row],[№ в теме]]=C768),AND(NOT(Таблица1[[#This Row],[ID сообщения]]=B768),NOT(Таблица1[[#This Row],[№ в теме]]=C768))),"",FALSE)</f>
        <v/>
      </c>
      <c r="B769" s="30">
        <f>1*MID(Таблица1[[#This Row],[Ссылка]],FIND("=",Таблица1[[#This Row],[Ссылка]])+1,FIND("&amp;",Таблица1[[#This Row],[Ссылка]])-FIND("=",Таблица1[[#This Row],[Ссылка]])-1)</f>
        <v>294055</v>
      </c>
      <c r="C769" s="30">
        <f>1*MID(Таблица1[[#This Row],[Ссылка]],FIND("&amp;",Таблица1[[#This Row],[Ссылка]])+11,LEN(Таблица1[[#This Row],[Ссылка]])-FIND("&amp;",Таблица1[[#This Row],[Ссылка]])+10)</f>
        <v>753</v>
      </c>
      <c r="D769" s="52" t="s">
        <v>78</v>
      </c>
      <c r="E769" s="33" t="s">
        <v>1584</v>
      </c>
      <c r="F769" s="46" t="s">
        <v>1095</v>
      </c>
      <c r="G769" s="47" t="s">
        <v>218</v>
      </c>
      <c r="H769" s="33" t="s">
        <v>79</v>
      </c>
      <c r="I769" s="45" t="s">
        <v>1065</v>
      </c>
      <c r="J769" s="23" t="s">
        <v>1065</v>
      </c>
      <c r="K7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Row],[Раздел]],G768)),$D$12),CONCATENATE("[SPOILER=",Таблица1[[#This Row],[Раздел]],"]"),""),IF(EXACT(Таблица1[[#This Row],[Подраздел]],H768),"",CONCATENATE(IF(ISBLANK(Таблица1[[#This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Row],[Подраздел]],H770),"",CONCATENATE("[/LIST]",IF(ISBLANK(Таблица1[[#This Row],[Подраздел]]),"","[/SPOILER]"),IF(AND(NOT(EXACT(Таблица1[[#This Row],[Раздел]],G770)),$D$12),"[/SPOILER]",)))))</f>
        <v>[*][B][COLOR=Gray][F3D][/COLOR][/B] [URL=http://promebelclub.ru/forum/showthread.php?p=294055&amp;postcount=753]Корзина STARAX S2213 в базу 200 мм [/URL]</v>
      </c>
      <c r="L769" s="33">
        <f>LEN(Таблица1[[#This Row],[Код]])</f>
        <v>149</v>
      </c>
    </row>
    <row r="770" spans="1:12" x14ac:dyDescent="0.25">
      <c r="A770" s="63" t="str">
        <f>IF(OR(AND(Таблица1[[#This Row],[ID сообщения]]=B769,Таблица1[[#This Row],[№ в теме]]=C769),AND(NOT(Таблица1[[#This Row],[ID сообщения]]=B769),NOT(Таблица1[[#This Row],[№ в теме]]=C769))),"",FALSE)</f>
        <v/>
      </c>
      <c r="B770" s="33">
        <f>1*MID(Таблица1[[#This Row],[Ссылка]],FIND("=",Таблица1[[#This Row],[Ссылка]])+1,FIND("&amp;",Таблица1[[#This Row],[Ссылка]])-FIND("=",Таблица1[[#This Row],[Ссылка]])-1)</f>
        <v>341392</v>
      </c>
      <c r="C770" s="33">
        <f>1*MID(Таблица1[[#This Row],[Ссылка]],FIND("&amp;",Таблица1[[#This Row],[Ссылка]])+11,LEN(Таблица1[[#This Row],[Ссылка]])-FIND("&amp;",Таблица1[[#This Row],[Ссылка]])+10)</f>
        <v>884</v>
      </c>
      <c r="D770" s="53" t="s">
        <v>183</v>
      </c>
      <c r="E770" s="33" t="s">
        <v>1585</v>
      </c>
      <c r="F770" s="46" t="s">
        <v>1093</v>
      </c>
      <c r="G770" s="47" t="s">
        <v>218</v>
      </c>
      <c r="H770" s="33" t="s">
        <v>79</v>
      </c>
      <c r="I770" s="45" t="s">
        <v>1065</v>
      </c>
      <c r="J770" s="23" t="s">
        <v>1065</v>
      </c>
      <c r="K7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Row],[Раздел]],G769)),$D$12),CONCATENATE("[SPOILER=",Таблица1[[#This Row],[Раздел]],"]"),""),IF(EXACT(Таблица1[[#This Row],[Подраздел]],H769),"",CONCATENATE(IF(ISBLANK(Таблица1[[#This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Row],[Подраздел]],H771),"",CONCATENATE("[/LIST]",IF(ISBLANK(Таблица1[[#This Row],[Подраздел]]),"","[/SPOILER]"),IF(AND(NOT(EXACT(Таблица1[[#This Row],[Раздел]],G771)),$D$12),"[/SPOILER]",)))))</f>
        <v>[*][B][COLOR=Silver][FRW][/COLOR][/B] [URL=http://promebelclub.ru/forum/showthread.php?p=341392&amp;postcount=884]Корзина выдвижная "волшебный уголок" VIBO SMACE45DX [/URL]</v>
      </c>
      <c r="L770" s="33">
        <f>LEN(Таблица1[[#This Row],[Код]])</f>
        <v>168</v>
      </c>
    </row>
    <row r="771" spans="1:12" x14ac:dyDescent="0.25">
      <c r="A771" s="73" t="str">
        <f>IF(OR(AND(Таблица1[[#This Row],[ID сообщения]]=B770,Таблица1[[#This Row],[№ в теме]]=C770),AND(NOT(Таблица1[[#This Row],[ID сообщения]]=B770),NOT(Таблица1[[#This Row],[№ в теме]]=C770))),"",FALSE)</f>
        <v/>
      </c>
      <c r="B771" s="33">
        <f>1*MID(Таблица1[[#This Row],[Ссылка]],FIND("=",Таблица1[[#This Row],[Ссылка]])+1,FIND("&amp;",Таблица1[[#This Row],[Ссылка]])-FIND("=",Таблица1[[#This Row],[Ссылка]])-1)</f>
        <v>308592</v>
      </c>
      <c r="C771" s="33">
        <f>1*MID(Таблица1[[#This Row],[Ссылка]],FIND("&amp;",Таблица1[[#This Row],[Ссылка]])+11,LEN(Таблица1[[#This Row],[Ссылка]])-FIND("&amp;",Таблица1[[#This Row],[Ссылка]])+10)</f>
        <v>824</v>
      </c>
      <c r="D771" s="53" t="s">
        <v>134</v>
      </c>
      <c r="E771" s="33" t="s">
        <v>1586</v>
      </c>
      <c r="F771" s="46" t="s">
        <v>1095</v>
      </c>
      <c r="G771" s="47" t="s">
        <v>218</v>
      </c>
      <c r="H771" s="33" t="s">
        <v>79</v>
      </c>
      <c r="I771" s="45" t="s">
        <v>1065</v>
      </c>
      <c r="J771" s="23" t="s">
        <v>1065</v>
      </c>
      <c r="K7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Row],[Раздел]],G770)),$D$12),CONCATENATE("[SPOILER=",Таблица1[[#This Row],[Раздел]],"]"),""),IF(EXACT(Таблица1[[#This Row],[Подраздел]],H770),"",CONCATENATE(IF(ISBLANK(Таблица1[[#This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Row],[Подраздел]],H772),"",CONCATENATE("[/LIST]",IF(ISBLANK(Таблица1[[#This Row],[Подраздел]]),"","[/SPOILER]"),IF(AND(NOT(EXACT(Таблица1[[#This Row],[Раздел]],G772)),$D$12),"[/SPOILER]",)))))</f>
        <v>[*][B][COLOR=Gray][F3D][/COLOR][/B] [URL=http://promebelclub.ru/forum/showthread.php?p=308592&amp;postcount=824]Корзина выдвижная Vibo CCT 450 [/URL]</v>
      </c>
      <c r="L771" s="33">
        <f>LEN(Таблица1[[#This Row],[Код]])</f>
        <v>145</v>
      </c>
    </row>
    <row r="772" spans="1:12" x14ac:dyDescent="0.25">
      <c r="A772" s="18" t="str">
        <f>IF(OR(AND(Таблица1[[#This Row],[ID сообщения]]=B771,Таблица1[[#This Row],[№ в теме]]=C771),AND(NOT(Таблица1[[#This Row],[ID сообщения]]=B771),NOT(Таблица1[[#This Row],[№ в теме]]=C771))),"",FALSE)</f>
        <v/>
      </c>
      <c r="B772" s="30">
        <f>1*MID(Таблица1[[#This Row],[Ссылка]],FIND("=",Таблица1[[#This Row],[Ссылка]])+1,FIND("&amp;",Таблица1[[#This Row],[Ссылка]])-FIND("=",Таблица1[[#This Row],[Ссылка]])-1)</f>
        <v>21535</v>
      </c>
      <c r="C772" s="30">
        <f>1*MID(Таблица1[[#This Row],[Ссылка]],FIND("&amp;",Таблица1[[#This Row],[Ссылка]])+11,LEN(Таблица1[[#This Row],[Ссылка]])-FIND("&amp;",Таблица1[[#This Row],[Ссылка]])+10)</f>
        <v>116</v>
      </c>
      <c r="D772" s="55" t="s">
        <v>941</v>
      </c>
      <c r="E772" s="33" t="s">
        <v>1587</v>
      </c>
      <c r="F772" s="46" t="s">
        <v>1093</v>
      </c>
      <c r="G772" s="33" t="s">
        <v>218</v>
      </c>
      <c r="H772" s="33" t="s">
        <v>79</v>
      </c>
      <c r="I772" s="45" t="s">
        <v>1065</v>
      </c>
      <c r="J772" s="46" t="s">
        <v>471</v>
      </c>
      <c r="K7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Row],[Раздел]],G771)),$D$12),CONCATENATE("[SPOILER=",Таблица1[[#This Row],[Раздел]],"]"),""),IF(EXACT(Таблица1[[#This Row],[Подраздел]],H771),"",CONCATENATE(IF(ISBLANK(Таблица1[[#This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Row],[Подраздел]],H773),"",CONCATENATE("[/LIST]",IF(ISBLANK(Таблица1[[#This Row],[Подраздел]]),"","[/SPOILER]"),IF(AND(NOT(EXACT(Таблица1[[#This Row],[Раздел]],G773)),$D$12),"[/SPOILER]",)))))</f>
        <v>[*][B][COLOR=Silver][FRW][/COLOR][/B] [URL=http://promebelclub.ru/forum/showthread.php?p=21535&amp;postcount=116]Корзина выдвижная трёхур. 100,150,200,300 [/URL]</v>
      </c>
      <c r="L772" s="33">
        <f>LEN(Таблица1[[#This Row],[Код]])</f>
        <v>157</v>
      </c>
    </row>
    <row r="773" spans="1:12" x14ac:dyDescent="0.25">
      <c r="A773" s="59" t="str">
        <f>IF(OR(AND(Таблица1[[#This Row],[ID сообщения]]=B772,Таблица1[[#This Row],[№ в теме]]=C772),AND(NOT(Таблица1[[#This Row],[ID сообщения]]=B772),NOT(Таблица1[[#This Row],[№ в теме]]=C772))),"",FALSE)</f>
        <v/>
      </c>
      <c r="B773" s="60">
        <f>1*MID(Таблица1[[#This Row],[Ссылка]],FIND("=",Таблица1[[#This Row],[Ссылка]])+1,FIND("&amp;",Таблица1[[#This Row],[Ссылка]])-FIND("=",Таблица1[[#This Row],[Ссылка]])-1)</f>
        <v>356086</v>
      </c>
      <c r="C773" s="60">
        <f>1*MID(Таблица1[[#This Row],[Ссылка]],FIND("&amp;",Таблица1[[#This Row],[Ссылка]])+11,LEN(Таблица1[[#This Row],[Ссылка]])-FIND("&amp;",Таблица1[[#This Row],[Ссылка]])+10)</f>
        <v>933</v>
      </c>
      <c r="D773" s="53" t="s">
        <v>1074</v>
      </c>
      <c r="E773" s="73" t="s">
        <v>1588</v>
      </c>
      <c r="F773" s="23" t="s">
        <v>1098</v>
      </c>
      <c r="G773" s="38" t="s">
        <v>218</v>
      </c>
      <c r="H773" s="21" t="s">
        <v>79</v>
      </c>
      <c r="I773" s="23" t="s">
        <v>1065</v>
      </c>
      <c r="J773" s="23" t="s">
        <v>1065</v>
      </c>
      <c r="K7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Row],[Раздел]],G772)),$D$12),CONCATENATE("[SPOILER=",Таблица1[[#This Row],[Раздел]],"]"),""),IF(EXACT(Таблица1[[#This Row],[Подраздел]],H772),"",CONCATENATE(IF(ISBLANK(Таблица1[[#This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Row],[Подраздел]],H774),"",CONCATENATE("[/LIST]",IF(ISBLANK(Таблица1[[#This Row],[Подраздел]]),"","[/SPOILER]"),IF(AND(NOT(EXACT(Таблица1[[#This Row],[Раздел]],G774)),$D$12),"[/SPOILER]",)))))</f>
        <v>[*][B][COLOR=DarkSlateBlue][DXF][/COLOR][/B] [URL=http://promebelclub.ru/forum/showthread.php?p=356086&amp;postcount=933]Корзины выдвижные и поворотные Hettich [/URL]</v>
      </c>
      <c r="L773" s="39">
        <f>LEN(Таблица1[[#This Row],[Код]])</f>
        <v>162</v>
      </c>
    </row>
    <row r="774" spans="1:12" x14ac:dyDescent="0.25">
      <c r="A774" s="18" t="str">
        <f>IF(OR(AND(Таблица1[[#This Row],[ID сообщения]]=B773,Таблица1[[#This Row],[№ в теме]]=C773),AND(NOT(Таблица1[[#This Row],[ID сообщения]]=B773),NOT(Таблица1[[#This Row],[№ в теме]]=C773))),"",FALSE)</f>
        <v/>
      </c>
      <c r="B774" s="30">
        <f>1*MID(Таблица1[[#This Row],[Ссылка]],FIND("=",Таблица1[[#This Row],[Ссылка]])+1,FIND("&amp;",Таблица1[[#This Row],[Ссылка]])-FIND("=",Таблица1[[#This Row],[Ссылка]])-1)</f>
        <v>26115</v>
      </c>
      <c r="C774" s="30">
        <f>1*MID(Таблица1[[#This Row],[Ссылка]],FIND("&amp;",Таблица1[[#This Row],[Ссылка]])+11,LEN(Таблица1[[#This Row],[Ссылка]])-FIND("&amp;",Таблица1[[#This Row],[Ссылка]])+10)</f>
        <v>121</v>
      </c>
      <c r="D774" s="52" t="s">
        <v>861</v>
      </c>
      <c r="E774" s="33" t="s">
        <v>1589</v>
      </c>
      <c r="F774" s="46" t="s">
        <v>1093</v>
      </c>
      <c r="G774" s="33" t="s">
        <v>218</v>
      </c>
      <c r="H774" s="33" t="s">
        <v>79</v>
      </c>
      <c r="I774" s="45" t="s">
        <v>1065</v>
      </c>
      <c r="J774" s="23" t="s">
        <v>1065</v>
      </c>
      <c r="K7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Row],[Раздел]],G773)),$D$12),CONCATENATE("[SPOILER=",Таблица1[[#This Row],[Раздел]],"]"),""),IF(EXACT(Таблица1[[#This Row],[Подраздел]],H773),"",CONCATENATE(IF(ISBLANK(Таблица1[[#This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Row],[Подраздел]],H775),"",CONCATENATE("[/LIST]",IF(ISBLANK(Таблица1[[#This Row],[Подраздел]]),"","[/SPOILER]"),IF(AND(NOT(EXACT(Таблица1[[#This Row],[Раздел]],G775)),$D$12),"[/SPOILER]",)))))</f>
        <v>[*][B][COLOR=Silver][FRW][/COLOR][/B] [URL=http://promebelclub.ru/forum/showthread.php?p=26115&amp;postcount=121]Корзины угловые 45°, 230 мм, правые, Vibo [/URL]</v>
      </c>
      <c r="L774" s="33">
        <f>LEN(Таблица1[[#This Row],[Код]])</f>
        <v>157</v>
      </c>
    </row>
    <row r="775" spans="1:12" x14ac:dyDescent="0.25">
      <c r="A775" s="18" t="str">
        <f>IF(OR(AND(Таблица1[[#This Row],[ID сообщения]]=B774,Таблица1[[#This Row],[№ в теме]]=C774),AND(NOT(Таблица1[[#This Row],[ID сообщения]]=B774),NOT(Таблица1[[#This Row],[№ в теме]]=C774))),"",FALSE)</f>
        <v/>
      </c>
      <c r="B775" s="30">
        <f>1*MID(Таблица1[[#This Row],[Ссылка]],FIND("=",Таблица1[[#This Row],[Ссылка]])+1,FIND("&amp;",Таблица1[[#This Row],[Ссылка]])-FIND("=",Таблица1[[#This Row],[Ссылка]])-1)</f>
        <v>31948</v>
      </c>
      <c r="C775" s="30">
        <f>1*MID(Таблица1[[#This Row],[Ссылка]],FIND("&amp;",Таблица1[[#This Row],[Ссылка]])+11,LEN(Таблица1[[#This Row],[Ссылка]])-FIND("&amp;",Таблица1[[#This Row],[Ссылка]])+10)</f>
        <v>153</v>
      </c>
      <c r="D775" s="52" t="s">
        <v>536</v>
      </c>
      <c r="E775" s="33" t="s">
        <v>537</v>
      </c>
      <c r="F775" s="46"/>
      <c r="G775" s="33" t="s">
        <v>218</v>
      </c>
      <c r="H775" s="33" t="s">
        <v>79</v>
      </c>
      <c r="I775" s="45" t="s">
        <v>1065</v>
      </c>
      <c r="J775" s="23" t="s">
        <v>1065</v>
      </c>
      <c r="K7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Row],[Раздел]],G774)),$D$12),CONCATENATE("[SPOILER=",Таблица1[[#This Row],[Раздел]],"]"),""),IF(EXACT(Таблица1[[#This Row],[Подраздел]],H774),"",CONCATENATE(IF(ISBLANK(Таблица1[[#This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Row],[Подраздел]],H776),"",CONCATENATE("[/LIST]",IF(ISBLANK(Таблица1[[#This Row],[Подраздел]]),"","[/SPOILER]"),IF(AND(NOT(EXACT(Таблица1[[#This Row],[Раздел]],G776)),$D$12),"[/SPOILER]",)))))</f>
        <v>[*][URL=http://promebelclub.ru/forum/showthread.php?p=31948&amp;postcount=153]Корзины, сушки выдвижные[/URL]</v>
      </c>
      <c r="L775" s="33">
        <f>LEN(Таблица1[[#This Row],[Код]])</f>
        <v>104</v>
      </c>
    </row>
    <row r="776" spans="1:12" x14ac:dyDescent="0.25">
      <c r="A776" s="18" t="str">
        <f>IF(OR(AND(Таблица1[[#This Row],[ID сообщения]]=B775,Таблица1[[#This Row],[№ в теме]]=C775),AND(NOT(Таблица1[[#This Row],[ID сообщения]]=B775),NOT(Таблица1[[#This Row],[№ в теме]]=C775))),"",FALSE)</f>
        <v/>
      </c>
      <c r="B776" s="30">
        <f>1*MID(Таблица1[[#This Row],[Ссылка]],FIND("=",Таблица1[[#This Row],[Ссылка]])+1,FIND("&amp;",Таблица1[[#This Row],[Ссылка]])-FIND("=",Таблица1[[#This Row],[Ссылка]])-1)</f>
        <v>31948</v>
      </c>
      <c r="C776" s="30">
        <f>1*MID(Таблица1[[#This Row],[Ссылка]],FIND("&amp;",Таблица1[[#This Row],[Ссылка]])+11,LEN(Таблица1[[#This Row],[Ссылка]])-FIND("&amp;",Таблица1[[#This Row],[Ссылка]])+10)</f>
        <v>153</v>
      </c>
      <c r="D776" s="52" t="s">
        <v>536</v>
      </c>
      <c r="E776" s="33" t="s">
        <v>538</v>
      </c>
      <c r="F776" s="46"/>
      <c r="G776" s="33" t="s">
        <v>218</v>
      </c>
      <c r="H776" s="33" t="s">
        <v>79</v>
      </c>
      <c r="I776" s="45" t="s">
        <v>1065</v>
      </c>
      <c r="J776" s="23" t="s">
        <v>1065</v>
      </c>
      <c r="K7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Row],[Раздел]],G775)),$D$12),CONCATENATE("[SPOILER=",Таблица1[[#This Row],[Раздел]],"]"),""),IF(EXACT(Таблица1[[#This Row],[Подраздел]],H775),"",CONCATENATE(IF(ISBLANK(Таблица1[[#This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Row],[Подраздел]],H777),"",CONCATENATE("[/LIST]",IF(ISBLANK(Таблица1[[#This Row],[Подраздел]]),"","[/SPOILER]"),IF(AND(NOT(EXACT(Таблица1[[#This Row],[Раздел]],G777)),$D$12),"[/SPOILER]",)))))</f>
        <v>[*][URL=http://promebelclub.ru/forum/showthread.php?p=31948&amp;postcount=153]Посудосушитель выдвижной[/URL]</v>
      </c>
      <c r="L776" s="33">
        <f>LEN(Таблица1[[#This Row],[Код]])</f>
        <v>104</v>
      </c>
    </row>
    <row r="777" spans="1:12" x14ac:dyDescent="0.25">
      <c r="A777" s="59" t="str">
        <f>IF(OR(AND(Таблица1[[#This Row],[ID сообщения]]=B776,Таблица1[[#This Row],[№ в теме]]=C776),AND(NOT(Таблица1[[#This Row],[ID сообщения]]=B776),NOT(Таблица1[[#This Row],[№ в теме]]=C776))),"",FALSE)</f>
        <v/>
      </c>
      <c r="B777" s="60">
        <f>1*MID(Таблица1[[#This Row],[Ссылка]],FIND("=",Таблица1[[#This Row],[Ссылка]])+1,FIND("&amp;",Таблица1[[#This Row],[Ссылка]])-FIND("=",Таблица1[[#This Row],[Ссылка]])-1)</f>
        <v>372842</v>
      </c>
      <c r="C777" s="60">
        <f>1*MID(Таблица1[[#This Row],[Ссылка]],FIND("&amp;",Таблица1[[#This Row],[Ссылка]])+11,LEN(Таблица1[[#This Row],[Ссылка]])-FIND("&amp;",Таблица1[[#This Row],[Ссылка]])+10)</f>
        <v>1082</v>
      </c>
      <c r="D777" s="53" t="s">
        <v>2046</v>
      </c>
      <c r="E777" s="73" t="s">
        <v>2047</v>
      </c>
      <c r="F777" s="23" t="s">
        <v>1095</v>
      </c>
      <c r="G777" s="38" t="s">
        <v>218</v>
      </c>
      <c r="H777" s="21" t="s">
        <v>79</v>
      </c>
      <c r="I777" s="23" t="s">
        <v>1065</v>
      </c>
      <c r="J777" s="23" t="s">
        <v>1065</v>
      </c>
      <c r="K7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Row],[Раздел]],G776)),$D$12),CONCATENATE("[SPOILER=",Таблица1[[#This Row],[Раздел]],"]"),""),IF(EXACT(Таблица1[[#This Row],[Подраздел]],H776),"",CONCATENATE(IF(ISBLANK(Таблица1[[#This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Row],[Подраздел]],H778),"",CONCATENATE("[/LIST]",IF(ISBLANK(Таблица1[[#This Row],[Подраздел]]),"","[/SPOILER]"),IF(AND(NOT(EXACT(Таблица1[[#This Row],[Раздел]],G778)),$D$12),"[/SPOILER]",)))))</f>
        <v>[*][B][COLOR=Gray][F3D][/COLOR][/B] [URL=http://promebelclub.ru/forum/showthread.php?p=372842&amp;postcount=1082]Фурнитура Гратис[/URL][/LIST][/SPOILER]</v>
      </c>
      <c r="L777" s="39">
        <f>LEN(Таблица1[[#This Row],[Код]])</f>
        <v>148</v>
      </c>
    </row>
    <row r="778" spans="1:12" s="19" customFormat="1" x14ac:dyDescent="0.25">
      <c r="A778" s="63" t="str">
        <f>IF(OR(AND(Таблица1[[#This Row],[ID сообщения]]=B777,Таблица1[[#This Row],[№ в теме]]=C777),AND(NOT(Таблица1[[#This Row],[ID сообщения]]=B777),NOT(Таблица1[[#This Row],[№ в теме]]=C777))),"",FALSE)</f>
        <v/>
      </c>
      <c r="B778" s="33">
        <f>1*MID(Таблица1[[#This Row],[Ссылка]],FIND("=",Таблица1[[#This Row],[Ссылка]])+1,FIND("&amp;",Таблица1[[#This Row],[Ссылка]])-FIND("=",Таблица1[[#This Row],[Ссылка]])-1)</f>
        <v>347097</v>
      </c>
      <c r="C778" s="33">
        <f>1*MID(Таблица1[[#This Row],[Ссылка]],FIND("&amp;",Таблица1[[#This Row],[Ссылка]])+11,LEN(Таблица1[[#This Row],[Ссылка]])-FIND("&amp;",Таблица1[[#This Row],[Ссылка]])+10)</f>
        <v>907</v>
      </c>
      <c r="D778" s="53" t="s">
        <v>198</v>
      </c>
      <c r="E778" s="33" t="s">
        <v>1590</v>
      </c>
      <c r="F778" s="46" t="s">
        <v>1095</v>
      </c>
      <c r="G778" s="47" t="s">
        <v>218</v>
      </c>
      <c r="H778" s="33" t="s">
        <v>56</v>
      </c>
      <c r="I778" s="45" t="s">
        <v>1065</v>
      </c>
      <c r="J778" s="23" t="s">
        <v>1065</v>
      </c>
      <c r="K7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Row],[Раздел]],G777)),$D$12),CONCATENATE("[SPOILER=",Таблица1[[#This Row],[Раздел]],"]"),""),IF(EXACT(Таблица1[[#This Row],[Подраздел]],H777),"",CONCATENATE(IF(ISBLANK(Таблица1[[#This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Row],[Подраздел]],H779),"",CONCATENATE("[/LIST]",IF(ISBLANK(Таблица1[[#This Row],[Подраздел]]),"","[/SPOILER]"),IF(AND(NOT(EXACT(Таблица1[[#This Row],[Раздел]],G779)),$D$12),"[/SPOILER]",)))))</f>
        <v>[SPOILER=Лотки для столовых приборов][LIST][*][B][COLOR=Gray][F3D][/COLOR][/B] [URL=http://promebelclub.ru/forum/showthread.php?p=347097&amp;postcount=907]Лотки для столовых приборов Blum OrgaLine 500х280 [/URL]</v>
      </c>
      <c r="L778" s="33">
        <f>LEN(Таблица1[[#This Row],[Код]])</f>
        <v>207</v>
      </c>
    </row>
    <row r="779" spans="1:12" x14ac:dyDescent="0.25">
      <c r="A779" s="73" t="str">
        <f>IF(OR(AND(Таблица1[[#This Row],[ID сообщения]]=B778,Таблица1[[#This Row],[№ в теме]]=C778),AND(NOT(Таблица1[[#This Row],[ID сообщения]]=B778),NOT(Таблица1[[#This Row],[№ в теме]]=C778))),"",FALSE)</f>
        <v/>
      </c>
      <c r="B779" s="33">
        <f>1*MID(Таблица1[[#This Row],[Ссылка]],FIND("=",Таблица1[[#This Row],[Ссылка]])+1,FIND("&amp;",Таблица1[[#This Row],[Ссылка]])-FIND("=",Таблица1[[#This Row],[Ссылка]])-1)</f>
        <v>300171</v>
      </c>
      <c r="C779" s="33">
        <f>1*MID(Таблица1[[#This Row],[Ссылка]],FIND("&amp;",Таблица1[[#This Row],[Ссылка]])+11,LEN(Таблица1[[#This Row],[Ссылка]])-FIND("&amp;",Таблица1[[#This Row],[Ссылка]])+10)</f>
        <v>788</v>
      </c>
      <c r="D779" s="53" t="s">
        <v>102</v>
      </c>
      <c r="E779" s="33" t="s">
        <v>1591</v>
      </c>
      <c r="F779" s="46" t="s">
        <v>1096</v>
      </c>
      <c r="G779" s="47" t="s">
        <v>218</v>
      </c>
      <c r="H779" s="33" t="s">
        <v>56</v>
      </c>
      <c r="I779" s="45" t="s">
        <v>1065</v>
      </c>
      <c r="J779" s="23" t="s">
        <v>1065</v>
      </c>
      <c r="K7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Row],[Раздел]],G778)),$D$12),CONCATENATE("[SPOILER=",Таблица1[[#This Row],[Раздел]],"]"),""),IF(EXACT(Таблица1[[#This Row],[Подраздел]],H778),"",CONCATENATE(IF(ISBLANK(Таблица1[[#This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Row],[Подраздел]],H780),"",CONCATENATE("[/LIST]",IF(ISBLANK(Таблица1[[#This Row],[Подраздел]]),"","[/SPOILER]"),IF(AND(NOT(EXACT(Таблица1[[#This Row],[Раздел]],G780)),$D$12),"[/SPOILER]",)))))</f>
        <v>[*][B][COLOR=DeepSkyBlue][FR3D][/COLOR][/B] [URL=http://promebelclub.ru/forum/showthread.php?p=300171&amp;postcount=788]Лоток - 350, 400, 600, Volpato [/URL]</v>
      </c>
      <c r="L779" s="33">
        <f>LEN(Таблица1[[#This Row],[Код]])</f>
        <v>153</v>
      </c>
    </row>
    <row r="780" spans="1:12" x14ac:dyDescent="0.25">
      <c r="A780" s="18" t="str">
        <f>IF(OR(AND(Таблица1[[#This Row],[ID сообщения]]=B779,Таблица1[[#This Row],[№ в теме]]=C779),AND(NOT(Таблица1[[#This Row],[ID сообщения]]=B779),NOT(Таблица1[[#This Row],[№ в теме]]=C779))),"",FALSE)</f>
        <v/>
      </c>
      <c r="B780" s="30">
        <f>1*MID(Таблица1[[#This Row],[Ссылка]],FIND("=",Таблица1[[#This Row],[Ссылка]])+1,FIND("&amp;",Таблица1[[#This Row],[Ссылка]])-FIND("=",Таблица1[[#This Row],[Ссылка]])-1)</f>
        <v>15943</v>
      </c>
      <c r="C780" s="30">
        <f>1*MID(Таблица1[[#This Row],[Ссылка]],FIND("&amp;",Таблица1[[#This Row],[Ссылка]])+11,LEN(Таблица1[[#This Row],[Ссылка]])-FIND("&amp;",Таблица1[[#This Row],[Ссылка]])+10)</f>
        <v>93</v>
      </c>
      <c r="D780" s="52" t="s">
        <v>837</v>
      </c>
      <c r="E780" s="33" t="s">
        <v>1592</v>
      </c>
      <c r="F780" s="46" t="s">
        <v>1093</v>
      </c>
      <c r="G780" s="47" t="s">
        <v>218</v>
      </c>
      <c r="H780" s="33" t="s">
        <v>56</v>
      </c>
      <c r="I780" s="45" t="s">
        <v>1065</v>
      </c>
      <c r="J780" s="23" t="s">
        <v>1065</v>
      </c>
      <c r="K7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Row],[Раздел]],G779)),$D$12),CONCATENATE("[SPOILER=",Таблица1[[#This Row],[Раздел]],"]"),""),IF(EXACT(Таблица1[[#This Row],[Подраздел]],H779),"",CONCATENATE(IF(ISBLANK(Таблица1[[#This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Row],[Подраздел]],H781),"",CONCATENATE("[/LIST]",IF(ISBLANK(Таблица1[[#This Row],[Подраздел]]),"","[/SPOILER]"),IF(AND(NOT(EXACT(Таблица1[[#This Row],[Раздел]],G781)),$D$12),"[/SPOILER]",)))))</f>
        <v>[*][B][COLOR=Silver][FRW][/COLOR][/B] [URL=http://promebelclub.ru/forum/showthread.php?p=15943&amp;postcount=93]Лоток 350х450 [/URL]</v>
      </c>
      <c r="L780" s="33">
        <f>LEN(Таблица1[[#This Row],[Код]])</f>
        <v>128</v>
      </c>
    </row>
    <row r="781" spans="1:12" x14ac:dyDescent="0.25">
      <c r="A781" s="25" t="str">
        <f>IF(OR(AND(Таблица1[[#This Row],[ID сообщения]]=B780,Таблица1[[#This Row],[№ в теме]]=C780),AND(NOT(Таблица1[[#This Row],[ID сообщения]]=B780),NOT(Таблица1[[#This Row],[№ в теме]]=C780))),"",FALSE)</f>
        <v/>
      </c>
      <c r="B781" s="32">
        <f>1*MID(Таблица1[[#This Row],[Ссылка]],FIND("=",Таблица1[[#This Row],[Ссылка]])+1,FIND("&amp;",Таблица1[[#This Row],[Ссылка]])-FIND("=",Таблица1[[#This Row],[Ссылка]])-1)</f>
        <v>98734</v>
      </c>
      <c r="C781" s="32">
        <f>1*MID(Таблица1[[#This Row],[Ссылка]],FIND("&amp;",Таблица1[[#This Row],[Ссылка]])+11,LEN(Таблица1[[#This Row],[Ссылка]])-FIND("&amp;",Таблица1[[#This Row],[Ссылка]])+10)</f>
        <v>308</v>
      </c>
      <c r="D781" s="54" t="s">
        <v>907</v>
      </c>
      <c r="E781" s="48" t="s">
        <v>1593</v>
      </c>
      <c r="F781" s="65" t="s">
        <v>1093</v>
      </c>
      <c r="G781" s="33" t="s">
        <v>218</v>
      </c>
      <c r="H781" s="49" t="s">
        <v>56</v>
      </c>
      <c r="I781" s="45" t="s">
        <v>1065</v>
      </c>
      <c r="J781" s="50" t="s">
        <v>471</v>
      </c>
      <c r="K7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Row],[Раздел]],G780)),$D$12),CONCATENATE("[SPOILER=",Таблица1[[#This Row],[Раздел]],"]"),""),IF(EXACT(Таблица1[[#This Row],[Подраздел]],H780),"",CONCATENATE(IF(ISBLANK(Таблица1[[#This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Row],[Подраздел]],H782),"",CONCATENATE("[/LIST]",IF(ISBLANK(Таблица1[[#This Row],[Подраздел]]),"","[/SPOILER]"),IF(AND(NOT(EXACT(Таблица1[[#This Row],[Раздел]],G782)),$D$12),"[/SPOILER]",)))))</f>
        <v>[*][B][COLOR=Silver][FRW][/COLOR][/B] [URL=http://promebelclub.ru/forum/showthread.php?p=98734&amp;postcount=308]Лоток для столовых приборов для Tandembox.Короб 600мм BLUM. ORGA-LINE. [/URL][/LIST][/SPOILER]</v>
      </c>
      <c r="L781" s="33">
        <f>LEN(Таблица1[[#This Row],[Код]])</f>
        <v>203</v>
      </c>
    </row>
    <row r="782" spans="1:12" x14ac:dyDescent="0.25">
      <c r="A782" s="18" t="str">
        <f>IF(OR(AND(Таблица1[[#This Row],[ID сообщения]]=B781,Таблица1[[#This Row],[№ в теме]]=C781),AND(NOT(Таблица1[[#This Row],[ID сообщения]]=B781),NOT(Таблица1[[#This Row],[№ в теме]]=C781))),"",FALSE)</f>
        <v/>
      </c>
      <c r="B782" s="30">
        <f>1*MID(Таблица1[[#This Row],[Ссылка]],FIND("=",Таблица1[[#This Row],[Ссылка]])+1,FIND("&amp;",Таблица1[[#This Row],[Ссылка]])-FIND("=",Таблица1[[#This Row],[Ссылка]])-1)</f>
        <v>3875</v>
      </c>
      <c r="C782" s="30">
        <f>1*MID(Таблица1[[#This Row],[Ссылка]],FIND("&amp;",Таблица1[[#This Row],[Ссылка]])+11,LEN(Таблица1[[#This Row],[Ссылка]])-FIND("&amp;",Таблица1[[#This Row],[Ссылка]])+10)</f>
        <v>18</v>
      </c>
      <c r="D782" s="52" t="s">
        <v>931</v>
      </c>
      <c r="E782" s="33" t="s">
        <v>1594</v>
      </c>
      <c r="F782" s="46" t="s">
        <v>1093</v>
      </c>
      <c r="G782" s="33" t="s">
        <v>218</v>
      </c>
      <c r="H782" s="44" t="s">
        <v>57</v>
      </c>
      <c r="I782" s="45" t="s">
        <v>1065</v>
      </c>
      <c r="J782" s="46" t="s">
        <v>471</v>
      </c>
      <c r="K7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Row],[Раздел]],G781)),$D$12),CONCATENATE("[SPOILER=",Таблица1[[#This Row],[Раздел]],"]"),""),IF(EXACT(Таблица1[[#This Row],[Подраздел]],H781),"",CONCATENATE(IF(ISBLANK(Таблица1[[#This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Row],[Подраздел]],H783),"",CONCATENATE("[/LIST]",IF(ISBLANK(Таблица1[[#This Row],[Подраздел]]),"","[/SPOILER]"),IF(AND(NOT(EXACT(Таблица1[[#This Row],[Раздел]],G783)),$D$12),"[/SPOILER]",)))))</f>
        <v>[SPOILER=Мойки и смесители][LIST][*][B][COLOR=Silver][FRW][/COLOR][/B] [URL=http://promebelclub.ru/forum/showthread.php?p=3875&amp;postcount=18]Мойка - 3 шт [/URL]</v>
      </c>
      <c r="L782" s="33">
        <f>LEN(Таблица1[[#This Row],[Код]])</f>
        <v>159</v>
      </c>
    </row>
    <row r="783" spans="1:12" x14ac:dyDescent="0.25">
      <c r="A783" s="25" t="str">
        <f>IF(OR(AND(Таблица1[[#This Row],[ID сообщения]]=B782,Таблица1[[#This Row],[№ в теме]]=C782),AND(NOT(Таблица1[[#This Row],[ID сообщения]]=B782),NOT(Таблица1[[#This Row],[№ в теме]]=C782))),"",FALSE)</f>
        <v/>
      </c>
      <c r="B783" s="32">
        <f>1*MID(Таблица1[[#This Row],[Ссылка]],FIND("=",Таблица1[[#This Row],[Ссылка]])+1,FIND("&amp;",Таблица1[[#This Row],[Ссылка]])-FIND("=",Таблица1[[#This Row],[Ссылка]])-1)</f>
        <v>134027</v>
      </c>
      <c r="C783" s="32">
        <f>1*MID(Таблица1[[#This Row],[Ссылка]],FIND("&amp;",Таблица1[[#This Row],[Ссылка]])+11,LEN(Таблица1[[#This Row],[Ссылка]])-FIND("&amp;",Таблица1[[#This Row],[Ссылка]])+10)</f>
        <v>368</v>
      </c>
      <c r="D783" s="54" t="s">
        <v>902</v>
      </c>
      <c r="E783" s="48" t="s">
        <v>1595</v>
      </c>
      <c r="F783" s="65" t="s">
        <v>1093</v>
      </c>
      <c r="G783" s="49" t="s">
        <v>218</v>
      </c>
      <c r="H783" s="49" t="s">
        <v>57</v>
      </c>
      <c r="I783" s="45" t="s">
        <v>1065</v>
      </c>
      <c r="J783" s="23" t="s">
        <v>1065</v>
      </c>
      <c r="K7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Row],[Раздел]],G782)),$D$12),CONCATENATE("[SPOILER=",Таблица1[[#This Row],[Раздел]],"]"),""),IF(EXACT(Таблица1[[#This Row],[Подраздел]],H782),"",CONCATENATE(IF(ISBLANK(Таблица1[[#This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Row],[Подраздел]],H784),"",CONCATENATE("[/LIST]",IF(ISBLANK(Таблица1[[#This Row],[Подраздел]]),"","[/SPOILER]"),IF(AND(NOT(EXACT(Таблица1[[#This Row],[Раздел]],G784)),$D$12),"[/SPOILER]",)))))</f>
        <v>[*][B][COLOR=Silver][FRW][/COLOR][/B] [URL=http://promebelclub.ru/forum/showthread.php?p=134027&amp;postcount=368]Мойка 62х48см 0.8х18 EX 155 P [/URL]</v>
      </c>
      <c r="L783" s="33">
        <f>LEN(Таблица1[[#This Row],[Код]])</f>
        <v>146</v>
      </c>
    </row>
    <row r="784" spans="1:12" x14ac:dyDescent="0.25">
      <c r="A784" s="18" t="str">
        <f>IF(OR(AND(Таблица1[[#This Row],[ID сообщения]]=B783,Таблица1[[#This Row],[№ в теме]]=C783),AND(NOT(Таблица1[[#This Row],[ID сообщения]]=B783),NOT(Таблица1[[#This Row],[№ в теме]]=C783))),"",FALSE)</f>
        <v/>
      </c>
      <c r="B784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784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784" s="52" t="s">
        <v>753</v>
      </c>
      <c r="E784" s="33" t="s">
        <v>1596</v>
      </c>
      <c r="F784" s="46" t="s">
        <v>1093</v>
      </c>
      <c r="G784" s="47" t="s">
        <v>218</v>
      </c>
      <c r="H784" s="33" t="s">
        <v>57</v>
      </c>
      <c r="I784" s="45" t="s">
        <v>1065</v>
      </c>
      <c r="J784" s="46" t="s">
        <v>471</v>
      </c>
      <c r="K7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Row],[Раздел]],G783)),$D$12),CONCATENATE("[SPOILER=",Таблица1[[#This Row],[Раздел]],"]"),""),IF(EXACT(Таблица1[[#This Row],[Подраздел]],H783),"",CONCATENATE(IF(ISBLANK(Таблица1[[#This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Row],[Подраздел]],H785),"",CONCATENATE("[/LIST]",IF(ISBLANK(Таблица1[[#This Row],[Подраздел]]),"","[/SPOILER]"),IF(AND(NOT(EXACT(Таблица1[[#This Row],[Раздел]],G785)),$D$12),"[/SPOILER]",)))))</f>
        <v>[*][B][COLOR=Silver][FRW][/COLOR][/B] [URL=http://promebelclub.ru/forum/showthread.php?p=808&amp;postcount=8]Мойка 800 накладная лев/прав [/URL]</v>
      </c>
      <c r="L784" s="33">
        <f>LEN(Таблица1[[#This Row],[Код]])</f>
        <v>140</v>
      </c>
    </row>
    <row r="785" spans="1:12" x14ac:dyDescent="0.25">
      <c r="A785" s="18" t="str">
        <f>IF(OR(AND(Таблица1[[#This Row],[ID сообщения]]=B784,Таблица1[[#This Row],[№ в теме]]=C784),AND(NOT(Таблица1[[#This Row],[ID сообщения]]=B784),NOT(Таблица1[[#This Row],[№ в теме]]=C784))),"",FALSE)</f>
        <v/>
      </c>
      <c r="B785" s="30">
        <f>1*MID(Таблица1[[#This Row],[Ссылка]],FIND("=",Таблица1[[#This Row],[Ссылка]])+1,FIND("&amp;",Таблица1[[#This Row],[Ссылка]])-FIND("=",Таблица1[[#This Row],[Ссылка]])-1)</f>
        <v>40402</v>
      </c>
      <c r="C785" s="30">
        <f>1*MID(Таблица1[[#This Row],[Ссылка]],FIND("&amp;",Таблица1[[#This Row],[Ссылка]])+11,LEN(Таблица1[[#This Row],[Ссылка]])-FIND("&amp;",Таблица1[[#This Row],[Ссылка]])+10)</f>
        <v>173</v>
      </c>
      <c r="D785" s="52" t="s">
        <v>457</v>
      </c>
      <c r="E785" s="33" t="s">
        <v>547</v>
      </c>
      <c r="F785" s="46"/>
      <c r="G785" s="33" t="s">
        <v>218</v>
      </c>
      <c r="H785" s="33" t="s">
        <v>57</v>
      </c>
      <c r="I785" s="45" t="s">
        <v>1065</v>
      </c>
      <c r="J785" s="23" t="s">
        <v>1065</v>
      </c>
      <c r="K7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Row],[Раздел]],G784)),$D$12),CONCATENATE("[SPOILER=",Таблица1[[#This Row],[Раздел]],"]"),""),IF(EXACT(Таблица1[[#This Row],[Подраздел]],H784),"",CONCATENATE(IF(ISBLANK(Таблица1[[#This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Row],[Подраздел]],H786),"",CONCATENATE("[/LIST]",IF(ISBLANK(Таблица1[[#This Row],[Подраздел]]),"","[/SPOILER]"),IF(AND(NOT(EXACT(Таблица1[[#This Row],[Раздел]],G786)),$D$12),"[/SPOILER]",)))))</f>
        <v>[*][URL=http://promebelclub.ru/forum/showthread.php?p=40402&amp;postcount=173]Мойка Alveus Vision 40[/URL]</v>
      </c>
      <c r="L785" s="33">
        <f>LEN(Таблица1[[#This Row],[Код]])</f>
        <v>102</v>
      </c>
    </row>
    <row r="786" spans="1:12" x14ac:dyDescent="0.25">
      <c r="A786" s="18" t="str">
        <f>IF(OR(AND(Таблица1[[#This Row],[ID сообщения]]=B785,Таблица1[[#This Row],[№ в теме]]=C785),AND(NOT(Таблица1[[#This Row],[ID сообщения]]=B785),NOT(Таблица1[[#This Row],[№ в теме]]=C785))),"",FALSE)</f>
        <v/>
      </c>
      <c r="B786" s="30">
        <f>1*MID(Таблица1[[#This Row],[Ссылка]],FIND("=",Таблица1[[#This Row],[Ссылка]])+1,FIND("&amp;",Таблица1[[#This Row],[Ссылка]])-FIND("=",Таблица1[[#This Row],[Ссылка]])-1)</f>
        <v>11395</v>
      </c>
      <c r="C786" s="30">
        <f>1*MID(Таблица1[[#This Row],[Ссылка]],FIND("&amp;",Таблица1[[#This Row],[Ссылка]])+11,LEN(Таблица1[[#This Row],[Ссылка]])-FIND("&amp;",Таблица1[[#This Row],[Ссылка]])+10)</f>
        <v>72</v>
      </c>
      <c r="D786" s="52" t="s">
        <v>818</v>
      </c>
      <c r="E786" s="33" t="s">
        <v>1597</v>
      </c>
      <c r="F786" s="46" t="s">
        <v>1093</v>
      </c>
      <c r="G786" s="33" t="s">
        <v>218</v>
      </c>
      <c r="H786" s="44" t="s">
        <v>57</v>
      </c>
      <c r="I786" s="45" t="s">
        <v>1065</v>
      </c>
      <c r="J786" s="23" t="s">
        <v>1065</v>
      </c>
      <c r="K7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Row],[Раздел]],G785)),$D$12),CONCATENATE("[SPOILER=",Таблица1[[#This Row],[Раздел]],"]"),""),IF(EXACT(Таблица1[[#This Row],[Подраздел]],H785),"",CONCATENATE(IF(ISBLANK(Таблица1[[#This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Row],[Подраздел]],H787),"",CONCATENATE("[/LIST]",IF(ISBLANK(Таблица1[[#This Row],[Подраздел]]),"","[/SPOILER]"),IF(AND(NOT(EXACT(Таблица1[[#This Row],[Раздел]],G787)),$D$12),"[/SPOILER]",)))))</f>
        <v>[*][B][COLOR=Silver][FRW][/COLOR][/B] [URL=http://promebelclub.ru/forum/showthread.php?p=11395&amp;postcount=72]Мойка Blanco Zerox 400-400-IF, Blanco Zerox 500-IF, Hardy Magia D=485мм, Teka Linea [/URL]</v>
      </c>
      <c r="L786" s="33">
        <f>LEN(Таблица1[[#This Row],[Код]])</f>
        <v>198</v>
      </c>
    </row>
    <row r="787" spans="1:12" x14ac:dyDescent="0.25">
      <c r="A787" s="18" t="str">
        <f>IF(OR(AND(Таблица1[[#This Row],[ID сообщения]]=B786,Таблица1[[#This Row],[№ в теме]]=C786),AND(NOT(Таблица1[[#This Row],[ID сообщения]]=B786),NOT(Таблица1[[#This Row],[№ в теме]]=C786))),"",FALSE)</f>
        <v/>
      </c>
      <c r="B787" s="30">
        <f>1*MID(Таблица1[[#This Row],[Ссылка]],FIND("=",Таблица1[[#This Row],[Ссылка]])+1,FIND("&amp;",Таблица1[[#This Row],[Ссылка]])-FIND("=",Таблица1[[#This Row],[Ссылка]])-1)</f>
        <v>53716</v>
      </c>
      <c r="C787" s="30">
        <f>1*MID(Таблица1[[#This Row],[Ссылка]],FIND("&amp;",Таблица1[[#This Row],[Ссылка]])+11,LEN(Таблица1[[#This Row],[Ссылка]])-FIND("&amp;",Таблица1[[#This Row],[Ссылка]])+10)</f>
        <v>206</v>
      </c>
      <c r="D787" s="52" t="s">
        <v>556</v>
      </c>
      <c r="E787" s="33" t="s">
        <v>557</v>
      </c>
      <c r="F787" s="46"/>
      <c r="G787" s="33" t="s">
        <v>218</v>
      </c>
      <c r="H787" s="33" t="s">
        <v>57</v>
      </c>
      <c r="I787" s="45" t="s">
        <v>1065</v>
      </c>
      <c r="J787" s="46" t="s">
        <v>471</v>
      </c>
      <c r="K7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Row],[Раздел]],G786)),$D$12),CONCATENATE("[SPOILER=",Таблица1[[#This Row],[Раздел]],"]"),""),IF(EXACT(Таблица1[[#This Row],[Подраздел]],H786),"",CONCATENATE(IF(ISBLANK(Таблица1[[#This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Row],[Подраздел]],H788),"",CONCATENATE("[/LIST]",IF(ISBLANK(Таблица1[[#This Row],[Подраздел]]),"","[/SPOILER]"),IF(AND(NOT(EXACT(Таблица1[[#This Row],[Раздел]],G788)),$D$12),"[/SPOILER]",)))))</f>
        <v>[*][URL=http://promebelclub.ru/forum/showthread.php?p=53716&amp;postcount=206]Мойка Blancocron 6s[/URL]</v>
      </c>
      <c r="L787" s="33">
        <f>LEN(Таблица1[[#This Row],[Код]])</f>
        <v>99</v>
      </c>
    </row>
    <row r="788" spans="1:12" x14ac:dyDescent="0.25">
      <c r="A788" s="63" t="str">
        <f>IF(OR(AND(Таблица1[[#This Row],[ID сообщения]]=B787,Таблица1[[#This Row],[№ в теме]]=C787),AND(NOT(Таблица1[[#This Row],[ID сообщения]]=B787),NOT(Таблица1[[#This Row],[№ в теме]]=C787))),"",FALSE)</f>
        <v/>
      </c>
      <c r="B788" s="33">
        <f>1*MID(Таблица1[[#This Row],[Ссылка]],FIND("=",Таблица1[[#This Row],[Ссылка]])+1,FIND("&amp;",Таблица1[[#This Row],[Ссылка]])-FIND("=",Таблица1[[#This Row],[Ссылка]])-1)</f>
        <v>14129</v>
      </c>
      <c r="C788" s="33">
        <f>1*MID(Таблица1[[#This Row],[Ссылка]],FIND("&amp;",Таблица1[[#This Row],[Ссылка]])+11,LEN(Таблица1[[#This Row],[Ссылка]])-FIND("&amp;",Таблица1[[#This Row],[Ссылка]])+10)</f>
        <v>85</v>
      </c>
      <c r="D788" s="53" t="s">
        <v>831</v>
      </c>
      <c r="E788" s="33" t="s">
        <v>1598</v>
      </c>
      <c r="F788" s="46" t="s">
        <v>1094</v>
      </c>
      <c r="G788" s="47" t="s">
        <v>218</v>
      </c>
      <c r="H788" s="33" t="s">
        <v>57</v>
      </c>
      <c r="I788" s="45" t="s">
        <v>1065</v>
      </c>
      <c r="J788" s="23" t="s">
        <v>1065</v>
      </c>
      <c r="K7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Row],[Раздел]],G787)),$D$12),CONCATENATE("[SPOILER=",Таблица1[[#This Row],[Раздел]],"]"),""),IF(EXACT(Таблица1[[#This Row],[Подраздел]],H787),"",CONCATENATE(IF(ISBLANK(Таблица1[[#This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Row],[Подраздел]],H789),"",CONCATENATE("[/LIST]",IF(ISBLANK(Таблица1[[#This Row],[Подраздел]]),"","[/SPOILER]"),IF(AND(NOT(EXACT(Таблица1[[#This Row],[Раздел]],G789)),$D$12),"[/SPOILER]",)))))</f>
        <v>[*][B][COLOR=Black][LDW][/COLOR][/B] [URL=http://promebelclub.ru/forum/showthread.php?p=14129&amp;postcount=85]Мойка D510 [/URL]</v>
      </c>
      <c r="L788" s="33">
        <f>LEN(Таблица1[[#This Row],[Код]])</f>
        <v>124</v>
      </c>
    </row>
    <row r="789" spans="1:12" x14ac:dyDescent="0.25">
      <c r="A789" s="73" t="str">
        <f>IF(OR(AND(Таблица1[[#This Row],[ID сообщения]]=B788,Таблица1[[#This Row],[№ в теме]]=C788),AND(NOT(Таблица1[[#This Row],[ID сообщения]]=B788),NOT(Таблица1[[#This Row],[№ в теме]]=C788))),"",FALSE)</f>
        <v/>
      </c>
      <c r="B789" s="33">
        <f>1*MID(Таблица1[[#This Row],[Ссылка]],FIND("=",Таблица1[[#This Row],[Ссылка]])+1,FIND("&amp;",Таблица1[[#This Row],[Ссылка]])-FIND("=",Таблица1[[#This Row],[Ссылка]])-1)</f>
        <v>302487</v>
      </c>
      <c r="C789" s="33">
        <f>1*MID(Таблица1[[#This Row],[Ссылка]],FIND("&amp;",Таблица1[[#This Row],[Ссылка]])+11,LEN(Таблица1[[#This Row],[Ссылка]])-FIND("&amp;",Таблица1[[#This Row],[Ссылка]])+10)</f>
        <v>795</v>
      </c>
      <c r="D789" s="53" t="s">
        <v>109</v>
      </c>
      <c r="E789" s="33" t="s">
        <v>1599</v>
      </c>
      <c r="F789" s="46" t="s">
        <v>1093</v>
      </c>
      <c r="G789" s="47" t="s">
        <v>218</v>
      </c>
      <c r="H789" s="33" t="s">
        <v>57</v>
      </c>
      <c r="I789" s="45" t="s">
        <v>1065</v>
      </c>
      <c r="J789" s="23" t="s">
        <v>1065</v>
      </c>
      <c r="K7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Row],[Раздел]],G788)),$D$12),CONCATENATE("[SPOILER=",Таблица1[[#This Row],[Раздел]],"]"),""),IF(EXACT(Таблица1[[#This Row],[Подраздел]],H788),"",CONCATENATE(IF(ISBLANK(Таблица1[[#This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Row],[Подраздел]],H790),"",CONCATENATE("[/LIST]",IF(ISBLANK(Таблица1[[#This Row],[Подраздел]]),"","[/SPOILER]"),IF(AND(NOT(EXACT(Таблица1[[#This Row],[Раздел]],G790)),$D$12),"[/SPOILER]",)))))</f>
        <v>[*][B][COLOR=Silver][FRW][/COLOR][/B] [URL=http://promebelclub.ru/forum/showthread.php?p=302487&amp;postcount=795]Мойка Delta Blanco [/URL]</v>
      </c>
      <c r="L789" s="33">
        <f>LEN(Таблица1[[#This Row],[Код]])</f>
        <v>135</v>
      </c>
    </row>
    <row r="790" spans="1:12" x14ac:dyDescent="0.25">
      <c r="A790" s="18" t="str">
        <f>IF(OR(AND(Таблица1[[#This Row],[ID сообщения]]=B789,Таблица1[[#This Row],[№ в теме]]=C789),AND(NOT(Таблица1[[#This Row],[ID сообщения]]=B789),NOT(Таблица1[[#This Row],[№ в теме]]=C789))),"",FALSE)</f>
        <v/>
      </c>
      <c r="B790" s="30">
        <f>1*MID(Таблица1[[#This Row],[Ссылка]],FIND("=",Таблица1[[#This Row],[Ссылка]])+1,FIND("&amp;",Таблица1[[#This Row],[Ссылка]])-FIND("=",Таблица1[[#This Row],[Ссылка]])-1)</f>
        <v>324573</v>
      </c>
      <c r="C790" s="30">
        <f>1*MID(Таблица1[[#This Row],[Ссылка]],FIND("&amp;",Таблица1[[#This Row],[Ссылка]])+11,LEN(Таблица1[[#This Row],[Ссылка]])-FIND("&amp;",Таблица1[[#This Row],[Ссылка]])+10)</f>
        <v>860</v>
      </c>
      <c r="D790" s="52" t="s">
        <v>162</v>
      </c>
      <c r="E790" s="33" t="s">
        <v>1600</v>
      </c>
      <c r="F790" s="46" t="s">
        <v>1096</v>
      </c>
      <c r="G790" s="47" t="s">
        <v>218</v>
      </c>
      <c r="H790" s="33" t="s">
        <v>57</v>
      </c>
      <c r="I790" s="45" t="s">
        <v>1065</v>
      </c>
      <c r="J790" s="23" t="s">
        <v>1065</v>
      </c>
      <c r="K7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Row],[Раздел]],G789)),$D$12),CONCATENATE("[SPOILER=",Таблица1[[#This Row],[Раздел]],"]"),""),IF(EXACT(Таблица1[[#This Row],[Подраздел]],H789),"",CONCATENATE(IF(ISBLANK(Таблица1[[#This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Row],[Подраздел]],H791),"",CONCATENATE("[/LIST]",IF(ISBLANK(Таблица1[[#This Row],[Подраздел]]),"","[/SPOILER]"),IF(AND(NOT(EXACT(Таблица1[[#This Row],[Раздел]],G791)),$D$12),"[/SPOILER]",)))))</f>
        <v>[*][B][COLOR=DeepSkyBlue][FR3D][/COLOR][/B] [URL=http://promebelclub.ru/forum/showthread.php?p=324573&amp;postcount=860]Мойка FA-770_500GT [/URL]</v>
      </c>
      <c r="L790" s="33">
        <f>LEN(Таблица1[[#This Row],[Код]])</f>
        <v>141</v>
      </c>
    </row>
    <row r="791" spans="1:12" x14ac:dyDescent="0.25">
      <c r="A791" s="18" t="str">
        <f>IF(OR(AND(Таблица1[[#This Row],[ID сообщения]]=B748,Таблица1[[#This Row],[№ в теме]]=C748),AND(NOT(Таблица1[[#This Row],[ID сообщения]]=B748),NOT(Таблица1[[#This Row],[№ в теме]]=C748))),"",FALSE)</f>
        <v/>
      </c>
      <c r="B791" s="30">
        <f>1*MID(Таблица1[[#This Row],[Ссылка]],FIND("=",Таблица1[[#This Row],[Ссылка]])+1,FIND("&amp;",Таблица1[[#This Row],[Ссылка]])-FIND("=",Таблица1[[#This Row],[Ссылка]])-1)</f>
        <v>149154</v>
      </c>
      <c r="C791" s="30">
        <f>1*MID(Таблица1[[#This Row],[Ссылка]],FIND("&amp;",Таблица1[[#This Row],[Ссылка]])+11,LEN(Таблица1[[#This Row],[Ссылка]])-FIND("&amp;",Таблица1[[#This Row],[Ссылка]])+10)</f>
        <v>419</v>
      </c>
      <c r="D791" s="52" t="s">
        <v>996</v>
      </c>
      <c r="E791" s="48" t="s">
        <v>1601</v>
      </c>
      <c r="F791" s="65" t="s">
        <v>1095</v>
      </c>
      <c r="G791" s="33" t="s">
        <v>218</v>
      </c>
      <c r="H791" s="33" t="s">
        <v>57</v>
      </c>
      <c r="I791" s="45" t="s">
        <v>1065</v>
      </c>
      <c r="J791" s="23" t="s">
        <v>1065</v>
      </c>
      <c r="K7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Row],[Раздел]],G790)),$D$12),CONCATENATE("[SPOILER=",Таблица1[[#This Row],[Раздел]],"]"),""),IF(EXACT(Таблица1[[#This Row],[Подраздел]],H790),"",CONCATENATE(IF(ISBLANK(Таблица1[[#This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Row],[Подраздел]],H792),"",CONCATENATE("[/LIST]",IF(ISBLANK(Таблица1[[#This Row],[Подраздел]]),"","[/SPOILER]"),IF(AND(NOT(EXACT(Таблица1[[#This Row],[Раздел]],G792)),$D$12),"[/SPOILER]",)))))</f>
        <v>[*][B][COLOR=Gray][F3D][/COLOR][/B] [URL=http://promebelclub.ru/forum/showthread.php?p=149154&amp;postcount=419]Мойка Franke ETN 611-56. [/URL]</v>
      </c>
      <c r="L791" s="33">
        <f>LEN(Таблица1[[#This Row],[Код]])</f>
        <v>139</v>
      </c>
    </row>
    <row r="792" spans="1:12" x14ac:dyDescent="0.25">
      <c r="A792" s="18" t="str">
        <f>IF(OR(AND(Таблица1[[#This Row],[ID сообщения]]=B791,Таблица1[[#This Row],[№ в теме]]=C791),AND(NOT(Таблица1[[#This Row],[ID сообщения]]=B791),NOT(Таблица1[[#This Row],[№ в теме]]=C791))),"",FALSE)</f>
        <v/>
      </c>
      <c r="B792" s="30">
        <f>1*MID(Таблица1[[#This Row],[Ссылка]],FIND("=",Таблица1[[#This Row],[Ссылка]])+1,FIND("&amp;",Таблица1[[#This Row],[Ссылка]])-FIND("=",Таблица1[[#This Row],[Ссылка]])-1)</f>
        <v>220666</v>
      </c>
      <c r="C792" s="30">
        <f>1*MID(Таблица1[[#This Row],[Ссылка]],FIND("&amp;",Таблица1[[#This Row],[Ссылка]])+11,LEN(Таблица1[[#This Row],[Ссылка]])-FIND("&amp;",Таблица1[[#This Row],[Ссылка]])+10)</f>
        <v>570</v>
      </c>
      <c r="D792" s="52" t="s">
        <v>331</v>
      </c>
      <c r="E792" s="33" t="s">
        <v>1602</v>
      </c>
      <c r="F792" s="46" t="s">
        <v>1093</v>
      </c>
      <c r="G792" s="33" t="s">
        <v>218</v>
      </c>
      <c r="H792" s="44" t="s">
        <v>57</v>
      </c>
      <c r="I792" s="45" t="s">
        <v>1065</v>
      </c>
      <c r="J792" s="23" t="s">
        <v>1065</v>
      </c>
      <c r="K7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Row],[Раздел]],G791)),$D$12),CONCATENATE("[SPOILER=",Таблица1[[#This Row],[Раздел]],"]"),""),IF(EXACT(Таблица1[[#This Row],[Подраздел]],H791),"",CONCATENATE(IF(ISBLANK(Таблица1[[#This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Row],[Подраздел]],H793),"",CONCATENATE("[/LIST]",IF(ISBLANK(Таблица1[[#This Row],[Подраздел]]),"","[/SPOILER]"),IF(AND(NOT(EXACT(Таблица1[[#This Row],[Раздел]],G793)),$D$12),"[/SPOILER]",)))))</f>
        <v>[*][B][COLOR=Silver][FRW][/COLOR][/B] [URL=http://promebelclub.ru/forum/showthread.php?p=220666&amp;postcount=570]Мойка Horizont D-100 S [/URL]</v>
      </c>
      <c r="L792" s="33">
        <f>LEN(Таблица1[[#This Row],[Код]])</f>
        <v>139</v>
      </c>
    </row>
    <row r="793" spans="1:12" x14ac:dyDescent="0.25">
      <c r="A793" s="61" t="str">
        <f>IF(OR(AND(Таблица1[[#This Row],[ID сообщения]]=B792,Таблица1[[#This Row],[№ в теме]]=C792),AND(NOT(Таблица1[[#This Row],[ID сообщения]]=B792),NOT(Таблица1[[#This Row],[№ в теме]]=C792))),"",FALSE)</f>
        <v/>
      </c>
      <c r="B793" s="33">
        <f>1*MID(Таблица1[[#This Row],[Ссылка]],FIND("=",Таблица1[[#This Row],[Ссылка]])+1,FIND("&amp;",Таблица1[[#This Row],[Ссылка]])-FIND("=",Таблица1[[#This Row],[Ссылка]])-1)</f>
        <v>324894</v>
      </c>
      <c r="C793" s="33">
        <f>1*MID(Таблица1[[#This Row],[Ссылка]],FIND("&amp;",Таблица1[[#This Row],[Ссылка]])+11,LEN(Таблица1[[#This Row],[Ссылка]])-FIND("&amp;",Таблица1[[#This Row],[Ссылка]])+10)</f>
        <v>862</v>
      </c>
      <c r="D793" s="53" t="s">
        <v>164</v>
      </c>
      <c r="E793" s="33" t="s">
        <v>1603</v>
      </c>
      <c r="F793" s="46" t="s">
        <v>1096</v>
      </c>
      <c r="G793" s="47" t="s">
        <v>218</v>
      </c>
      <c r="H793" s="33" t="s">
        <v>57</v>
      </c>
      <c r="I793" s="45" t="s">
        <v>1065</v>
      </c>
      <c r="J793" s="23" t="s">
        <v>1065</v>
      </c>
      <c r="K7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Row],[Раздел]],G792)),$D$12),CONCATENATE("[SPOILER=",Таблица1[[#This Row],[Раздел]],"]"),""),IF(EXACT(Таблица1[[#This Row],[Подраздел]],H792),"",CONCATENATE(IF(ISBLANK(Таблица1[[#This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Row],[Подраздел]],H794),"",CONCATENATE("[/LIST]",IF(ISBLANK(Таблица1[[#This Row],[Подраздел]]),"","[/SPOILER]"),IF(AND(NOT(EXACT(Таблица1[[#This Row],[Раздел]],G794)),$D$12),"[/SPOILER]",)))))</f>
        <v>[*][B][COLOR=DeepSkyBlue][FR3D][/COLOR][/B] [URL=http://promebelclub.ru/forum/showthread.php?p=324894&amp;postcount=862]Мойка LT-615 500 15GT [/URL]</v>
      </c>
      <c r="L793" s="33">
        <f>LEN(Таблица1[[#This Row],[Код]])</f>
        <v>144</v>
      </c>
    </row>
    <row r="794" spans="1:12" x14ac:dyDescent="0.25">
      <c r="A794" s="63" t="str">
        <f>IF(OR(AND(Таблица1[[#This Row],[ID сообщения]]=B793,Таблица1[[#This Row],[№ в теме]]=C793),AND(NOT(Таблица1[[#This Row],[ID сообщения]]=B793),NOT(Таблица1[[#This Row],[№ в теме]]=C793))),"",FALSE)</f>
        <v/>
      </c>
      <c r="B794" s="33">
        <f>1*MID(Таблица1[[#This Row],[Ссылка]],FIND("=",Таблица1[[#This Row],[Ссылка]])+1,FIND("&amp;",Таблица1[[#This Row],[Ссылка]])-FIND("=",Таблица1[[#This Row],[Ссылка]])-1)</f>
        <v>289441</v>
      </c>
      <c r="C794" s="33">
        <f>1*MID(Таблица1[[#This Row],[Ссылка]],FIND("&amp;",Таблица1[[#This Row],[Ссылка]])+11,LEN(Таблица1[[#This Row],[Ссылка]])-FIND("&amp;",Таблица1[[#This Row],[Ссылка]])+10)</f>
        <v>743</v>
      </c>
      <c r="D794" s="53" t="s">
        <v>699</v>
      </c>
      <c r="E794" s="33" t="s">
        <v>700</v>
      </c>
      <c r="F794" s="46"/>
      <c r="G794" s="33" t="s">
        <v>218</v>
      </c>
      <c r="H794" s="44" t="s">
        <v>57</v>
      </c>
      <c r="I794" s="45" t="s">
        <v>1065</v>
      </c>
      <c r="J794" s="23" t="s">
        <v>1065</v>
      </c>
      <c r="K7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Row],[Раздел]],G793)),$D$12),CONCATENATE("[SPOILER=",Таблица1[[#This Row],[Раздел]],"]"),""),IF(EXACT(Таблица1[[#This Row],[Подраздел]],H793),"",CONCATENATE(IF(ISBLANK(Таблица1[[#This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Row],[Подраздел]],H795),"",CONCATENATE("[/LIST]",IF(ISBLANK(Таблица1[[#This Row],[Подраздел]]),"","[/SPOILER]"),IF(AND(NOT(EXACT(Таблица1[[#This Row],[Раздел]],G795)),$D$12),"[/SPOILER]",)))))</f>
        <v>[*][URL=http://promebelclub.ru/forum/showthread.php?p=289441&amp;postcount=743]Мойка Polar-PXN 651-78[/URL]</v>
      </c>
      <c r="L794" s="33">
        <f>LEN(Таблица1[[#This Row],[Код]])</f>
        <v>103</v>
      </c>
    </row>
    <row r="795" spans="1:12" s="19" customFormat="1" x14ac:dyDescent="0.25">
      <c r="A795" s="73" t="str">
        <f>IF(OR(AND(Таблица1[[#This Row],[ID сообщения]]=B794,Таблица1[[#This Row],[№ в теме]]=C794),AND(NOT(Таблица1[[#This Row],[ID сообщения]]=B794),NOT(Таблица1[[#This Row],[№ в теме]]=C794))),"",FALSE)</f>
        <v/>
      </c>
      <c r="B795" s="33">
        <f>1*MID(Таблица1[[#This Row],[Ссылка]],FIND("=",Таблица1[[#This Row],[Ссылка]])+1,FIND("&amp;",Таблица1[[#This Row],[Ссылка]])-FIND("=",Таблица1[[#This Row],[Ссылка]])-1)</f>
        <v>289542</v>
      </c>
      <c r="C795" s="33">
        <f>1*MID(Таблица1[[#This Row],[Ссылка]],FIND("&amp;",Таблица1[[#This Row],[Ссылка]])+11,LEN(Таблица1[[#This Row],[Ссылка]])-FIND("&amp;",Таблица1[[#This Row],[Ссылка]])+10)</f>
        <v>744</v>
      </c>
      <c r="D795" s="53" t="s">
        <v>701</v>
      </c>
      <c r="E795" s="33" t="s">
        <v>700</v>
      </c>
      <c r="F795" s="46"/>
      <c r="G795" s="33" t="s">
        <v>218</v>
      </c>
      <c r="H795" s="44" t="s">
        <v>57</v>
      </c>
      <c r="I795" s="45" t="s">
        <v>1065</v>
      </c>
      <c r="J795" s="23" t="s">
        <v>1065</v>
      </c>
      <c r="K7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Row],[Раздел]],G794)),$D$12),CONCATENATE("[SPOILER=",Таблица1[[#This Row],[Раздел]],"]"),""),IF(EXACT(Таблица1[[#This Row],[Подраздел]],H794),"",CONCATENATE(IF(ISBLANK(Таблица1[[#This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Row],[Подраздел]],H796),"",CONCATENATE("[/LIST]",IF(ISBLANK(Таблица1[[#This Row],[Подраздел]]),"","[/SPOILER]"),IF(AND(NOT(EXACT(Таблица1[[#This Row],[Раздел]],G796)),$D$12),"[/SPOILER]",)))))</f>
        <v>[*][URL=http://promebelclub.ru/forum/showthread.php?p=289542&amp;postcount=744]Мойка Polar-PXN 651-78[/URL]</v>
      </c>
      <c r="L795" s="33">
        <f>LEN(Таблица1[[#This Row],[Код]])</f>
        <v>103</v>
      </c>
    </row>
    <row r="796" spans="1:12" s="19" customFormat="1" x14ac:dyDescent="0.25">
      <c r="A796" s="18" t="str">
        <f>IF(OR(AND(Таблица1[[#This Row],[ID сообщения]]=B795,Таблица1[[#This Row],[№ в теме]]=C795),AND(NOT(Таблица1[[#This Row],[ID сообщения]]=B795),NOT(Таблица1[[#This Row],[№ в теме]]=C795))),"",FALSE)</f>
        <v/>
      </c>
      <c r="B796" s="30">
        <f>1*MID(Таблица1[[#This Row],[Ссылка]],FIND("=",Таблица1[[#This Row],[Ссылка]])+1,FIND("&amp;",Таблица1[[#This Row],[Ссылка]])-FIND("=",Таблица1[[#This Row],[Ссылка]])-1)</f>
        <v>43266</v>
      </c>
      <c r="C796" s="30">
        <f>1*MID(Таблица1[[#This Row],[Ссылка]],FIND("&amp;",Таблица1[[#This Row],[Ссылка]])+11,LEN(Таблица1[[#This Row],[Ссылка]])-FIND("&amp;",Таблица1[[#This Row],[Ссылка]])+10)</f>
        <v>182</v>
      </c>
      <c r="D796" s="52" t="s">
        <v>551</v>
      </c>
      <c r="E796" s="33" t="s">
        <v>552</v>
      </c>
      <c r="F796" s="46"/>
      <c r="G796" s="33" t="s">
        <v>218</v>
      </c>
      <c r="H796" s="33" t="s">
        <v>57</v>
      </c>
      <c r="I796" s="45" t="s">
        <v>1065</v>
      </c>
      <c r="J796" s="23" t="s">
        <v>1065</v>
      </c>
      <c r="K7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Row],[Раздел]],G795)),$D$12),CONCATENATE("[SPOILER=",Таблица1[[#This Row],[Раздел]],"]"),""),IF(EXACT(Таблица1[[#This Row],[Подраздел]],H795),"",CONCATENATE(IF(ISBLANK(Таблица1[[#This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Row],[Подраздел]],H797),"",CONCATENATE("[/LIST]",IF(ISBLANK(Таблица1[[#This Row],[Подраздел]]),"","[/SPOILER]"),IF(AND(NOT(EXACT(Таблица1[[#This Row],[Раздел]],G797)),$D$12),"[/SPOILER]",)))))</f>
        <v>[*][URL=http://promebelclub.ru/forum/showthread.php?p=43266&amp;postcount=182]Мойка Reginox Commodore L1.5[/URL]</v>
      </c>
      <c r="L796" s="33">
        <f>LEN(Таблица1[[#This Row],[Код]])</f>
        <v>108</v>
      </c>
    </row>
    <row r="797" spans="1:12" x14ac:dyDescent="0.25">
      <c r="A797" s="18" t="str">
        <f>IF(OR(AND(Таблица1[[#This Row],[ID сообщения]]=B796,Таблица1[[#This Row],[№ в теме]]=C796),AND(NOT(Таблица1[[#This Row],[ID сообщения]]=B796),NOT(Таблица1[[#This Row],[№ в теме]]=C796))),"",FALSE)</f>
        <v/>
      </c>
      <c r="B797" s="30">
        <f>1*MID(Таблица1[[#This Row],[Ссылка]],FIND("=",Таблица1[[#This Row],[Ссылка]])+1,FIND("&amp;",Таблица1[[#This Row],[Ссылка]])-FIND("=",Таблица1[[#This Row],[Ссылка]])-1)</f>
        <v>220666</v>
      </c>
      <c r="C797" s="30">
        <f>1*MID(Таблица1[[#This Row],[Ссылка]],FIND("&amp;",Таблица1[[#This Row],[Ссылка]])+11,LEN(Таблица1[[#This Row],[Ссылка]])-FIND("&amp;",Таблица1[[#This Row],[Ссылка]])+10)</f>
        <v>570</v>
      </c>
      <c r="D797" s="52" t="s">
        <v>331</v>
      </c>
      <c r="E797" s="33" t="s">
        <v>1604</v>
      </c>
      <c r="F797" s="46" t="s">
        <v>1093</v>
      </c>
      <c r="G797" s="33" t="s">
        <v>218</v>
      </c>
      <c r="H797" s="44" t="s">
        <v>57</v>
      </c>
      <c r="I797" s="45" t="s">
        <v>1065</v>
      </c>
      <c r="J797" s="23" t="s">
        <v>1065</v>
      </c>
      <c r="K7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Row],[Раздел]],G796)),$D$12),CONCATENATE("[SPOILER=",Таблица1[[#This Row],[Раздел]],"]"),""),IF(EXACT(Таблица1[[#This Row],[Подраздел]],H796),"",CONCATENATE(IF(ISBLANK(Таблица1[[#This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Row],[Подраздел]],H798),"",CONCATENATE("[/LIST]",IF(ISBLANK(Таблица1[[#This Row],[Подраздел]]),"","[/SPOILER]"),IF(AND(NOT(EXACT(Таблица1[[#This Row],[Раздел]],G798)),$D$12),"[/SPOILER]",)))))</f>
        <v>[*][B][COLOR=Silver][FRW][/COLOR][/B] [URL=http://promebelclub.ru/forum/showthread.php?p=220666&amp;postcount=570]Мойка Schock Classic круглая [/URL]</v>
      </c>
      <c r="L797" s="33">
        <f>LEN(Таблица1[[#This Row],[Код]])</f>
        <v>145</v>
      </c>
    </row>
    <row r="798" spans="1:12" x14ac:dyDescent="0.25">
      <c r="A798" s="73" t="str">
        <f>IF(OR(AND(Таблица1[[#This Row],[ID сообщения]]=B797,Таблица1[[#This Row],[№ в теме]]=C797),AND(NOT(Таблица1[[#This Row],[ID сообщения]]=B797),NOT(Таблица1[[#This Row],[№ в теме]]=C797))),"",FALSE)</f>
        <v/>
      </c>
      <c r="B798" s="33">
        <f>1*MID(Таблица1[[#This Row],[Ссылка]],FIND("=",Таблица1[[#This Row],[Ссылка]])+1,FIND("&amp;",Таблица1[[#This Row],[Ссылка]])-FIND("=",Таблица1[[#This Row],[Ссылка]])-1)</f>
        <v>15558</v>
      </c>
      <c r="C798" s="33">
        <f>1*MID(Таблица1[[#This Row],[Ссылка]],FIND("&amp;",Таблица1[[#This Row],[Ссылка]])+11,LEN(Таблица1[[#This Row],[Ссылка]])-FIND("&amp;",Таблица1[[#This Row],[Ссылка]])+10)</f>
        <v>89</v>
      </c>
      <c r="D798" s="55" t="s">
        <v>938</v>
      </c>
      <c r="E798" s="33" t="s">
        <v>1605</v>
      </c>
      <c r="F798" s="46" t="s">
        <v>1094</v>
      </c>
      <c r="G798" s="47" t="s">
        <v>218</v>
      </c>
      <c r="H798" s="33" t="s">
        <v>57</v>
      </c>
      <c r="I798" s="45" t="s">
        <v>1065</v>
      </c>
      <c r="J798" s="23" t="s">
        <v>1065</v>
      </c>
      <c r="K7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Row],[Раздел]],G797)),$D$12),CONCATENATE("[SPOILER=",Таблица1[[#This Row],[Раздел]],"]"),""),IF(EXACT(Таблица1[[#This Row],[Подраздел]],H797),"",CONCATENATE(IF(ISBLANK(Таблица1[[#This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Row],[Подраздел]],H799),"",CONCATENATE("[/LIST]",IF(ISBLANK(Таблица1[[#This Row],[Подраздел]]),"","[/SPOILER]"),IF(AND(NOT(EXACT(Таблица1[[#This Row],[Раздел]],G799)),$D$12),"[/SPOILER]",)))))</f>
        <v>[*][B][COLOR=Black][LDW][/COLOR][/B] [URL=http://promebelclub.ru/forum/showthread.php?p=15558&amp;postcount=89]Мойка SINGL 45 овал левая, слив 3,5 [/URL]</v>
      </c>
      <c r="L798" s="33">
        <f>LEN(Таблица1[[#This Row],[Код]])</f>
        <v>149</v>
      </c>
    </row>
    <row r="799" spans="1:12" x14ac:dyDescent="0.25">
      <c r="A799" s="18" t="str">
        <f>IF(OR(AND(Таблица1[[#This Row],[ID сообщения]]=B774,Таблица1[[#This Row],[№ в теме]]=C774),AND(NOT(Таблица1[[#This Row],[ID сообщения]]=B774),NOT(Таблица1[[#This Row],[№ в теме]]=C774))),"",FALSE)</f>
        <v/>
      </c>
      <c r="B799" s="30">
        <f>1*MID(Таблица1[[#This Row],[Ссылка]],FIND("=",Таблица1[[#This Row],[Ссылка]])+1,FIND("&amp;",Таблица1[[#This Row],[Ссылка]])-FIND("=",Таблица1[[#This Row],[Ссылка]])-1)</f>
        <v>145594</v>
      </c>
      <c r="C799" s="30">
        <f>1*MID(Таблица1[[#This Row],[Ссылка]],FIND("&amp;",Таблица1[[#This Row],[Ссылка]])+11,LEN(Таблица1[[#This Row],[Ссылка]])-FIND("&amp;",Таблица1[[#This Row],[Ссылка]])+10)</f>
        <v>405</v>
      </c>
      <c r="D799" s="55" t="s">
        <v>977</v>
      </c>
      <c r="E799" s="48" t="s">
        <v>1025</v>
      </c>
      <c r="F799" s="65"/>
      <c r="G799" s="33" t="s">
        <v>218</v>
      </c>
      <c r="H799" s="33" t="s">
        <v>57</v>
      </c>
      <c r="I799" s="45" t="s">
        <v>1065</v>
      </c>
      <c r="J799" s="23" t="s">
        <v>1065</v>
      </c>
      <c r="K7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Row],[Раздел]],G798)),$D$12),CONCATENATE("[SPOILER=",Таблица1[[#This Row],[Раздел]],"]"),""),IF(EXACT(Таблица1[[#This Row],[Подраздел]],H798),"",CONCATENATE(IF(ISBLANK(Таблица1[[#This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Row],[Подраздел]],H800),"",CONCATENATE("[/LIST]",IF(ISBLANK(Таблица1[[#This Row],[Подраздел]]),"","[/SPOILER]"),IF(AND(NOT(EXACT(Таблица1[[#This Row],[Раздел]],G800)),$D$12),"[/SPOILER]",)))))</f>
        <v>[*][URL=http://promebelclub.ru/forum/showthread.php?p=145594&amp;postcount=405]Мойка Teka Astral 80 E-TG, Teka Stylo 1B[/URL]</v>
      </c>
      <c r="L799" s="33">
        <f>LEN(Таблица1[[#This Row],[Код]])</f>
        <v>121</v>
      </c>
    </row>
    <row r="800" spans="1:12" x14ac:dyDescent="0.25">
      <c r="A800" s="18" t="str">
        <f>IF(OR(AND(Таблица1[[#This Row],[ID сообщения]]=B765,Таблица1[[#This Row],[№ в теме]]=C765),AND(NOT(Таблица1[[#This Row],[ID сообщения]]=B765),NOT(Таблица1[[#This Row],[№ в теме]]=C765))),"",FALSE)</f>
        <v/>
      </c>
      <c r="B800" s="30">
        <f>1*MID(Таблица1[[#This Row],[Ссылка]],FIND("=",Таблица1[[#This Row],[Ссылка]])+1,FIND("&amp;",Таблица1[[#This Row],[Ссылка]])-FIND("=",Таблица1[[#This Row],[Ссылка]])-1)</f>
        <v>147367</v>
      </c>
      <c r="C800" s="30">
        <f>1*MID(Таблица1[[#This Row],[Ссылка]],FIND("&amp;",Таблица1[[#This Row],[Ссылка]])+11,LEN(Таблица1[[#This Row],[Ссылка]])-FIND("&amp;",Таблица1[[#This Row],[Ссылка]])+10)</f>
        <v>409</v>
      </c>
      <c r="D800" s="52" t="s">
        <v>988</v>
      </c>
      <c r="E800" s="33" t="s">
        <v>1606</v>
      </c>
      <c r="F800" s="46" t="s">
        <v>1096</v>
      </c>
      <c r="G800" s="33" t="s">
        <v>218</v>
      </c>
      <c r="H800" s="33" t="s">
        <v>57</v>
      </c>
      <c r="I800" s="45" t="s">
        <v>1065</v>
      </c>
      <c r="J800" s="23" t="s">
        <v>1065</v>
      </c>
      <c r="K8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Row],[Раздел]],G799)),$D$12),CONCATENATE("[SPOILER=",Таблица1[[#This Row],[Раздел]],"]"),""),IF(EXACT(Таблица1[[#This Row],[Подраздел]],H799),"",CONCATENATE(IF(ISBLANK(Таблица1[[#This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Row],[Подраздел]],H801),"",CONCATENATE("[/LIST]",IF(ISBLANK(Таблица1[[#This Row],[Подраздел]]),"","[/SPOILER]"),IF(AND(NOT(EXACT(Таблица1[[#This Row],[Раздел]],G801)),$D$12),"[/SPOILER]",)))))</f>
        <v>[*][B][COLOR=DeepSkyBlue][FR3D][/COLOR][/B] [URL=http://promebelclub.ru/forum/showthread.php?p=147367&amp;postcount=409]Мойка Telma Futura 83.20 [/URL]</v>
      </c>
      <c r="L800" s="33">
        <f>LEN(Таблица1[[#This Row],[Код]])</f>
        <v>147</v>
      </c>
    </row>
    <row r="801" spans="1:12" x14ac:dyDescent="0.25">
      <c r="A801" s="63" t="str">
        <f>IF(OR(AND(Таблица1[[#This Row],[ID сообщения]]=B800,Таблица1[[#This Row],[№ в теме]]=C800),AND(NOT(Таблица1[[#This Row],[ID сообщения]]=B800),NOT(Таблица1[[#This Row],[№ в теме]]=C800))),"",FALSE)</f>
        <v/>
      </c>
      <c r="B801" s="33">
        <f>1*MID(Таблица1[[#This Row],[Ссылка]],FIND("=",Таблица1[[#This Row],[Ссылка]])+1,FIND("&amp;",Таблица1[[#This Row],[Ссылка]])-FIND("=",Таблица1[[#This Row],[Ссылка]])-1)</f>
        <v>15558</v>
      </c>
      <c r="C801" s="33">
        <f>1*MID(Таблица1[[#This Row],[Ссылка]],FIND("&amp;",Таблица1[[#This Row],[Ссылка]])+11,LEN(Таблица1[[#This Row],[Ссылка]])-FIND("&amp;",Таблица1[[#This Row],[Ссылка]])+10)</f>
        <v>89</v>
      </c>
      <c r="D801" s="52" t="s">
        <v>938</v>
      </c>
      <c r="E801" s="33" t="s">
        <v>1607</v>
      </c>
      <c r="F801" s="46" t="s">
        <v>1094</v>
      </c>
      <c r="G801" s="47" t="s">
        <v>218</v>
      </c>
      <c r="H801" s="33" t="s">
        <v>57</v>
      </c>
      <c r="I801" s="45" t="s">
        <v>1065</v>
      </c>
      <c r="J801" s="46" t="s">
        <v>471</v>
      </c>
      <c r="K8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Row],[Раздел]],G800)),$D$12),CONCATENATE("[SPOILER=",Таблица1[[#This Row],[Раздел]],"]"),""),IF(EXACT(Таблица1[[#This Row],[Подраздел]],H800),"",CONCATENATE(IF(ISBLANK(Таблица1[[#This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Row],[Подраздел]],H802),"",CONCATENATE("[/LIST]",IF(ISBLANK(Таблица1[[#This Row],[Подраздел]]),"","[/SPOILER]"),IF(AND(NOT(EXACT(Таблица1[[#This Row],[Раздел]],G802)),$D$12),"[/SPOILER]",)))))</f>
        <v>[*][B][COLOR=Black][LDW][/COLOR][/B] [URL=http://promebelclub.ru/forum/showthread.php?p=15558&amp;postcount=89]Мойка врезная PIX611 левая [/URL]</v>
      </c>
      <c r="L801" s="33">
        <f>LEN(Таблица1[[#This Row],[Код]])</f>
        <v>140</v>
      </c>
    </row>
    <row r="802" spans="1:12" x14ac:dyDescent="0.25">
      <c r="A802" s="73" t="str">
        <f>IF(OR(AND(Таблица1[[#This Row],[ID сообщения]]=B801,Таблица1[[#This Row],[№ в теме]]=C801),AND(NOT(Таблица1[[#This Row],[ID сообщения]]=B801),NOT(Таблица1[[#This Row],[№ в теме]]=C801))),"",FALSE)</f>
        <v/>
      </c>
      <c r="B802" s="33">
        <f>1*MID(Таблица1[[#This Row],[Ссылка]],FIND("=",Таблица1[[#This Row],[Ссылка]])+1,FIND("&amp;",Таблица1[[#This Row],[Ссылка]])-FIND("=",Таблица1[[#This Row],[Ссылка]])-1)</f>
        <v>316691</v>
      </c>
      <c r="C802" s="33">
        <f>1*MID(Таблица1[[#This Row],[Ссылка]],FIND("&amp;",Таблица1[[#This Row],[Ссылка]])+11,LEN(Таблица1[[#This Row],[Ссылка]])-FIND("&amp;",Таблица1[[#This Row],[Ссылка]])+10)</f>
        <v>842</v>
      </c>
      <c r="D802" s="53" t="s">
        <v>153</v>
      </c>
      <c r="E802" s="33" t="s">
        <v>1608</v>
      </c>
      <c r="F802" s="46" t="s">
        <v>1095</v>
      </c>
      <c r="G802" s="47" t="s">
        <v>218</v>
      </c>
      <c r="H802" s="33" t="s">
        <v>57</v>
      </c>
      <c r="I802" s="45" t="s">
        <v>1065</v>
      </c>
      <c r="J802" s="23" t="s">
        <v>1065</v>
      </c>
      <c r="K8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Row],[Раздел]],G801)),$D$12),CONCATENATE("[SPOILER=",Таблица1[[#This Row],[Раздел]],"]"),""),IF(EXACT(Таблица1[[#This Row],[Подраздел]],H801),"",CONCATENATE(IF(ISBLANK(Таблица1[[#This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Row],[Подраздел]],H803),"",CONCATENATE("[/LIST]",IF(ISBLANK(Таблица1[[#This Row],[Подраздел]]),"","[/SPOILER]"),IF(AND(NOT(EXACT(Таблица1[[#This Row],[Раздел]],G803)),$D$12),"[/SPOILER]",)))))</f>
        <v>[*][B][COLOR=Gray][F3D][/COLOR][/B] [URL=http://promebelclub.ru/forum/showthread.php?p=316691&amp;postcount=842]Мойка врезная с сушкой Moer №766 [/URL]</v>
      </c>
      <c r="L802" s="33">
        <f>LEN(Таблица1[[#This Row],[Код]])</f>
        <v>147</v>
      </c>
    </row>
    <row r="803" spans="1:12" x14ac:dyDescent="0.25">
      <c r="A803" s="18" t="str">
        <f>IF(OR(AND(Таблица1[[#This Row],[ID сообщения]]=B802,Таблица1[[#This Row],[№ в теме]]=C802),AND(NOT(Таблица1[[#This Row],[ID сообщения]]=B802),NOT(Таблица1[[#This Row],[№ в теме]]=C802))),"",FALSE)</f>
        <v/>
      </c>
      <c r="B803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803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803" s="52" t="s">
        <v>793</v>
      </c>
      <c r="E803" s="33" t="s">
        <v>1609</v>
      </c>
      <c r="F803" s="46" t="s">
        <v>1093</v>
      </c>
      <c r="G803" s="33" t="s">
        <v>218</v>
      </c>
      <c r="H803" s="44" t="s">
        <v>57</v>
      </c>
      <c r="I803" s="45" t="s">
        <v>1065</v>
      </c>
      <c r="J803" s="46" t="s">
        <v>471</v>
      </c>
      <c r="K8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Row],[Раздел]],G802)),$D$12),CONCATENATE("[SPOILER=",Таблица1[[#This Row],[Раздел]],"]"),""),IF(EXACT(Таблица1[[#This Row],[Подраздел]],H802),"",CONCATENATE(IF(ISBLANK(Таблица1[[#This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Row],[Подраздел]],H804),"",CONCATENATE("[/LIST]",IF(ISBLANK(Таблица1[[#This Row],[Подраздел]]),"","[/SPOILER]"),IF(AND(NOT(EXACT(Таблица1[[#This Row],[Раздел]],G804)),$D$12),"[/SPOILER]",)))))</f>
        <v>[*][B][COLOR=Silver][FRW][/COLOR][/B] [URL=http://promebelclub.ru/forum/showthread.php?p=7828&amp;postcount=46]Мойка и смеситель [/URL]</v>
      </c>
      <c r="L803" s="33">
        <f>LEN(Таблица1[[#This Row],[Код]])</f>
        <v>131</v>
      </c>
    </row>
    <row r="804" spans="1:12" x14ac:dyDescent="0.25">
      <c r="A804" s="18" t="str">
        <f>IF(OR(AND(Таблица1[[#This Row],[ID сообщения]]=B792,Таблица1[[#This Row],[№ в теме]]=C792),AND(NOT(Таблица1[[#This Row],[ID сообщения]]=B792),NOT(Таблица1[[#This Row],[№ в теме]]=C792))),"",FALSE)</f>
        <v/>
      </c>
      <c r="B804" s="30">
        <f>1*MID(Таблица1[[#This Row],[Ссылка]],FIND("=",Таблица1[[#This Row],[Ссылка]])+1,FIND("&amp;",Таблица1[[#This Row],[Ссылка]])-FIND("=",Таблица1[[#This Row],[Ссылка]])-1)</f>
        <v>138095</v>
      </c>
      <c r="C804" s="30">
        <f>1*MID(Таблица1[[#This Row],[Ссылка]],FIND("&amp;",Таблица1[[#This Row],[Ссылка]])+11,LEN(Таблица1[[#This Row],[Ссылка]])-FIND("&amp;",Таблица1[[#This Row],[Ссылка]])+10)</f>
        <v>381</v>
      </c>
      <c r="D804" s="52" t="s">
        <v>967</v>
      </c>
      <c r="E804" s="48" t="s">
        <v>1610</v>
      </c>
      <c r="F804" s="65" t="s">
        <v>1096</v>
      </c>
      <c r="G804" s="33" t="s">
        <v>218</v>
      </c>
      <c r="H804" s="33" t="s">
        <v>57</v>
      </c>
      <c r="I804" s="45" t="s">
        <v>1065</v>
      </c>
      <c r="J804" s="23" t="s">
        <v>1065</v>
      </c>
      <c r="K8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Row],[Раздел]],G803)),$D$12),CONCATENATE("[SPOILER=",Таблица1[[#This Row],[Раздел]],"]"),""),IF(EXACT(Таблица1[[#This Row],[Подраздел]],H803),"",CONCATENATE(IF(ISBLANK(Таблица1[[#This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Row],[Подраздел]],H805),"",CONCATENATE("[/LIST]",IF(ISBLANK(Таблица1[[#This Row],[Подраздел]]),"","[/SPOILER]"),IF(AND(NOT(EXACT(Таблица1[[#This Row],[Раздел]],G805)),$D$12),"[/SPOILER]",)))))</f>
        <v>[*][B][COLOR=DeepSkyBlue][FR3D][/COLOR][/B] [URL=http://promebelclub.ru/forum/showthread.php?p=138095&amp;postcount=381]Мойка и смеситель Franke [/URL]</v>
      </c>
      <c r="L804" s="33">
        <f>LEN(Таблица1[[#This Row],[Код]])</f>
        <v>147</v>
      </c>
    </row>
    <row r="805" spans="1:12" x14ac:dyDescent="0.25">
      <c r="A805" s="73" t="str">
        <f>IF(OR(AND(Таблица1[[#This Row],[ID сообщения]]=B804,Таблица1[[#This Row],[№ в теме]]=C804),AND(NOT(Таблица1[[#This Row],[ID сообщения]]=B804),NOT(Таблица1[[#This Row],[№ в теме]]=C804))),"",FALSE)</f>
        <v/>
      </c>
      <c r="B805" s="33">
        <f>1*MID(Таблица1[[#This Row],[Ссылка]],FIND("=",Таблица1[[#This Row],[Ссылка]])+1,FIND("&amp;",Таблица1[[#This Row],[Ссылка]])-FIND("=",Таблица1[[#This Row],[Ссылка]])-1)</f>
        <v>14218</v>
      </c>
      <c r="C805" s="33">
        <f>1*MID(Таблица1[[#This Row],[Ссылка]],FIND("&amp;",Таблица1[[#This Row],[Ссылка]])+11,LEN(Таблица1[[#This Row],[Ссылка]])-FIND("&amp;",Таблица1[[#This Row],[Ссылка]])+10)</f>
        <v>86</v>
      </c>
      <c r="D805" s="52" t="s">
        <v>937</v>
      </c>
      <c r="E805" s="33" t="s">
        <v>1611</v>
      </c>
      <c r="F805" s="46" t="s">
        <v>1094</v>
      </c>
      <c r="G805" s="47" t="s">
        <v>218</v>
      </c>
      <c r="H805" s="33" t="s">
        <v>57</v>
      </c>
      <c r="I805" s="45" t="s">
        <v>1065</v>
      </c>
      <c r="J805" s="23" t="s">
        <v>1065</v>
      </c>
      <c r="K8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Row],[Раздел]],G804)),$D$12),CONCATENATE("[SPOILER=",Таблица1[[#This Row],[Раздел]],"]"),""),IF(EXACT(Таблица1[[#This Row],[Подраздел]],H804),"",CONCATENATE(IF(ISBLANK(Таблица1[[#This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Row],[Подраздел]],H806),"",CONCATENATE("[/LIST]",IF(ISBLANK(Таблица1[[#This Row],[Подраздел]]),"","[/SPOILER]"),IF(AND(NOT(EXACT(Таблица1[[#This Row],[Раздел]],G806)),$D$12),"[/SPOILER]",)))))</f>
        <v>[*][B][COLOR=Black][LDW][/COLOR][/B] [URL=http://promebelclub.ru/forum/showthread.php?p=14218&amp;postcount=86]Мойка накладная 800 [/URL]</v>
      </c>
      <c r="L805" s="33">
        <f>LEN(Таблица1[[#This Row],[Код]])</f>
        <v>133</v>
      </c>
    </row>
    <row r="806" spans="1:12" x14ac:dyDescent="0.25">
      <c r="A806" s="25" t="str">
        <f>IF(OR(AND(Таблица1[[#This Row],[ID сообщения]]=B805,Таблица1[[#This Row],[№ в теме]]=C805),AND(NOT(Таблица1[[#This Row],[ID сообщения]]=B805),NOT(Таблица1[[#This Row],[№ в теме]]=C805))),"",FALSE)</f>
        <v/>
      </c>
      <c r="B806" s="32">
        <f>1*MID(Таблица1[[#This Row],[Ссылка]],FIND("=",Таблица1[[#This Row],[Ссылка]])+1,FIND("&amp;",Таблица1[[#This Row],[Ссылка]])-FIND("=",Таблица1[[#This Row],[Ссылка]])-1)</f>
        <v>134027</v>
      </c>
      <c r="C806" s="32">
        <f>1*MID(Таблица1[[#This Row],[Ссылка]],FIND("&amp;",Таблица1[[#This Row],[Ссылка]])+11,LEN(Таблица1[[#This Row],[Ссылка]])-FIND("&amp;",Таблица1[[#This Row],[Ссылка]])+10)</f>
        <v>368</v>
      </c>
      <c r="D806" s="54" t="s">
        <v>902</v>
      </c>
      <c r="E806" s="48" t="s">
        <v>1612</v>
      </c>
      <c r="F806" s="65" t="s">
        <v>1093</v>
      </c>
      <c r="G806" s="49" t="s">
        <v>218</v>
      </c>
      <c r="H806" s="49" t="s">
        <v>57</v>
      </c>
      <c r="I806" s="45" t="s">
        <v>1065</v>
      </c>
      <c r="J806" s="23" t="s">
        <v>1065</v>
      </c>
      <c r="K8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Row],[Раздел]],G805)),$D$12),CONCATENATE("[SPOILER=",Таблица1[[#This Row],[Раздел]],"]"),""),IF(EXACT(Таблица1[[#This Row],[Подраздел]],H805),"",CONCATENATE(IF(ISBLANK(Таблица1[[#This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Row],[Подраздел]],H807),"",CONCATENATE("[/LIST]",IF(ISBLANK(Таблица1[[#This Row],[Подраздел]]),"","[/SPOILER]"),IF(AND(NOT(EXACT(Таблица1[[#This Row],[Раздел]],G807)),$D$12),"[/SPOILER]",)))))</f>
        <v>[*][B][COLOR=Silver][FRW][/COLOR][/B] [URL=http://promebelclub.ru/forum/showthread.php?p=134027&amp;postcount=368]Мойка овальная 62х48см 0.8х18 EС 154 М [/URL]</v>
      </c>
      <c r="L806" s="33">
        <f>LEN(Таблица1[[#This Row],[Код]])</f>
        <v>155</v>
      </c>
    </row>
    <row r="807" spans="1:12" x14ac:dyDescent="0.25">
      <c r="A807" s="25" t="str">
        <f>IF(OR(AND(Таблица1[[#This Row],[ID сообщения]]=B806,Таблица1[[#This Row],[№ в теме]]=C806),AND(NOT(Таблица1[[#This Row],[ID сообщения]]=B806),NOT(Таблица1[[#This Row],[№ в теме]]=C806))),"",FALSE)</f>
        <v/>
      </c>
      <c r="B807" s="32">
        <f>1*MID(Таблица1[[#This Row],[Ссылка]],FIND("=",Таблица1[[#This Row],[Ссылка]])+1,FIND("&amp;",Таблица1[[#This Row],[Ссылка]])-FIND("=",Таблица1[[#This Row],[Ссылка]])-1)</f>
        <v>134027</v>
      </c>
      <c r="C807" s="32">
        <f>1*MID(Таблица1[[#This Row],[Ссылка]],FIND("&amp;",Таблица1[[#This Row],[Ссылка]])+11,LEN(Таблица1[[#This Row],[Ссылка]])-FIND("&amp;",Таблица1[[#This Row],[Ссылка]])+10)</f>
        <v>368</v>
      </c>
      <c r="D807" s="54" t="s">
        <v>902</v>
      </c>
      <c r="E807" s="48" t="s">
        <v>1613</v>
      </c>
      <c r="F807" s="65" t="s">
        <v>1093</v>
      </c>
      <c r="G807" s="49" t="s">
        <v>218</v>
      </c>
      <c r="H807" s="49" t="s">
        <v>57</v>
      </c>
      <c r="I807" s="45" t="s">
        <v>1065</v>
      </c>
      <c r="J807" s="23" t="s">
        <v>1065</v>
      </c>
      <c r="K8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Row],[Раздел]],G806)),$D$12),CONCATENATE("[SPOILER=",Таблица1[[#This Row],[Раздел]],"]"),""),IF(EXACT(Таблица1[[#This Row],[Подраздел]],H806),"",CONCATENATE(IF(ISBLANK(Таблица1[[#This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Row],[Подраздел]],H808),"",CONCATENATE("[/LIST]",IF(ISBLANK(Таблица1[[#This Row],[Подраздел]]),"","[/SPOILER]"),IF(AND(NOT(EXACT(Таблица1[[#This Row],[Раздел]],G808)),$D$12),"[/SPOILER]",)))))</f>
        <v>[*][B][COLOR=Silver][FRW][/COLOR][/B] [URL=http://promebelclub.ru/forum/showthread.php?p=134027&amp;postcount=368]Мойка овальная 73х48см 0.8х18 EС 150 М [/URL]</v>
      </c>
      <c r="L807" s="33">
        <f>LEN(Таблица1[[#This Row],[Код]])</f>
        <v>155</v>
      </c>
    </row>
    <row r="808" spans="1:12" x14ac:dyDescent="0.25">
      <c r="A808" s="18" t="str">
        <f>IF(OR(AND(Таблица1[[#This Row],[ID сообщения]]=B807,Таблица1[[#This Row],[№ в теме]]=C807),AND(NOT(Таблица1[[#This Row],[ID сообщения]]=B807),NOT(Таблица1[[#This Row],[№ в теме]]=C807))),"",FALSE)</f>
        <v/>
      </c>
      <c r="B808" s="30">
        <f>1*MID(Таблица1[[#This Row],[Ссылка]],FIND("=",Таблица1[[#This Row],[Ссылка]])+1,FIND("&amp;",Таблица1[[#This Row],[Ссылка]])-FIND("=",Таблица1[[#This Row],[Ссылка]])-1)</f>
        <v>15934</v>
      </c>
      <c r="C808" s="30">
        <f>1*MID(Таблица1[[#This Row],[Ссылка]],FIND("&amp;",Таблица1[[#This Row],[Ссылка]])+11,LEN(Таблица1[[#This Row],[Ссылка]])-FIND("&amp;",Таблица1[[#This Row],[Ссылка]])+10)</f>
        <v>92</v>
      </c>
      <c r="D808" s="52" t="s">
        <v>836</v>
      </c>
      <c r="E808" s="33" t="s">
        <v>1615</v>
      </c>
      <c r="F808" s="46" t="s">
        <v>1093</v>
      </c>
      <c r="G808" s="47" t="s">
        <v>218</v>
      </c>
      <c r="H808" s="33" t="s">
        <v>57</v>
      </c>
      <c r="I808" s="45" t="s">
        <v>1065</v>
      </c>
      <c r="J808" s="23" t="s">
        <v>1065</v>
      </c>
      <c r="K8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Row],[Раздел]],G807)),$D$12),CONCATENATE("[SPOILER=",Таблица1[[#This Row],[Раздел]],"]"),""),IF(EXACT(Таблица1[[#This Row],[Подраздел]],H807),"",CONCATENATE(IF(ISBLANK(Таблица1[[#This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Row],[Подраздел]],H809),"",CONCATENATE("[/LIST]",IF(ISBLANK(Таблица1[[#This Row],[Подраздел]]),"","[/SPOILER]"),IF(AND(NOT(EXACT(Таблица1[[#This Row],[Раздел]],G809)),$D$12),"[/SPOILER]",)))))</f>
        <v>[*][B][COLOR=Silver][FRW][/COLOR][/B] [URL=http://promebelclub.ru/forum/showthread.php?p=15934&amp;postcount=92]Мойка угловая [/URL]</v>
      </c>
      <c r="L808" s="33">
        <f>LEN(Таблица1[[#This Row],[Код]])</f>
        <v>128</v>
      </c>
    </row>
    <row r="809" spans="1:12" x14ac:dyDescent="0.25">
      <c r="A809" s="18" t="str">
        <f>IF(OR(AND(Таблица1[[#This Row],[ID сообщения]]=B808,Таблица1[[#This Row],[№ в теме]]=C808),AND(NOT(Таблица1[[#This Row],[ID сообщения]]=B808),NOT(Таблица1[[#This Row],[№ в теме]]=C808))),"",FALSE)</f>
        <v/>
      </c>
      <c r="B809" s="30">
        <f>1*MID(Таблица1[[#This Row],[Ссылка]],FIND("=",Таблица1[[#This Row],[Ссылка]])+1,FIND("&amp;",Таблица1[[#This Row],[Ссылка]])-FIND("=",Таблица1[[#This Row],[Ссылка]])-1)</f>
        <v>318086</v>
      </c>
      <c r="C809" s="30">
        <f>1*MID(Таблица1[[#This Row],[Ссылка]],FIND("&amp;",Таблица1[[#This Row],[Ссылка]])+11,LEN(Таблица1[[#This Row],[Ссылка]])-FIND("&amp;",Таблица1[[#This Row],[Ссылка]])+10)</f>
        <v>846</v>
      </c>
      <c r="D809" s="52" t="s">
        <v>155</v>
      </c>
      <c r="E809" s="33" t="s">
        <v>1614</v>
      </c>
      <c r="F809" s="46" t="s">
        <v>1095</v>
      </c>
      <c r="G809" s="47" t="s">
        <v>218</v>
      </c>
      <c r="H809" s="33" t="s">
        <v>57</v>
      </c>
      <c r="I809" s="45" t="s">
        <v>1065</v>
      </c>
      <c r="J809" s="23" t="s">
        <v>1065</v>
      </c>
      <c r="K8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Row],[Раздел]],G808)),$D$12),CONCATENATE("[SPOILER=",Таблица1[[#This Row],[Раздел]],"]"),""),IF(EXACT(Таблица1[[#This Row],[Подраздел]],H808),"",CONCATENATE(IF(ISBLANK(Таблица1[[#This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Row],[Подраздел]],H810),"",CONCATENATE("[/LIST]",IF(ISBLANK(Таблица1[[#This Row],[Подраздел]]),"","[/SPOILER]"),IF(AND(NOT(EXACT(Таблица1[[#This Row],[Раздел]],G810)),$D$12),"[/SPOILER]",)))))</f>
        <v>[*][B][COLOR=Gray][F3D][/COLOR][/B] [URL=http://promebelclub.ru/forum/showthread.php?p=318086&amp;postcount=846]Мойка угловая - 2 шт, Moer 941 и 942 [/URL]</v>
      </c>
      <c r="L809" s="33">
        <f>LEN(Таблица1[[#This Row],[Код]])</f>
        <v>151</v>
      </c>
    </row>
    <row r="810" spans="1:12" x14ac:dyDescent="0.25">
      <c r="A810" s="18" t="str">
        <f>IF(OR(AND(Таблица1[[#This Row],[ID сообщения]]=B809,Таблица1[[#This Row],[№ в теме]]=C809),AND(NOT(Таблица1[[#This Row],[ID сообщения]]=B809),NOT(Таблица1[[#This Row],[№ в теме]]=C809))),"",FALSE)</f>
        <v/>
      </c>
      <c r="B810" s="30">
        <f>1*MID(Таблица1[[#This Row],[Ссылка]],FIND("=",Таблица1[[#This Row],[Ссылка]])+1,FIND("&amp;",Таблица1[[#This Row],[Ссылка]])-FIND("=",Таблица1[[#This Row],[Ссылка]])-1)</f>
        <v>38691</v>
      </c>
      <c r="C810" s="30">
        <f>1*MID(Таблица1[[#This Row],[Ссылка]],FIND("&amp;",Таблица1[[#This Row],[Ссылка]])+11,LEN(Таблица1[[#This Row],[Ссылка]])-FIND("&amp;",Таблица1[[#This Row],[Ссылка]])+10)</f>
        <v>167</v>
      </c>
      <c r="D810" s="52" t="s">
        <v>483</v>
      </c>
      <c r="E810" s="33" t="s">
        <v>541</v>
      </c>
      <c r="F810" s="46"/>
      <c r="G810" s="33" t="s">
        <v>218</v>
      </c>
      <c r="H810" s="33" t="s">
        <v>57</v>
      </c>
      <c r="I810" s="45" t="s">
        <v>1065</v>
      </c>
      <c r="J810" s="23" t="s">
        <v>1065</v>
      </c>
      <c r="K8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Row],[Раздел]],G809)),$D$12),CONCATENATE("[SPOILER=",Таблица1[[#This Row],[Раздел]],"]"),""),IF(EXACT(Таблица1[[#This Row],[Подраздел]],H809),"",CONCATENATE(IF(ISBLANK(Таблица1[[#This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Row],[Подраздел]],H811),"",CONCATENATE("[/LIST]",IF(ISBLANK(Таблица1[[#This Row],[Подраздел]]),"","[/SPOILER]"),IF(AND(NOT(EXACT(Таблица1[[#This Row],[Раздел]],G811)),$D$12),"[/SPOILER]",)))))</f>
        <v>[*][URL=http://promebelclub.ru/forum/showthread.php?p=38691&amp;postcount=167]Мойки Blanco[/URL]</v>
      </c>
      <c r="L810" s="33">
        <f>LEN(Таблица1[[#This Row],[Код]])</f>
        <v>92</v>
      </c>
    </row>
    <row r="811" spans="1:12" x14ac:dyDescent="0.25">
      <c r="A811" s="18" t="str">
        <f>IF(OR(AND(Таблица1[[#This Row],[ID сообщения]]=B810,Таблица1[[#This Row],[№ в теме]]=C810),AND(NOT(Таблица1[[#This Row],[ID сообщения]]=B810),NOT(Таблица1[[#This Row],[№ в теме]]=C810))),"",FALSE)</f>
        <v/>
      </c>
      <c r="B811" s="30">
        <f>1*MID(Таблица1[[#This Row],[Ссылка]],FIND("=",Таблица1[[#This Row],[Ссылка]])+1,FIND("&amp;",Таблица1[[#This Row],[Ссылка]])-FIND("=",Таблица1[[#This Row],[Ссылка]])-1)</f>
        <v>36803</v>
      </c>
      <c r="C811" s="30">
        <f>1*MID(Таблица1[[#This Row],[Ссылка]],FIND("&amp;",Таблица1[[#This Row],[Ссылка]])+11,LEN(Таблица1[[#This Row],[Ссылка]])-FIND("&amp;",Таблица1[[#This Row],[Ссылка]])+10)</f>
        <v>166</v>
      </c>
      <c r="D811" s="52" t="s">
        <v>539</v>
      </c>
      <c r="E811" s="33" t="s">
        <v>540</v>
      </c>
      <c r="F811" s="46"/>
      <c r="G811" s="33" t="s">
        <v>218</v>
      </c>
      <c r="H811" s="33" t="s">
        <v>57</v>
      </c>
      <c r="I811" s="45" t="s">
        <v>1065</v>
      </c>
      <c r="J811" s="23" t="s">
        <v>1065</v>
      </c>
      <c r="K8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Row],[Раздел]],G810)),$D$12),CONCATENATE("[SPOILER=",Таблица1[[#This Row],[Раздел]],"]"),""),IF(EXACT(Таблица1[[#This Row],[Подраздел]],H810),"",CONCATENATE(IF(ISBLANK(Таблица1[[#This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Row],[Подраздел]],H812),"",CONCATENATE("[/LIST]",IF(ISBLANK(Таблица1[[#This Row],[Подраздел]]),"","[/SPOILER]"),IF(AND(NOT(EXACT(Таблица1[[#This Row],[Раздел]],G812)),$D$12),"[/SPOILER]",)))))</f>
        <v>[*][URL=http://promebelclub.ru/forum/showthread.php?p=36803&amp;postcount=166]Мойки Franke[/URL]</v>
      </c>
      <c r="L811" s="33">
        <f>LEN(Таблица1[[#This Row],[Код]])</f>
        <v>92</v>
      </c>
    </row>
    <row r="812" spans="1:12" x14ac:dyDescent="0.25">
      <c r="A812" s="18" t="str">
        <f>IF(OR(AND(Таблица1[[#This Row],[ID сообщения]]=B811,Таблица1[[#This Row],[№ в теме]]=C811),AND(NOT(Таблица1[[#This Row],[ID сообщения]]=B811),NOT(Таблица1[[#This Row],[№ в теме]]=C811))),"",FALSE)</f>
        <v/>
      </c>
      <c r="B812" s="30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812" s="30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812" s="52" t="s">
        <v>769</v>
      </c>
      <c r="E812" s="33" t="s">
        <v>1617</v>
      </c>
      <c r="F812" s="46" t="s">
        <v>1093</v>
      </c>
      <c r="G812" s="33" t="s">
        <v>218</v>
      </c>
      <c r="H812" s="33" t="s">
        <v>57</v>
      </c>
      <c r="I812" s="45" t="s">
        <v>1065</v>
      </c>
      <c r="J812" s="46" t="s">
        <v>471</v>
      </c>
      <c r="K8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Row],[Раздел]],G811)),$D$12),CONCATENATE("[SPOILER=",Таблица1[[#This Row],[Раздел]],"]"),""),IF(EXACT(Таблица1[[#This Row],[Подраздел]],H811),"",CONCATENATE(IF(ISBLANK(Таблица1[[#This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Row],[Подраздел]],H813),"",CONCATENATE("[/LIST]",IF(ISBLANK(Таблица1[[#This Row],[Подраздел]]),"","[/SPOILER]"),IF(AND(NOT(EXACT(Таблица1[[#This Row],[Раздел]],G813)),$D$12),"[/SPOILER]",)))))</f>
        <v>[*][B][COLOR=Silver][FRW][/COLOR][/B] [URL=http://promebelclub.ru/forum/showthread.php?p=3874&amp;postcount=17]Смеситель [/URL]</v>
      </c>
      <c r="L812" s="33">
        <f>LEN(Таблица1[[#This Row],[Код]])</f>
        <v>123</v>
      </c>
    </row>
    <row r="813" spans="1:12" x14ac:dyDescent="0.25">
      <c r="A813" s="18" t="str">
        <f>IF(OR(AND(Таблица1[[#This Row],[ID сообщения]]=B812,Таблица1[[#This Row],[№ в теме]]=C812),AND(NOT(Таблица1[[#This Row],[ID сообщения]]=B812),NOT(Таблица1[[#This Row],[№ в теме]]=C812))),"",FALSE)</f>
        <v/>
      </c>
      <c r="B813" s="30">
        <f>1*MID(Таблица1[[#This Row],[Ссылка]],FIND("=",Таблица1[[#This Row],[Ссылка]])+1,FIND("&amp;",Таблица1[[#This Row],[Ссылка]])-FIND("=",Таблица1[[#This Row],[Ссылка]])-1)</f>
        <v>11411</v>
      </c>
      <c r="C813" s="30">
        <f>1*MID(Таблица1[[#This Row],[Ссылка]],FIND("&amp;",Таблица1[[#This Row],[Ссылка]])+11,LEN(Таблица1[[#This Row],[Ссылка]])-FIND("&amp;",Таблица1[[#This Row],[Ссылка]])+10)</f>
        <v>73</v>
      </c>
      <c r="D813" s="52" t="s">
        <v>819</v>
      </c>
      <c r="E813" s="33" t="s">
        <v>1616</v>
      </c>
      <c r="F813" s="46" t="s">
        <v>1093</v>
      </c>
      <c r="G813" s="33" t="s">
        <v>218</v>
      </c>
      <c r="H813" s="44" t="s">
        <v>57</v>
      </c>
      <c r="I813" s="45" t="s">
        <v>1065</v>
      </c>
      <c r="J813" s="23" t="s">
        <v>1065</v>
      </c>
      <c r="K8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Row],[Раздел]],G812)),$D$12),CONCATENATE("[SPOILER=",Таблица1[[#This Row],[Раздел]],"]"),""),IF(EXACT(Таблица1[[#This Row],[Подраздел]],H812),"",CONCATENATE(IF(ISBLANK(Таблица1[[#This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Row],[Подраздел]],H814),"",CONCATENATE("[/LIST]",IF(ISBLANK(Таблица1[[#This Row],[Подраздел]]),"","[/SPOILER]"),IF(AND(NOT(EXACT(Таблица1[[#This Row],[Раздел]],G814)),$D$12),"[/SPOILER]",)))))</f>
        <v>[*][B][COLOR=Silver][FRW][/COLOR][/B] [URL=http://promebelclub.ru/forum/showthread.php?p=11411&amp;postcount=73]Смеситель - 5 шт [/URL]</v>
      </c>
      <c r="L813" s="33">
        <f>LEN(Таблица1[[#This Row],[Код]])</f>
        <v>131</v>
      </c>
    </row>
    <row r="814" spans="1:12" x14ac:dyDescent="0.25">
      <c r="A814" s="18" t="str">
        <f>IF(OR(AND(Таблица1[[#This Row],[ID сообщения]]=B813,Таблица1[[#This Row],[№ в теме]]=C813),AND(NOT(Таблица1[[#This Row],[ID сообщения]]=B813),NOT(Таблица1[[#This Row],[№ в теме]]=C813))),"",FALSE)</f>
        <v/>
      </c>
      <c r="B814" s="30">
        <f>1*MID(Таблица1[[#This Row],[Ссылка]],FIND("=",Таблица1[[#This Row],[Ссылка]])+1,FIND("&amp;",Таблица1[[#This Row],[Ссылка]])-FIND("=",Таблица1[[#This Row],[Ссылка]])-1)</f>
        <v>40402</v>
      </c>
      <c r="C814" s="30">
        <f>1*MID(Таблица1[[#This Row],[Ссылка]],FIND("&amp;",Таблица1[[#This Row],[Ссылка]])+11,LEN(Таблица1[[#This Row],[Ссылка]])-FIND("&amp;",Таблица1[[#This Row],[Ссылка]])+10)</f>
        <v>173</v>
      </c>
      <c r="D814" s="52" t="s">
        <v>457</v>
      </c>
      <c r="E814" s="33" t="s">
        <v>548</v>
      </c>
      <c r="F814" s="46"/>
      <c r="G814" s="33" t="s">
        <v>218</v>
      </c>
      <c r="H814" s="33" t="s">
        <v>57</v>
      </c>
      <c r="I814" s="45" t="s">
        <v>1065</v>
      </c>
      <c r="J814" s="23" t="s">
        <v>1065</v>
      </c>
      <c r="K8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Row],[Раздел]],G813)),$D$12),CONCATENATE("[SPOILER=",Таблица1[[#This Row],[Раздел]],"]"),""),IF(EXACT(Таблица1[[#This Row],[Подраздел]],H813),"",CONCATENATE(IF(ISBLANK(Таблица1[[#This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Row],[Подраздел]],H815),"",CONCATENATE("[/LIST]",IF(ISBLANK(Таблица1[[#This Row],[Подраздел]]),"","[/SPOILER]"),IF(AND(NOT(EXACT(Таблица1[[#This Row],[Раздел]],G815)),$D$12),"[/SPOILER]",)))))</f>
        <v>[*][URL=http://promebelclub.ru/forum/showthread.php?p=40402&amp;postcount=173]Смеситель Astracast Indus[/URL]</v>
      </c>
      <c r="L814" s="33">
        <f>LEN(Таблица1[[#This Row],[Код]])</f>
        <v>105</v>
      </c>
    </row>
    <row r="815" spans="1:12" x14ac:dyDescent="0.25">
      <c r="A815" s="18" t="str">
        <f>IF(OR(AND(Таблица1[[#This Row],[ID сообщения]]=B814,Таблица1[[#This Row],[№ в теме]]=C814),AND(NOT(Таблица1[[#This Row],[ID сообщения]]=B814),NOT(Таблица1[[#This Row],[№ в теме]]=C814))),"",FALSE)</f>
        <v/>
      </c>
      <c r="B815" s="30">
        <f>1*MID(Таблица1[[#This Row],[Ссылка]],FIND("=",Таблица1[[#This Row],[Ссылка]])+1,FIND("&amp;",Таблица1[[#This Row],[Ссылка]])-FIND("=",Таблица1[[#This Row],[Ссылка]])-1)</f>
        <v>38691</v>
      </c>
      <c r="C815" s="30">
        <f>1*MID(Таблица1[[#This Row],[Ссылка]],FIND("&amp;",Таблица1[[#This Row],[Ссылка]])+11,LEN(Таблица1[[#This Row],[Ссылка]])-FIND("&amp;",Таблица1[[#This Row],[Ссылка]])+10)</f>
        <v>167</v>
      </c>
      <c r="D815" s="52" t="s">
        <v>483</v>
      </c>
      <c r="E815" s="33" t="s">
        <v>544</v>
      </c>
      <c r="F815" s="46"/>
      <c r="G815" s="33" t="s">
        <v>218</v>
      </c>
      <c r="H815" s="33" t="s">
        <v>57</v>
      </c>
      <c r="I815" s="45" t="s">
        <v>1065</v>
      </c>
      <c r="J815" s="23" t="s">
        <v>1065</v>
      </c>
      <c r="K8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Row],[Раздел]],G814)),$D$12),CONCATENATE("[SPOILER=",Таблица1[[#This Row],[Раздел]],"]"),""),IF(EXACT(Таблица1[[#This Row],[Подраздел]],H814),"",CONCATENATE(IF(ISBLANK(Таблица1[[#This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Row],[Подраздел]],H816),"",CONCATENATE("[/LIST]",IF(ISBLANK(Таблица1[[#This Row],[Подраздел]]),"","[/SPOILER]"),IF(AND(NOT(EXACT(Таблица1[[#This Row],[Раздел]],G816)),$D$12),"[/SPOILER]",)))))</f>
        <v>[*][URL=http://promebelclub.ru/forum/showthread.php?p=38691&amp;postcount=167]Смеситель BlancoZenos[/URL]</v>
      </c>
      <c r="L815" s="33">
        <f>LEN(Таблица1[[#This Row],[Код]])</f>
        <v>101</v>
      </c>
    </row>
    <row r="816" spans="1:12" x14ac:dyDescent="0.25">
      <c r="A816" s="18" t="str">
        <f>IF(OR(AND(Таблица1[[#This Row],[ID сообщения]]=B815,Таблица1[[#This Row],[№ в теме]]=C815),AND(NOT(Таблица1[[#This Row],[ID сообщения]]=B815),NOT(Таблица1[[#This Row],[№ в теме]]=C815))),"",FALSE)</f>
        <v/>
      </c>
      <c r="B816" s="30">
        <f>1*MID(Таблица1[[#This Row],[Ссылка]],FIND("=",Таблица1[[#This Row],[Ссылка]])+1,FIND("&amp;",Таблица1[[#This Row],[Ссылка]])-FIND("=",Таблица1[[#This Row],[Ссылка]])-1)</f>
        <v>39389</v>
      </c>
      <c r="C816" s="30">
        <f>1*MID(Таблица1[[#This Row],[Ссылка]],FIND("&amp;",Таблица1[[#This Row],[Ссылка]])+11,LEN(Таблица1[[#This Row],[Ссылка]])-FIND("&amp;",Таблица1[[#This Row],[Ссылка]])+10)</f>
        <v>171</v>
      </c>
      <c r="D816" s="52" t="s">
        <v>487</v>
      </c>
      <c r="E816" s="33" t="s">
        <v>546</v>
      </c>
      <c r="F816" s="46"/>
      <c r="G816" s="33" t="s">
        <v>218</v>
      </c>
      <c r="H816" s="33" t="s">
        <v>57</v>
      </c>
      <c r="I816" s="45" t="s">
        <v>1065</v>
      </c>
      <c r="J816" s="23" t="s">
        <v>1065</v>
      </c>
      <c r="K8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Row],[Раздел]],G815)),$D$12),CONCATENATE("[SPOILER=",Таблица1[[#This Row],[Раздел]],"]"),""),IF(EXACT(Таблица1[[#This Row],[Подраздел]],H815),"",CONCATENATE(IF(ISBLANK(Таблица1[[#This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Row],[Подраздел]],H817),"",CONCATENATE("[/LIST]",IF(ISBLANK(Таблица1[[#This Row],[Подраздел]]),"","[/SPOILER]"),IF(AND(NOT(EXACT(Таблица1[[#This Row],[Раздел]],G817)),$D$12),"[/SPOILER]",)))))</f>
        <v>[*][URL=http://promebelclub.ru/forum/showthread.php?p=39389&amp;postcount=171]Смеситель IDDIS IDAHO 59103[/URL]</v>
      </c>
      <c r="L816" s="33">
        <f>LEN(Таблица1[[#This Row],[Код]])</f>
        <v>107</v>
      </c>
    </row>
    <row r="817" spans="1:12" x14ac:dyDescent="0.25">
      <c r="A817" s="18" t="str">
        <f>IF(OR(AND(Таблица1[[#This Row],[ID сообщения]]=B816,Таблица1[[#This Row],[№ в теме]]=C816),AND(NOT(Таблица1[[#This Row],[ID сообщения]]=B816),NOT(Таблица1[[#This Row],[№ в теме]]=C816))),"",FALSE)</f>
        <v/>
      </c>
      <c r="B817" s="30">
        <f>1*MID(Таблица1[[#This Row],[Ссылка]],FIND("=",Таблица1[[#This Row],[Ссылка]])+1,FIND("&amp;",Таблица1[[#This Row],[Ссылка]])-FIND("=",Таблица1[[#This Row],[Ссылка]])-1)</f>
        <v>40673</v>
      </c>
      <c r="C817" s="30">
        <f>1*MID(Таблица1[[#This Row],[Ссылка]],FIND("&amp;",Таблица1[[#This Row],[Ссылка]])+11,LEN(Таблица1[[#This Row],[Ссылка]])-FIND("&amp;",Таблица1[[#This Row],[Ссылка]])+10)</f>
        <v>175</v>
      </c>
      <c r="D817" s="52" t="s">
        <v>549</v>
      </c>
      <c r="E817" s="33" t="s">
        <v>550</v>
      </c>
      <c r="F817" s="46"/>
      <c r="G817" s="33" t="s">
        <v>218</v>
      </c>
      <c r="H817" s="33" t="s">
        <v>57</v>
      </c>
      <c r="I817" s="45" t="s">
        <v>1065</v>
      </c>
      <c r="J817" s="23" t="s">
        <v>1065</v>
      </c>
      <c r="K8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Row],[Раздел]],G816)),$D$12),CONCATENATE("[SPOILER=",Таблица1[[#This Row],[Раздел]],"]"),""),IF(EXACT(Таблица1[[#This Row],[Подраздел]],H816),"",CONCATENATE(IF(ISBLANK(Таблица1[[#This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Row],[Подраздел]],H818),"",CONCATENATE("[/LIST]",IF(ISBLANK(Таблица1[[#This Row],[Подраздел]]),"","[/SPOILER]"),IF(AND(NOT(EXACT(Таблица1[[#This Row],[Раздел]],G818)),$D$12),"[/SPOILER]",)))))</f>
        <v>[*][URL=http://promebelclub.ru/forum/showthread.php?p=40673&amp;postcount=175]Сместитель Polo Hansa Germany[/URL][/LIST][/SPOILER]</v>
      </c>
      <c r="L817" s="33">
        <f>LEN(Таблица1[[#This Row],[Код]])</f>
        <v>126</v>
      </c>
    </row>
    <row r="818" spans="1:12" x14ac:dyDescent="0.25">
      <c r="A818" s="18" t="str">
        <f>IF(OR(AND(Таблица1[[#This Row],[ID сообщения]]=B817,Таблица1[[#This Row],[№ в теме]]=C817),AND(NOT(Таблица1[[#This Row],[ID сообщения]]=B817),NOT(Таблица1[[#This Row],[№ в теме]]=C817))),"",FALSE)</f>
        <v/>
      </c>
      <c r="B818" s="30">
        <f>1*MID(Таблица1[[#This Row],[Ссылка]],FIND("=",Таблица1[[#This Row],[Ссылка]])+1,FIND("&amp;",Таблица1[[#This Row],[Ссылка]])-FIND("=",Таблица1[[#This Row],[Ссылка]])-1)</f>
        <v>15909</v>
      </c>
      <c r="C818" s="30">
        <f>1*MID(Таблица1[[#This Row],[Ссылка]],FIND("&amp;",Таблица1[[#This Row],[Ссылка]])+11,LEN(Таблица1[[#This Row],[Ссылка]])-FIND("&amp;",Таблица1[[#This Row],[Ссылка]])+10)</f>
        <v>91</v>
      </c>
      <c r="D818" s="52" t="s">
        <v>835</v>
      </c>
      <c r="E818" s="33" t="s">
        <v>1618</v>
      </c>
      <c r="F818" s="46" t="s">
        <v>1093</v>
      </c>
      <c r="G818" s="33" t="s">
        <v>218</v>
      </c>
      <c r="H818" s="33" t="s">
        <v>739</v>
      </c>
      <c r="I818" s="45" t="s">
        <v>1065</v>
      </c>
      <c r="J818" s="23" t="s">
        <v>1065</v>
      </c>
      <c r="K8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Row],[Раздел]],G817)),$D$12),CONCATENATE("[SPOILER=",Таблица1[[#This Row],[Раздел]],"]"),""),IF(EXACT(Таблица1[[#This Row],[Подраздел]],H817),"",CONCATENATE(IF(ISBLANK(Таблица1[[#This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Row],[Подраздел]],H819),"",CONCATENATE("[/LIST]",IF(ISBLANK(Таблица1[[#This Row],[Подраздел]]),"","[/SPOILER]"),IF(AND(NOT(EXACT(Таблица1[[#This Row],[Раздел]],G819)),$D$12),"[/SPOILER]",)))))</f>
        <v>[SPOILER=Плинтусы пристеночные][LIST][*][B][COLOR=Silver][FRW][/COLOR][/B] [URL=http://promebelclub.ru/forum/showthread.php?p=15909&amp;postcount=91]Плинтус пристеночный треуг. алюм. рифл. [/URL]</v>
      </c>
      <c r="L818" s="33">
        <f>LEN(Таблица1[[#This Row],[Код]])</f>
        <v>191</v>
      </c>
    </row>
    <row r="819" spans="1:12" x14ac:dyDescent="0.25">
      <c r="A819" s="18" t="str">
        <f>IF(OR(AND(Таблица1[[#This Row],[ID сообщения]]=B818,Таблица1[[#This Row],[№ в теме]]=C818),AND(NOT(Таблица1[[#This Row],[ID сообщения]]=B818),NOT(Таблица1[[#This Row],[№ в теме]]=C818))),"",FALSE)</f>
        <v/>
      </c>
      <c r="B819" s="30">
        <f>1*MID(Таблица1[[#This Row],[Ссылка]],FIND("=",Таблица1[[#This Row],[Ссылка]])+1,FIND("&amp;",Таблица1[[#This Row],[Ссылка]])-FIND("=",Таблица1[[#This Row],[Ссылка]])-1)</f>
        <v>82031</v>
      </c>
      <c r="C819" s="30">
        <f>1*MID(Таблица1[[#This Row],[Ссылка]],FIND("&amp;",Таблица1[[#This Row],[Ссылка]])+11,LEN(Таблица1[[#This Row],[Ссылка]])-FIND("&amp;",Таблица1[[#This Row],[Ссылка]])+10)</f>
        <v>277</v>
      </c>
      <c r="D819" s="52" t="s">
        <v>427</v>
      </c>
      <c r="E819" s="33" t="s">
        <v>1619</v>
      </c>
      <c r="F819" s="46" t="s">
        <v>1094</v>
      </c>
      <c r="G819" s="33" t="s">
        <v>218</v>
      </c>
      <c r="H819" s="33" t="s">
        <v>739</v>
      </c>
      <c r="I819" s="45" t="s">
        <v>1065</v>
      </c>
      <c r="J819" s="23" t="s">
        <v>1065</v>
      </c>
      <c r="K8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Row],[Раздел]],G818)),$D$12),CONCATENATE("[SPOILER=",Таблица1[[#This Row],[Раздел]],"]"),""),IF(EXACT(Таблица1[[#This Row],[Подраздел]],H818),"",CONCATENATE(IF(ISBLANK(Таблица1[[#This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Row],[Подраздел]],H820),"",CONCATENATE("[/LIST]",IF(ISBLANK(Таблица1[[#This Row],[Подраздел]]),"","[/SPOILER]"),IF(AND(NOT(EXACT(Таблица1[[#This Row],[Раздел]],G820)),$D$12),"[/SPOILER]",)))))</f>
        <v>[*][B][COLOR=Black][LDW][/COLOR][/B] [URL=http://promebelclub.ru/forum/showthread.php?p=82031&amp;postcount=277]Плинтус треугольный с заглушками [/URL][/LIST][/SPOILER]</v>
      </c>
      <c r="L819" s="33">
        <f>LEN(Таблица1[[#This Row],[Код]])</f>
        <v>164</v>
      </c>
    </row>
    <row r="820" spans="1:12" x14ac:dyDescent="0.25">
      <c r="A820" s="73" t="str">
        <f>IF(OR(AND(Таблица1[[#This Row],[ID сообщения]]=B819,Таблица1[[#This Row],[№ в теме]]=C819),AND(NOT(Таблица1[[#This Row],[ID сообщения]]=B819),NOT(Таблица1[[#This Row],[№ в теме]]=C819))),"",FALSE)</f>
        <v/>
      </c>
      <c r="B820" s="33">
        <f>1*MID(Таблица1[[#This Row],[Ссылка]],FIND("=",Таблица1[[#This Row],[Ссылка]])+1,FIND("&amp;",Таблица1[[#This Row],[Ссылка]])-FIND("=",Таблица1[[#This Row],[Ссылка]])-1)</f>
        <v>288485</v>
      </c>
      <c r="C820" s="33">
        <f>1*MID(Таблица1[[#This Row],[Ссылка]],FIND("&amp;",Таблица1[[#This Row],[Ссылка]])+11,LEN(Таблица1[[#This Row],[Ссылка]])-FIND("&amp;",Таблица1[[#This Row],[Ссылка]])+10)</f>
        <v>733</v>
      </c>
      <c r="D820" s="53" t="s">
        <v>587</v>
      </c>
      <c r="E820" s="33" t="s">
        <v>704</v>
      </c>
      <c r="F820" s="46"/>
      <c r="G820" s="33" t="s">
        <v>218</v>
      </c>
      <c r="H820" s="44" t="s">
        <v>53</v>
      </c>
      <c r="I820" s="45" t="s">
        <v>1065</v>
      </c>
      <c r="J820" s="23" t="s">
        <v>1065</v>
      </c>
      <c r="K8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Row],[Раздел]],G819)),$D$12),CONCATENATE("[SPOILER=",Таблица1[[#This Row],[Раздел]],"]"),""),IF(EXACT(Таблица1[[#This Row],[Подраздел]],H819),"",CONCATENATE(IF(ISBLANK(Таблица1[[#This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Row],[Подраздел]],H821),"",CONCATENATE("[/LIST]",IF(ISBLANK(Таблица1[[#This Row],[Подраздел]]),"","[/SPOILER]"),IF(AND(NOT(EXACT(Таблица1[[#This Row],[Раздел]],G821)),$D$12),"[/SPOILER]",)))))</f>
        <v>[SPOILER=Посудосушители][LIST][*][URL=http://promebelclub.ru/forum/showthread.php?p=288485&amp;postcount=733]Посудосушитель (комплекты)[/URL]</v>
      </c>
      <c r="L820" s="33">
        <f>LEN(Таблица1[[#This Row],[Код]])</f>
        <v>137</v>
      </c>
    </row>
    <row r="821" spans="1:12" x14ac:dyDescent="0.25">
      <c r="A821" s="18" t="str">
        <f>IF(OR(AND(Таблица1[[#This Row],[ID сообщения]]=B820,Таблица1[[#This Row],[№ в теме]]=C820),AND(NOT(Таблица1[[#This Row],[ID сообщения]]=B820),NOT(Таблица1[[#This Row],[№ в теме]]=C820))),"",FALSE)</f>
        <v/>
      </c>
      <c r="B821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821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821" s="52" t="s">
        <v>793</v>
      </c>
      <c r="E821" s="33" t="s">
        <v>1620</v>
      </c>
      <c r="F821" s="46" t="s">
        <v>1093</v>
      </c>
      <c r="G821" s="33" t="s">
        <v>218</v>
      </c>
      <c r="H821" s="33" t="s">
        <v>53</v>
      </c>
      <c r="I821" s="45" t="s">
        <v>1065</v>
      </c>
      <c r="J821" s="46" t="s">
        <v>471</v>
      </c>
      <c r="K8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Row],[Раздел]],G820)),$D$12),CONCATENATE("[SPOILER=",Таблица1[[#This Row],[Раздел]],"]"),""),IF(EXACT(Таблица1[[#This Row],[Подраздел]],H820),"",CONCATENATE(IF(ISBLANK(Таблица1[[#This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Row],[Подраздел]],H822),"",CONCATENATE("[/LIST]",IF(ISBLANK(Таблица1[[#This Row],[Подраздел]]),"","[/SPOILER]"),IF(AND(NOT(EXACT(Таблица1[[#This Row],[Раздел]],G822)),$D$12),"[/SPOILER]",)))))</f>
        <v>[*][B][COLOR=Silver][FRW][/COLOR][/B] [URL=http://promebelclub.ru/forum/showthread.php?p=7828&amp;postcount=46]Посудосушитель 400,500,600,800 [/URL]</v>
      </c>
      <c r="L821" s="33">
        <f>LEN(Таблица1[[#This Row],[Код]])</f>
        <v>144</v>
      </c>
    </row>
    <row r="822" spans="1:12" x14ac:dyDescent="0.25">
      <c r="A822" s="18" t="str">
        <f>IF(OR(AND(Таблица1[[#This Row],[ID сообщения]]=B821,Таблица1[[#This Row],[№ в теме]]=C821),AND(NOT(Таблица1[[#This Row],[ID сообщения]]=B821),NOT(Таблица1[[#This Row],[№ в теме]]=C821))),"",FALSE)</f>
        <v/>
      </c>
      <c r="B822" s="30">
        <f>1*MID(Таблица1[[#This Row],[Ссылка]],FIND("=",Таблица1[[#This Row],[Ссылка]])+1,FIND("&amp;",Таблица1[[#This Row],[Ссылка]])-FIND("=",Таблица1[[#This Row],[Ссылка]])-1)</f>
        <v>3875</v>
      </c>
      <c r="C822" s="30">
        <f>1*MID(Таблица1[[#This Row],[Ссылка]],FIND("&amp;",Таблица1[[#This Row],[Ссылка]])+11,LEN(Таблица1[[#This Row],[Ссылка]])-FIND("&amp;",Таблица1[[#This Row],[Ссылка]])+10)</f>
        <v>18</v>
      </c>
      <c r="D822" s="55" t="s">
        <v>931</v>
      </c>
      <c r="E822" s="33" t="s">
        <v>1621</v>
      </c>
      <c r="F822" s="46" t="s">
        <v>1093</v>
      </c>
      <c r="G822" s="33" t="s">
        <v>218</v>
      </c>
      <c r="H822" s="33" t="s">
        <v>53</v>
      </c>
      <c r="I822" s="45" t="s">
        <v>1065</v>
      </c>
      <c r="J822" s="46" t="s">
        <v>471</v>
      </c>
      <c r="K8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Row],[Раздел]],G821)),$D$12),CONCATENATE("[SPOILER=",Таблица1[[#This Row],[Раздел]],"]"),""),IF(EXACT(Таблица1[[#This Row],[Подраздел]],H821),"",CONCATENATE(IF(ISBLANK(Таблица1[[#This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Row],[Подраздел]],H823),"",CONCATENATE("[/LIST]",IF(ISBLANK(Таблица1[[#This Row],[Подраздел]]),"","[/SPOILER]"),IF(AND(NOT(EXACT(Таблица1[[#This Row],[Раздел]],G823)),$D$12),"[/SPOILER]",)))))</f>
        <v>[*][B][COLOR=Silver][FRW][/COLOR][/B] [URL=http://promebelclub.ru/forum/showthread.php?p=3875&amp;postcount=18]Посудосушитель 500, 600, 800 [/URL]</v>
      </c>
      <c r="L822" s="33">
        <f>LEN(Таблица1[[#This Row],[Код]])</f>
        <v>142</v>
      </c>
    </row>
    <row r="823" spans="1:12" x14ac:dyDescent="0.25">
      <c r="A823" s="18" t="str">
        <f>IF(OR(AND(Таблица1[[#This Row],[ID сообщения]]=B822,Таблица1[[#This Row],[№ в теме]]=C822),AND(NOT(Таблица1[[#This Row],[ID сообщения]]=B822),NOT(Таблица1[[#This Row],[№ в теме]]=C822))),"",FALSE)</f>
        <v/>
      </c>
      <c r="B823" s="30">
        <f>1*MID(Таблица1[[#This Row],[Ссылка]],FIND("=",Таблица1[[#This Row],[Ссылка]])+1,FIND("&amp;",Таблица1[[#This Row],[Ссылка]])-FIND("=",Таблица1[[#This Row],[Ссылка]])-1)</f>
        <v>26115</v>
      </c>
      <c r="C823" s="30">
        <f>1*MID(Таблица1[[#This Row],[Ссылка]],FIND("&amp;",Таблица1[[#This Row],[Ссылка]])+11,LEN(Таблица1[[#This Row],[Ссылка]])-FIND("&amp;",Таблица1[[#This Row],[Ссылка]])+10)</f>
        <v>121</v>
      </c>
      <c r="D823" s="52" t="s">
        <v>861</v>
      </c>
      <c r="E823" s="33" t="s">
        <v>1622</v>
      </c>
      <c r="F823" s="46" t="s">
        <v>1093</v>
      </c>
      <c r="G823" s="33" t="s">
        <v>218</v>
      </c>
      <c r="H823" s="33" t="s">
        <v>53</v>
      </c>
      <c r="I823" s="45" t="s">
        <v>1065</v>
      </c>
      <c r="J823" s="23" t="s">
        <v>1065</v>
      </c>
      <c r="K8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Row],[Раздел]],G822)),$D$12),CONCATENATE("[SPOILER=",Таблица1[[#This Row],[Раздел]],"]"),""),IF(EXACT(Таблица1[[#This Row],[Подраздел]],H822),"",CONCATENATE(IF(ISBLANK(Таблица1[[#This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Row],[Подраздел]],H824),"",CONCATENATE("[/LIST]",IF(ISBLANK(Таблица1[[#This Row],[Подраздел]]),"","[/SPOILER]"),IF(AND(NOT(EXACT(Таблица1[[#This Row],[Раздел]],G824)),$D$12),"[/SPOILER]",)))))</f>
        <v>[*][B][COLOR=Silver][FRW][/COLOR][/B] [URL=http://promebelclub.ru/forum/showthread.php?p=26115&amp;postcount=121]Посудосушитель 600, 700 хром [/URL]</v>
      </c>
      <c r="L823" s="33">
        <f>LEN(Таблица1[[#This Row],[Код]])</f>
        <v>144</v>
      </c>
    </row>
    <row r="824" spans="1:12" x14ac:dyDescent="0.25">
      <c r="A824" s="18" t="str">
        <f>IF(OR(AND(Таблица1[[#This Row],[ID сообщения]]=B823,Таблица1[[#This Row],[№ в теме]]=C823),AND(NOT(Таблица1[[#This Row],[ID сообщения]]=B823),NOT(Таблица1[[#This Row],[№ в теме]]=C823))),"",FALSE)</f>
        <v/>
      </c>
      <c r="B824" s="30">
        <f>1*MID(Таблица1[[#This Row],[Ссылка]],FIND("=",Таблица1[[#This Row],[Ссылка]])+1,FIND("&amp;",Таблица1[[#This Row],[Ссылка]])-FIND("=",Таблица1[[#This Row],[Ссылка]])-1)</f>
        <v>38691</v>
      </c>
      <c r="C824" s="30">
        <f>1*MID(Таблица1[[#This Row],[Ссылка]],FIND("&amp;",Таблица1[[#This Row],[Ссылка]])+11,LEN(Таблица1[[#This Row],[Ссылка]])-FIND("&amp;",Таблица1[[#This Row],[Ссылка]])+10)</f>
        <v>167</v>
      </c>
      <c r="D824" s="52" t="s">
        <v>483</v>
      </c>
      <c r="E824" s="33" t="s">
        <v>545</v>
      </c>
      <c r="F824" s="46"/>
      <c r="G824" s="33" t="s">
        <v>218</v>
      </c>
      <c r="H824" s="33" t="s">
        <v>53</v>
      </c>
      <c r="I824" s="45" t="s">
        <v>1065</v>
      </c>
      <c r="J824" s="23" t="s">
        <v>1065</v>
      </c>
      <c r="K8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Row],[Раздел]],G823)),$D$12),CONCATENATE("[SPOILER=",Таблица1[[#This Row],[Раздел]],"]"),""),IF(EXACT(Таблица1[[#This Row],[Подраздел]],H823),"",CONCATENATE(IF(ISBLANK(Таблица1[[#This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Row],[Подраздел]],H825),"",CONCATENATE("[/LIST]",IF(ISBLANK(Таблица1[[#This Row],[Подраздел]]),"","[/SPOILER]"),IF(AND(NOT(EXACT(Таблица1[[#This Row],[Раздел]],G825)),$D$12),"[/SPOILER]",)))))</f>
        <v>[*][URL=http://promebelclub.ru/forum/showthread.php?p=38691&amp;postcount=167]Посудосушитель 800[/URL]</v>
      </c>
      <c r="L824" s="33">
        <f>LEN(Таблица1[[#This Row],[Код]])</f>
        <v>98</v>
      </c>
    </row>
    <row r="825" spans="1:12" x14ac:dyDescent="0.25">
      <c r="A825" s="18" t="str">
        <f>IF(OR(AND(Таблица1[[#This Row],[ID сообщения]]=B824,Таблица1[[#This Row],[№ в теме]]=C824),AND(NOT(Таблица1[[#This Row],[ID сообщения]]=B824),NOT(Таблица1[[#This Row],[№ в теме]]=C824))),"",FALSE)</f>
        <v/>
      </c>
      <c r="B825" s="30">
        <f>1*MID(Таблица1[[#This Row],[Ссылка]],FIND("=",Таблица1[[#This Row],[Ссылка]])+1,FIND("&amp;",Таблица1[[#This Row],[Ссылка]])-FIND("=",Таблица1[[#This Row],[Ссылка]])-1)</f>
        <v>78560</v>
      </c>
      <c r="C825" s="30">
        <f>1*MID(Таблица1[[#This Row],[Ссылка]],FIND("&amp;",Таблица1[[#This Row],[Ссылка]])+11,LEN(Таблица1[[#This Row],[Ссылка]])-FIND("&amp;",Таблица1[[#This Row],[Ссылка]])+10)</f>
        <v>276</v>
      </c>
      <c r="D825" s="55" t="s">
        <v>942</v>
      </c>
      <c r="E825" s="33" t="s">
        <v>1623</v>
      </c>
      <c r="F825" s="46" t="s">
        <v>1094</v>
      </c>
      <c r="G825" s="33" t="s">
        <v>218</v>
      </c>
      <c r="H825" s="33" t="s">
        <v>53</v>
      </c>
      <c r="I825" s="45" t="s">
        <v>1065</v>
      </c>
      <c r="J825" s="23" t="s">
        <v>1065</v>
      </c>
      <c r="K8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Row],[Раздел]],G824)),$D$12),CONCATENATE("[SPOILER=",Таблица1[[#This Row],[Раздел]],"]"),""),IF(EXACT(Таблица1[[#This Row],[Подраздел]],H824),"",CONCATENATE(IF(ISBLANK(Таблица1[[#This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Row],[Подраздел]],H826),"",CONCATENATE("[/LIST]",IF(ISBLANK(Таблица1[[#This Row],[Подраздел]]),"","[/SPOILER]"),IF(AND(NOT(EXACT(Таблица1[[#This Row],[Раздел]],G826)),$D$12),"[/SPOILER]",)))))</f>
        <v>[*][B][COLOR=Black][LDW][/COLOR][/B] [URL=http://promebelclub.ru/forum/showthread.php?p=78560&amp;postcount=276]Посудосушитель 800 белый [/URL]</v>
      </c>
      <c r="L825" s="33">
        <f>LEN(Таблица1[[#This Row],[Код]])</f>
        <v>139</v>
      </c>
    </row>
    <row r="826" spans="1:12" x14ac:dyDescent="0.25">
      <c r="A826" s="63" t="str">
        <f>IF(OR(AND(Таблица1[[#This Row],[ID сообщения]]=B825,Таблица1[[#This Row],[№ в теме]]=C825),AND(NOT(Таблица1[[#This Row],[ID сообщения]]=B825),NOT(Таблица1[[#This Row],[№ в теме]]=C825))),"",FALSE)</f>
        <v/>
      </c>
      <c r="B826" s="33">
        <f>1*MID(Таблица1[[#This Row],[Ссылка]],FIND("=",Таблица1[[#This Row],[Ссылка]])+1,FIND("&amp;",Таблица1[[#This Row],[Ссылка]])-FIND("=",Таблица1[[#This Row],[Ссылка]])-1)</f>
        <v>223155</v>
      </c>
      <c r="C826" s="33">
        <f>1*MID(Таблица1[[#This Row],[Ссылка]],FIND("&amp;",Таблица1[[#This Row],[Ссылка]])+11,LEN(Таблица1[[#This Row],[Ссылка]])-FIND("&amp;",Таблица1[[#This Row],[Ссылка]])+10)</f>
        <v>585</v>
      </c>
      <c r="D826" s="53" t="s">
        <v>226</v>
      </c>
      <c r="E826" s="33" t="s">
        <v>1624</v>
      </c>
      <c r="F826" s="46" t="s">
        <v>1096</v>
      </c>
      <c r="G826" s="47" t="s">
        <v>218</v>
      </c>
      <c r="H826" s="33" t="s">
        <v>53</v>
      </c>
      <c r="I826" s="45" t="s">
        <v>1065</v>
      </c>
      <c r="J826" s="23" t="s">
        <v>1065</v>
      </c>
      <c r="K8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Row],[Раздел]],G825)),$D$12),CONCATENATE("[SPOILER=",Таблица1[[#This Row],[Раздел]],"]"),""),IF(EXACT(Таблица1[[#This Row],[Подраздел]],H825),"",CONCATENATE(IF(ISBLANK(Таблица1[[#This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Row],[Подраздел]],H827),"",CONCATENATE("[/LIST]",IF(ISBLANK(Таблица1[[#This Row],[Подраздел]]),"","[/SPOILER]"),IF(AND(NOT(EXACT(Таблица1[[#This Row],[Раздел]],G827)),$D$12),"[/SPOILER]",)))))</f>
        <v>[*][B][COLOR=DeepSkyBlue][FR3D][/COLOR][/B] [URL=http://promebelclub.ru/forum/showthread.php?p=223155&amp;postcount=585]Посудосушитель Inox 600 [/URL]</v>
      </c>
      <c r="L826" s="33">
        <f>LEN(Таблица1[[#This Row],[Код]])</f>
        <v>146</v>
      </c>
    </row>
    <row r="827" spans="1:12" x14ac:dyDescent="0.25">
      <c r="A827" s="73" t="str">
        <f>IF(OR(AND(Таблица1[[#This Row],[ID сообщения]]=B826,Таблица1[[#This Row],[№ в теме]]=C826),AND(NOT(Таблица1[[#This Row],[ID сообщения]]=B826),NOT(Таблица1[[#This Row],[№ в теме]]=C826))),"",FALSE)</f>
        <v/>
      </c>
      <c r="B827" s="33">
        <f>1*MID(Таблица1[[#This Row],[Ссылка]],FIND("=",Таблица1[[#This Row],[Ссылка]])+1,FIND("&amp;",Таблица1[[#This Row],[Ссылка]])-FIND("=",Таблица1[[#This Row],[Ссылка]])-1)</f>
        <v>223502</v>
      </c>
      <c r="C827" s="33">
        <f>1*MID(Таблица1[[#This Row],[Ссылка]],FIND("&amp;",Таблица1[[#This Row],[Ссылка]])+11,LEN(Таблица1[[#This Row],[Ссылка]])-FIND("&amp;",Таблица1[[#This Row],[Ссылка]])+10)</f>
        <v>586</v>
      </c>
      <c r="D827" s="53" t="s">
        <v>227</v>
      </c>
      <c r="E827" s="33" t="s">
        <v>1625</v>
      </c>
      <c r="F827" s="46" t="s">
        <v>1096</v>
      </c>
      <c r="G827" s="47" t="s">
        <v>218</v>
      </c>
      <c r="H827" s="33" t="s">
        <v>53</v>
      </c>
      <c r="I827" s="45" t="s">
        <v>1065</v>
      </c>
      <c r="J827" s="46" t="s">
        <v>471</v>
      </c>
      <c r="K8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Row],[Раздел]],G826)),$D$12),CONCATENATE("[SPOILER=",Таблица1[[#This Row],[Раздел]],"]"),""),IF(EXACT(Таблица1[[#This Row],[Подраздел]],H826),"",CONCATENATE(IF(ISBLANK(Таблица1[[#This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Row],[Подраздел]],H828),"",CONCATENATE("[/LIST]",IF(ISBLANK(Таблица1[[#This Row],[Подраздел]]),"","[/SPOILER]"),IF(AND(NOT(EXACT(Таблица1[[#This Row],[Раздел]],G828)),$D$12),"[/SPOILER]",)))))</f>
        <v>[*][B][COLOR=DeepSkyBlue][FR3D][/COLOR][/B] [URL=http://promebelclub.ru/forum/showthread.php?p=223502&amp;postcount=586]Посудосушитель Inox 700, 800, 900 [/URL]</v>
      </c>
      <c r="L827" s="33">
        <f>LEN(Таблица1[[#This Row],[Код]])</f>
        <v>156</v>
      </c>
    </row>
    <row r="828" spans="1:12" x14ac:dyDescent="0.25">
      <c r="A828" s="18" t="str">
        <f>IF(OR(AND(Таблица1[[#This Row],[ID сообщения]]=B827,Таблица1[[#This Row],[№ в теме]]=C827),AND(NOT(Таблица1[[#This Row],[ID сообщения]]=B827),NOT(Таблица1[[#This Row],[№ в теме]]=C827))),"",FALSE)</f>
        <v/>
      </c>
      <c r="B828" s="30">
        <f>1*MID(Таблица1[[#This Row],[Ссылка]],FIND("=",Таблица1[[#This Row],[Ссылка]])+1,FIND("&amp;",Таблица1[[#This Row],[Ссылка]])-FIND("=",Таблица1[[#This Row],[Ссылка]])-1)</f>
        <v>261913</v>
      </c>
      <c r="C828" s="30">
        <f>1*MID(Таблица1[[#This Row],[Ссылка]],FIND("&amp;",Таблица1[[#This Row],[Ссылка]])+11,LEN(Таблица1[[#This Row],[Ссылка]])-FIND("&amp;",Таблица1[[#This Row],[Ссылка]])+10)</f>
        <v>665</v>
      </c>
      <c r="D828" s="52" t="s">
        <v>690</v>
      </c>
      <c r="E828" s="33" t="s">
        <v>702</v>
      </c>
      <c r="F828" s="46"/>
      <c r="G828" s="33" t="s">
        <v>218</v>
      </c>
      <c r="H828" s="33" t="s">
        <v>53</v>
      </c>
      <c r="I828" s="45" t="s">
        <v>1065</v>
      </c>
      <c r="J828" s="23" t="s">
        <v>1065</v>
      </c>
      <c r="K8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Row],[Раздел]],G827)),$D$12),CONCATENATE("[SPOILER=",Таблица1[[#This Row],[Раздел]],"]"),""),IF(EXACT(Таблица1[[#This Row],[Подраздел]],H827),"",CONCATENATE(IF(ISBLANK(Таблица1[[#This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Row],[Подраздел]],H829),"",CONCATENATE("[/LIST]",IF(ISBLANK(Таблица1[[#This Row],[Подраздел]]),"","[/SPOILER]"),IF(AND(NOT(EXACT(Таблица1[[#This Row],[Раздел]],G829)),$D$12),"[/SPOILER]",)))))</f>
        <v>[*][URL=http://promebelclub.ru/forum/showthread.php?p=261913&amp;postcount=665]Посудосушитель INOXA[/URL]</v>
      </c>
      <c r="L828" s="33">
        <f>LEN(Таблица1[[#This Row],[Код]])</f>
        <v>101</v>
      </c>
    </row>
    <row r="829" spans="1:12" x14ac:dyDescent="0.25">
      <c r="A829" s="63" t="str">
        <f>IF(OR(AND(Таблица1[[#This Row],[ID сообщения]]=B828,Таблица1[[#This Row],[№ в теме]]=C828),AND(NOT(Таблица1[[#This Row],[ID сообщения]]=B828),NOT(Таблица1[[#This Row],[№ в теме]]=C828))),"",FALSE)</f>
        <v/>
      </c>
      <c r="B829" s="33">
        <f>1*MID(Таблица1[[#This Row],[Ссылка]],FIND("=",Таблица1[[#This Row],[Ссылка]])+1,FIND("&amp;",Таблица1[[#This Row],[Ссылка]])-FIND("=",Таблица1[[#This Row],[Ссылка]])-1)</f>
        <v>261914</v>
      </c>
      <c r="C829" s="33">
        <f>1*MID(Таблица1[[#This Row],[Ссылка]],FIND("&amp;",Таблица1[[#This Row],[Ссылка]])+11,LEN(Таблица1[[#This Row],[Ссылка]])-FIND("&amp;",Таблица1[[#This Row],[Ссылка]])+10)</f>
        <v>666</v>
      </c>
      <c r="D829" s="53" t="s">
        <v>691</v>
      </c>
      <c r="E829" s="33" t="s">
        <v>702</v>
      </c>
      <c r="F829" s="46"/>
      <c r="G829" s="33" t="s">
        <v>218</v>
      </c>
      <c r="H829" s="33" t="s">
        <v>53</v>
      </c>
      <c r="I829" s="45" t="s">
        <v>1065</v>
      </c>
      <c r="J829" s="23" t="s">
        <v>1065</v>
      </c>
      <c r="K8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Row],[Раздел]],G828)),$D$12),CONCATENATE("[SPOILER=",Таблица1[[#This Row],[Раздел]],"]"),""),IF(EXACT(Таблица1[[#This Row],[Подраздел]],H828),"",CONCATENATE(IF(ISBLANK(Таблица1[[#This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Row],[Подраздел]],H830),"",CONCATENATE("[/LIST]",IF(ISBLANK(Таблица1[[#This Row],[Подраздел]]),"","[/SPOILER]"),IF(AND(NOT(EXACT(Таблица1[[#This Row],[Раздел]],G830)),$D$12),"[/SPOILER]",)))))</f>
        <v>[*][URL=http://promebelclub.ru/forum/showthread.php?p=261914&amp;postcount=666]Посудосушитель INOXA[/URL]</v>
      </c>
      <c r="L829" s="33">
        <f>LEN(Таблица1[[#This Row],[Код]])</f>
        <v>101</v>
      </c>
    </row>
    <row r="830" spans="1:12" x14ac:dyDescent="0.25">
      <c r="A830" s="73" t="str">
        <f>IF(OR(AND(Таблица1[[#This Row],[ID сообщения]]=B829,Таблица1[[#This Row],[№ в теме]]=C829),AND(NOT(Таблица1[[#This Row],[ID сообщения]]=B829),NOT(Таблица1[[#This Row],[№ в теме]]=C829))),"",FALSE)</f>
        <v/>
      </c>
      <c r="B830" s="33">
        <f>1*MID(Таблица1[[#This Row],[Ссылка]],FIND("=",Таблица1[[#This Row],[Ссылка]])+1,FIND("&amp;",Таблица1[[#This Row],[Ссылка]])-FIND("=",Таблица1[[#This Row],[Ссылка]])-1)</f>
        <v>261915</v>
      </c>
      <c r="C830" s="33">
        <f>1*MID(Таблица1[[#This Row],[Ссылка]],FIND("&amp;",Таблица1[[#This Row],[Ссылка]])+11,LEN(Таблица1[[#This Row],[Ссылка]])-FIND("&amp;",Таблица1[[#This Row],[Ссылка]])+10)</f>
        <v>667</v>
      </c>
      <c r="D830" s="53" t="s">
        <v>692</v>
      </c>
      <c r="E830" s="33" t="s">
        <v>702</v>
      </c>
      <c r="F830" s="46"/>
      <c r="G830" s="33" t="s">
        <v>218</v>
      </c>
      <c r="H830" s="44" t="s">
        <v>53</v>
      </c>
      <c r="I830" s="45" t="s">
        <v>1065</v>
      </c>
      <c r="J830" s="23" t="s">
        <v>1065</v>
      </c>
      <c r="K8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Row],[Раздел]],G829)),$D$12),CONCATENATE("[SPOILER=",Таблица1[[#This Row],[Раздел]],"]"),""),IF(EXACT(Таблица1[[#This Row],[Подраздел]],H829),"",CONCATENATE(IF(ISBLANK(Таблица1[[#This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Row],[Подраздел]],H831),"",CONCATENATE("[/LIST]",IF(ISBLANK(Таблица1[[#This Row],[Подраздел]]),"","[/SPOILER]"),IF(AND(NOT(EXACT(Таблица1[[#This Row],[Раздел]],G831)),$D$12),"[/SPOILER]",)))))</f>
        <v>[*][URL=http://promebelclub.ru/forum/showthread.php?p=261915&amp;postcount=667]Посудосушитель INOXA[/URL]</v>
      </c>
      <c r="L830" s="33">
        <f>LEN(Таблица1[[#This Row],[Код]])</f>
        <v>101</v>
      </c>
    </row>
    <row r="831" spans="1:12" x14ac:dyDescent="0.25">
      <c r="A831" s="18" t="str">
        <f>IF(OR(AND(Таблица1[[#This Row],[ID сообщения]]=B830,Таблица1[[#This Row],[№ в теме]]=C830),AND(NOT(Таблица1[[#This Row],[ID сообщения]]=B830),NOT(Таблица1[[#This Row],[№ в теме]]=C830))),"",FALSE)</f>
        <v/>
      </c>
      <c r="B831" s="30">
        <f>1*MID(Таблица1[[#This Row],[Ссылка]],FIND("=",Таблица1[[#This Row],[Ссылка]])+1,FIND("&amp;",Таблица1[[#This Row],[Ссылка]])-FIND("=",Таблица1[[#This Row],[Ссылка]])-1)</f>
        <v>15609</v>
      </c>
      <c r="C831" s="30">
        <f>1*MID(Таблица1[[#This Row],[Ссылка]],FIND("&amp;",Таблица1[[#This Row],[Ссылка]])+11,LEN(Таблица1[[#This Row],[Ссылка]])-FIND("&amp;",Таблица1[[#This Row],[Ссылка]])+10)</f>
        <v>90</v>
      </c>
      <c r="D831" s="52" t="s">
        <v>834</v>
      </c>
      <c r="E831" s="33" t="s">
        <v>1626</v>
      </c>
      <c r="F831" s="46" t="s">
        <v>1093</v>
      </c>
      <c r="G831" s="33" t="s">
        <v>218</v>
      </c>
      <c r="H831" s="33" t="s">
        <v>53</v>
      </c>
      <c r="I831" s="45" t="s">
        <v>1065</v>
      </c>
      <c r="J831" s="46" t="s">
        <v>471</v>
      </c>
      <c r="K8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Row],[Раздел]],G830)),$D$12),CONCATENATE("[SPOILER=",Таблица1[[#This Row],[Раздел]],"]"),""),IF(EXACT(Таблица1[[#This Row],[Подраздел]],H830),"",CONCATENATE(IF(ISBLANK(Таблица1[[#This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Row],[Подраздел]],H832),"",CONCATENATE("[/LIST]",IF(ISBLANK(Таблица1[[#This Row],[Подраздел]]),"","[/SPOILER]"),IF(AND(NOT(EXACT(Таблица1[[#This Row],[Раздел]],G832)),$D$12),"[/SPOILER]",)))))</f>
        <v>[*][B][COLOR=Silver][FRW][/COLOR][/B] [URL=http://promebelclub.ru/forum/showthread.php?p=15609&amp;postcount=90]Посудосушитель Inoxa - разные [/URL]</v>
      </c>
      <c r="L831" s="33">
        <f>LEN(Таблица1[[#This Row],[Код]])</f>
        <v>144</v>
      </c>
    </row>
    <row r="832" spans="1:12" x14ac:dyDescent="0.25">
      <c r="A832" s="18" t="str">
        <f>IF(OR(AND(Таблица1[[#This Row],[ID сообщения]]=B831,Таблица1[[#This Row],[№ в теме]]=C831),AND(NOT(Таблица1[[#This Row],[ID сообщения]]=B831),NOT(Таблица1[[#This Row],[№ в теме]]=C831))),"",FALSE)</f>
        <v/>
      </c>
      <c r="B832" s="30">
        <f>1*MID(Таблица1[[#This Row],[Ссылка]],FIND("=",Таблица1[[#This Row],[Ссылка]])+1,FIND("&amp;",Таблица1[[#This Row],[Ссылка]])-FIND("=",Таблица1[[#This Row],[Ссылка]])-1)</f>
        <v>25083</v>
      </c>
      <c r="C832" s="30">
        <f>1*MID(Таблица1[[#This Row],[Ссылка]],FIND("&amp;",Таблица1[[#This Row],[Ссылка]])+11,LEN(Таблица1[[#This Row],[Ссылка]])-FIND("&amp;",Таблица1[[#This Row],[Ссылка]])+10)</f>
        <v>119</v>
      </c>
      <c r="D832" s="52" t="s">
        <v>859</v>
      </c>
      <c r="E832" s="33" t="s">
        <v>1627</v>
      </c>
      <c r="F832" s="46" t="s">
        <v>1093</v>
      </c>
      <c r="G832" s="33" t="s">
        <v>218</v>
      </c>
      <c r="H832" s="33" t="s">
        <v>53</v>
      </c>
      <c r="I832" s="45" t="s">
        <v>1065</v>
      </c>
      <c r="J832" s="23" t="s">
        <v>1065</v>
      </c>
      <c r="K8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Row],[Раздел]],G831)),$D$12),CONCATENATE("[SPOILER=",Таблица1[[#This Row],[Раздел]],"]"),""),IF(EXACT(Таблица1[[#This Row],[Подраздел]],H831),"",CONCATENATE(IF(ISBLANK(Таблица1[[#This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Row],[Подраздел]],H833),"",CONCATENATE("[/LIST]",IF(ISBLANK(Таблица1[[#This Row],[Подраздел]]),"","[/SPOILER]"),IF(AND(NOT(EXACT(Таблица1[[#This Row],[Раздел]],G833)),$D$12),"[/SPOILER]",)))))</f>
        <v>[*][B][COLOR=Silver][FRW][/COLOR][/B] [URL=http://promebelclub.ru/forum/showthread.php?p=25083&amp;postcount=119]Посудосушитель Rejs 700 [/URL]</v>
      </c>
      <c r="L832" s="33">
        <f>LEN(Таблица1[[#This Row],[Код]])</f>
        <v>139</v>
      </c>
    </row>
    <row r="833" spans="1:12" x14ac:dyDescent="0.25">
      <c r="A833" s="61" t="str">
        <f>IF(OR(AND(Таблица1[[#This Row],[ID сообщения]]=B832,Таблица1[[#This Row],[№ в теме]]=C832),AND(NOT(Таблица1[[#This Row],[ID сообщения]]=B832),NOT(Таблица1[[#This Row],[№ в теме]]=C832))),"",FALSE)</f>
        <v/>
      </c>
      <c r="B833" s="33">
        <f>1*MID(Таблица1[[#This Row],[Ссылка]],FIND("=",Таблица1[[#This Row],[Ссылка]])+1,FIND("&amp;",Таблица1[[#This Row],[Ссылка]])-FIND("=",Таблица1[[#This Row],[Ссылка]])-1)</f>
        <v>264591</v>
      </c>
      <c r="C833" s="33">
        <f>1*MID(Таблица1[[#This Row],[Ссылка]],FIND("&amp;",Таблица1[[#This Row],[Ссылка]])+11,LEN(Таблица1[[#This Row],[Ссылка]])-FIND("&amp;",Таблица1[[#This Row],[Ссылка]])+10)</f>
        <v>680</v>
      </c>
      <c r="D833" s="53" t="s">
        <v>693</v>
      </c>
      <c r="E833" s="33" t="s">
        <v>703</v>
      </c>
      <c r="F833" s="46"/>
      <c r="G833" s="33" t="s">
        <v>218</v>
      </c>
      <c r="H833" s="44" t="s">
        <v>53</v>
      </c>
      <c r="I833" s="45" t="s">
        <v>1065</v>
      </c>
      <c r="J833" s="23" t="s">
        <v>1065</v>
      </c>
      <c r="K8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Row],[Раздел]],G832)),$D$12),CONCATENATE("[SPOILER=",Таблица1[[#This Row],[Раздел]],"]"),""),IF(EXACT(Таблица1[[#This Row],[Подраздел]],H832),"",CONCATENATE(IF(ISBLANK(Таблица1[[#This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Row],[Подраздел]],H834),"",CONCATENATE("[/LIST]",IF(ISBLANK(Таблица1[[#This Row],[Подраздел]]),"","[/SPOILER]"),IF(AND(NOT(EXACT(Таблица1[[#This Row],[Раздел]],G834)),$D$12),"[/SPOILER]",)))))</f>
        <v>[*][URL=http://promebelclub.ru/forum/showthread.php?p=264591&amp;postcount=680]Посудосушитель Vibo (600, 800, 900 мм)[/URL]</v>
      </c>
      <c r="L833" s="33">
        <f>LEN(Таблица1[[#This Row],[Код]])</f>
        <v>119</v>
      </c>
    </row>
    <row r="834" spans="1:12" x14ac:dyDescent="0.25">
      <c r="A834" s="73" t="str">
        <f>IF(OR(AND(Таблица1[[#This Row],[ID сообщения]]=B833,Таблица1[[#This Row],[№ в теме]]=C833),AND(NOT(Таблица1[[#This Row],[ID сообщения]]=B833),NOT(Таблица1[[#This Row],[№ в теме]]=C833))),"",FALSE)</f>
        <v/>
      </c>
      <c r="B834" s="33">
        <f>1*MID(Таблица1[[#This Row],[Ссылка]],FIND("=",Таблица1[[#This Row],[Ссылка]])+1,FIND("&amp;",Таблица1[[#This Row],[Ссылка]])-FIND("=",Таблица1[[#This Row],[Ссылка]])-1)</f>
        <v>298069</v>
      </c>
      <c r="C834" s="33">
        <f>1*MID(Таблица1[[#This Row],[Ссылка]],FIND("&amp;",Таблица1[[#This Row],[Ссылка]])+11,LEN(Таблица1[[#This Row],[Ссылка]])-FIND("&amp;",Таблица1[[#This Row],[Ссылка]])+10)</f>
        <v>771</v>
      </c>
      <c r="D834" s="53" t="s">
        <v>94</v>
      </c>
      <c r="E834" s="33" t="s">
        <v>1628</v>
      </c>
      <c r="F834" s="46" t="s">
        <v>1095</v>
      </c>
      <c r="G834" s="47" t="s">
        <v>218</v>
      </c>
      <c r="H834" s="33" t="s">
        <v>53</v>
      </c>
      <c r="I834" s="45" t="s">
        <v>1065</v>
      </c>
      <c r="J834" s="23" t="s">
        <v>1065</v>
      </c>
      <c r="K8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Row],[Раздел]],G833)),$D$12),CONCATENATE("[SPOILER=",Таблица1[[#This Row],[Раздел]],"]"),""),IF(EXACT(Таблица1[[#This Row],[Подраздел]],H833),"",CONCATENATE(IF(ISBLANK(Таблица1[[#This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Row],[Подраздел]],H835),"",CONCATENATE("[/LIST]",IF(ISBLANK(Таблица1[[#This Row],[Подраздел]]),"","[/SPOILER]"),IF(AND(NOT(EXACT(Таблица1[[#This Row],[Раздел]],G835)),$D$12),"[/SPOILER]",)))))</f>
        <v>[*][B][COLOR=Gray][F3D][/COLOR][/B] [URL=http://promebelclub.ru/forum/showthread.php?p=298069&amp;postcount=771]Посудосушитель Vibo 600 [/URL]</v>
      </c>
      <c r="L834" s="33">
        <f>LEN(Таблица1[[#This Row],[Код]])</f>
        <v>138</v>
      </c>
    </row>
    <row r="835" spans="1:12" x14ac:dyDescent="0.25">
      <c r="A835" s="18" t="str">
        <f>IF(OR(AND(Таблица1[[#This Row],[ID сообщения]]=B834,Таблица1[[#This Row],[№ в теме]]=C834),AND(NOT(Таблица1[[#This Row],[ID сообщения]]=B834),NOT(Таблица1[[#This Row],[№ в теме]]=C834))),"",FALSE)</f>
        <v/>
      </c>
      <c r="B835" s="30">
        <f>1*MID(Таблица1[[#This Row],[Ссылка]],FIND("=",Таблица1[[#This Row],[Ссылка]])+1,FIND("&amp;",Таблица1[[#This Row],[Ссылка]])-FIND("=",Таблица1[[#This Row],[Ссылка]])-1)</f>
        <v>31948</v>
      </c>
      <c r="C835" s="30">
        <f>1*MID(Таблица1[[#This Row],[Ссылка]],FIND("&amp;",Таблица1[[#This Row],[Ссылка]])+11,LEN(Таблица1[[#This Row],[Ссылка]])-FIND("&amp;",Таблица1[[#This Row],[Ссылка]])+10)</f>
        <v>153</v>
      </c>
      <c r="D835" s="52" t="s">
        <v>536</v>
      </c>
      <c r="E835" s="33" t="s">
        <v>538</v>
      </c>
      <c r="F835" s="46"/>
      <c r="G835" s="33" t="s">
        <v>218</v>
      </c>
      <c r="H835" s="33" t="s">
        <v>53</v>
      </c>
      <c r="I835" s="45" t="s">
        <v>1065</v>
      </c>
      <c r="J835" s="23" t="s">
        <v>1065</v>
      </c>
      <c r="K8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Row],[Раздел]],G834)),$D$12),CONCATENATE("[SPOILER=",Таблица1[[#This Row],[Раздел]],"]"),""),IF(EXACT(Таблица1[[#This Row],[Подраздел]],H834),"",CONCATENATE(IF(ISBLANK(Таблица1[[#This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Row],[Подраздел]],H836),"",CONCATENATE("[/LIST]",IF(ISBLANK(Таблица1[[#This Row],[Подраздел]]),"","[/SPOILER]"),IF(AND(NOT(EXACT(Таблица1[[#This Row],[Раздел]],G836)),$D$12),"[/SPOILER]",)))))</f>
        <v>[*][URL=http://promebelclub.ru/forum/showthread.php?p=31948&amp;postcount=153]Посудосушитель выдвижной[/URL]</v>
      </c>
      <c r="L835" s="33">
        <f>LEN(Таблица1[[#This Row],[Код]])</f>
        <v>104</v>
      </c>
    </row>
    <row r="836" spans="1:12" x14ac:dyDescent="0.25">
      <c r="A836" s="18" t="str">
        <f>IF(OR(AND(Таблица1[[#This Row],[ID сообщения]]=B834,Таблица1[[#This Row],[№ в теме]]=C834),AND(NOT(Таблица1[[#This Row],[ID сообщения]]=B834),NOT(Таблица1[[#This Row],[№ в теме]]=C834))),"",FALSE)</f>
        <v/>
      </c>
      <c r="B836" s="30">
        <f>1*MID(Таблица1[[#This Row],[Ссылка]],FIND("=",Таблица1[[#This Row],[Ссылка]])+1,FIND("&amp;",Таблица1[[#This Row],[Ссылка]])-FIND("=",Таблица1[[#This Row],[Ссылка]])-1)</f>
        <v>135732</v>
      </c>
      <c r="C836" s="30">
        <f>1*MID(Таблица1[[#This Row],[Ссылка]],FIND("&amp;",Таблица1[[#This Row],[Ссылка]])+11,LEN(Таблица1[[#This Row],[Ссылка]])-FIND("&amp;",Таблица1[[#This Row],[Ссылка]])+10)</f>
        <v>372</v>
      </c>
      <c r="D836" s="55" t="s">
        <v>956</v>
      </c>
      <c r="E836" s="48" t="s">
        <v>1629</v>
      </c>
      <c r="F836" s="65" t="s">
        <v>1096</v>
      </c>
      <c r="G836" s="47" t="s">
        <v>218</v>
      </c>
      <c r="H836" s="33" t="s">
        <v>53</v>
      </c>
      <c r="I836" s="45" t="s">
        <v>1065</v>
      </c>
      <c r="J836" s="23" t="s">
        <v>1065</v>
      </c>
      <c r="K8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Row],[Раздел]],G835)),$D$12),CONCATENATE("[SPOILER=",Таблица1[[#This Row],[Раздел]],"]"),""),IF(EXACT(Таблица1[[#This Row],[Подраздел]],H835),"",CONCATENATE(IF(ISBLANK(Таблица1[[#This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Row],[Подраздел]],H837),"",CONCATENATE("[/LIST]",IF(ISBLANK(Таблица1[[#This Row],[Подраздел]]),"","[/SPOILER]"),IF(AND(NOT(EXACT(Таблица1[[#This Row],[Раздел]],G837)),$D$12),"[/SPOILER]",)))))</f>
        <v>[*][B][COLOR=DeepSkyBlue][FR3D][/COLOR][/B] [URL=http://promebelclub.ru/forum/showthread.php?p=135732&amp;postcount=372]Посудосушитель сложный Variant 3, 500 [/URL]</v>
      </c>
      <c r="L836" s="33">
        <f>LEN(Таблица1[[#This Row],[Код]])</f>
        <v>160</v>
      </c>
    </row>
    <row r="837" spans="1:12" x14ac:dyDescent="0.25">
      <c r="A837" s="63" t="str">
        <f>IF(OR(AND(Таблица1[[#This Row],[ID сообщения]]=B836,Таблица1[[#This Row],[№ в теме]]=C836),AND(NOT(Таблица1[[#This Row],[ID сообщения]]=B836),NOT(Таблица1[[#This Row],[№ в теме]]=C836))),"",FALSE)</f>
        <v/>
      </c>
      <c r="B837" s="33">
        <f>1*MID(Таблица1[[#This Row],[Ссылка]],FIND("=",Таблица1[[#This Row],[Ссылка]])+1,FIND("&amp;",Таблица1[[#This Row],[Ссылка]])-FIND("=",Таблица1[[#This Row],[Ссылка]])-1)</f>
        <v>305877</v>
      </c>
      <c r="C837" s="33">
        <f>1*MID(Таблица1[[#This Row],[Ссылка]],FIND("&amp;",Таблица1[[#This Row],[Ссылка]])+11,LEN(Таблица1[[#This Row],[Ссылка]])-FIND("&amp;",Таблица1[[#This Row],[Ссылка]])+10)</f>
        <v>810</v>
      </c>
      <c r="D837" s="53" t="s">
        <v>121</v>
      </c>
      <c r="E837" s="33" t="s">
        <v>1630</v>
      </c>
      <c r="F837" s="46" t="s">
        <v>1095</v>
      </c>
      <c r="G837" s="47" t="s">
        <v>218</v>
      </c>
      <c r="H837" s="33" t="s">
        <v>53</v>
      </c>
      <c r="I837" s="45" t="s">
        <v>1065</v>
      </c>
      <c r="J837" s="23" t="s">
        <v>1065</v>
      </c>
      <c r="K8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Row],[Раздел]],G836)),$D$12),CONCATENATE("[SPOILER=",Таблица1[[#This Row],[Раздел]],"]"),""),IF(EXACT(Таблица1[[#This Row],[Подраздел]],H836),"",CONCATENATE(IF(ISBLANK(Таблица1[[#This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Row],[Подраздел]],H838),"",CONCATENATE("[/LIST]",IF(ISBLANK(Таблица1[[#This Row],[Подраздел]]),"","[/SPOILER]"),IF(AND(NOT(EXACT(Таблица1[[#This Row],[Раздел]],G838)),$D$12),"[/SPOILER]",)))))</f>
        <v>[*][B][COLOR=Gray][F3D][/COLOR][/B] [URL=http://promebelclub.ru/forum/showthread.php?p=305877&amp;postcount=810]Посудосушитель углововой 600х600 [/URL][/LIST][/SPOILER]</v>
      </c>
      <c r="L837" s="33">
        <f>LEN(Таблица1[[#This Row],[Код]])</f>
        <v>164</v>
      </c>
    </row>
    <row r="838" spans="1:12" x14ac:dyDescent="0.25">
      <c r="A838" s="63" t="str">
        <f>IF(OR(AND(Таблица1[[#This Row],[ID сообщения]]=B837,Таблица1[[#This Row],[№ в теме]]=C837),AND(NOT(Таблица1[[#This Row],[ID сообщения]]=B837),NOT(Таблица1[[#This Row],[№ в теме]]=C837))),"",FALSE)</f>
        <v/>
      </c>
      <c r="B838" s="33">
        <f>1*MID(Таблица1[[#This Row],[Ссылка]],FIND("=",Таблица1[[#This Row],[Ссылка]])+1,FIND("&amp;",Таблица1[[#This Row],[Ссылка]])-FIND("=",Таблица1[[#This Row],[Ссылка]])-1)</f>
        <v>351187</v>
      </c>
      <c r="C838" s="33">
        <f>1*MID(Таблица1[[#This Row],[Ссылка]],FIND("&amp;",Таблица1[[#This Row],[Ссылка]])+11,LEN(Таблица1[[#This Row],[Ссылка]])-FIND("&amp;",Таблица1[[#This Row],[Ссылка]])+10)</f>
        <v>918</v>
      </c>
      <c r="D838" s="53" t="s">
        <v>208</v>
      </c>
      <c r="E838" s="33" t="s">
        <v>1631</v>
      </c>
      <c r="F838" s="46" t="s">
        <v>1095</v>
      </c>
      <c r="G838" s="47" t="s">
        <v>218</v>
      </c>
      <c r="H838" s="33" t="s">
        <v>58</v>
      </c>
      <c r="I838" s="45" t="s">
        <v>1065</v>
      </c>
      <c r="J838" s="23" t="s">
        <v>1065</v>
      </c>
      <c r="K8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Row],[Раздел]],G837)),$D$12),CONCATENATE("[SPOILER=",Таблица1[[#This Row],[Раздел]],"]"),""),IF(EXACT(Таблица1[[#This Row],[Подраздел]],H837),"",CONCATENATE(IF(ISBLANK(Таблица1[[#This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Row],[Подраздел]],H839),"",CONCATENATE("[/LIST]",IF(ISBLANK(Таблица1[[#This Row],[Подраздел]]),"","[/SPOILER]"),IF(AND(NOT(EXACT(Таблица1[[#This Row],[Раздел]],G839)),$D$12),"[/SPOILER]",)))))</f>
        <v>[SPOILER=Различные профили и планки][LIST][*][B][COLOR=Gray][F3D][/COLOR][/B] [URL=http://promebelclub.ru/forum/showthread.php?p=351187&amp;postcount=918]Защитные накладки для духовки [/URL]</v>
      </c>
      <c r="L838" s="33">
        <f>LEN(Таблица1[[#This Row],[Код]])</f>
        <v>186</v>
      </c>
    </row>
    <row r="839" spans="1:12" s="19" customFormat="1" x14ac:dyDescent="0.25">
      <c r="A839" s="73" t="str">
        <f>IF(OR(AND(Таблица1[[#This Row],[ID сообщения]]=B838,Таблица1[[#This Row],[№ в теме]]=C838),AND(NOT(Таблица1[[#This Row],[ID сообщения]]=B838),NOT(Таблица1[[#This Row],[№ в теме]]=C838))),"",FALSE)</f>
        <v/>
      </c>
      <c r="B839" s="33">
        <f>1*MID(Таблица1[[#This Row],[Ссылка]],FIND("=",Таблица1[[#This Row],[Ссылка]])+1,FIND("&amp;",Таблица1[[#This Row],[Ссылка]])-FIND("=",Таблица1[[#This Row],[Ссылка]])-1)</f>
        <v>351187</v>
      </c>
      <c r="C839" s="33">
        <f>1*MID(Таблица1[[#This Row],[Ссылка]],FIND("&amp;",Таблица1[[#This Row],[Ссылка]])+11,LEN(Таблица1[[#This Row],[Ссылка]])-FIND("&amp;",Таблица1[[#This Row],[Ссылка]])+10)</f>
        <v>918</v>
      </c>
      <c r="D839" s="53" t="s">
        <v>208</v>
      </c>
      <c r="E839" s="33" t="s">
        <v>1632</v>
      </c>
      <c r="F839" s="46" t="s">
        <v>1095</v>
      </c>
      <c r="G839" s="47" t="s">
        <v>218</v>
      </c>
      <c r="H839" s="33" t="s">
        <v>58</v>
      </c>
      <c r="I839" s="45" t="s">
        <v>1065</v>
      </c>
      <c r="J839" s="23" t="s">
        <v>1065</v>
      </c>
      <c r="K8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Row],[Раздел]],G838)),$D$12),CONCATENATE("[SPOILER=",Таблица1[[#This Row],[Раздел]],"]"),""),IF(EXACT(Таблица1[[#This Row],[Подраздел]],H838),"",CONCATENATE(IF(ISBLANK(Таблица1[[#This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Row],[Подраздел]],H840),"",CONCATENATE("[/LIST]",IF(ISBLANK(Таблица1[[#This Row],[Подраздел]]),"","[/SPOILER]"),IF(AND(NOT(EXACT(Таблица1[[#This Row],[Раздел]],G840)),$D$12),"[/SPOILER]",)))))</f>
        <v>[*][B][COLOR=Gray][F3D][/COLOR][/B] [URL=http://promebelclub.ru/forum/showthread.php?p=351187&amp;postcount=918]Планка для столешниц - 3 шт, и стен. панелей- 3 шт. [/URL]</v>
      </c>
      <c r="L839" s="33">
        <f>LEN(Таблица1[[#This Row],[Код]])</f>
        <v>166</v>
      </c>
    </row>
    <row r="840" spans="1:12" x14ac:dyDescent="0.25">
      <c r="A840" s="18" t="str">
        <f>IF(OR(AND(Таблица1[[#This Row],[ID сообщения]]=B839,Таблица1[[#This Row],[№ в теме]]=C839),AND(NOT(Таблица1[[#This Row],[ID сообщения]]=B839),NOT(Таблица1[[#This Row],[№ в теме]]=C839))),"",FALSE)</f>
        <v/>
      </c>
      <c r="B840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840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840" s="52" t="s">
        <v>793</v>
      </c>
      <c r="E840" s="33" t="s">
        <v>1633</v>
      </c>
      <c r="F840" s="46" t="s">
        <v>1093</v>
      </c>
      <c r="G840" s="33" t="s">
        <v>218</v>
      </c>
      <c r="H840" s="33" t="s">
        <v>58</v>
      </c>
      <c r="I840" s="45" t="s">
        <v>1065</v>
      </c>
      <c r="J840" s="46" t="s">
        <v>471</v>
      </c>
      <c r="K8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Row],[Раздел]],G839)),$D$12),CONCATENATE("[SPOILER=",Таблица1[[#This Row],[Раздел]],"]"),""),IF(EXACT(Таблица1[[#This Row],[Подраздел]],H839),"",CONCATENATE(IF(ISBLANK(Таблица1[[#This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Row],[Подраздел]],H841),"",CONCATENATE("[/LIST]",IF(ISBLANK(Таблица1[[#This Row],[Подраздел]]),"","[/SPOILER]"),IF(AND(NOT(EXACT(Таблица1[[#This Row],[Раздел]],G841)),$D$12),"[/SPOILER]",)))))</f>
        <v>[*][B][COLOR=Silver][FRW][/COLOR][/B] [URL=http://promebelclub.ru/forum/showthread.php?p=7828&amp;postcount=46]Планки для столешницы [/URL]</v>
      </c>
      <c r="L840" s="33">
        <f>LEN(Таблица1[[#This Row],[Код]])</f>
        <v>135</v>
      </c>
    </row>
    <row r="841" spans="1:12" x14ac:dyDescent="0.25">
      <c r="A841" s="63" t="str">
        <f>IF(OR(AND(Таблица1[[#This Row],[ID сообщения]]=B840,Таблица1[[#This Row],[№ в теме]]=C840),AND(NOT(Таблица1[[#This Row],[ID сообщения]]=B840),NOT(Таблица1[[#This Row],[№ в теме]]=C840))),"",FALSE)</f>
        <v/>
      </c>
      <c r="B841" s="33">
        <f>1*MID(Таблица1[[#This Row],[Ссылка]],FIND("=",Таблица1[[#This Row],[Ссылка]])+1,FIND("&amp;",Таблица1[[#This Row],[Ссылка]])-FIND("=",Таблица1[[#This Row],[Ссылка]])-1)</f>
        <v>351187</v>
      </c>
      <c r="C841" s="33">
        <f>1*MID(Таблица1[[#This Row],[Ссылка]],FIND("&amp;",Таблица1[[#This Row],[Ссылка]])+11,LEN(Таблица1[[#This Row],[Ссылка]])-FIND("&amp;",Таблица1[[#This Row],[Ссылка]])+10)</f>
        <v>918</v>
      </c>
      <c r="D841" s="53" t="s">
        <v>208</v>
      </c>
      <c r="E841" s="33" t="s">
        <v>1634</v>
      </c>
      <c r="F841" s="46" t="s">
        <v>1095</v>
      </c>
      <c r="G841" s="47" t="s">
        <v>218</v>
      </c>
      <c r="H841" s="33" t="s">
        <v>58</v>
      </c>
      <c r="I841" s="45" t="s">
        <v>1065</v>
      </c>
      <c r="J841" s="23" t="s">
        <v>1065</v>
      </c>
      <c r="K8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Row],[Раздел]],G840)),$D$12),CONCATENATE("[SPOILER=",Таблица1[[#This Row],[Раздел]],"]"),""),IF(EXACT(Таблица1[[#This Row],[Подраздел]],H840),"",CONCATENATE(IF(ISBLANK(Таблица1[[#This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Row],[Подраздел]],H842),"",CONCATENATE("[/LIST]",IF(ISBLANK(Таблица1[[#This Row],[Подраздел]]),"","[/SPOILER]"),IF(AND(NOT(EXACT(Таблица1[[#This Row],[Раздел]],G842)),$D$12),"[/SPOILER]",)))))</f>
        <v>[*][B][COLOR=Gray][F3D][/COLOR][/B] [URL=http://promebelclub.ru/forum/showthread.php?p=351187&amp;postcount=918]Профили для стеновой панели [/URL]</v>
      </c>
      <c r="L841" s="33">
        <f>LEN(Таблица1[[#This Row],[Код]])</f>
        <v>142</v>
      </c>
    </row>
    <row r="842" spans="1:12" x14ac:dyDescent="0.25">
      <c r="A842" s="63" t="str">
        <f>IF(OR(AND(Таблица1[[#This Row],[ID сообщения]]=B841,Таблица1[[#This Row],[№ в теме]]=C841),AND(NOT(Таблица1[[#This Row],[ID сообщения]]=B841),NOT(Таблица1[[#This Row],[№ в теме]]=C841))),"",FALSE)</f>
        <v/>
      </c>
      <c r="B842" s="33">
        <f>1*MID(Таблица1[[#This Row],[Ссылка]],FIND("=",Таблица1[[#This Row],[Ссылка]])+1,FIND("&amp;",Таблица1[[#This Row],[Ссылка]])-FIND("=",Таблица1[[#This Row],[Ссылка]])-1)</f>
        <v>351187</v>
      </c>
      <c r="C842" s="33">
        <f>1*MID(Таблица1[[#This Row],[Ссылка]],FIND("&amp;",Таблица1[[#This Row],[Ссылка]])+11,LEN(Таблица1[[#This Row],[Ссылка]])-FIND("&amp;",Таблица1[[#This Row],[Ссылка]])+10)</f>
        <v>918</v>
      </c>
      <c r="D842" s="53" t="s">
        <v>208</v>
      </c>
      <c r="E842" s="33" t="s">
        <v>1635</v>
      </c>
      <c r="F842" s="46" t="s">
        <v>1095</v>
      </c>
      <c r="G842" s="47" t="s">
        <v>218</v>
      </c>
      <c r="H842" s="33" t="s">
        <v>58</v>
      </c>
      <c r="I842" s="45" t="s">
        <v>1065</v>
      </c>
      <c r="J842" s="23" t="s">
        <v>1065</v>
      </c>
      <c r="K8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Row],[Раздел]],G841)),$D$12),CONCATENATE("[SPOILER=",Таблица1[[#This Row],[Раздел]],"]"),""),IF(EXACT(Таблица1[[#This Row],[Подраздел]],H841),"",CONCATENATE(IF(ISBLANK(Таблица1[[#This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Row],[Подраздел]],H843),"",CONCATENATE("[/LIST]",IF(ISBLANK(Таблица1[[#This Row],[Подраздел]]),"","[/SPOILER]"),IF(AND(NOT(EXACT(Таблица1[[#This Row],[Раздел]],G843)),$D$12),"[/SPOILER]",)))))</f>
        <v>[*][B][COLOR=Gray][F3D][/COLOR][/B] [URL=http://promebelclub.ru/forum/showthread.php?p=351187&amp;postcount=918]Профиль для соединения боков [/URL]</v>
      </c>
      <c r="L842" s="33">
        <f>LEN(Таблица1[[#This Row],[Код]])</f>
        <v>143</v>
      </c>
    </row>
    <row r="843" spans="1:12" x14ac:dyDescent="0.25">
      <c r="A843" s="73" t="str">
        <f>IF(OR(AND(Таблица1[[#This Row],[ID сообщения]]=B842,Таблица1[[#This Row],[№ в теме]]=C842),AND(NOT(Таблица1[[#This Row],[ID сообщения]]=B842),NOT(Таблица1[[#This Row],[№ в теме]]=C842))),"",FALSE)</f>
        <v/>
      </c>
      <c r="B843" s="33">
        <f>1*MID(Таблица1[[#This Row],[Ссылка]],FIND("=",Таблица1[[#This Row],[Ссылка]])+1,FIND("&amp;",Таблица1[[#This Row],[Ссылка]])-FIND("=",Таблица1[[#This Row],[Ссылка]])-1)</f>
        <v>327269</v>
      </c>
      <c r="C843" s="33">
        <f>1*MID(Таблица1[[#This Row],[Ссылка]],FIND("&amp;",Таблица1[[#This Row],[Ссылка]])+11,LEN(Таблица1[[#This Row],[Ссылка]])-FIND("&amp;",Таблица1[[#This Row],[Ссылка]])+10)</f>
        <v>872</v>
      </c>
      <c r="D843" s="53" t="s">
        <v>172</v>
      </c>
      <c r="E843" s="33" t="s">
        <v>1636</v>
      </c>
      <c r="F843" s="46" t="s">
        <v>1099</v>
      </c>
      <c r="G843" s="47" t="s">
        <v>218</v>
      </c>
      <c r="H843" s="33" t="s">
        <v>58</v>
      </c>
      <c r="I843" s="45" t="s">
        <v>1065</v>
      </c>
      <c r="J843" s="23" t="s">
        <v>1065</v>
      </c>
      <c r="K8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Row],[Раздел]],G842)),$D$12),CONCATENATE("[SPOILER=",Таблица1[[#This Row],[Раздел]],"]"),""),IF(EXACT(Таблица1[[#This Row],[Подраздел]],H842),"",CONCATENATE(IF(ISBLANK(Таблица1[[#This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Row],[Подраздел]],H844),"",CONCATENATE("[/LIST]",IF(ISBLANK(Таблица1[[#This Row],[Подраздел]]),"","[/SPOILER]"),IF(AND(NOT(EXACT(Таблица1[[#This Row],[Раздел]],G844)),$D$12),"[/SPOILER]",)))))</f>
        <v>[*][B][COLOR=Blue][B3D][/COLOR][/B] [URL=http://promebelclub.ru/forum/showthread.php?p=327269&amp;postcount=872]Профиль для фасадов без ручек 8006.50S.L41 [/URL]</v>
      </c>
      <c r="L843" s="33">
        <f>LEN(Таблица1[[#This Row],[Код]])</f>
        <v>157</v>
      </c>
    </row>
    <row r="844" spans="1:12" x14ac:dyDescent="0.25">
      <c r="A844" s="18" t="str">
        <f>IF(OR(AND(Таблица1[[#This Row],[ID сообщения]]=B843,Таблица1[[#This Row],[№ в теме]]=C843),AND(NOT(Таблица1[[#This Row],[ID сообщения]]=B843),NOT(Таблица1[[#This Row],[№ в теме]]=C843))),"",FALSE)</f>
        <v/>
      </c>
      <c r="B844" s="30">
        <f>1*MID(Таблица1[[#This Row],[Ссылка]],FIND("=",Таблица1[[#This Row],[Ссылка]])+1,FIND("&amp;",Таблица1[[#This Row],[Ссылка]])-FIND("=",Таблица1[[#This Row],[Ссылка]])-1)</f>
        <v>82061</v>
      </c>
      <c r="C844" s="30">
        <f>1*MID(Таблица1[[#This Row],[Ссылка]],FIND("&amp;",Таблица1[[#This Row],[Ссылка]])+11,LEN(Таблица1[[#This Row],[Ссылка]])-FIND("&amp;",Таблица1[[#This Row],[Ссылка]])+10)</f>
        <v>279</v>
      </c>
      <c r="D844" s="52" t="s">
        <v>943</v>
      </c>
      <c r="E844" s="33" t="s">
        <v>1637</v>
      </c>
      <c r="F844" s="46" t="s">
        <v>1094</v>
      </c>
      <c r="G844" s="33" t="s">
        <v>218</v>
      </c>
      <c r="H844" s="33" t="s">
        <v>58</v>
      </c>
      <c r="I844" s="45" t="s">
        <v>1065</v>
      </c>
      <c r="J844" s="46" t="s">
        <v>471</v>
      </c>
      <c r="K8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Row],[Раздел]],G843)),$D$12),CONCATENATE("[SPOILER=",Таблица1[[#This Row],[Раздел]],"]"),""),IF(EXACT(Таблица1[[#This Row],[Подраздел]],H843),"",CONCATENATE(IF(ISBLANK(Таблица1[[#This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Row],[Подраздел]],H845),"",CONCATENATE("[/LIST]",IF(ISBLANK(Таблица1[[#This Row],[Подраздел]]),"","[/SPOILER]"),IF(AND(NOT(EXACT(Таблица1[[#This Row],[Раздел]],G845)),$D$12),"[/SPOILER]",)))))</f>
        <v>[*][B][COLOR=Black][LDW][/COLOR][/B] [URL=http://promebelclub.ru/forum/showthread.php?p=82061&amp;postcount=279]Профиль торцевой для столешниц СТ 1-01, СТ 1-02 [/URL]</v>
      </c>
      <c r="L844" s="33">
        <f>LEN(Таблица1[[#This Row],[Код]])</f>
        <v>162</v>
      </c>
    </row>
    <row r="845" spans="1:12" x14ac:dyDescent="0.25">
      <c r="A845" s="18" t="str">
        <f>IF(OR(AND(Таблица1[[#This Row],[ID сообщения]]=B803,Таблица1[[#This Row],[№ в теме]]=C803),AND(NOT(Таблица1[[#This Row],[ID сообщения]]=B803),NOT(Таблица1[[#This Row],[№ в теме]]=C803))),"",FALSE)</f>
        <v/>
      </c>
      <c r="B845" s="30">
        <f>1*MID(Таблица1[[#This Row],[Ссылка]],FIND("=",Таблица1[[#This Row],[Ссылка]])+1,FIND("&amp;",Таблица1[[#This Row],[Ссылка]])-FIND("=",Таблица1[[#This Row],[Ссылка]])-1)</f>
        <v>149039</v>
      </c>
      <c r="C845" s="30">
        <f>1*MID(Таблица1[[#This Row],[Ссылка]],FIND("&amp;",Таблица1[[#This Row],[Ссылка]])+11,LEN(Таблица1[[#This Row],[Ссылка]])-FIND("&amp;",Таблица1[[#This Row],[Ссылка]])+10)</f>
        <v>418</v>
      </c>
      <c r="D845" s="55" t="s">
        <v>995</v>
      </c>
      <c r="E845" s="48" t="s">
        <v>1638</v>
      </c>
      <c r="F845" s="65" t="s">
        <v>1093</v>
      </c>
      <c r="G845" s="33" t="s">
        <v>218</v>
      </c>
      <c r="H845" s="33" t="s">
        <v>58</v>
      </c>
      <c r="I845" s="45" t="s">
        <v>1065</v>
      </c>
      <c r="J845" s="23" t="s">
        <v>1065</v>
      </c>
      <c r="K8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Row],[Раздел]],G844)),$D$12),CONCATENATE("[SPOILER=",Таблица1[[#This Row],[Раздел]],"]"),""),IF(EXACT(Таблица1[[#This Row],[Подраздел]],H844),"",CONCATENATE(IF(ISBLANK(Таблица1[[#This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Row],[Подраздел]],H846),"",CONCATENATE("[/LIST]",IF(ISBLANK(Таблица1[[#This Row],[Подраздел]]),"","[/SPOILER]"),IF(AND(NOT(EXACT(Таблица1[[#This Row],[Раздел]],G846)),$D$12),"[/SPOILER]",)))))</f>
        <v>[*][B][COLOR=Silver][FRW][/COLOR][/B] [URL=http://promebelclub.ru/forum/showthread.php?p=149039&amp;postcount=418]Профиль-ручка для фасадов [/URL][/LIST][/SPOILER]</v>
      </c>
      <c r="L845" s="33">
        <f>LEN(Таблица1[[#This Row],[Код]])</f>
        <v>159</v>
      </c>
    </row>
    <row r="846" spans="1:12" x14ac:dyDescent="0.25">
      <c r="A846" s="18" t="str">
        <f>IF(OR(AND(Таблица1[[#This Row],[ID сообщения]]=B845,Таблица1[[#This Row],[№ в теме]]=C845),AND(NOT(Таблица1[[#This Row],[ID сообщения]]=B845),NOT(Таблица1[[#This Row],[№ в теме]]=C845))),"",FALSE)</f>
        <v/>
      </c>
      <c r="B84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84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846" s="52" t="s">
        <v>341</v>
      </c>
      <c r="E846" s="33" t="s">
        <v>401</v>
      </c>
      <c r="F846" s="46"/>
      <c r="G846" s="33" t="s">
        <v>218</v>
      </c>
      <c r="H846" s="33" t="s">
        <v>54</v>
      </c>
      <c r="I846" s="45" t="s">
        <v>1065</v>
      </c>
      <c r="J846" s="23" t="s">
        <v>1065</v>
      </c>
      <c r="K8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Row],[Раздел]],G845)),$D$12),CONCATENATE("[SPOILER=",Таблица1[[#This Row],[Раздел]],"]"),""),IF(EXACT(Таблица1[[#This Row],[Подраздел]],H845),"",CONCATENATE(IF(ISBLANK(Таблица1[[#This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Row],[Подраздел]],H847),"",CONCATENATE("[/LIST]",IF(ISBLANK(Таблица1[[#This Row],[Подраздел]]),"","[/SPOILER]"),IF(AND(NOT(EXACT(Таблица1[[#This Row],[Раздел]],G847)),$D$12),"[/SPOILER]",)))))</f>
        <v>[SPOILER=Рейлинговые системы][LIST][*][URL=http://promebelclub.ru/forum/showthread.php?p=55385&amp;postcount=217]Держатель рейлинга[/URL]</v>
      </c>
      <c r="L846" s="33">
        <f>LEN(Таблица1[[#This Row],[Код]])</f>
        <v>133</v>
      </c>
    </row>
    <row r="847" spans="1:12" x14ac:dyDescent="0.25">
      <c r="A847" s="18" t="str">
        <f>IF(OR(AND(Таблица1[[#This Row],[ID сообщения]]=B846,Таблица1[[#This Row],[№ в теме]]=C846),AND(NOT(Таблица1[[#This Row],[ID сообщения]]=B846),NOT(Таблица1[[#This Row],[№ в теме]]=C846))),"",FALSE)</f>
        <v/>
      </c>
      <c r="B847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847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847" s="52" t="s">
        <v>341</v>
      </c>
      <c r="E847" s="33" t="s">
        <v>402</v>
      </c>
      <c r="F847" s="46"/>
      <c r="G847" s="33" t="s">
        <v>218</v>
      </c>
      <c r="H847" s="33" t="s">
        <v>54</v>
      </c>
      <c r="I847" s="45" t="s">
        <v>1065</v>
      </c>
      <c r="J847" s="23" t="s">
        <v>1065</v>
      </c>
      <c r="K8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Row],[Раздел]],G846)),$D$12),CONCATENATE("[SPOILER=",Таблица1[[#This Row],[Раздел]],"]"),""),IF(EXACT(Таблица1[[#This Row],[Подраздел]],H846),"",CONCATENATE(IF(ISBLANK(Таблица1[[#This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Row],[Подраздел]],H848),"",CONCATENATE("[/LIST]",IF(ISBLANK(Таблица1[[#This Row],[Подраздел]]),"","[/SPOILER]"),IF(AND(NOT(EXACT(Таблица1[[#This Row],[Раздел]],G848)),$D$12),"[/SPOILER]",)))))</f>
        <v>[*][URL=http://promebelclub.ru/forum/showthread.php?p=55385&amp;postcount=217]Заглушка рейлинга[/URL]</v>
      </c>
      <c r="L847" s="33">
        <f>LEN(Таблица1[[#This Row],[Код]])</f>
        <v>97</v>
      </c>
    </row>
    <row r="848" spans="1:12" x14ac:dyDescent="0.25">
      <c r="A848" s="18" t="str">
        <f>IF(OR(AND(Таблица1[[#This Row],[ID сообщения]]=B847,Таблица1[[#This Row],[№ в теме]]=C847),AND(NOT(Таблица1[[#This Row],[ID сообщения]]=B847),NOT(Таблица1[[#This Row],[№ в теме]]=C847))),"",FALSE)</f>
        <v/>
      </c>
      <c r="B848" s="30">
        <f>1*MID(Таблица1[[#This Row],[Ссылка]],FIND("=",Таблица1[[#This Row],[Ссылка]])+1,FIND("&amp;",Таблица1[[#This Row],[Ссылка]])-FIND("=",Таблица1[[#This Row],[Ссылка]])-1)</f>
        <v>29569</v>
      </c>
      <c r="C848" s="30">
        <f>1*MID(Таблица1[[#This Row],[Ссылка]],FIND("&amp;",Таблица1[[#This Row],[Ссылка]])+11,LEN(Таблица1[[#This Row],[Ссылка]])-FIND("&amp;",Таблица1[[#This Row],[Ссылка]])+10)</f>
        <v>147</v>
      </c>
      <c r="D848" s="52" t="s">
        <v>873</v>
      </c>
      <c r="E848" s="33" t="s">
        <v>1639</v>
      </c>
      <c r="F848" s="46" t="s">
        <v>1093</v>
      </c>
      <c r="G848" s="33" t="s">
        <v>218</v>
      </c>
      <c r="H848" s="33" t="s">
        <v>54</v>
      </c>
      <c r="I848" s="45" t="s">
        <v>1065</v>
      </c>
      <c r="J848" s="23" t="s">
        <v>1065</v>
      </c>
      <c r="K8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Row],[Раздел]],G847)),$D$12),CONCATENATE("[SPOILER=",Таблица1[[#This Row],[Раздел]],"]"),""),IF(EXACT(Таблица1[[#This Row],[Подраздел]],H847),"",CONCATENATE(IF(ISBLANK(Таблица1[[#This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Row],[Подраздел]],H849),"",CONCATENATE("[/LIST]",IF(ISBLANK(Таблица1[[#This Row],[Подраздел]]),"","[/SPOILER]"),IF(AND(NOT(EXACT(Таблица1[[#This Row],[Раздел]],G849)),$D$12),"[/SPOILER]",)))))</f>
        <v>[*][B][COLOR=Silver][FRW][/COLOR][/B] [URL=http://promebelclub.ru/forum/showthread.php?p=29569&amp;postcount=147]Полки на рейлинг [/URL]</v>
      </c>
      <c r="L848" s="33">
        <f>LEN(Таблица1[[#This Row],[Код]])</f>
        <v>132</v>
      </c>
    </row>
    <row r="849" spans="1:12" x14ac:dyDescent="0.25">
      <c r="A849" s="73" t="str">
        <f>IF(OR(AND(Таблица1[[#This Row],[ID сообщения]]=B848,Таблица1[[#This Row],[№ в теме]]=C848),AND(NOT(Таблица1[[#This Row],[ID сообщения]]=B848),NOT(Таблица1[[#This Row],[№ в теме]]=C848))),"",FALSE)</f>
        <v/>
      </c>
      <c r="B849" s="33">
        <f>1*MID(Таблица1[[#This Row],[Ссылка]],FIND("=",Таблица1[[#This Row],[Ссылка]])+1,FIND("&amp;",Таблица1[[#This Row],[Ссылка]])-FIND("=",Таблица1[[#This Row],[Ссылка]])-1)</f>
        <v>308365</v>
      </c>
      <c r="C849" s="33">
        <f>1*MID(Таблица1[[#This Row],[Ссылка]],FIND("&amp;",Таблица1[[#This Row],[Ссылка]])+11,LEN(Таблица1[[#This Row],[Ссылка]])-FIND("&amp;",Таблица1[[#This Row],[Ссылка]])+10)</f>
        <v>820</v>
      </c>
      <c r="D849" s="53" t="s">
        <v>129</v>
      </c>
      <c r="E849" s="33" t="s">
        <v>130</v>
      </c>
      <c r="F849" s="46"/>
      <c r="G849" s="47" t="s">
        <v>218</v>
      </c>
      <c r="H849" s="33" t="s">
        <v>54</v>
      </c>
      <c r="I849" s="45" t="s">
        <v>1065</v>
      </c>
      <c r="J849" s="23" t="s">
        <v>1065</v>
      </c>
      <c r="K8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Row],[Раздел]],G848)),$D$12),CONCATENATE("[SPOILER=",Таблица1[[#This Row],[Раздел]],"]"),""),IF(EXACT(Таблица1[[#This Row],[Подраздел]],H848),"",CONCATENATE(IF(ISBLANK(Таблица1[[#This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Row],[Подраздел]],H850),"",CONCATENATE("[/LIST]",IF(ISBLANK(Таблица1[[#This Row],[Подраздел]]),"","[/SPOILER]"),IF(AND(NOT(EXACT(Таблица1[[#This Row],[Раздел]],G850)),$D$12),"[/SPOILER]",)))))</f>
        <v>[*][URL=http://promebelclub.ru/forum/showthread.php?p=308365&amp;postcount=820]Рейлинг D16 с навесками[/URL]</v>
      </c>
      <c r="L849" s="33">
        <f>LEN(Таблица1[[#This Row],[Код]])</f>
        <v>104</v>
      </c>
    </row>
    <row r="850" spans="1:12" x14ac:dyDescent="0.25">
      <c r="A850" s="18" t="str">
        <f>IF(OR(AND(Таблица1[[#This Row],[ID сообщения]]=B849,Таблица1[[#This Row],[№ в теме]]=C849),AND(NOT(Таблица1[[#This Row],[ID сообщения]]=B849),NOT(Таблица1[[#This Row],[№ в теме]]=C849))),"",FALSE)</f>
        <v/>
      </c>
      <c r="B850" s="30">
        <f>1*MID(Таблица1[[#This Row],[Ссылка]],FIND("=",Таблица1[[#This Row],[Ссылка]])+1,FIND("&amp;",Таблица1[[#This Row],[Ссылка]])-FIND("=",Таблица1[[#This Row],[Ссылка]])-1)</f>
        <v>18454</v>
      </c>
      <c r="C850" s="30">
        <f>1*MID(Таблица1[[#This Row],[Ссылка]],FIND("&amp;",Таблица1[[#This Row],[Ссылка]])+11,LEN(Таблица1[[#This Row],[Ссылка]])-FIND("&amp;",Таблица1[[#This Row],[Ссылка]])+10)</f>
        <v>103</v>
      </c>
      <c r="D850" s="52" t="s">
        <v>847</v>
      </c>
      <c r="E850" s="33" t="s">
        <v>1640</v>
      </c>
      <c r="F850" s="46" t="s">
        <v>1093</v>
      </c>
      <c r="G850" s="33" t="s">
        <v>218</v>
      </c>
      <c r="H850" s="33" t="s">
        <v>54</v>
      </c>
      <c r="I850" s="45" t="s">
        <v>1065</v>
      </c>
      <c r="J850" s="23" t="s">
        <v>1065</v>
      </c>
      <c r="K8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Row],[Раздел]],G849)),$D$12),CONCATENATE("[SPOILER=",Таблица1[[#This Row],[Раздел]],"]"),""),IF(EXACT(Таблица1[[#This Row],[Подраздел]],H849),"",CONCATENATE(IF(ISBLANK(Таблица1[[#This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Row],[Подраздел]],H851),"",CONCATENATE("[/LIST]",IF(ISBLANK(Таблица1[[#This Row],[Подраздел]]),"","[/SPOILER]"),IF(AND(NOT(EXACT(Таблица1[[#This Row],[Раздел]],G851)),$D$12),"[/SPOILER]",)))))</f>
        <v>[*][B][COLOR=Silver][FRW][/COLOR][/B] [URL=http://promebelclub.ru/forum/showthread.php?p=18454&amp;postcount=103]Рейлинг с креплениями [/URL]</v>
      </c>
      <c r="L850" s="33">
        <f>LEN(Таблица1[[#This Row],[Код]])</f>
        <v>137</v>
      </c>
    </row>
    <row r="851" spans="1:12" x14ac:dyDescent="0.25">
      <c r="A851" s="18" t="str">
        <f>IF(OR(AND(Таблица1[[#This Row],[ID сообщения]]=B850,Таблица1[[#This Row],[№ в теме]]=C850),AND(NOT(Таблица1[[#This Row],[ID сообщения]]=B850),NOT(Таблица1[[#This Row],[№ в теме]]=C850))),"",FALSE)</f>
        <v/>
      </c>
      <c r="B851" s="30">
        <f>1*MID(Таблица1[[#This Row],[Ссылка]],FIND("=",Таблица1[[#This Row],[Ссылка]])+1,FIND("&amp;",Таблица1[[#This Row],[Ссылка]])-FIND("=",Таблица1[[#This Row],[Ссылка]])-1)</f>
        <v>10053</v>
      </c>
      <c r="C851" s="30">
        <f>1*MID(Таблица1[[#This Row],[Ссылка]],FIND("&amp;",Таблица1[[#This Row],[Ссылка]])+11,LEN(Таблица1[[#This Row],[Ссылка]])-FIND("&amp;",Таблица1[[#This Row],[Ссылка]])+10)</f>
        <v>54</v>
      </c>
      <c r="D851" s="55" t="s">
        <v>800</v>
      </c>
      <c r="E851" s="33" t="s">
        <v>1641</v>
      </c>
      <c r="F851" s="46" t="s">
        <v>1093</v>
      </c>
      <c r="G851" s="33" t="s">
        <v>218</v>
      </c>
      <c r="H851" s="33" t="s">
        <v>54</v>
      </c>
      <c r="I851" s="45" t="s">
        <v>1065</v>
      </c>
      <c r="J851" s="23" t="s">
        <v>1065</v>
      </c>
      <c r="K8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Row],[Раздел]],G850)),$D$12),CONCATENATE("[SPOILER=",Таблица1[[#This Row],[Раздел]],"]"),""),IF(EXACT(Таблица1[[#This Row],[Подраздел]],H850),"",CONCATENATE(IF(ISBLANK(Таблица1[[#This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Row],[Подраздел]],H852),"",CONCATENATE("[/LIST]",IF(ISBLANK(Таблица1[[#This Row],[Подраздел]]),"","[/SPOILER]"),IF(AND(NOT(EXACT(Таблица1[[#This Row],[Раздел]],G852)),$D$12),"[/SPOILER]",)))))</f>
        <v>[*][B][COLOR=Silver][FRW][/COLOR][/B] [URL=http://promebelclub.ru/forum/showthread.php?p=10053&amp;postcount=54]Рейлинг с крючками [/URL]</v>
      </c>
      <c r="L851" s="33">
        <f>LEN(Таблица1[[#This Row],[Код]])</f>
        <v>133</v>
      </c>
    </row>
    <row r="852" spans="1:12" x14ac:dyDescent="0.25">
      <c r="A852" s="62" t="str">
        <f>IF(OR(AND(Таблица1[[#This Row],[ID сообщения]]=B851,Таблица1[[#This Row],[№ в теме]]=C851),AND(NOT(Таблица1[[#This Row],[ID сообщения]]=B851),NOT(Таблица1[[#This Row],[№ в теме]]=C851))),"",FALSE)</f>
        <v/>
      </c>
      <c r="B852" s="33">
        <f>1*MID(Таблица1[[#This Row],[Ссылка]],FIND("=",Таблица1[[#This Row],[Ссылка]])+1,FIND("&amp;",Таблица1[[#This Row],[Ссылка]])-FIND("=",Таблица1[[#This Row],[Ссылка]])-1)</f>
        <v>270695</v>
      </c>
      <c r="C852" s="33">
        <f>1*MID(Таблица1[[#This Row],[Ссылка]],FIND("&amp;",Таблица1[[#This Row],[Ссылка]])+11,LEN(Таблица1[[#This Row],[Ссылка]])-FIND("&amp;",Таблица1[[#This Row],[Ссылка]])+10)</f>
        <v>692</v>
      </c>
      <c r="D852" s="53" t="s">
        <v>694</v>
      </c>
      <c r="E852" s="33" t="s">
        <v>695</v>
      </c>
      <c r="F852" s="46"/>
      <c r="G852" s="33" t="s">
        <v>218</v>
      </c>
      <c r="H852" s="44" t="s">
        <v>54</v>
      </c>
      <c r="I852" s="45" t="s">
        <v>1065</v>
      </c>
      <c r="J852" s="23" t="s">
        <v>1065</v>
      </c>
      <c r="K8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Row],[Раздел]],G851)),$D$12),CONCATENATE("[SPOILER=",Таблица1[[#This Row],[Раздел]],"]"),""),IF(EXACT(Таблица1[[#This Row],[Подраздел]],H851),"",CONCATENATE(IF(ISBLANK(Таблица1[[#This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Row],[Подраздел]],H853),"",CONCATENATE("[/LIST]",IF(ISBLANK(Таблица1[[#This Row],[Подраздел]]),"","[/SPOILER]"),IF(AND(NOT(EXACT(Таблица1[[#This Row],[Раздел]],G853)),$D$12),"[/SPOILER]",)))))</f>
        <v>[*][URL=http://promebelclub.ru/forum/showthread.php?p=270695&amp;postcount=692]Рейлинг труба с фурнитурой[/URL]</v>
      </c>
      <c r="L852" s="33">
        <f>LEN(Таблица1[[#This Row],[Код]])</f>
        <v>107</v>
      </c>
    </row>
    <row r="853" spans="1:12" x14ac:dyDescent="0.25">
      <c r="A853" s="73" t="str">
        <f>IF(OR(AND(Таблица1[[#This Row],[ID сообщения]]=B852,Таблица1[[#This Row],[№ в теме]]=C852),AND(NOT(Таблица1[[#This Row],[ID сообщения]]=B852),NOT(Таблица1[[#This Row],[№ в теме]]=C852))),"",FALSE)</f>
        <v/>
      </c>
      <c r="B853" s="33">
        <f>1*MID(Таблица1[[#This Row],[Ссылка]],FIND("=",Таблица1[[#This Row],[Ссылка]])+1,FIND("&amp;",Таблица1[[#This Row],[Ссылка]])-FIND("=",Таблица1[[#This Row],[Ссылка]])-1)</f>
        <v>308872</v>
      </c>
      <c r="C853" s="33">
        <f>1*MID(Таблица1[[#This Row],[Ссылка]],FIND("&amp;",Таблица1[[#This Row],[Ссылка]])+11,LEN(Таблица1[[#This Row],[Ссылка]])-FIND("&amp;",Таблица1[[#This Row],[Ссылка]])+10)</f>
        <v>826</v>
      </c>
      <c r="D853" s="53" t="s">
        <v>136</v>
      </c>
      <c r="E853" s="33" t="s">
        <v>1560</v>
      </c>
      <c r="F853" s="46" t="s">
        <v>1095</v>
      </c>
      <c r="G853" s="47" t="s">
        <v>218</v>
      </c>
      <c r="H853" s="33" t="s">
        <v>54</v>
      </c>
      <c r="I853" s="45" t="s">
        <v>1065</v>
      </c>
      <c r="J853" s="23" t="s">
        <v>1065</v>
      </c>
      <c r="K8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Row],[Раздел]],G852)),$D$12),CONCATENATE("[SPOILER=",Таблица1[[#This Row],[Раздел]],"]"),""),IF(EXACT(Таблица1[[#This Row],[Подраздел]],H852),"",CONCATENATE(IF(ISBLANK(Таблица1[[#This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Row],[Подраздел]],H854),"",CONCATENATE("[/LIST]",IF(ISBLANK(Таблица1[[#This Row],[Подраздел]]),"","[/SPOILER]"),IF(AND(NOT(EXACT(Таблица1[[#This Row],[Раздел]],G854)),$D$12),"[/SPOILER]",)))))</f>
        <v>[*][B][COLOR=Gray][F3D][/COLOR][/B] [URL=http://promebelclub.ru/forum/showthread.php?p=308872&amp;postcount=826]Рейлинг-вешало [/URL][/LIST][/SPOILER]</v>
      </c>
      <c r="L853" s="33">
        <f>LEN(Таблица1[[#This Row],[Код]])</f>
        <v>146</v>
      </c>
    </row>
    <row r="854" spans="1:12" x14ac:dyDescent="0.25">
      <c r="A854" s="18" t="str">
        <f>IF(OR(AND(Таблица1[[#This Row],[ID сообщения]]=B853,Таблица1[[#This Row],[№ в теме]]=C853),AND(NOT(Таблица1[[#This Row],[ID сообщения]]=B853),NOT(Таблица1[[#This Row],[№ в теме]]=C853))),"",FALSE)</f>
        <v/>
      </c>
      <c r="B854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854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854" s="52" t="s">
        <v>244</v>
      </c>
      <c r="E854" s="33" t="s">
        <v>1642</v>
      </c>
      <c r="F854" s="46" t="s">
        <v>1095</v>
      </c>
      <c r="G854" s="33" t="s">
        <v>218</v>
      </c>
      <c r="H854" s="33" t="s">
        <v>740</v>
      </c>
      <c r="I854" s="45" t="s">
        <v>1065</v>
      </c>
      <c r="J854" s="23" t="s">
        <v>1065</v>
      </c>
      <c r="K8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Row],[Раздел]],G853)),$D$12),CONCATENATE("[SPOILER=",Таблица1[[#This Row],[Раздел]],"]"),""),IF(EXACT(Таблица1[[#This Row],[Подраздел]],H853),"",CONCATENATE(IF(ISBLANK(Таблица1[[#This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Row],[Подраздел]],H855),"",CONCATENATE("[/LIST]",IF(ISBLANK(Таблица1[[#This Row],[Подраздел]]),"","[/SPOILER]"),IF(AND(NOT(EXACT(Таблица1[[#This Row],[Раздел]],G855)),$D$12),"[/SPOILER]",)))))</f>
        <v>[SPOILER=Цоколи][LIST][*][B][COLOR=Gray][F3D][/COLOR][/B] [URL=http://promebelclub.ru/forum/showthread.php?p=165146&amp;postcount=457]Клипса 203 для цоколя, D=28 мм, цинк, Camar [/URL]</v>
      </c>
      <c r="L854" s="33">
        <f>LEN(Таблица1[[#This Row],[Код]])</f>
        <v>180</v>
      </c>
    </row>
    <row r="855" spans="1:12" x14ac:dyDescent="0.25">
      <c r="A855" s="18" t="str">
        <f>IF(OR(AND(Таблица1[[#This Row],[ID сообщения]]=B854,Таблица1[[#This Row],[№ в теме]]=C854),AND(NOT(Таблица1[[#This Row],[ID сообщения]]=B854),NOT(Таблица1[[#This Row],[№ в теме]]=C854))),"",FALSE)</f>
        <v/>
      </c>
      <c r="B855" s="30">
        <f>1*MID(Таблица1[[#This Row],[Ссылка]],FIND("=",Таблица1[[#This Row],[Ссылка]])+1,FIND("&amp;",Таблица1[[#This Row],[Ссылка]])-FIND("=",Таблица1[[#This Row],[Ссылка]])-1)</f>
        <v>168326</v>
      </c>
      <c r="C855" s="30">
        <f>1*MID(Таблица1[[#This Row],[Ссылка]],FIND("&amp;",Таблица1[[#This Row],[Ссылка]])+11,LEN(Таблица1[[#This Row],[Ссылка]])-FIND("&amp;",Таблица1[[#This Row],[Ссылка]])+10)</f>
        <v>463</v>
      </c>
      <c r="D855" s="52" t="s">
        <v>332</v>
      </c>
      <c r="E855" s="33" t="s">
        <v>1643</v>
      </c>
      <c r="F855" s="46" t="s">
        <v>1093</v>
      </c>
      <c r="G855" s="33" t="s">
        <v>218</v>
      </c>
      <c r="H855" s="33" t="s">
        <v>740</v>
      </c>
      <c r="I855" s="45" t="s">
        <v>1065</v>
      </c>
      <c r="J855" s="23" t="s">
        <v>1065</v>
      </c>
      <c r="K8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Row],[Раздел]],G854)),$D$12),CONCATENATE("[SPOILER=",Таблица1[[#This Row],[Раздел]],"]"),""),IF(EXACT(Таблица1[[#This Row],[Подраздел]],H854),"",CONCATENATE(IF(ISBLANK(Таблица1[[#This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Row],[Подраздел]],H856),"",CONCATENATE("[/LIST]",IF(ISBLANK(Таблица1[[#This Row],[Подраздел]]),"","[/SPOILER]"),IF(AND(NOT(EXACT(Таблица1[[#This Row],[Раздел]],G856)),$D$12),"[/SPOILER]",)))))</f>
        <v>[*][B][COLOR=Silver][FRW][/COLOR][/B] [URL=http://promebelclub.ru/forum/showthread.php?p=168326&amp;postcount=463]Клипса для кухонного цоколя [/URL]</v>
      </c>
      <c r="L855" s="33">
        <f>LEN(Таблица1[[#This Row],[Код]])</f>
        <v>144</v>
      </c>
    </row>
    <row r="856" spans="1:12" x14ac:dyDescent="0.25">
      <c r="A856" s="18" t="str">
        <f>IF(OR(AND(Таблица1[[#This Row],[ID сообщения]]=B855,Таблица1[[#This Row],[№ в теме]]=C855),AND(NOT(Таблица1[[#This Row],[ID сообщения]]=B855),NOT(Таблица1[[#This Row],[№ в теме]]=C855))),"",FALSE)</f>
        <v/>
      </c>
      <c r="B856" s="30">
        <f>1*MID(Таблица1[[#This Row],[Ссылка]],FIND("=",Таблица1[[#This Row],[Ссылка]])+1,FIND("&amp;",Таблица1[[#This Row],[Ссылка]])-FIND("=",Таблица1[[#This Row],[Ссылка]])-1)</f>
        <v>166831</v>
      </c>
      <c r="C856" s="30">
        <f>1*MID(Таблица1[[#This Row],[Ссылка]],FIND("&amp;",Таблица1[[#This Row],[Ссылка]])+11,LEN(Таблица1[[#This Row],[Ссылка]])-FIND("&amp;",Таблица1[[#This Row],[Ссылка]])+10)</f>
        <v>461</v>
      </c>
      <c r="D856" s="52" t="s">
        <v>333</v>
      </c>
      <c r="E856" s="33" t="s">
        <v>1644</v>
      </c>
      <c r="F856" s="46" t="s">
        <v>1093</v>
      </c>
      <c r="G856" s="33" t="s">
        <v>218</v>
      </c>
      <c r="H856" s="33" t="s">
        <v>740</v>
      </c>
      <c r="I856" s="45" t="s">
        <v>1065</v>
      </c>
      <c r="J856" s="23" t="s">
        <v>1065</v>
      </c>
      <c r="K8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Row],[Раздел]],G855)),$D$12),CONCATENATE("[SPOILER=",Таблица1[[#This Row],[Раздел]],"]"),""),IF(EXACT(Таблица1[[#This Row],[Подраздел]],H855),"",CONCATENATE(IF(ISBLANK(Таблица1[[#This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Row],[Подраздел]],H857),"",CONCATENATE("[/LIST]",IF(ISBLANK(Таблица1[[#This Row],[Подраздел]]),"","[/SPOILER]"),IF(AND(NOT(EXACT(Таблица1[[#This Row],[Раздел]],G857)),$D$12),"[/SPOILER]",)))))</f>
        <v>[*][B][COLOR=Silver][FRW][/COLOR][/B] [URL=http://promebelclub.ru/forum/showthread.php?p=166831&amp;postcount=461]Соединение кухонного цоколя внешний угол 45 [/URL]</v>
      </c>
      <c r="L856" s="33">
        <f>LEN(Таблица1[[#This Row],[Код]])</f>
        <v>160</v>
      </c>
    </row>
    <row r="857" spans="1:12" x14ac:dyDescent="0.25">
      <c r="A857" s="18" t="str">
        <f>IF(OR(AND(Таблица1[[#This Row],[ID сообщения]]=B856,Таблица1[[#This Row],[№ в теме]]=C856),AND(NOT(Таблица1[[#This Row],[ID сообщения]]=B856),NOT(Таблица1[[#This Row],[№ в теме]]=C856))),"",FALSE)</f>
        <v/>
      </c>
      <c r="B857" s="30">
        <f>1*MID(Таблица1[[#This Row],[Ссылка]],FIND("=",Таблица1[[#This Row],[Ссылка]])+1,FIND("&amp;",Таблица1[[#This Row],[Ссылка]])-FIND("=",Таблица1[[#This Row],[Ссылка]])-1)</f>
        <v>166831</v>
      </c>
      <c r="C857" s="30">
        <f>1*MID(Таблица1[[#This Row],[Ссылка]],FIND("&amp;",Таблица1[[#This Row],[Ссылка]])+11,LEN(Таблица1[[#This Row],[Ссылка]])-FIND("&amp;",Таблица1[[#This Row],[Ссылка]])+10)</f>
        <v>461</v>
      </c>
      <c r="D857" s="52" t="s">
        <v>333</v>
      </c>
      <c r="E857" s="33" t="s">
        <v>1645</v>
      </c>
      <c r="F857" s="46" t="s">
        <v>1093</v>
      </c>
      <c r="G857" s="33" t="s">
        <v>218</v>
      </c>
      <c r="H857" s="33" t="s">
        <v>740</v>
      </c>
      <c r="I857" s="45" t="s">
        <v>1065</v>
      </c>
      <c r="J857" s="23" t="s">
        <v>1065</v>
      </c>
      <c r="K8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Row],[Раздел]],G856)),$D$12),CONCATENATE("[SPOILER=",Таблица1[[#This Row],[Раздел]],"]"),""),IF(EXACT(Таблица1[[#This Row],[Подраздел]],H856),"",CONCATENATE(IF(ISBLANK(Таблица1[[#This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Row],[Подраздел]],H858),"",CONCATENATE("[/LIST]",IF(ISBLANK(Таблица1[[#This Row],[Подраздел]]),"","[/SPOILER]"),IF(AND(NOT(EXACT(Таблица1[[#This Row],[Раздел]],G858)),$D$12),"[/SPOILER]",)))))</f>
        <v>[*][B][COLOR=Silver][FRW][/COLOR][/B] [URL=http://promebelclub.ru/forum/showthread.php?p=166831&amp;postcount=461]Соединение кухонного цоколя внешний угол 90 [/URL]</v>
      </c>
      <c r="L857" s="33">
        <f>LEN(Таблица1[[#This Row],[Код]])</f>
        <v>160</v>
      </c>
    </row>
    <row r="858" spans="1:12" x14ac:dyDescent="0.25">
      <c r="A858" s="18" t="str">
        <f>IF(OR(AND(Таблица1[[#This Row],[ID сообщения]]=B857,Таблица1[[#This Row],[№ в теме]]=C857),AND(NOT(Таблица1[[#This Row],[ID сообщения]]=B857),NOT(Таблица1[[#This Row],[№ в теме]]=C857))),"",FALSE)</f>
        <v/>
      </c>
      <c r="B858" s="30">
        <f>1*MID(Таблица1[[#This Row],[Ссылка]],FIND("=",Таблица1[[#This Row],[Ссылка]])+1,FIND("&amp;",Таблица1[[#This Row],[Ссылка]])-FIND("=",Таблица1[[#This Row],[Ссылка]])-1)</f>
        <v>166831</v>
      </c>
      <c r="C858" s="30">
        <f>1*MID(Таблица1[[#This Row],[Ссылка]],FIND("&amp;",Таблица1[[#This Row],[Ссылка]])+11,LEN(Таблица1[[#This Row],[Ссылка]])-FIND("&amp;",Таблица1[[#This Row],[Ссылка]])+10)</f>
        <v>461</v>
      </c>
      <c r="D858" s="52" t="s">
        <v>333</v>
      </c>
      <c r="E858" s="33" t="s">
        <v>1646</v>
      </c>
      <c r="F858" s="46" t="s">
        <v>1093</v>
      </c>
      <c r="G858" s="33" t="s">
        <v>218</v>
      </c>
      <c r="H858" s="33" t="s">
        <v>740</v>
      </c>
      <c r="I858" s="45" t="s">
        <v>1065</v>
      </c>
      <c r="J858" s="23" t="s">
        <v>1065</v>
      </c>
      <c r="K8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Row],[Раздел]],G857)),$D$12),CONCATENATE("[SPOILER=",Таблица1[[#This Row],[Раздел]],"]"),""),IF(EXACT(Таблица1[[#This Row],[Подраздел]],H857),"",CONCATENATE(IF(ISBLANK(Таблица1[[#This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Row],[Подраздел]],H859),"",CONCATENATE("[/LIST]",IF(ISBLANK(Таблица1[[#This Row],[Подраздел]]),"","[/SPOILER]"),IF(AND(NOT(EXACT(Таблица1[[#This Row],[Раздел]],G859)),$D$12),"[/SPOILER]",)))))</f>
        <v>[*][B][COLOR=Silver][FRW][/COLOR][/B] [URL=http://promebelclub.ru/forum/showthread.php?p=166831&amp;postcount=461]Соединение кухонного цоколя внутренний угол 90 [/URL]</v>
      </c>
      <c r="L858" s="33">
        <f>LEN(Таблица1[[#This Row],[Код]])</f>
        <v>163</v>
      </c>
    </row>
    <row r="859" spans="1:12" x14ac:dyDescent="0.25">
      <c r="A859" s="73" t="str">
        <f>IF(OR(AND(Таблица1[[#This Row],[ID сообщения]]=B858,Таблица1[[#This Row],[№ в теме]]=C858),AND(NOT(Таблица1[[#This Row],[ID сообщения]]=B858),NOT(Таблица1[[#This Row],[№ в теме]]=C858))),"",FALSE)</f>
        <v/>
      </c>
      <c r="B859" s="33">
        <f>1*MID(Таблица1[[#This Row],[Ссылка]],FIND("=",Таблица1[[#This Row],[Ссылка]])+1,FIND("&amp;",Таблица1[[#This Row],[Ссылка]])-FIND("=",Таблица1[[#This Row],[Ссылка]])-1)</f>
        <v>335366</v>
      </c>
      <c r="C859" s="33">
        <f>1*MID(Таблица1[[#This Row],[Ссылка]],FIND("&amp;",Таблица1[[#This Row],[Ссылка]])+11,LEN(Таблица1[[#This Row],[Ссылка]])-FIND("&amp;",Таблица1[[#This Row],[Ссылка]])+10)</f>
        <v>873</v>
      </c>
      <c r="D859" s="53" t="s">
        <v>173</v>
      </c>
      <c r="E859" s="33" t="s">
        <v>1647</v>
      </c>
      <c r="F859" s="46" t="s">
        <v>1099</v>
      </c>
      <c r="G859" s="47" t="s">
        <v>218</v>
      </c>
      <c r="H859" s="33" t="s">
        <v>740</v>
      </c>
      <c r="I859" s="45" t="s">
        <v>1065</v>
      </c>
      <c r="J859" s="23" t="s">
        <v>1065</v>
      </c>
      <c r="K8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Row],[Раздел]],G858)),$D$12),CONCATENATE("[SPOILER=",Таблица1[[#This Row],[Раздел]],"]"),""),IF(EXACT(Таблица1[[#This Row],[Подраздел]],H858),"",CONCATENATE(IF(ISBLANK(Таблица1[[#This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Row],[Подраздел]],H860),"",CONCATENATE("[/LIST]",IF(ISBLANK(Таблица1[[#This Row],[Подраздел]]),"","[/SPOILER]"),IF(AND(NOT(EXACT(Таблица1[[#This Row],[Раздел]],G860)),$D$12),"[/SPOILER]",)))))</f>
        <v>[*][B][COLOR=Blue][B3D][/COLOR][/B] [URL=http://promebelclub.ru/forum/showthread.php?p=335366&amp;postcount=873]Цоколь ПВХ + угол 90* [/URL][/LIST][/SPOILER]</v>
      </c>
      <c r="L859" s="33">
        <f>LEN(Таблица1[[#This Row],[Код]])</f>
        <v>153</v>
      </c>
    </row>
    <row r="860" spans="1:12" x14ac:dyDescent="0.25">
      <c r="A860" s="18" t="str">
        <f>IF(OR(AND(Таблица1[[#This Row],[ID сообщения]]=B859,Таблица1[[#This Row],[№ в теме]]=C859),AND(NOT(Таблица1[[#This Row],[ID сообщения]]=B859),NOT(Таблица1[[#This Row],[№ в теме]]=C859))),"",FALSE)</f>
        <v/>
      </c>
      <c r="B860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860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860" s="52" t="s">
        <v>793</v>
      </c>
      <c r="E860" s="33" t="s">
        <v>1648</v>
      </c>
      <c r="F860" s="46" t="s">
        <v>1093</v>
      </c>
      <c r="G860" s="33" t="s">
        <v>218</v>
      </c>
      <c r="H860" s="33"/>
      <c r="I860" s="45" t="s">
        <v>1065</v>
      </c>
      <c r="J860" s="46" t="s">
        <v>471</v>
      </c>
      <c r="K8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Row],[Раздел]],G859)),$D$12),CONCATENATE("[SPOILER=",Таблица1[[#This Row],[Раздел]],"]"),""),IF(EXACT(Таблица1[[#This Row],[Подраздел]],H859),"",CONCATENATE(IF(ISBLANK(Таблица1[[#This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Row],[Подраздел]],H861),"",CONCATENATE("[/LIST]",IF(ISBLANK(Таблица1[[#This Row],[Подраздел]]),"","[/SPOILER]"),IF(AND(NOT(EXACT(Таблица1[[#This Row],[Раздел]],G861)),$D$12),"[/SPOILER]",)))))</f>
        <v>[LIST][*][B][COLOR=Silver][FRW][/COLOR][/B] [URL=http://promebelclub.ru/forum/showthread.php?p=7828&amp;postcount=46]Подбокальник [/URL][/LIST]</v>
      </c>
      <c r="L860" s="33">
        <f>LEN(Таблица1[[#This Row],[Код]])</f>
        <v>139</v>
      </c>
    </row>
    <row r="861" spans="1:12" x14ac:dyDescent="0.25">
      <c r="A861" s="63" t="str">
        <f>IF(OR(AND(Таблица1[[#This Row],[ID сообщения]]=B860,Таблица1[[#This Row],[№ в теме]]=C860),AND(NOT(Таблица1[[#This Row],[ID сообщения]]=B860),NOT(Таблица1[[#This Row],[№ в теме]]=C860))),"",FALSE)</f>
        <v/>
      </c>
      <c r="B861" s="33">
        <f>1*MID(Таблица1[[#This Row],[Ссылка]],FIND("=",Таблица1[[#This Row],[Ссылка]])+1,FIND("&amp;",Таблица1[[#This Row],[Ссылка]])-FIND("=",Таблица1[[#This Row],[Ссылка]])-1)</f>
        <v>239286</v>
      </c>
      <c r="C861" s="33">
        <f>1*MID(Таблица1[[#This Row],[Ссылка]],FIND("&amp;",Таблица1[[#This Row],[Ссылка]])+11,LEN(Таблица1[[#This Row],[Ссылка]])-FIND("&amp;",Таблица1[[#This Row],[Ссылка]])+10)</f>
        <v>606</v>
      </c>
      <c r="D861" s="53" t="s">
        <v>573</v>
      </c>
      <c r="E861" s="33" t="s">
        <v>574</v>
      </c>
      <c r="F861" s="46"/>
      <c r="G861" s="33" t="s">
        <v>91</v>
      </c>
      <c r="H861" s="33" t="s">
        <v>60</v>
      </c>
      <c r="I861" s="45" t="s">
        <v>1065</v>
      </c>
      <c r="J861" s="23" t="s">
        <v>1065</v>
      </c>
      <c r="K8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Row],[Раздел]],G860)),$D$12),CONCATENATE("[SPOILER=",Таблица1[[#This Row],[Раздел]],"]"),""),IF(EXACT(Таблица1[[#This Row],[Подраздел]],H860),"",CONCATENATE(IF(ISBLANK(Таблица1[[#This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Row],[Подраздел]],H862),"",CONCATENATE("[/LIST]",IF(ISBLANK(Таблица1[[#This Row],[Подраздел]]),"","[/SPOILER]"),IF(AND(NOT(EXACT(Таблица1[[#This Row],[Раздел]],G862)),$D$12),"[/SPOILER]",)))))</f>
        <v>[SPOILER=Массив и фрезерованные МДФ-фасады][LIST][*][URL=http://promebelclub.ru/forum/showthread.php?p=239286&amp;postcount=606]Фасад и аксессуары системы Monte Bianco (Italion)[/URL]</v>
      </c>
      <c r="L861" s="33">
        <f>LEN(Таблица1[[#This Row],[Код]])</f>
        <v>179</v>
      </c>
    </row>
    <row r="862" spans="1:12" x14ac:dyDescent="0.25">
      <c r="A862" s="73" t="str">
        <f>IF(OR(AND(Таблица1[[#This Row],[ID сообщения]]=B861,Таблица1[[#This Row],[№ в теме]]=C861),AND(NOT(Таблица1[[#This Row],[ID сообщения]]=B861),NOT(Таблица1[[#This Row],[№ в теме]]=C861))),"",FALSE)</f>
        <v/>
      </c>
      <c r="B862" s="33">
        <f>1*MID(Таблица1[[#This Row],[Ссылка]],FIND("=",Таблица1[[#This Row],[Ссылка]])+1,FIND("&amp;",Таблица1[[#This Row],[Ссылка]])-FIND("=",Таблица1[[#This Row],[Ссылка]])-1)</f>
        <v>240336</v>
      </c>
      <c r="C862" s="33">
        <f>1*MID(Таблица1[[#This Row],[Ссылка]],FIND("&amp;",Таблица1[[#This Row],[Ссылка]])+11,LEN(Таблица1[[#This Row],[Ссылка]])-FIND("&amp;",Таблица1[[#This Row],[Ссылка]])+10)</f>
        <v>607</v>
      </c>
      <c r="D862" s="53" t="s">
        <v>575</v>
      </c>
      <c r="E862" s="33" t="s">
        <v>574</v>
      </c>
      <c r="F862" s="46"/>
      <c r="G862" s="33" t="s">
        <v>91</v>
      </c>
      <c r="H862" s="33" t="s">
        <v>60</v>
      </c>
      <c r="I862" s="45" t="s">
        <v>1065</v>
      </c>
      <c r="J862" s="23" t="s">
        <v>1065</v>
      </c>
      <c r="K8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Row],[Раздел]],G861)),$D$12),CONCATENATE("[SPOILER=",Таблица1[[#This Row],[Раздел]],"]"),""),IF(EXACT(Таблица1[[#This Row],[Подраздел]],H861),"",CONCATENATE(IF(ISBLANK(Таблица1[[#This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Row],[Подраздел]],H863),"",CONCATENATE("[/LIST]",IF(ISBLANK(Таблица1[[#This Row],[Подраздел]]),"","[/SPOILER]"),IF(AND(NOT(EXACT(Таблица1[[#This Row],[Раздел]],G863)),$D$12),"[/SPOILER]",)))))</f>
        <v>[*][URL=http://promebelclub.ru/forum/showthread.php?p=240336&amp;postcount=607]Фасад и аксессуары системы Monte Bianco (Italion)[/URL]</v>
      </c>
      <c r="L862" s="33">
        <f>LEN(Таблица1[[#This Row],[Код]])</f>
        <v>130</v>
      </c>
    </row>
    <row r="863" spans="1:12" x14ac:dyDescent="0.25">
      <c r="A863" s="18" t="str">
        <f>IF(OR(AND(Таблица1[[#This Row],[ID сообщения]]=B862,Таблица1[[#This Row],[№ в теме]]=C862),AND(NOT(Таблица1[[#This Row],[ID сообщения]]=B862),NOT(Таблица1[[#This Row],[№ в теме]]=C862))),"",FALSE)</f>
        <v/>
      </c>
      <c r="B863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863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863" s="52" t="s">
        <v>753</v>
      </c>
      <c r="E863" s="51" t="s">
        <v>1649</v>
      </c>
      <c r="F863" s="46" t="s">
        <v>1093</v>
      </c>
      <c r="G863" s="33" t="s">
        <v>91</v>
      </c>
      <c r="H863" s="33" t="s">
        <v>60</v>
      </c>
      <c r="I863" s="45" t="s">
        <v>1065</v>
      </c>
      <c r="J863" s="46" t="s">
        <v>471</v>
      </c>
      <c r="K8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Row],[Раздел]],G862)),$D$12),CONCATENATE("[SPOILER=",Таблица1[[#This Row],[Раздел]],"]"),""),IF(EXACT(Таблица1[[#This Row],[Подраздел]],H862),"",CONCATENATE(IF(ISBLANK(Таблица1[[#This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Row],[Подраздел]],H864),"",CONCATENATE("[/LIST]",IF(ISBLANK(Таблица1[[#This Row],[Подраздел]]),"","[/SPOILER]"),IF(AND(NOT(EXACT(Таблица1[[#This Row],[Раздел]],G864)),$D$12),"[/SPOILER]",)))))</f>
        <v>[*][B][COLOR=Silver][FRW][/COLOR][/B] [URL=http://promebelclub.ru/forum/showthread.php?p=808&amp;postcount=8]Фасад МДФ - 4 шт [/URL]</v>
      </c>
      <c r="L863" s="33">
        <f>LEN(Таблица1[[#This Row],[Код]])</f>
        <v>128</v>
      </c>
    </row>
    <row r="864" spans="1:12" x14ac:dyDescent="0.25">
      <c r="A864" s="63" t="str">
        <f>IF(OR(AND(Таблица1[[#This Row],[ID сообщения]]=B863,Таблица1[[#This Row],[№ в теме]]=C863),AND(NOT(Таблица1[[#This Row],[ID сообщения]]=B863),NOT(Таблица1[[#This Row],[№ в теме]]=C863))),"",FALSE)</f>
        <v/>
      </c>
      <c r="B864" s="33">
        <f>1*MID(Таблица1[[#This Row],[Ссылка]],FIND("=",Таблица1[[#This Row],[Ссылка]])+1,FIND("&amp;",Таблица1[[#This Row],[Ссылка]])-FIND("=",Таблица1[[#This Row],[Ссылка]])-1)</f>
        <v>262401</v>
      </c>
      <c r="C864" s="33">
        <f>1*MID(Таблица1[[#This Row],[Ссылка]],FIND("&amp;",Таблица1[[#This Row],[Ссылка]])+11,LEN(Таблица1[[#This Row],[Ссылка]])-FIND("&amp;",Таблица1[[#This Row],[Ссылка]])+10)</f>
        <v>672</v>
      </c>
      <c r="D864" s="53" t="s">
        <v>577</v>
      </c>
      <c r="E864" s="33" t="s">
        <v>578</v>
      </c>
      <c r="F864" s="46"/>
      <c r="G864" s="33" t="s">
        <v>91</v>
      </c>
      <c r="H864" s="44" t="s">
        <v>60</v>
      </c>
      <c r="I864" s="45" t="s">
        <v>1065</v>
      </c>
      <c r="J864" s="23" t="s">
        <v>1065</v>
      </c>
      <c r="K8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Row],[Раздел]],G863)),$D$12),CONCATENATE("[SPOILER=",Таблица1[[#This Row],[Раздел]],"]"),""),IF(EXACT(Таблица1[[#This Row],[Подраздел]],H863),"",CONCATENATE(IF(ISBLANK(Таблица1[[#This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Row],[Подраздел]],H865),"",CONCATENATE("[/LIST]",IF(ISBLANK(Таблица1[[#This Row],[Подраздел]]),"","[/SPOILER]"),IF(AND(NOT(EXACT(Таблица1[[#This Row],[Раздел]],G865)),$D$12),"[/SPOILER]",)))))</f>
        <v>[*][URL=http://promebelclub.ru/forum/showthread.php?p=262401&amp;postcount=672]Фасад радиусный Monte Bianco[/URL]</v>
      </c>
      <c r="L864" s="33">
        <f>LEN(Таблица1[[#This Row],[Код]])</f>
        <v>109</v>
      </c>
    </row>
    <row r="865" spans="1:12" x14ac:dyDescent="0.25">
      <c r="A865" s="63" t="str">
        <f>IF(OR(AND(Таблица1[[#This Row],[ID сообщения]]=B864,Таблица1[[#This Row],[№ в теме]]=C864),AND(NOT(Таблица1[[#This Row],[ID сообщения]]=B864),NOT(Таблица1[[#This Row],[№ в теме]]=C864))),"",FALSE)</f>
        <v/>
      </c>
      <c r="B865" s="33">
        <f>1*MID(Таблица1[[#This Row],[Ссылка]],FIND("=",Таблица1[[#This Row],[Ссылка]])+1,FIND("&amp;",Таблица1[[#This Row],[Ссылка]])-FIND("=",Таблица1[[#This Row],[Ссылка]])-1)</f>
        <v>281228</v>
      </c>
      <c r="C865" s="33">
        <f>1*MID(Таблица1[[#This Row],[Ссылка]],FIND("&amp;",Таблица1[[#This Row],[Ссылка]])+11,LEN(Таблица1[[#This Row],[Ссылка]])-FIND("&amp;",Таблица1[[#This Row],[Ссылка]])+10)</f>
        <v>707</v>
      </c>
      <c r="D865" s="53" t="s">
        <v>579</v>
      </c>
      <c r="E865" s="33" t="s">
        <v>580</v>
      </c>
      <c r="F865" s="46"/>
      <c r="G865" s="33" t="s">
        <v>91</v>
      </c>
      <c r="H865" s="44" t="s">
        <v>60</v>
      </c>
      <c r="I865" s="45" t="s">
        <v>1065</v>
      </c>
      <c r="J865" s="23" t="s">
        <v>1065</v>
      </c>
      <c r="K8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Row],[Раздел]],G864)),$D$12),CONCATENATE("[SPOILER=",Таблица1[[#This Row],[Раздел]],"]"),""),IF(EXACT(Таблица1[[#This Row],[Подраздел]],H864),"",CONCATENATE(IF(ISBLANK(Таблица1[[#This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Row],[Подраздел]],H866),"",CONCATENATE("[/LIST]",IF(ISBLANK(Таблица1[[#This Row],[Подраздел]]),"","[/SPOILER]"),IF(AND(NOT(EXACT(Таблица1[[#This Row],[Раздел]],G866)),$D$12),"[/SPOILER]",)))))</f>
        <v>[*][URL=http://promebelclub.ru/forum/showthread.php?p=281228&amp;postcount=707]Фасад с патиной[/URL]</v>
      </c>
      <c r="L865" s="33">
        <f>LEN(Таблица1[[#This Row],[Код]])</f>
        <v>96</v>
      </c>
    </row>
    <row r="866" spans="1:12" x14ac:dyDescent="0.25">
      <c r="A866" s="62" t="str">
        <f>IF(OR(AND(Таблица1[[#This Row],[ID сообщения]]=B865,Таблица1[[#This Row],[№ в теме]]=C865),AND(NOT(Таблица1[[#This Row],[ID сообщения]]=B865),NOT(Таблица1[[#This Row],[№ в теме]]=C865))),"",FALSE)</f>
        <v/>
      </c>
      <c r="B866" s="33">
        <f>1*MID(Таблица1[[#This Row],[Ссылка]],FIND("=",Таблица1[[#This Row],[Ссылка]])+1,FIND("&amp;",Таблица1[[#This Row],[Ссылка]])-FIND("=",Таблица1[[#This Row],[Ссылка]])-1)</f>
        <v>343729</v>
      </c>
      <c r="C866" s="33">
        <f>1*MID(Таблица1[[#This Row],[Ссылка]],FIND("&amp;",Таблица1[[#This Row],[Ссылка]])+11,LEN(Таблица1[[#This Row],[Ссылка]])-FIND("&amp;",Таблица1[[#This Row],[Ссылка]])+10)</f>
        <v>898</v>
      </c>
      <c r="D866" s="53" t="s">
        <v>189</v>
      </c>
      <c r="E866" s="33" t="s">
        <v>1650</v>
      </c>
      <c r="F866" s="46" t="s">
        <v>1095</v>
      </c>
      <c r="G866" s="47" t="s">
        <v>91</v>
      </c>
      <c r="H866" s="33" t="s">
        <v>60</v>
      </c>
      <c r="I866" s="45" t="s">
        <v>1065</v>
      </c>
      <c r="J866" s="23" t="s">
        <v>1065</v>
      </c>
      <c r="K8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Row],[Раздел]],G865)),$D$12),CONCATENATE("[SPOILER=",Таблица1[[#This Row],[Раздел]],"]"),""),IF(EXACT(Таблица1[[#This Row],[Подраздел]],H865),"",CONCATENATE(IF(ISBLANK(Таблица1[[#This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Row],[Подраздел]],H867),"",CONCATENATE("[/LIST]",IF(ISBLANK(Таблица1[[#This Row],[Подраздел]]),"","[/SPOILER]"),IF(AND(NOT(EXACT(Таблица1[[#This Row],[Раздел]],G867)),$D$12),"[/SPOILER]",)))))</f>
        <v>[*][B][COLOR=Gray][F3D][/COLOR][/B] [URL=http://promebelclub.ru/forum/showthread.php?p=343729&amp;postcount=898]Фасад с францезским запилом [/URL]</v>
      </c>
      <c r="L866" s="33">
        <f>LEN(Таблица1[[#This Row],[Код]])</f>
        <v>142</v>
      </c>
    </row>
    <row r="867" spans="1:12" x14ac:dyDescent="0.25">
      <c r="A867" s="62" t="str">
        <f>IF(OR(AND(Таблица1[[#This Row],[ID сообщения]]=B866,Таблица1[[#This Row],[№ в теме]]=C866),AND(NOT(Таблица1[[#This Row],[ID сообщения]]=B866),NOT(Таблица1[[#This Row],[№ в теме]]=C866))),"",FALSE)</f>
        <v/>
      </c>
      <c r="B867" s="33">
        <f>1*MID(Таблица1[[#This Row],[Ссылка]],FIND("=",Таблица1[[#This Row],[Ссылка]])+1,FIND("&amp;",Таблица1[[#This Row],[Ссылка]])-FIND("=",Таблица1[[#This Row],[Ссылка]])-1)</f>
        <v>325307</v>
      </c>
      <c r="C867" s="33">
        <f>1*MID(Таблица1[[#This Row],[Ссылка]],FIND("&amp;",Таблица1[[#This Row],[Ссылка]])+11,LEN(Таблица1[[#This Row],[Ссылка]])-FIND("&amp;",Таблица1[[#This Row],[Ссылка]])+10)</f>
        <v>864</v>
      </c>
      <c r="D867" s="53" t="s">
        <v>166</v>
      </c>
      <c r="E867" s="33" t="s">
        <v>1651</v>
      </c>
      <c r="F867" s="46" t="s">
        <v>1099</v>
      </c>
      <c r="G867" s="47" t="s">
        <v>91</v>
      </c>
      <c r="H867" s="33" t="s">
        <v>60</v>
      </c>
      <c r="I867" s="45" t="s">
        <v>1065</v>
      </c>
      <c r="J867" s="23" t="s">
        <v>1065</v>
      </c>
      <c r="K8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Row],[Раздел]],G866)),$D$12),CONCATENATE("[SPOILER=",Таблица1[[#This Row],[Раздел]],"]"),""),IF(EXACT(Таблица1[[#This Row],[Подраздел]],H866),"",CONCATENATE(IF(ISBLANK(Таблица1[[#This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Row],[Подраздел]],H868),"",CONCATENATE("[/LIST]",IF(ISBLANK(Таблица1[[#This Row],[Подраздел]]),"","[/SPOILER]"),IF(AND(NOT(EXACT(Таблица1[[#This Row],[Раздел]],G868)),$D$12),"[/SPOILER]",)))))</f>
        <v>[*][B][COLOR=Blue][B3D][/COLOR][/B] [URL=http://promebelclub.ru/forum/showthread.php?p=325307&amp;postcount=864]Фасады деревянные с фрезеровкой [/URL]</v>
      </c>
      <c r="L867" s="33">
        <f>LEN(Таблица1[[#This Row],[Код]])</f>
        <v>146</v>
      </c>
    </row>
    <row r="868" spans="1:12" x14ac:dyDescent="0.25">
      <c r="A868" s="73" t="str">
        <f>IF(OR(AND(Таблица1[[#This Row],[ID сообщения]]=B867,Таблица1[[#This Row],[№ в теме]]=C867),AND(NOT(Таблица1[[#This Row],[ID сообщения]]=B867),NOT(Таблица1[[#This Row],[№ в теме]]=C867))),"",FALSE)</f>
        <v/>
      </c>
      <c r="B868" s="33">
        <f>1*MID(Таблица1[[#This Row],[Ссылка]],FIND("=",Таблица1[[#This Row],[Ссылка]])+1,FIND("&amp;",Таблица1[[#This Row],[Ссылка]])-FIND("=",Таблица1[[#This Row],[Ссылка]])-1)</f>
        <v>325327</v>
      </c>
      <c r="C868" s="33">
        <f>1*MID(Таблица1[[#This Row],[Ссылка]],FIND("&amp;",Таблица1[[#This Row],[Ссылка]])+11,LEN(Таблица1[[#This Row],[Ссылка]])-FIND("&amp;",Таблица1[[#This Row],[Ссылка]])+10)</f>
        <v>865</v>
      </c>
      <c r="D868" s="53" t="s">
        <v>167</v>
      </c>
      <c r="E868" s="33" t="s">
        <v>1652</v>
      </c>
      <c r="F868" s="46" t="s">
        <v>1099</v>
      </c>
      <c r="G868" s="47" t="s">
        <v>91</v>
      </c>
      <c r="H868" s="33" t="s">
        <v>60</v>
      </c>
      <c r="I868" s="45" t="s">
        <v>1065</v>
      </c>
      <c r="J868" s="23" t="s">
        <v>1065</v>
      </c>
      <c r="K8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Row],[Раздел]],G867)),$D$12),CONCATENATE("[SPOILER=",Таблица1[[#This Row],[Раздел]],"]"),""),IF(EXACT(Таблица1[[#This Row],[Подраздел]],H867),"",CONCATENATE(IF(ISBLANK(Таблица1[[#This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Row],[Подраздел]],H869),"",CONCATENATE("[/LIST]",IF(ISBLANK(Таблица1[[#This Row],[Подраздел]]),"","[/SPOILER]"),IF(AND(NOT(EXACT(Таблица1[[#This Row],[Раздел]],G869)),$D$12),"[/SPOILER]",)))))</f>
        <v>[*][B][COLOR=Blue][B3D][/COLOR][/B] [URL=http://promebelclub.ru/forum/showthread.php?p=325327&amp;postcount=865]Фасады деревянные с фрезеровкой гнутые [/URL]</v>
      </c>
      <c r="L868" s="33">
        <f>LEN(Таблица1[[#This Row],[Код]])</f>
        <v>153</v>
      </c>
    </row>
    <row r="869" spans="1:12" x14ac:dyDescent="0.25">
      <c r="A869" s="59" t="str">
        <f>IF(OR(AND(Таблица1[[#This Row],[ID сообщения]]=B868,Таблица1[[#This Row],[№ в теме]]=C868),AND(NOT(Таблица1[[#This Row],[ID сообщения]]=B868),NOT(Таблица1[[#This Row],[№ в теме]]=C868))),"",FALSE)</f>
        <v/>
      </c>
      <c r="B869" s="60">
        <f>1*MID(Таблица1[[#This Row],[Ссылка]],FIND("=",Таблица1[[#This Row],[Ссылка]])+1,FIND("&amp;",Таблица1[[#This Row],[Ссылка]])-FIND("=",Таблица1[[#This Row],[Ссылка]])-1)</f>
        <v>356264</v>
      </c>
      <c r="C869" s="60">
        <f>1*MID(Таблица1[[#This Row],[Ссылка]],FIND("&amp;",Таблица1[[#This Row],[Ссылка]])+11,LEN(Таблица1[[#This Row],[Ссылка]])-FIND("&amp;",Таблица1[[#This Row],[Ссылка]])+10)</f>
        <v>947</v>
      </c>
      <c r="D869" s="53" t="s">
        <v>1077</v>
      </c>
      <c r="E869" s="73" t="s">
        <v>1653</v>
      </c>
      <c r="F869" s="23" t="s">
        <v>1095</v>
      </c>
      <c r="G869" s="38" t="s">
        <v>91</v>
      </c>
      <c r="H869" s="21" t="s">
        <v>60</v>
      </c>
      <c r="I869" s="23" t="s">
        <v>1065</v>
      </c>
      <c r="J869" s="23" t="s">
        <v>1065</v>
      </c>
      <c r="K8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Row],[Раздел]],G868)),$D$12),CONCATENATE("[SPOILER=",Таблица1[[#This Row],[Раздел]],"]"),""),IF(EXACT(Таблица1[[#This Row],[Подраздел]],H868),"",CONCATENATE(IF(ISBLANK(Таблица1[[#This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Row],[Подраздел]],H870),"",CONCATENATE("[/LIST]",IF(ISBLANK(Таблица1[[#This Row],[Подраздел]]),"","[/SPOILER]"),IF(AND(NOT(EXACT(Таблица1[[#This Row],[Раздел]],G870)),$D$12),"[/SPOILER]",)))))</f>
        <v>[*][B][COLOR=Gray][F3D][/COLOR][/B] [URL=http://promebelclub.ru/forum/showthread.php?p=356264&amp;postcount=947]Фасады Кэмбридж, Сидак [/URL]</v>
      </c>
      <c r="L869" s="39">
        <f>LEN(Таблица1[[#This Row],[Код]])</f>
        <v>137</v>
      </c>
    </row>
    <row r="870" spans="1:12" x14ac:dyDescent="0.25">
      <c r="A870" s="18" t="str">
        <f>IF(OR(AND(Таблица1[[#This Row],[ID сообщения]]=B869,Таблица1[[#This Row],[№ в теме]]=C869),AND(NOT(Таблица1[[#This Row],[ID сообщения]]=B869),NOT(Таблица1[[#This Row],[№ в теме]]=C869))),"",FALSE)</f>
        <v/>
      </c>
      <c r="B870" s="30">
        <f>1*MID(Таблица1[[#This Row],[Ссылка]],FIND("=",Таблица1[[#This Row],[Ссылка]])+1,FIND("&amp;",Таблица1[[#This Row],[Ссылка]])-FIND("=",Таблица1[[#This Row],[Ссылка]])-1)</f>
        <v>28856</v>
      </c>
      <c r="C870" s="30">
        <f>1*MID(Таблица1[[#This Row],[Ссылка]],FIND("&amp;",Таблица1[[#This Row],[Ссылка]])+11,LEN(Таблица1[[#This Row],[Ссылка]])-FIND("&amp;",Таблица1[[#This Row],[Ссылка]])+10)</f>
        <v>146</v>
      </c>
      <c r="D870" s="52" t="s">
        <v>872</v>
      </c>
      <c r="E870" s="33" t="s">
        <v>1654</v>
      </c>
      <c r="F870" s="46" t="s">
        <v>1100</v>
      </c>
      <c r="G870" s="33" t="s">
        <v>91</v>
      </c>
      <c r="H870" s="33" t="s">
        <v>60</v>
      </c>
      <c r="I870" s="45" t="s">
        <v>1065</v>
      </c>
      <c r="J870" s="46" t="s">
        <v>471</v>
      </c>
      <c r="K8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Row],[Раздел]],G869)),$D$12),CONCATENATE("[SPOILER=",Таблица1[[#This Row],[Раздел]],"]"),""),IF(EXACT(Таблица1[[#This Row],[Подраздел]],H869),"",CONCATENATE(IF(ISBLANK(Таблица1[[#This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Row],[Подраздел]],H871),"",CONCATENATE("[/LIST]",IF(ISBLANK(Таблица1[[#This Row],[Подраздел]]),"","[/SPOILER]"),IF(AND(NOT(EXACT(Таблица1[[#This Row],[Раздел]],G871)),$D$12),"[/SPOILER]",)))))</f>
        <v>[*][B][COLOR=Sienna][BLF][/COLOR][/B] [URL=http://promebelclub.ru/forum/showthread.php?p=28856&amp;postcount=146]Фасады МДФ Технокредо [/URL][/LIST][/SPOILER]</v>
      </c>
      <c r="L870" s="33">
        <f>LEN(Таблица1[[#This Row],[Код]])</f>
        <v>154</v>
      </c>
    </row>
    <row r="871" spans="1:12" x14ac:dyDescent="0.25">
      <c r="A871" s="18" t="str">
        <f>IF(OR(AND(Таблица1[[#This Row],[ID сообщения]]=B823,Таблица1[[#This Row],[№ в теме]]=C823),AND(NOT(Таблица1[[#This Row],[ID сообщения]]=B823),NOT(Таблица1[[#This Row],[№ в теме]]=C823))),"",FALSE)</f>
        <v/>
      </c>
      <c r="B871" s="30">
        <f>1*MID(Таблица1[[#This Row],[Ссылка]],FIND("=",Таблица1[[#This Row],[Ссылка]])+1,FIND("&amp;",Таблица1[[#This Row],[Ссылка]])-FIND("=",Таблица1[[#This Row],[Ссылка]])-1)</f>
        <v>149842</v>
      </c>
      <c r="C871" s="30">
        <f>1*MID(Таблица1[[#This Row],[Ссылка]],FIND("&amp;",Таблица1[[#This Row],[Ссылка]])+11,LEN(Таблица1[[#This Row],[Ссылка]])-FIND("&amp;",Таблица1[[#This Row],[Ссылка]])+10)</f>
        <v>423</v>
      </c>
      <c r="D871" s="55" t="s">
        <v>1000</v>
      </c>
      <c r="E871" s="48" t="s">
        <v>1001</v>
      </c>
      <c r="F871" s="65"/>
      <c r="G871" s="33" t="s">
        <v>91</v>
      </c>
      <c r="H871" s="33" t="s">
        <v>61</v>
      </c>
      <c r="I871" s="45" t="s">
        <v>1065</v>
      </c>
      <c r="J871" s="23" t="s">
        <v>1065</v>
      </c>
      <c r="K8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Row],[Раздел]],G870)),$D$12),CONCATENATE("[SPOILER=",Таблица1[[#This Row],[Раздел]],"]"),""),IF(EXACT(Таблица1[[#This Row],[Подраздел]],H870),"",CONCATENATE(IF(ISBLANK(Таблица1[[#This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Row],[Подраздел]],H872),"",CONCATENATE("[/LIST]",IF(ISBLANK(Таблица1[[#This Row],[Подраздел]]),"","[/SPOILER]"),IF(AND(NOT(EXACT(Таблица1[[#This Row],[Раздел]],G872)),$D$12),"[/SPOILER]",)))))</f>
        <v>[SPOILER=Профили и фасады из них][LIST][*][URL=http://promebelclub.ru/forum/showthread.php?p=149842&amp;postcount=423]Профиль DECOFIX 240206 Фасад СБ[/URL]</v>
      </c>
      <c r="L871" s="33">
        <f>LEN(Таблица1[[#This Row],[Код]])</f>
        <v>151</v>
      </c>
    </row>
    <row r="872" spans="1:12" x14ac:dyDescent="0.25">
      <c r="A872" s="18" t="str">
        <f>IF(OR(AND(Таблица1[[#This Row],[ID сообщения]]=B871,Таблица1[[#This Row],[№ в теме]]=C871),AND(NOT(Таблица1[[#This Row],[ID сообщения]]=B871),NOT(Таблица1[[#This Row],[№ в теме]]=C871))),"",FALSE)</f>
        <v/>
      </c>
      <c r="B872" s="30">
        <f>1*MID(Таблица1[[#This Row],[Ссылка]],FIND("=",Таблица1[[#This Row],[Ссылка]])+1,FIND("&amp;",Таблица1[[#This Row],[Ссылка]])-FIND("=",Таблица1[[#This Row],[Ссылка]])-1)</f>
        <v>297185</v>
      </c>
      <c r="C872" s="30">
        <f>1*MID(Таблица1[[#This Row],[Ссылка]],FIND("&amp;",Таблица1[[#This Row],[Ссылка]])+11,LEN(Таблица1[[#This Row],[Ссылка]])-FIND("&amp;",Таблица1[[#This Row],[Ссылка]])+10)</f>
        <v>763</v>
      </c>
      <c r="D872" s="52" t="s">
        <v>90</v>
      </c>
      <c r="E872" s="33" t="s">
        <v>1655</v>
      </c>
      <c r="F872" s="46" t="s">
        <v>1096</v>
      </c>
      <c r="G872" s="47" t="s">
        <v>91</v>
      </c>
      <c r="H872" s="33" t="s">
        <v>61</v>
      </c>
      <c r="I872" s="45" t="s">
        <v>1065</v>
      </c>
      <c r="J872" s="23" t="s">
        <v>1065</v>
      </c>
      <c r="K8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Row],[Раздел]],G871)),$D$12),CONCATENATE("[SPOILER=",Таблица1[[#This Row],[Раздел]],"]"),""),IF(EXACT(Таблица1[[#This Row],[Подраздел]],H871),"",CONCATENATE(IF(ISBLANK(Таблица1[[#This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Row],[Подраздел]],H873),"",CONCATENATE("[/LIST]",IF(ISBLANK(Таблица1[[#This Row],[Подраздел]]),"","[/SPOILER]"),IF(AND(NOT(EXACT(Таблица1[[#This Row],[Раздел]],G873)),$D$12),"[/SPOILER]",)))))</f>
        <v>[*][B][COLOR=DeepSkyBlue][FR3D][/COLOR][/B] [URL=http://promebelclub.ru/forum/showthread.php?p=297185&amp;postcount=763]Профиль рамочный Aristo [/URL]</v>
      </c>
      <c r="L872" s="33">
        <f>LEN(Таблица1[[#This Row],[Код]])</f>
        <v>146</v>
      </c>
    </row>
    <row r="873" spans="1:12" x14ac:dyDescent="0.25">
      <c r="A873" s="18" t="str">
        <f>IF(OR(AND(Таблица1[[#This Row],[ID сообщения]]=B811,Таблица1[[#This Row],[№ в теме]]=C811),AND(NOT(Таблица1[[#This Row],[ID сообщения]]=B811),NOT(Таблица1[[#This Row],[№ в теме]]=C811))),"",FALSE)</f>
        <v/>
      </c>
      <c r="B873" s="30">
        <f>1*MID(Таблица1[[#This Row],[Ссылка]],FIND("=",Таблица1[[#This Row],[Ссылка]])+1,FIND("&amp;",Таблица1[[#This Row],[Ссылка]])-FIND("=",Таблица1[[#This Row],[Ссылка]])-1)</f>
        <v>155761</v>
      </c>
      <c r="C873" s="30">
        <f>1*MID(Таблица1[[#This Row],[Ссылка]],FIND("&amp;",Таблица1[[#This Row],[Ссылка]])+11,LEN(Таблица1[[#This Row],[Ссылка]])-FIND("&amp;",Таблица1[[#This Row],[Ссылка]])+10)</f>
        <v>439</v>
      </c>
      <c r="D873" s="55" t="s">
        <v>1015</v>
      </c>
      <c r="E873" s="48" t="s">
        <v>1656</v>
      </c>
      <c r="F873" s="65" t="s">
        <v>1096</v>
      </c>
      <c r="G873" s="33" t="s">
        <v>91</v>
      </c>
      <c r="H873" s="33" t="s">
        <v>61</v>
      </c>
      <c r="I873" s="45" t="s">
        <v>1065</v>
      </c>
      <c r="J873" s="23" t="s">
        <v>1065</v>
      </c>
      <c r="K8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Row],[Раздел]],G872)),$D$12),CONCATENATE("[SPOILER=",Таблица1[[#This Row],[Раздел]],"]"),""),IF(EXACT(Таблица1[[#This Row],[Подраздел]],H872),"",CONCATENATE(IF(ISBLANK(Таблица1[[#This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Row],[Подраздел]],H874),"",CONCATENATE("[/LIST]",IF(ISBLANK(Таблица1[[#This Row],[Подраздел]]),"","[/SPOILER]"),IF(AND(NOT(EXACT(Таблица1[[#This Row],[Раздел]],G874)),$D$12),"[/SPOILER]",)))))</f>
        <v>[*][B][COLOR=DeepSkyBlue][FR3D][/COLOR][/B] [URL=http://promebelclub.ru/forum/showthread.php?p=155761&amp;postcount=439]Рамочный фасад. Профиль РУ62 (Союз). Цвет: 594133006 аналог Дуб 4120 (Патина). Текстура в архиве [/URL]</v>
      </c>
      <c r="L873" s="33">
        <f>LEN(Таблица1[[#This Row],[Код]])</f>
        <v>219</v>
      </c>
    </row>
    <row r="874" spans="1:12" x14ac:dyDescent="0.25">
      <c r="A874" s="73" t="str">
        <f>IF(OR(AND(Таблица1[[#This Row],[ID сообщения]]=B873,Таблица1[[#This Row],[№ в теме]]=C873),AND(NOT(Таблица1[[#This Row],[ID сообщения]]=B873),NOT(Таблица1[[#This Row],[№ в теме]]=C873))),"",FALSE)</f>
        <v/>
      </c>
      <c r="B874" s="33">
        <f>1*MID(Таблица1[[#This Row],[Ссылка]],FIND("=",Таблица1[[#This Row],[Ссылка]])+1,FIND("&amp;",Таблица1[[#This Row],[Ссылка]])-FIND("=",Таблица1[[#This Row],[Ссылка]])-1)</f>
        <v>285075</v>
      </c>
      <c r="C874" s="33">
        <f>1*MID(Таблица1[[#This Row],[Ссылка]],FIND("&amp;",Таблица1[[#This Row],[Ссылка]])+11,LEN(Таблица1[[#This Row],[Ссылка]])-FIND("&amp;",Таблица1[[#This Row],[Ссылка]])+10)</f>
        <v>728</v>
      </c>
      <c r="D874" s="53" t="s">
        <v>581</v>
      </c>
      <c r="E874" s="33" t="s">
        <v>582</v>
      </c>
      <c r="F874" s="46"/>
      <c r="G874" s="33" t="s">
        <v>91</v>
      </c>
      <c r="H874" s="44" t="s">
        <v>61</v>
      </c>
      <c r="I874" s="45" t="s">
        <v>1065</v>
      </c>
      <c r="J874" s="23" t="s">
        <v>1065</v>
      </c>
      <c r="K8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Row],[Раздел]],G873)),$D$12),CONCATENATE("[SPOILER=",Таблица1[[#This Row],[Раздел]],"]"),""),IF(EXACT(Таблица1[[#This Row],[Подраздел]],H873),"",CONCATENATE(IF(ISBLANK(Таблица1[[#This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Row],[Подраздел]],H875),"",CONCATENATE("[/LIST]",IF(ISBLANK(Таблица1[[#This Row],[Подраздел]]),"","[/SPOILER]"),IF(AND(NOT(EXACT(Таблица1[[#This Row],[Раздел]],G875)),$D$12),"[/SPOILER]",)))))</f>
        <v>[*][URL=http://promebelclub.ru/forum/showthread.php?p=285075&amp;postcount=728]Фасад AGT[/URL]</v>
      </c>
      <c r="L874" s="33">
        <f>LEN(Таблица1[[#This Row],[Код]])</f>
        <v>90</v>
      </c>
    </row>
    <row r="875" spans="1:12" x14ac:dyDescent="0.25">
      <c r="A875" s="18" t="str">
        <f>IF(OR(AND(Таблица1[[#This Row],[ID сообщения]]=B874,Таблица1[[#This Row],[№ в теме]]=C874),AND(NOT(Таблица1[[#This Row],[ID сообщения]]=B874),NOT(Таблица1[[#This Row],[№ в теме]]=C874))),"",FALSE)</f>
        <v/>
      </c>
      <c r="B875" s="30">
        <f>1*MID(Таблица1[[#This Row],[Ссылка]],FIND("=",Таблица1[[#This Row],[Ссылка]])+1,FIND("&amp;",Таблица1[[#This Row],[Ссылка]])-FIND("=",Таблица1[[#This Row],[Ссылка]])-1)</f>
        <v>30387</v>
      </c>
      <c r="C875" s="30">
        <f>1*MID(Таблица1[[#This Row],[Ссылка]],FIND("&amp;",Таблица1[[#This Row],[Ссылка]])+11,LEN(Таблица1[[#This Row],[Ссылка]])-FIND("&amp;",Таблица1[[#This Row],[Ссылка]])+10)</f>
        <v>148</v>
      </c>
      <c r="D875" s="52" t="s">
        <v>874</v>
      </c>
      <c r="E875" s="33" t="s">
        <v>1657</v>
      </c>
      <c r="F875" s="46" t="s">
        <v>1093</v>
      </c>
      <c r="G875" s="33" t="s">
        <v>91</v>
      </c>
      <c r="H875" s="33" t="s">
        <v>61</v>
      </c>
      <c r="I875" s="45" t="s">
        <v>1065</v>
      </c>
      <c r="J875" s="23" t="s">
        <v>1065</v>
      </c>
      <c r="K8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Row],[Раздел]],G874)),$D$12),CONCATENATE("[SPOILER=",Таблица1[[#This Row],[Раздел]],"]"),""),IF(EXACT(Таблица1[[#This Row],[Подраздел]],H874),"",CONCATENATE(IF(ISBLANK(Таблица1[[#This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Row],[Подраздел]],H876),"",CONCATENATE("[/LIST]",IF(ISBLANK(Таблица1[[#This Row],[Подраздел]]),"","[/SPOILER]"),IF(AND(NOT(EXACT(Таблица1[[#This Row],[Раздел]],G876)),$D$12),"[/SPOILER]",)))))</f>
        <v>[*][B][COLOR=Silver][FRW][/COLOR][/B] [URL=http://promebelclub.ru/forum/showthread.php?p=30387&amp;postcount=148]Фасад пластиковый в ал.профиле [/URL]</v>
      </c>
      <c r="L875" s="33">
        <f>LEN(Таблица1[[#This Row],[Код]])</f>
        <v>146</v>
      </c>
    </row>
    <row r="876" spans="1:12" x14ac:dyDescent="0.25">
      <c r="A876" s="18" t="str">
        <f>IF(OR(AND(Таблица1[[#This Row],[ID сообщения]]=B875,Таблица1[[#This Row],[№ в теме]]=C875),AND(NOT(Таблица1[[#This Row],[ID сообщения]]=B875),NOT(Таблица1[[#This Row],[№ в теме]]=C875))),"",FALSE)</f>
        <v/>
      </c>
      <c r="B876" s="30">
        <f>1*MID(Таблица1[[#This Row],[Ссылка]],FIND("=",Таблица1[[#This Row],[Ссылка]])+1,FIND("&amp;",Таблица1[[#This Row],[Ссылка]])-FIND("=",Таблица1[[#This Row],[Ссылка]])-1)</f>
        <v>211248</v>
      </c>
      <c r="C876" s="30">
        <f>1*MID(Таблица1[[#This Row],[Ссылка]],FIND("&amp;",Таблица1[[#This Row],[Ссылка]])+11,LEN(Таблица1[[#This Row],[Ссылка]])-FIND("&amp;",Таблица1[[#This Row],[Ссылка]])+10)</f>
        <v>540</v>
      </c>
      <c r="D876" s="52" t="s">
        <v>263</v>
      </c>
      <c r="E876" s="33" t="s">
        <v>1658</v>
      </c>
      <c r="F876" s="46" t="s">
        <v>1093</v>
      </c>
      <c r="G876" s="33" t="s">
        <v>91</v>
      </c>
      <c r="H876" s="44" t="s">
        <v>61</v>
      </c>
      <c r="I876" s="45" t="s">
        <v>1065</v>
      </c>
      <c r="J876" s="23" t="s">
        <v>1065</v>
      </c>
      <c r="K8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Row],[Раздел]],G875)),$D$12),CONCATENATE("[SPOILER=",Таблица1[[#This Row],[Раздел]],"]"),""),IF(EXACT(Таблица1[[#This Row],[Подраздел]],H875),"",CONCATENATE(IF(ISBLANK(Таблица1[[#This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Row],[Подраздел]],H877),"",CONCATENATE("[/LIST]",IF(ISBLANK(Таблица1[[#This Row],[Подраздел]]),"","[/SPOILER]"),IF(AND(NOT(EXACT(Таблица1[[#This Row],[Раздел]],G877)),$D$12),"[/SPOILER]",)))))</f>
        <v>[*][B][COLOR=Silver][FRW][/COLOR][/B] [URL=http://promebelclub.ru/forum/showthread.php?p=211248&amp;postcount=540]Фасад рамочный профиль AL P-32 две двери [/URL]</v>
      </c>
      <c r="L876" s="33">
        <f>LEN(Таблица1[[#This Row],[Код]])</f>
        <v>157</v>
      </c>
    </row>
    <row r="877" spans="1:12" x14ac:dyDescent="0.25">
      <c r="A877" s="18" t="str">
        <f>IF(OR(AND(Таблица1[[#This Row],[ID сообщения]]=B870,Таблица1[[#This Row],[№ в теме]]=C870),AND(NOT(Таблица1[[#This Row],[ID сообщения]]=B870),NOT(Таблица1[[#This Row],[№ в теме]]=C870))),"",FALSE)</f>
        <v/>
      </c>
      <c r="B877" s="30">
        <f>1*MID(Таблица1[[#This Row],[Ссылка]],FIND("=",Таблица1[[#This Row],[Ссылка]])+1,FIND("&amp;",Таблица1[[#This Row],[Ссылка]])-FIND("=",Таблица1[[#This Row],[Ссылка]])-1)</f>
        <v>137454</v>
      </c>
      <c r="C877" s="30">
        <f>1*MID(Таблица1[[#This Row],[Ссылка]],FIND("&amp;",Таблица1[[#This Row],[Ссылка]])+11,LEN(Таблица1[[#This Row],[Ссылка]])-FIND("&amp;",Таблица1[[#This Row],[Ссылка]])+10)</f>
        <v>376</v>
      </c>
      <c r="D877" s="52" t="s">
        <v>961</v>
      </c>
      <c r="E877" s="48" t="s">
        <v>1659</v>
      </c>
      <c r="F877" s="65" t="s">
        <v>1099</v>
      </c>
      <c r="G877" s="33" t="s">
        <v>91</v>
      </c>
      <c r="H877" s="33" t="s">
        <v>61</v>
      </c>
      <c r="I877" s="45" t="s">
        <v>1065</v>
      </c>
      <c r="J877" s="23" t="s">
        <v>1065</v>
      </c>
      <c r="K8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Row],[Раздел]],G876)),$D$12),CONCATENATE("[SPOILER=",Таблица1[[#This Row],[Раздел]],"]"),""),IF(EXACT(Таблица1[[#This Row],[Подраздел]],H876),"",CONCATENATE(IF(ISBLANK(Таблица1[[#This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Row],[Подраздел]],H878),"",CONCATENATE("[/LIST]",IF(ISBLANK(Таблица1[[#This Row],[Подраздел]]),"","[/SPOILER]"),IF(AND(NOT(EXACT(Таблица1[[#This Row],[Раздел]],G878)),$D$12),"[/SPOILER]",)))))</f>
        <v>[*][B][COLOR=Blue][B3D][/COLOR][/B] [URL=http://promebelclub.ru/forum/showthread.php?p=137454&amp;postcount=376]Фасады AGT, профиль 1032 [/URL]</v>
      </c>
      <c r="L877" s="33">
        <f>LEN(Таблица1[[#This Row],[Код]])</f>
        <v>139</v>
      </c>
    </row>
    <row r="878" spans="1:12" s="19" customFormat="1" x14ac:dyDescent="0.25">
      <c r="A878" s="18" t="str">
        <f>IF(OR(AND(Таблица1[[#This Row],[ID сообщения]]=B872,Таблица1[[#This Row],[№ в теме]]=C872),AND(NOT(Таблица1[[#This Row],[ID сообщения]]=B872),NOT(Таблица1[[#This Row],[№ в теме]]=C872))),"",FALSE)</f>
        <v/>
      </c>
      <c r="B878" s="30">
        <f>1*MID(Таблица1[[#This Row],[Ссылка]],FIND("=",Таблица1[[#This Row],[Ссылка]])+1,FIND("&amp;",Таблица1[[#This Row],[Ссылка]])-FIND("=",Таблица1[[#This Row],[Ссылка]])-1)</f>
        <v>137404</v>
      </c>
      <c r="C878" s="30">
        <f>1*MID(Таблица1[[#This Row],[Ссылка]],FIND("&amp;",Таблица1[[#This Row],[Ссылка]])+11,LEN(Таблица1[[#This Row],[Ссылка]])-FIND("&amp;",Таблица1[[#This Row],[Ссылка]])+10)</f>
        <v>375</v>
      </c>
      <c r="D878" s="52" t="s">
        <v>960</v>
      </c>
      <c r="E878" s="48" t="s">
        <v>1660</v>
      </c>
      <c r="F878" s="65" t="s">
        <v>1096</v>
      </c>
      <c r="G878" s="33" t="s">
        <v>91</v>
      </c>
      <c r="H878" s="33" t="s">
        <v>61</v>
      </c>
      <c r="I878" s="45" t="s">
        <v>1065</v>
      </c>
      <c r="J878" s="23" t="s">
        <v>1065</v>
      </c>
      <c r="K8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Row],[Раздел]],G877)),$D$12),CONCATENATE("[SPOILER=",Таблица1[[#This Row],[Раздел]],"]"),""),IF(EXACT(Таблица1[[#This Row],[Подраздел]],H877),"",CONCATENATE(IF(ISBLANK(Таблица1[[#This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Row],[Подраздел]],H879),"",CONCATENATE("[/LIST]",IF(ISBLANK(Таблица1[[#This Row],[Подраздел]]),"","[/SPOILER]"),IF(AND(NOT(EXACT(Таблица1[[#This Row],[Раздел]],G879)),$D$12),"[/SPOILER]",)))))</f>
        <v>[*][B][COLOR=DeepSkyBlue][FR3D][/COLOR][/B] [URL=http://promebelclub.ru/forum/showthread.php?p=137404&amp;postcount=375]Фасады Z-4 Zobal Сборка [/URL]</v>
      </c>
      <c r="L878" s="33">
        <f>LEN(Таблица1[[#This Row],[Код]])</f>
        <v>146</v>
      </c>
    </row>
    <row r="879" spans="1:12" x14ac:dyDescent="0.25">
      <c r="A879" s="18" t="str">
        <f>IF(OR(AND(Таблица1[[#This Row],[ID сообщения]]=B878,Таблица1[[#This Row],[№ в теме]]=C878),AND(NOT(Таблица1[[#This Row],[ID сообщения]]=B878),NOT(Таблица1[[#This Row],[№ в теме]]=C878))),"",FALSE)</f>
        <v/>
      </c>
      <c r="B879" s="30">
        <f>1*MID(Таблица1[[#This Row],[Ссылка]],FIND("=",Таблица1[[#This Row],[Ссылка]])+1,FIND("&amp;",Таблица1[[#This Row],[Ссылка]])-FIND("=",Таблица1[[#This Row],[Ссылка]])-1)</f>
        <v>30849</v>
      </c>
      <c r="C879" s="30">
        <f>1*MID(Таблица1[[#This Row],[Ссылка]],FIND("&amp;",Таблица1[[#This Row],[Ссылка]])+11,LEN(Таблица1[[#This Row],[Ссылка]])-FIND("&amp;",Таблица1[[#This Row],[Ссылка]])+10)</f>
        <v>149</v>
      </c>
      <c r="D879" s="52" t="s">
        <v>875</v>
      </c>
      <c r="E879" s="33" t="s">
        <v>1661</v>
      </c>
      <c r="F879" s="46" t="s">
        <v>1093</v>
      </c>
      <c r="G879" s="33" t="s">
        <v>91</v>
      </c>
      <c r="H879" s="33" t="s">
        <v>61</v>
      </c>
      <c r="I879" s="45" t="s">
        <v>1065</v>
      </c>
      <c r="J879" s="23" t="s">
        <v>1065</v>
      </c>
      <c r="K8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Row],[Раздел]],G878)),$D$12),CONCATENATE("[SPOILER=",Таблица1[[#This Row],[Раздел]],"]"),""),IF(EXACT(Таблица1[[#This Row],[Подраздел]],H878),"",CONCATENATE(IF(ISBLANK(Таблица1[[#This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Row],[Подраздел]],H880),"",CONCATENATE("[/LIST]",IF(ISBLANK(Таблица1[[#This Row],[Подраздел]]),"","[/SPOILER]"),IF(AND(NOT(EXACT(Таблица1[[#This Row],[Раздел]],G880)),$D$12),"[/SPOILER]",)))))</f>
        <v>[*][B][COLOR=Silver][FRW][/COLOR][/B] [URL=http://promebelclub.ru/forum/showthread.php?p=30849&amp;postcount=149]Фасады Zobal (Z1) из узкого ал. профиля [/URL]</v>
      </c>
      <c r="L879" s="33">
        <f>LEN(Таблица1[[#This Row],[Код]])</f>
        <v>155</v>
      </c>
    </row>
    <row r="880" spans="1:12" x14ac:dyDescent="0.25">
      <c r="A880" s="18" t="str">
        <f>IF(OR(AND(Таблица1[[#This Row],[ID сообщения]]=B879,Таблица1[[#This Row],[№ в теме]]=C879),AND(NOT(Таблица1[[#This Row],[ID сообщения]]=B879),NOT(Таблица1[[#This Row],[№ в теме]]=C879))),"",FALSE)</f>
        <v/>
      </c>
      <c r="B880" s="30">
        <f>1*MID(Таблица1[[#This Row],[Ссылка]],FIND("=",Таблица1[[#This Row],[Ссылка]])+1,FIND("&amp;",Таблица1[[#This Row],[Ссылка]])-FIND("=",Таблица1[[#This Row],[Ссылка]])-1)</f>
        <v>11461</v>
      </c>
      <c r="C880" s="30">
        <f>1*MID(Таблица1[[#This Row],[Ссылка]],FIND("&amp;",Таблица1[[#This Row],[Ссылка]])+11,LEN(Таблица1[[#This Row],[Ссылка]])-FIND("&amp;",Таблица1[[#This Row],[Ссылка]])+10)</f>
        <v>75</v>
      </c>
      <c r="D880" s="52" t="s">
        <v>821</v>
      </c>
      <c r="E880" s="33" t="s">
        <v>1662</v>
      </c>
      <c r="F880" s="46" t="s">
        <v>1094</v>
      </c>
      <c r="G880" s="33" t="s">
        <v>91</v>
      </c>
      <c r="H880" s="33" t="s">
        <v>61</v>
      </c>
      <c r="I880" s="45" t="s">
        <v>1065</v>
      </c>
      <c r="J880" s="23" t="s">
        <v>1065</v>
      </c>
      <c r="K8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Row],[Раздел]],G879)),$D$12),CONCATENATE("[SPOILER=",Таблица1[[#This Row],[Раздел]],"]"),""),IF(EXACT(Таблица1[[#This Row],[Подраздел]],H879),"",CONCATENATE(IF(ISBLANK(Таблица1[[#This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Row],[Подраздел]],H881),"",CONCATENATE("[/LIST]",IF(ISBLANK(Таблица1[[#This Row],[Подраздел]]),"","[/SPOILER]"),IF(AND(NOT(EXACT(Таблица1[[#This Row],[Раздел]],G881)),$D$12),"[/SPOILER]",)))))</f>
        <v>[*][B][COLOR=Black][LDW][/COLOR][/B] [URL=http://promebelclub.ru/forum/showthread.php?p=11461&amp;postcount=75]Фасады из AGT [/URL]</v>
      </c>
      <c r="L880" s="33">
        <f>LEN(Таблица1[[#This Row],[Код]])</f>
        <v>127</v>
      </c>
    </row>
    <row r="881" spans="1:12" x14ac:dyDescent="0.25">
      <c r="A881" s="18" t="str">
        <f>IF(OR(AND(Таблица1[[#This Row],[ID сообщения]]=B840,Таблица1[[#This Row],[№ в теме]]=C840),AND(NOT(Таблица1[[#This Row],[ID сообщения]]=B840),NOT(Таблица1[[#This Row],[№ в теме]]=C840))),"",FALSE)</f>
        <v/>
      </c>
      <c r="B881" s="30">
        <f>1*MID(Таблица1[[#This Row],[Ссылка]],FIND("=",Таблица1[[#This Row],[Ссылка]])+1,FIND("&amp;",Таблица1[[#This Row],[Ссылка]])-FIND("=",Таблица1[[#This Row],[Ссылка]])-1)</f>
        <v>149023</v>
      </c>
      <c r="C881" s="30">
        <f>1*MID(Таблица1[[#This Row],[Ссылка]],FIND("&amp;",Таблица1[[#This Row],[Ссылка]])+11,LEN(Таблица1[[#This Row],[Ссылка]])-FIND("&amp;",Таблица1[[#This Row],[Ссылка]])+10)</f>
        <v>417</v>
      </c>
      <c r="D881" s="55" t="s">
        <v>994</v>
      </c>
      <c r="E881" s="48" t="s">
        <v>1663</v>
      </c>
      <c r="F881" s="65" t="s">
        <v>1096</v>
      </c>
      <c r="G881" s="33" t="s">
        <v>91</v>
      </c>
      <c r="H881" s="33" t="s">
        <v>61</v>
      </c>
      <c r="I881" s="45" t="s">
        <v>1065</v>
      </c>
      <c r="J881" s="23" t="s">
        <v>1065</v>
      </c>
      <c r="K8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Row],[Раздел]],G880)),$D$12),CONCATENATE("[SPOILER=",Таблица1[[#This Row],[Раздел]],"]"),""),IF(EXACT(Таблица1[[#This Row],[Подраздел]],H880),"",CONCATENATE(IF(ISBLANK(Таблица1[[#This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Row],[Подраздел]],H882),"",CONCATENATE("[/LIST]",IF(ISBLANK(Таблица1[[#This Row],[Подраздел]]),"","[/SPOILER]"),IF(AND(NOT(EXACT(Таблица1[[#This Row],[Раздел]],G882)),$D$12),"[/SPOILER]",)))))</f>
        <v>[*][B][COLOR=DeepSkyBlue][FR3D][/COLOR][/B] [URL=http://promebelclub.ru/forum/showthread.php?p=149023&amp;postcount=417]Фасады из профиля DECOFIX [/URL]</v>
      </c>
      <c r="L881" s="33">
        <f>LEN(Таблица1[[#This Row],[Код]])</f>
        <v>148</v>
      </c>
    </row>
    <row r="882" spans="1:12" x14ac:dyDescent="0.25">
      <c r="A882" s="63" t="str">
        <f>IF(OR(AND(Таблица1[[#This Row],[ID сообщения]]=B881,Таблица1[[#This Row],[№ в теме]]=C881),AND(NOT(Таблица1[[#This Row],[ID сообщения]]=B881),NOT(Таблица1[[#This Row],[№ в теме]]=C881))),"",FALSE)</f>
        <v/>
      </c>
      <c r="B882" s="33">
        <f>1*MID(Таблица1[[#This Row],[Ссылка]],FIND("=",Таблица1[[#This Row],[Ссылка]])+1,FIND("&amp;",Таблица1[[#This Row],[Ссылка]])-FIND("=",Таблица1[[#This Row],[Ссылка]])-1)</f>
        <v>10671</v>
      </c>
      <c r="C882" s="33">
        <f>1*MID(Таблица1[[#This Row],[Ссылка]],FIND("&amp;",Таблица1[[#This Row],[Ссылка]])+11,LEN(Таблица1[[#This Row],[Ссылка]])-FIND("&amp;",Таблица1[[#This Row],[Ссылка]])+10)</f>
        <v>62</v>
      </c>
      <c r="D882" s="53" t="s">
        <v>808</v>
      </c>
      <c r="E882" s="33" t="s">
        <v>1664</v>
      </c>
      <c r="F882" s="46" t="s">
        <v>1093</v>
      </c>
      <c r="G882" s="47" t="s">
        <v>91</v>
      </c>
      <c r="H882" s="33" t="s">
        <v>61</v>
      </c>
      <c r="I882" s="45" t="s">
        <v>1065</v>
      </c>
      <c r="J882" s="23" t="s">
        <v>1065</v>
      </c>
      <c r="K8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Row],[Раздел]],G881)),$D$12),CONCATENATE("[SPOILER=",Таблица1[[#This Row],[Раздел]],"]"),""),IF(EXACT(Таблица1[[#This Row],[Подраздел]],H881),"",CONCATENATE(IF(ISBLANK(Таблица1[[#This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Row],[Подраздел]],H883),"",CONCATENATE("[/LIST]",IF(ISBLANK(Таблица1[[#This Row],[Подраздел]]),"","[/SPOILER]"),IF(AND(NOT(EXACT(Таблица1[[#This Row],[Раздел]],G883)),$D$12),"[/SPOILER]",)))))</f>
        <v>[*][B][COLOR=Silver][FRW][/COLOR][/B] [URL=http://promebelclub.ru/forum/showthread.php?p=10671&amp;postcount=62]Фасады сборные [/URL][/LIST][/SPOILER]</v>
      </c>
      <c r="L882" s="33">
        <f>LEN(Таблица1[[#This Row],[Код]])</f>
        <v>146</v>
      </c>
    </row>
    <row r="883" spans="1:12" x14ac:dyDescent="0.25">
      <c r="A883" s="73" t="str">
        <f>IF(OR(AND(Таблица1[[#This Row],[ID сообщения]]=B882,Таблица1[[#This Row],[№ в теме]]=C882),AND(NOT(Таблица1[[#This Row],[ID сообщения]]=B882),NOT(Таблица1[[#This Row],[№ в теме]]=C882))),"",FALSE)</f>
        <v/>
      </c>
      <c r="B883" s="33">
        <f>1*MID(Таблица1[[#This Row],[Ссылка]],FIND("=",Таблица1[[#This Row],[Ссылка]])+1,FIND("&amp;",Таблица1[[#This Row],[Ссылка]])-FIND("=",Таблица1[[#This Row],[Ссылка]])-1)</f>
        <v>262280</v>
      </c>
      <c r="C883" s="33">
        <f>1*MID(Таблица1[[#This Row],[Ссылка]],FIND("&amp;",Таблица1[[#This Row],[Ссылка]])+11,LEN(Таблица1[[#This Row],[Ссылка]])-FIND("&amp;",Таблица1[[#This Row],[Ссылка]])+10)</f>
        <v>668</v>
      </c>
      <c r="D883" s="53" t="s">
        <v>571</v>
      </c>
      <c r="E883" s="33" t="s">
        <v>576</v>
      </c>
      <c r="F883" s="46"/>
      <c r="G883" s="33" t="s">
        <v>91</v>
      </c>
      <c r="H883" s="44" t="s">
        <v>1067</v>
      </c>
      <c r="I883" s="45" t="s">
        <v>1065</v>
      </c>
      <c r="J883" s="23" t="s">
        <v>1065</v>
      </c>
      <c r="K8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Row],[Раздел]],G882)),$D$12),CONCATENATE("[SPOILER=",Таблица1[[#This Row],[Раздел]],"]"),""),IF(EXACT(Таблица1[[#This Row],[Подраздел]],H882),"",CONCATENATE(IF(ISBLANK(Таблица1[[#This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Row],[Подраздел]],H884),"",CONCATENATE("[/LIST]",IF(ISBLANK(Таблица1[[#This Row],[Подраздел]]),"","[/SPOILER]"),IF(AND(NOT(EXACT(Таблица1[[#This Row],[Раздел]],G884)),$D$12),"[/SPOILER]",)))))</f>
        <v>[SPOILER=Разное][LIST][*][URL=http://promebelclub.ru/forum/showthread.php?p=262280&amp;postcount=668]Баллюстрада[/URL]</v>
      </c>
      <c r="L883" s="33">
        <f>LEN(Таблица1[[#This Row],[Код]])</f>
        <v>114</v>
      </c>
    </row>
    <row r="884" spans="1:12" x14ac:dyDescent="0.25">
      <c r="A884" s="18" t="str">
        <f>IF(OR(AND(Таблица1[[#This Row],[ID сообщения]]=B883,Таблица1[[#This Row],[№ в теме]]=C883),AND(NOT(Таблица1[[#This Row],[ID сообщения]]=B883),NOT(Таблица1[[#This Row],[№ в теме]]=C883))),"",FALSE)</f>
        <v/>
      </c>
      <c r="B884" s="30">
        <f>1*MID(Таблица1[[#This Row],[Ссылка]],FIND("=",Таблица1[[#This Row],[Ссылка]])+1,FIND("&amp;",Таблица1[[#This Row],[Ссылка]])-FIND("=",Таблица1[[#This Row],[Ссылка]])-1)</f>
        <v>74487</v>
      </c>
      <c r="C884" s="30">
        <f>1*MID(Таблица1[[#This Row],[Ссылка]],FIND("&amp;",Таблица1[[#This Row],[Ссылка]])+11,LEN(Таблица1[[#This Row],[Ссылка]])-FIND("&amp;",Таблица1[[#This Row],[Ссылка]])+10)</f>
        <v>267</v>
      </c>
      <c r="D884" s="52" t="s">
        <v>453</v>
      </c>
      <c r="E884" s="51" t="s">
        <v>1665</v>
      </c>
      <c r="F884" s="46" t="s">
        <v>1093</v>
      </c>
      <c r="G884" s="33" t="s">
        <v>91</v>
      </c>
      <c r="H884" s="44" t="s">
        <v>1067</v>
      </c>
      <c r="I884" s="45" t="s">
        <v>1065</v>
      </c>
      <c r="J884" s="23" t="s">
        <v>1065</v>
      </c>
      <c r="K8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Row],[Раздел]],G883)),$D$12),CONCATENATE("[SPOILER=",Таблица1[[#This Row],[Раздел]],"]"),""),IF(EXACT(Таблица1[[#This Row],[Подраздел]],H883),"",CONCATENATE(IF(ISBLANK(Таблица1[[#This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Row],[Подраздел]],H885),"",CONCATENATE("[/LIST]",IF(ISBLANK(Таблица1[[#This Row],[Подраздел]]),"","[/SPOILER]"),IF(AND(NOT(EXACT(Таблица1[[#This Row],[Раздел]],G885)),$D$12),"[/SPOILER]",)))))</f>
        <v>[*][B][COLOR=Silver][FRW][/COLOR][/B] [URL=http://promebelclub.ru/forum/showthread.php?p=74487&amp;postcount=267]Балясина [/URL]</v>
      </c>
      <c r="L884" s="33">
        <f>LEN(Таблица1[[#This Row],[Код]])</f>
        <v>124</v>
      </c>
    </row>
    <row r="885" spans="1:12" x14ac:dyDescent="0.25">
      <c r="A885" s="18" t="str">
        <f>IF(OR(AND(Таблица1[[#This Row],[ID сообщения]]=B884,Таблица1[[#This Row],[№ в теме]]=C884),AND(NOT(Таблица1[[#This Row],[ID сообщения]]=B884),NOT(Таблица1[[#This Row],[№ в теме]]=C884))),"",FALSE)</f>
        <v/>
      </c>
      <c r="B885" s="30">
        <f>1*MID(Таблица1[[#This Row],[Ссылка]],FIND("=",Таблица1[[#This Row],[Ссылка]])+1,FIND("&amp;",Таблица1[[#This Row],[Ссылка]])-FIND("=",Таблица1[[#This Row],[Ссылка]])-1)</f>
        <v>6045</v>
      </c>
      <c r="C885" s="30">
        <f>1*MID(Таблица1[[#This Row],[Ссылка]],FIND("&amp;",Таблица1[[#This Row],[Ссылка]])+11,LEN(Таблица1[[#This Row],[Ссылка]])-FIND("&amp;",Таблица1[[#This Row],[Ссылка]])+10)</f>
        <v>41</v>
      </c>
      <c r="D885" s="52" t="s">
        <v>791</v>
      </c>
      <c r="E885" s="33" t="s">
        <v>1666</v>
      </c>
      <c r="F885" s="46" t="s">
        <v>1093</v>
      </c>
      <c r="G885" s="33" t="s">
        <v>91</v>
      </c>
      <c r="H885" s="44" t="s">
        <v>1067</v>
      </c>
      <c r="I885" s="45" t="s">
        <v>1065</v>
      </c>
      <c r="J885" s="46" t="s">
        <v>471</v>
      </c>
      <c r="K8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Row],[Раздел]],G884)),$D$12),CONCATENATE("[SPOILER=",Таблица1[[#This Row],[Раздел]],"]"),""),IF(EXACT(Таблица1[[#This Row],[Подраздел]],H884),"",CONCATENATE(IF(ISBLANK(Таблица1[[#This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Row],[Подраздел]],H886),"",CONCATENATE("[/LIST]",IF(ISBLANK(Таблица1[[#This Row],[Подраздел]]),"","[/SPOILER]"),IF(AND(NOT(EXACT(Таблица1[[#This Row],[Раздел]],G886)),$D$12),"[/SPOILER]",)))))</f>
        <v>[*][B][COLOR=Silver][FRW][/COLOR][/B] [URL=http://promebelclub.ru/forum/showthread.php?p=6045&amp;postcount=41]Балясина 50х20 [/URL]</v>
      </c>
      <c r="L885" s="33">
        <f>LEN(Таблица1[[#This Row],[Код]])</f>
        <v>128</v>
      </c>
    </row>
    <row r="886" spans="1:12" x14ac:dyDescent="0.25">
      <c r="A886" s="73" t="str">
        <f>IF(OR(AND(Таблица1[[#This Row],[ID сообщения]]=B885,Таблица1[[#This Row],[№ в теме]]=C885),AND(NOT(Таблица1[[#This Row],[ID сообщения]]=B885),NOT(Таблица1[[#This Row],[№ в теме]]=C885))),"",FALSE)</f>
        <v/>
      </c>
      <c r="B886" s="33">
        <f>1*MID(Таблица1[[#This Row],[Ссылка]],FIND("=",Таблица1[[#This Row],[Ссылка]])+1,FIND("&amp;",Таблица1[[#This Row],[Ссылка]])-FIND("=",Таблица1[[#This Row],[Ссылка]])-1)</f>
        <v>342399</v>
      </c>
      <c r="C886" s="33">
        <f>1*MID(Таблица1[[#This Row],[Ссылка]],FIND("&amp;",Таблица1[[#This Row],[Ссылка]])+11,LEN(Таблица1[[#This Row],[Ссылка]])-FIND("&amp;",Таблица1[[#This Row],[Ссылка]])+10)</f>
        <v>885</v>
      </c>
      <c r="D886" s="53" t="s">
        <v>184</v>
      </c>
      <c r="E886" s="33" t="s">
        <v>1667</v>
      </c>
      <c r="F886" s="46" t="s">
        <v>1095</v>
      </c>
      <c r="G886" s="47" t="s">
        <v>91</v>
      </c>
      <c r="H886" s="44" t="s">
        <v>1067</v>
      </c>
      <c r="I886" s="45" t="s">
        <v>1065</v>
      </c>
      <c r="J886" s="23" t="s">
        <v>1065</v>
      </c>
      <c r="K8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Row],[Раздел]],G885)),$D$12),CONCATENATE("[SPOILER=",Таблица1[[#This Row],[Раздел]],"]"),""),IF(EXACT(Таблица1[[#This Row],[Подраздел]],H885),"",CONCATENATE(IF(ISBLANK(Таблица1[[#This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Row],[Подраздел]],H887),"",CONCATENATE("[/LIST]",IF(ISBLANK(Таблица1[[#This Row],[Подраздел]]),"","[/SPOILER]"),IF(AND(NOT(EXACT(Таблица1[[#This Row],[Раздел]],G887)),$D$12),"[/SPOILER]",)))))</f>
        <v>[*][B][COLOR=Gray][F3D][/COLOR][/B] [URL=http://promebelclub.ru/forum/showthread.php?p=342399&amp;postcount=885]Капитель резная Ставрос KR_032 [/URL]</v>
      </c>
      <c r="L886" s="33">
        <f>LEN(Таблица1[[#This Row],[Код]])</f>
        <v>145</v>
      </c>
    </row>
    <row r="887" spans="1:12" x14ac:dyDescent="0.25">
      <c r="A887" s="18" t="str">
        <f>IF(OR(AND(Таблица1[[#This Row],[ID сообщения]]=B886,Таблица1[[#This Row],[№ в теме]]=C886),AND(NOT(Таблица1[[#This Row],[ID сообщения]]=B886),NOT(Таблица1[[#This Row],[№ в теме]]=C886))),"",FALSE)</f>
        <v/>
      </c>
      <c r="B887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887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887" s="52" t="s">
        <v>753</v>
      </c>
      <c r="E887" s="51" t="s">
        <v>1668</v>
      </c>
      <c r="F887" s="46" t="s">
        <v>1093</v>
      </c>
      <c r="G887" s="33" t="s">
        <v>91</v>
      </c>
      <c r="H887" s="44" t="s">
        <v>1067</v>
      </c>
      <c r="I887" s="45" t="s">
        <v>1065</v>
      </c>
      <c r="J887" s="46" t="s">
        <v>471</v>
      </c>
      <c r="K8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Row],[Раздел]],G886)),$D$12),CONCATENATE("[SPOILER=",Таблица1[[#This Row],[Раздел]],"]"),""),IF(EXACT(Таблица1[[#This Row],[Подраздел]],H886),"",CONCATENATE(IF(ISBLANK(Таблица1[[#This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Row],[Подраздел]],H888),"",CONCATENATE("[/LIST]",IF(ISBLANK(Таблица1[[#This Row],[Подраздел]]),"","[/SPOILER]"),IF(AND(NOT(EXACT(Таблица1[[#This Row],[Раздел]],G888)),$D$12),"[/SPOILER]",)))))</f>
        <v>[*][B][COLOR=Silver][FRW][/COLOR][/B] [URL=http://promebelclub.ru/forum/showthread.php?p=808&amp;postcount=8]Карниз [/URL]</v>
      </c>
      <c r="L887" s="33">
        <f>LEN(Таблица1[[#This Row],[Код]])</f>
        <v>118</v>
      </c>
    </row>
    <row r="888" spans="1:12" s="19" customFormat="1" x14ac:dyDescent="0.25">
      <c r="A888" s="18" t="str">
        <f>IF(OR(AND(Таблица1[[#This Row],[ID сообщения]]=B887,Таблица1[[#This Row],[№ в теме]]=C887),AND(NOT(Таблица1[[#This Row],[ID сообщения]]=B887),NOT(Таблица1[[#This Row],[№ в теме]]=C887))),"",FALSE)</f>
        <v/>
      </c>
      <c r="B888" s="30">
        <f>1*MID(Таблица1[[#This Row],[Ссылка]],FIND("=",Таблица1[[#This Row],[Ссылка]])+1,FIND("&amp;",Таблица1[[#This Row],[Ссылка]])-FIND("=",Таблица1[[#This Row],[Ссылка]])-1)</f>
        <v>3875</v>
      </c>
      <c r="C888" s="30">
        <f>1*MID(Таблица1[[#This Row],[Ссылка]],FIND("&amp;",Таблица1[[#This Row],[Ссылка]])+11,LEN(Таблица1[[#This Row],[Ссылка]])-FIND("&amp;",Таблица1[[#This Row],[Ссылка]])+10)</f>
        <v>18</v>
      </c>
      <c r="D888" s="52" t="s">
        <v>931</v>
      </c>
      <c r="E888" s="33" t="s">
        <v>1668</v>
      </c>
      <c r="F888" s="46" t="s">
        <v>1093</v>
      </c>
      <c r="G888" s="33" t="s">
        <v>91</v>
      </c>
      <c r="H888" s="44" t="s">
        <v>1067</v>
      </c>
      <c r="I888" s="45" t="s">
        <v>1065</v>
      </c>
      <c r="J888" s="46" t="s">
        <v>471</v>
      </c>
      <c r="K8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Row],[Раздел]],G887)),$D$12),CONCATENATE("[SPOILER=",Таблица1[[#This Row],[Раздел]],"]"),""),IF(EXACT(Таблица1[[#This Row],[Подраздел]],H887),"",CONCATENATE(IF(ISBLANK(Таблица1[[#This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Row],[Подраздел]],H889),"",CONCATENATE("[/LIST]",IF(ISBLANK(Таблица1[[#This Row],[Подраздел]]),"","[/SPOILER]"),IF(AND(NOT(EXACT(Таблица1[[#This Row],[Раздел]],G889)),$D$12),"[/SPOILER]",)))))</f>
        <v>[*][B][COLOR=Silver][FRW][/COLOR][/B] [URL=http://promebelclub.ru/forum/showthread.php?p=3875&amp;postcount=18]Карниз [/URL]</v>
      </c>
      <c r="L888" s="33">
        <f>LEN(Таблица1[[#This Row],[Код]])</f>
        <v>120</v>
      </c>
    </row>
    <row r="889" spans="1:12" x14ac:dyDescent="0.25">
      <c r="A889" s="18" t="str">
        <f>IF(OR(AND(Таблица1[[#This Row],[ID сообщения]]=B888,Таблица1[[#This Row],[№ в теме]]=C888),AND(NOT(Таблица1[[#This Row],[ID сообщения]]=B888),NOT(Таблица1[[#This Row],[№ в теме]]=C888))),"",FALSE)</f>
        <v/>
      </c>
      <c r="B889" s="30">
        <f>1*MID(Таблица1[[#This Row],[Ссылка]],FIND("=",Таблица1[[#This Row],[Ссылка]])+1,FIND("&amp;",Таблица1[[#This Row],[Ссылка]])-FIND("=",Таблица1[[#This Row],[Ссылка]])-1)</f>
        <v>10651</v>
      </c>
      <c r="C889" s="30">
        <f>1*MID(Таблица1[[#This Row],[Ссылка]],FIND("&amp;",Таблица1[[#This Row],[Ссылка]])+11,LEN(Таблица1[[#This Row],[Ссылка]])-FIND("&amp;",Таблица1[[#This Row],[Ссылка]])+10)</f>
        <v>61</v>
      </c>
      <c r="D889" s="55" t="s">
        <v>807</v>
      </c>
      <c r="E889" s="33" t="s">
        <v>1668</v>
      </c>
      <c r="F889" s="46" t="s">
        <v>1093</v>
      </c>
      <c r="G889" s="33" t="s">
        <v>91</v>
      </c>
      <c r="H889" s="44" t="s">
        <v>1067</v>
      </c>
      <c r="I889" s="45" t="s">
        <v>1065</v>
      </c>
      <c r="J889" s="46" t="s">
        <v>471</v>
      </c>
      <c r="K8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Row],[Раздел]],G888)),$D$12),CONCATENATE("[SPOILER=",Таблица1[[#This Row],[Раздел]],"]"),""),IF(EXACT(Таблица1[[#This Row],[Подраздел]],H888),"",CONCATENATE(IF(ISBLANK(Таблица1[[#This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Row],[Подраздел]],H890),"",CONCATENATE("[/LIST]",IF(ISBLANK(Таблица1[[#This Row],[Подраздел]]),"","[/SPOILER]"),IF(AND(NOT(EXACT(Таблица1[[#This Row],[Раздел]],G890)),$D$12),"[/SPOILER]",)))))</f>
        <v>[*][B][COLOR=Silver][FRW][/COLOR][/B] [URL=http://promebelclub.ru/forum/showthread.php?p=10651&amp;postcount=61]Карниз [/URL]</v>
      </c>
      <c r="L889" s="33">
        <f>LEN(Таблица1[[#This Row],[Код]])</f>
        <v>121</v>
      </c>
    </row>
    <row r="890" spans="1:12" x14ac:dyDescent="0.25">
      <c r="A890" s="18" t="str">
        <f>IF(OR(AND(Таблица1[[#This Row],[ID сообщения]]=B889,Таблица1[[#This Row],[№ в теме]]=C889),AND(NOT(Таблица1[[#This Row],[ID сообщения]]=B889),NOT(Таблица1[[#This Row],[№ в теме]]=C889))),"",FALSE)</f>
        <v/>
      </c>
      <c r="B890" s="30">
        <f>1*MID(Таблица1[[#This Row],[Ссылка]],FIND("=",Таблица1[[#This Row],[Ссылка]])+1,FIND("&amp;",Таблица1[[#This Row],[Ссылка]])-FIND("=",Таблица1[[#This Row],[Ссылка]])-1)</f>
        <v>5731</v>
      </c>
      <c r="C890" s="30">
        <f>1*MID(Таблица1[[#This Row],[Ссылка]],FIND("&amp;",Таблица1[[#This Row],[Ссылка]])+11,LEN(Таблица1[[#This Row],[Ссылка]])-FIND("&amp;",Таблица1[[#This Row],[Ссылка]])+10)</f>
        <v>39</v>
      </c>
      <c r="D890" s="52" t="s">
        <v>788</v>
      </c>
      <c r="E890" s="33" t="s">
        <v>1669</v>
      </c>
      <c r="F890" s="46" t="s">
        <v>1093</v>
      </c>
      <c r="G890" s="33" t="s">
        <v>91</v>
      </c>
      <c r="H890" s="44" t="s">
        <v>1067</v>
      </c>
      <c r="I890" s="45" t="s">
        <v>1065</v>
      </c>
      <c r="J890" s="46" t="s">
        <v>471</v>
      </c>
      <c r="K8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Row],[Раздел]],G889)),$D$12),CONCATENATE("[SPOILER=",Таблица1[[#This Row],[Раздел]],"]"),""),IF(EXACT(Таблица1[[#This Row],[Подраздел]],H889),"",CONCATENATE(IF(ISBLANK(Таблица1[[#This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Row],[Подраздел]],H891),"",CONCATENATE("[/LIST]",IF(ISBLANK(Таблица1[[#This Row],[Подраздел]]),"","[/SPOILER]"),IF(AND(NOT(EXACT(Таблица1[[#This Row],[Раздел]],G891)),$D$12),"[/SPOILER]",)))))</f>
        <v>[*][B][COLOR=Silver][FRW][/COLOR][/B] [URL=http://promebelclub.ru/forum/showthread.php?p=5731&amp;postcount=39]Карниз AGT 121 [/URL]</v>
      </c>
      <c r="L890" s="33">
        <f>LEN(Таблица1[[#This Row],[Код]])</f>
        <v>128</v>
      </c>
    </row>
    <row r="891" spans="1:12" x14ac:dyDescent="0.25">
      <c r="A891" s="18" t="str">
        <f>IF(OR(AND(Таблица1[[#This Row],[ID сообщения]]=B890,Таблица1[[#This Row],[№ в теме]]=C890),AND(NOT(Таблица1[[#This Row],[ID сообщения]]=B890),NOT(Таблица1[[#This Row],[№ в теме]]=C890))),"",FALSE)</f>
        <v/>
      </c>
      <c r="B891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891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891" s="52" t="s">
        <v>793</v>
      </c>
      <c r="E891" s="33" t="s">
        <v>1669</v>
      </c>
      <c r="F891" s="46" t="s">
        <v>1093</v>
      </c>
      <c r="G891" s="33" t="s">
        <v>91</v>
      </c>
      <c r="H891" s="44" t="s">
        <v>1067</v>
      </c>
      <c r="I891" s="45" t="s">
        <v>1065</v>
      </c>
      <c r="J891" s="46" t="s">
        <v>471</v>
      </c>
      <c r="K8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Row],[Раздел]],G890)),$D$12),CONCATENATE("[SPOILER=",Таблица1[[#This Row],[Раздел]],"]"),""),IF(EXACT(Таблица1[[#This Row],[Подраздел]],H890),"",CONCATENATE(IF(ISBLANK(Таблица1[[#This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Row],[Подраздел]],H892),"",CONCATENATE("[/LIST]",IF(ISBLANK(Таблица1[[#This Row],[Подраздел]]),"","[/SPOILER]"),IF(AND(NOT(EXACT(Таблица1[[#This Row],[Раздел]],G892)),$D$12),"[/SPOILER]",)))))</f>
        <v>[*][B][COLOR=Silver][FRW][/COLOR][/B] [URL=http://promebelclub.ru/forum/showthread.php?p=7828&amp;postcount=46]Карниз AGT 121 [/URL]</v>
      </c>
      <c r="L891" s="33">
        <f>LEN(Таблица1[[#This Row],[Код]])</f>
        <v>128</v>
      </c>
    </row>
    <row r="892" spans="1:12" x14ac:dyDescent="0.25">
      <c r="A892" s="73" t="str">
        <f>IF(OR(AND(Таблица1[[#This Row],[ID сообщения]]=B891,Таблица1[[#This Row],[№ в теме]]=C891),AND(NOT(Таблица1[[#This Row],[ID сообщения]]=B891),NOT(Таблица1[[#This Row],[№ в теме]]=C891))),"",FALSE)</f>
        <v/>
      </c>
      <c r="B892" s="33">
        <f>1*MID(Таблица1[[#This Row],[Ссылка]],FIND("=",Таблица1[[#This Row],[Ссылка]])+1,FIND("&amp;",Таблица1[[#This Row],[Ссылка]])-FIND("=",Таблица1[[#This Row],[Ссылка]])-1)</f>
        <v>254037</v>
      </c>
      <c r="C892" s="33">
        <f>1*MID(Таблица1[[#This Row],[Ссылка]],FIND("&amp;",Таблица1[[#This Row],[Ссылка]])+11,LEN(Таблица1[[#This Row],[Ссылка]])-FIND("&amp;",Таблица1[[#This Row],[Ссылка]])+10)</f>
        <v>629</v>
      </c>
      <c r="D892" s="53" t="s">
        <v>612</v>
      </c>
      <c r="E892" s="33" t="s">
        <v>613</v>
      </c>
      <c r="F892" s="46"/>
      <c r="G892" s="33" t="s">
        <v>91</v>
      </c>
      <c r="H892" s="44" t="s">
        <v>1067</v>
      </c>
      <c r="I892" s="45" t="s">
        <v>1065</v>
      </c>
      <c r="J892" s="23" t="s">
        <v>1065</v>
      </c>
      <c r="K8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Row],[Раздел]],G891)),$D$12),CONCATENATE("[SPOILER=",Таблица1[[#This Row],[Раздел]],"]"),""),IF(EXACT(Таблица1[[#This Row],[Подраздел]],H891),"",CONCATENATE(IF(ISBLANK(Таблица1[[#This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Row],[Подраздел]],H893),"",CONCATENATE("[/LIST]",IF(ISBLANK(Таблица1[[#This Row],[Подраздел]]),"","[/SPOILER]"),IF(AND(NOT(EXACT(Таблица1[[#This Row],[Раздел]],G893)),$D$12),"[/SPOILER]",)))))</f>
        <v>[*][URL=http://promebelclub.ru/forum/showthread.php?p=254037&amp;postcount=629]Карниз прямой[/URL]</v>
      </c>
      <c r="L892" s="33">
        <f>LEN(Таблица1[[#This Row],[Код]])</f>
        <v>94</v>
      </c>
    </row>
    <row r="893" spans="1:12" x14ac:dyDescent="0.25">
      <c r="A893" s="18" t="str">
        <f>IF(OR(AND(Таблица1[[#This Row],[ID сообщения]]=B892,Таблица1[[#This Row],[№ в теме]]=C892),AND(NOT(Таблица1[[#This Row],[ID сообщения]]=B892),NOT(Таблица1[[#This Row],[№ в теме]]=C892))),"",FALSE)</f>
        <v/>
      </c>
      <c r="B893" s="30">
        <f>1*MID(Таблица1[[#This Row],[Ссылка]],FIND("=",Таблица1[[#This Row],[Ссылка]])+1,FIND("&amp;",Таблица1[[#This Row],[Ссылка]])-FIND("=",Таблица1[[#This Row],[Ссылка]])-1)</f>
        <v>89633</v>
      </c>
      <c r="C893" s="30">
        <f>1*MID(Таблица1[[#This Row],[Ссылка]],FIND("&amp;",Таблица1[[#This Row],[Ссылка]])+11,LEN(Таблица1[[#This Row],[Ссылка]])-FIND("&amp;",Таблица1[[#This Row],[Ссылка]])+10)</f>
        <v>296</v>
      </c>
      <c r="D893" s="52" t="s">
        <v>953</v>
      </c>
      <c r="E893" s="33" t="s">
        <v>1670</v>
      </c>
      <c r="F893" s="46" t="s">
        <v>1093</v>
      </c>
      <c r="G893" s="33" t="s">
        <v>91</v>
      </c>
      <c r="H893" s="44" t="s">
        <v>1067</v>
      </c>
      <c r="I893" s="45" t="s">
        <v>1065</v>
      </c>
      <c r="J893" s="23" t="s">
        <v>1065</v>
      </c>
      <c r="K8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Row],[Раздел]],G892)),$D$12),CONCATENATE("[SPOILER=",Таблица1[[#This Row],[Раздел]],"]"),""),IF(EXACT(Таблица1[[#This Row],[Подраздел]],H892),"",CONCATENATE(IF(ISBLANK(Таблица1[[#This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Row],[Подраздел]],H894),"",CONCATENATE("[/LIST]",IF(ISBLANK(Таблица1[[#This Row],[Подраздел]]),"","[/SPOILER]"),IF(AND(NOT(EXACT(Таблица1[[#This Row],[Раздел]],G894)),$D$12),"[/SPOILER]",)))))</f>
        <v>[*][B][COLOR=Silver][FRW][/COLOR][/B] [URL=http://promebelclub.ru/forum/showthread.php?p=89633&amp;postcount=296]Карниз прямой, выгнутый, вогнутый [/URL]</v>
      </c>
      <c r="L893" s="33">
        <f>LEN(Таблица1[[#This Row],[Код]])</f>
        <v>149</v>
      </c>
    </row>
    <row r="894" spans="1:12" x14ac:dyDescent="0.25">
      <c r="A894" s="59" t="str">
        <f>IF(OR(AND(Таблица1[[#This Row],[ID сообщения]]=B893,Таблица1[[#This Row],[№ в теме]]=C893),AND(NOT(Таблица1[[#This Row],[ID сообщения]]=B893),NOT(Таблица1[[#This Row],[№ в теме]]=C893))),"",FALSE)</f>
        <v/>
      </c>
      <c r="B894" s="60">
        <f>1*MID(Таблица1[[#This Row],[Ссылка]],FIND("=",Таблица1[[#This Row],[Ссылка]])+1,FIND("&amp;",Таблица1[[#This Row],[Ссылка]])-FIND("=",Таблица1[[#This Row],[Ссылка]])-1)</f>
        <v>356264</v>
      </c>
      <c r="C894" s="60">
        <f>1*MID(Таблица1[[#This Row],[Ссылка]],FIND("&amp;",Таблица1[[#This Row],[Ссылка]])+11,LEN(Таблица1[[#This Row],[Ссылка]])-FIND("&amp;",Таблица1[[#This Row],[Ссылка]])+10)</f>
        <v>947</v>
      </c>
      <c r="D894" s="53" t="s">
        <v>1077</v>
      </c>
      <c r="E894" s="73" t="s">
        <v>1671</v>
      </c>
      <c r="F894" s="23" t="s">
        <v>1095</v>
      </c>
      <c r="G894" s="38" t="s">
        <v>91</v>
      </c>
      <c r="H894" s="21" t="s">
        <v>1067</v>
      </c>
      <c r="I894" s="23" t="s">
        <v>1065</v>
      </c>
      <c r="J894" s="23" t="s">
        <v>1065</v>
      </c>
      <c r="K8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Row],[Раздел]],G893)),$D$12),CONCATENATE("[SPOILER=",Таблица1[[#This Row],[Раздел]],"]"),""),IF(EXACT(Таблица1[[#This Row],[Подраздел]],H893),"",CONCATENATE(IF(ISBLANK(Таблица1[[#This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Row],[Подраздел]],H895),"",CONCATENATE("[/LIST]",IF(ISBLANK(Таблица1[[#This Row],[Подраздел]]),"","[/SPOILER]"),IF(AND(NOT(EXACT(Таблица1[[#This Row],[Раздел]],G895)),$D$12),"[/SPOILER]",)))))</f>
        <v>[*][B][COLOR=Gray][F3D][/COLOR][/B] [URL=http://promebelclub.ru/forum/showthread.php?p=356264&amp;postcount=947]Карнизы, пилястра, кокшник Кэмбридж, Сидак [/URL]</v>
      </c>
      <c r="L894" s="39">
        <f>LEN(Таблица1[[#This Row],[Код]])</f>
        <v>157</v>
      </c>
    </row>
    <row r="895" spans="1:12" x14ac:dyDescent="0.25">
      <c r="A895" s="18" t="str">
        <f>IF(OR(AND(Таблица1[[#This Row],[ID сообщения]]=B894,Таблица1[[#This Row],[№ в теме]]=C894),AND(NOT(Таблица1[[#This Row],[ID сообщения]]=B894),NOT(Таблица1[[#This Row],[№ в теме]]=C894))),"",FALSE)</f>
        <v/>
      </c>
      <c r="B895" s="30">
        <f>1*MID(Таблица1[[#This Row],[Ссылка]],FIND("=",Таблица1[[#This Row],[Ссылка]])+1,FIND("&amp;",Таблица1[[#This Row],[Ссылка]])-FIND("=",Таблица1[[#This Row],[Ссылка]])-1)</f>
        <v>6048</v>
      </c>
      <c r="C895" s="30">
        <f>1*MID(Таблица1[[#This Row],[Ссылка]],FIND("&amp;",Таблица1[[#This Row],[Ссылка]])+11,LEN(Таблица1[[#This Row],[Ссылка]])-FIND("&amp;",Таблица1[[#This Row],[Ссылка]])+10)</f>
        <v>42</v>
      </c>
      <c r="D895" s="52" t="s">
        <v>933</v>
      </c>
      <c r="E895" s="33" t="s">
        <v>1672</v>
      </c>
      <c r="F895" s="46" t="s">
        <v>1093</v>
      </c>
      <c r="G895" s="33" t="s">
        <v>91</v>
      </c>
      <c r="H895" s="44" t="s">
        <v>1067</v>
      </c>
      <c r="I895" s="45" t="s">
        <v>1065</v>
      </c>
      <c r="J895" s="46" t="s">
        <v>471</v>
      </c>
      <c r="K8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Row],[Раздел]],G894)),$D$12),CONCATENATE("[SPOILER=",Таблица1[[#This Row],[Раздел]],"]"),""),IF(EXACT(Таблица1[[#This Row],[Подраздел]],H894),"",CONCATENATE(IF(ISBLANK(Таблица1[[#This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Row],[Подраздел]],H896),"",CONCATENATE("[/LIST]",IF(ISBLANK(Таблица1[[#This Row],[Подраздел]]),"","[/SPOILER]"),IF(AND(NOT(EXACT(Таблица1[[#This Row],[Раздел]],G896)),$D$12),"[/SPOILER]",)))))</f>
        <v>[*][B][COLOR=Silver][FRW][/COLOR][/B] [URL=http://promebelclub.ru/forum/showthread.php?p=6048&amp;postcount=42]Перила 600х70 [/URL]</v>
      </c>
      <c r="L895" s="33">
        <f>LEN(Таблица1[[#This Row],[Код]])</f>
        <v>127</v>
      </c>
    </row>
    <row r="896" spans="1:12" x14ac:dyDescent="0.25">
      <c r="A896" s="18" t="str">
        <f>IF(OR(AND(Таблица1[[#This Row],[ID сообщения]]=B895,Таблица1[[#This Row],[№ в теме]]=C895),AND(NOT(Таблица1[[#This Row],[ID сообщения]]=B895),NOT(Таблица1[[#This Row],[№ в теме]]=C895))),"",FALSE)</f>
        <v/>
      </c>
      <c r="B896" s="30">
        <f>1*MID(Таблица1[[#This Row],[Ссылка]],FIND("=",Таблица1[[#This Row],[Ссылка]])+1,FIND("&amp;",Таблица1[[#This Row],[Ссылка]])-FIND("=",Таблица1[[#This Row],[Ссылка]])-1)</f>
        <v>6049</v>
      </c>
      <c r="C896" s="30">
        <f>1*MID(Таблица1[[#This Row],[Ссылка]],FIND("&amp;",Таблица1[[#This Row],[Ссылка]])+11,LEN(Таблица1[[#This Row],[Ссылка]])-FIND("&amp;",Таблица1[[#This Row],[Ссылка]])+10)</f>
        <v>43</v>
      </c>
      <c r="D896" s="52" t="s">
        <v>934</v>
      </c>
      <c r="E896" s="33" t="s">
        <v>1673</v>
      </c>
      <c r="F896" s="46" t="s">
        <v>1093</v>
      </c>
      <c r="G896" s="33" t="s">
        <v>91</v>
      </c>
      <c r="H896" s="44" t="s">
        <v>1067</v>
      </c>
      <c r="I896" s="45" t="s">
        <v>1065</v>
      </c>
      <c r="J896" s="46" t="s">
        <v>471</v>
      </c>
      <c r="K8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Row],[Раздел]],G895)),$D$12),CONCATENATE("[SPOILER=",Таблица1[[#This Row],[Раздел]],"]"),""),IF(EXACT(Таблица1[[#This Row],[Подраздел]],H895),"",CONCATENATE(IF(ISBLANK(Таблица1[[#This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Row],[Подраздел]],H897),"",CONCATENATE("[/LIST]",IF(ISBLANK(Таблица1[[#This Row],[Подраздел]]),"","[/SPOILER]"),IF(AND(NOT(EXACT(Таблица1[[#This Row],[Раздел]],G897)),$D$12),"[/SPOILER]",)))))</f>
        <v>[*][B][COLOR=Silver][FRW][/COLOR][/B] [URL=http://promebelclub.ru/forum/showthread.php?p=6049&amp;postcount=43]Перила R300 H70 [/URL]</v>
      </c>
      <c r="L896" s="33">
        <f>LEN(Таблица1[[#This Row],[Код]])</f>
        <v>129</v>
      </c>
    </row>
    <row r="897" spans="1:12" x14ac:dyDescent="0.25">
      <c r="A897" s="18" t="str">
        <f>IF(OR(AND(Таблица1[[#This Row],[ID сообщения]]=B847,Таблица1[[#This Row],[№ в теме]]=C847),AND(NOT(Таблица1[[#This Row],[ID сообщения]]=B847),NOT(Таблица1[[#This Row],[№ в теме]]=C847))),"",FALSE)</f>
        <v/>
      </c>
      <c r="B897" s="30">
        <f>1*MID(Таблица1[[#This Row],[Ссылка]],FIND("=",Таблица1[[#This Row],[Ссылка]])+1,FIND("&amp;",Таблица1[[#This Row],[Ссылка]])-FIND("=",Таблица1[[#This Row],[Ссылка]])-1)</f>
        <v>150332</v>
      </c>
      <c r="C897" s="30">
        <f>1*MID(Таблица1[[#This Row],[Ссылка]],FIND("&amp;",Таблица1[[#This Row],[Ссылка]])+11,LEN(Таблица1[[#This Row],[Ссылка]])-FIND("&amp;",Таблица1[[#This Row],[Ссылка]])+10)</f>
        <v>425</v>
      </c>
      <c r="D897" s="55" t="s">
        <v>1003</v>
      </c>
      <c r="E897" s="48" t="s">
        <v>1674</v>
      </c>
      <c r="F897" s="65" t="s">
        <v>1096</v>
      </c>
      <c r="G897" s="33" t="s">
        <v>91</v>
      </c>
      <c r="H897" s="44" t="s">
        <v>1067</v>
      </c>
      <c r="I897" s="45" t="s">
        <v>1065</v>
      </c>
      <c r="J897" s="23" t="s">
        <v>1065</v>
      </c>
      <c r="K8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Row],[Раздел]],G896)),$D$12),CONCATENATE("[SPOILER=",Таблица1[[#This Row],[Раздел]],"]"),""),IF(EXACT(Таблица1[[#This Row],[Подраздел]],H896),"",CONCATENATE(IF(ISBLANK(Таблица1[[#This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Row],[Подраздел]],H898),"",CONCATENATE("[/LIST]",IF(ISBLANK(Таблица1[[#This Row],[Подраздел]]),"","[/SPOILER]"),IF(AND(NOT(EXACT(Таблица1[[#This Row],[Раздел]],G898)),$D$12),"[/SPOILER]",)))))</f>
        <v>[*][B][COLOR=DeepSkyBlue][FR3D][/COLOR][/B] [URL=http://promebelclub.ru/forum/showthread.php?p=150332&amp;postcount=425]Фигурные карнизы 4шт [/URL][/LIST][/SPOILER]</v>
      </c>
      <c r="L897" s="33">
        <f>LEN(Таблица1[[#This Row],[Код]])</f>
        <v>160</v>
      </c>
    </row>
    <row r="898" spans="1:12" x14ac:dyDescent="0.25">
      <c r="A898" s="18" t="str">
        <f>IF(OR(AND(Таблица1[[#This Row],[ID сообщения]]=B897,Таблица1[[#This Row],[№ в теме]]=C897),AND(NOT(Таблица1[[#This Row],[ID сообщения]]=B897),NOT(Таблица1[[#This Row],[№ в теме]]=C897))),"",FALSE)</f>
        <v/>
      </c>
      <c r="B898" s="30">
        <f>1*MID(Таблица1[[#This Row],[Ссылка]],FIND("=",Таблица1[[#This Row],[Ссылка]])+1,FIND("&amp;",Таблица1[[#This Row],[Ссылка]])-FIND("=",Таблица1[[#This Row],[Ссылка]])-1)</f>
        <v>27207</v>
      </c>
      <c r="C898" s="30">
        <f>1*MID(Таблица1[[#This Row],[Ссылка]],FIND("&amp;",Таблица1[[#This Row],[Ссылка]])+11,LEN(Таблица1[[#This Row],[Ссылка]])-FIND("&amp;",Таблица1[[#This Row],[Ссылка]])+10)</f>
        <v>127</v>
      </c>
      <c r="D898" s="52" t="s">
        <v>865</v>
      </c>
      <c r="E898" s="33" t="s">
        <v>1675</v>
      </c>
      <c r="F898" s="46" t="s">
        <v>1093</v>
      </c>
      <c r="G898" s="33" t="s">
        <v>89</v>
      </c>
      <c r="H898" s="33" t="s">
        <v>64</v>
      </c>
      <c r="I898" s="45" t="s">
        <v>1065</v>
      </c>
      <c r="J898" s="23" t="s">
        <v>1065</v>
      </c>
      <c r="K8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Row],[Раздел]],G897)),$D$12),CONCATENATE("[SPOILER=",Таблица1[[#This Row],[Раздел]],"]"),""),IF(EXACT(Таблица1[[#This Row],[Подраздел]],H897),"",CONCATENATE(IF(ISBLANK(Таблица1[[#This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Row],[Подраздел]],H899),"",CONCATENATE("[/LIST]",IF(ISBLANK(Таблица1[[#This Row],[Подраздел]]),"","[/SPOILER]"),IF(AND(NOT(EXACT(Таблица1[[#This Row],[Раздел]],G899)),$D$12),"[/SPOILER]",)))))</f>
        <v>[SPOILER=Амортизаторы, толкатели, демпферы, магниты][LIST][*][B][COLOR=Silver][FRW][/COLOR][/B] [URL=http://promebelclub.ru/forum/showthread.php?p=27207&amp;postcount=127]Защёлка магнитная: одинарная и двойная [/URL]</v>
      </c>
      <c r="L898" s="33">
        <f>LEN(Таблица1[[#This Row],[Код]])</f>
        <v>212</v>
      </c>
    </row>
    <row r="899" spans="1:12" x14ac:dyDescent="0.25">
      <c r="A899" s="18" t="str">
        <f>IF(OR(AND(Таблица1[[#This Row],[ID сообщения]]=B898,Таблица1[[#This Row],[№ в теме]]=C898),AND(NOT(Таблица1[[#This Row],[ID сообщения]]=B898),NOT(Таблица1[[#This Row],[№ в теме]]=C898))),"",FALSE)</f>
        <v/>
      </c>
      <c r="B899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899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899" s="52" t="s">
        <v>256</v>
      </c>
      <c r="E899" s="33" t="s">
        <v>1676</v>
      </c>
      <c r="F899" s="46" t="s">
        <v>1093</v>
      </c>
      <c r="G899" s="33" t="s">
        <v>89</v>
      </c>
      <c r="H899" s="44" t="s">
        <v>64</v>
      </c>
      <c r="I899" s="45" t="s">
        <v>1065</v>
      </c>
      <c r="J899" s="46" t="s">
        <v>471</v>
      </c>
      <c r="K8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Row],[Раздел]],G898)),$D$12),CONCATENATE("[SPOILER=",Таблица1[[#This Row],[Раздел]],"]"),""),IF(EXACT(Таблица1[[#This Row],[Подраздел]],H898),"",CONCATENATE(IF(ISBLANK(Таблица1[[#This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Row],[Подраздел]],H900),"",CONCATENATE("[/LIST]",IF(ISBLANK(Таблица1[[#This Row],[Подраздел]]),"","[/SPOILER]"),IF(AND(NOT(EXACT(Таблица1[[#This Row],[Раздел]],G900)),$D$12),"[/SPOILER]",)))))</f>
        <v>[*][B][COLOR=Silver][FRW][/COLOR][/B] [URL=http://promebelclub.ru/forum/showthread.php?p=188517&amp;postcount=481]Магнит белый МБ [/URL]</v>
      </c>
      <c r="L899" s="33">
        <f>LEN(Таблица1[[#This Row],[Код]])</f>
        <v>132</v>
      </c>
    </row>
    <row r="900" spans="1:12" x14ac:dyDescent="0.25">
      <c r="A900" s="63" t="str">
        <f>IF(OR(AND(Таблица1[[#This Row],[ID сообщения]]=B899,Таблица1[[#This Row],[№ в теме]]=C899),AND(NOT(Таблица1[[#This Row],[ID сообщения]]=B899),NOT(Таблица1[[#This Row],[№ в теме]]=C899))),"",FALSE)</f>
        <v/>
      </c>
      <c r="B900" s="33">
        <f>1*MID(Таблица1[[#This Row],[Ссылка]],FIND("=",Таблица1[[#This Row],[Ссылка]])+1,FIND("&amp;",Таблица1[[#This Row],[Ссылка]])-FIND("=",Таблица1[[#This Row],[Ссылка]])-1)</f>
        <v>346104</v>
      </c>
      <c r="C900" s="33">
        <f>1*MID(Таблица1[[#This Row],[Ссылка]],FIND("&amp;",Таблица1[[#This Row],[Ссылка]])+11,LEN(Таблица1[[#This Row],[Ссылка]])-FIND("&amp;",Таблица1[[#This Row],[Ссылка]])+10)</f>
        <v>905</v>
      </c>
      <c r="D900" s="53" t="s">
        <v>196</v>
      </c>
      <c r="E900" s="33" t="s">
        <v>1677</v>
      </c>
      <c r="F900" s="46" t="s">
        <v>1095</v>
      </c>
      <c r="G900" s="47" t="s">
        <v>89</v>
      </c>
      <c r="H900" s="33" t="s">
        <v>64</v>
      </c>
      <c r="I900" s="45" t="s">
        <v>1065</v>
      </c>
      <c r="J900" s="23" t="s">
        <v>1065</v>
      </c>
      <c r="K9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Row],[Раздел]],G899)),$D$12),CONCATENATE("[SPOILER=",Таблица1[[#This Row],[Раздел]],"]"),""),IF(EXACT(Таблица1[[#This Row],[Подраздел]],H899),"",CONCATENATE(IF(ISBLANK(Таблица1[[#This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Row],[Подраздел]],H901),"",CONCATENATE("[/LIST]",IF(ISBLANK(Таблица1[[#This Row],[Подраздел]]),"","[/SPOILER]"),IF(AND(NOT(EXACT(Таблица1[[#This Row],[Раздел]],G901)),$D$12),"[/SPOILER]",)))))</f>
        <v>[*][B][COLOR=Gray][F3D][/COLOR][/B] [URL=http://promebelclub.ru/forum/showthread.php?p=346104&amp;postcount=905]Магнит мебельный малый и средний [/URL]</v>
      </c>
      <c r="L900" s="33">
        <f>LEN(Таблица1[[#This Row],[Код]])</f>
        <v>147</v>
      </c>
    </row>
    <row r="901" spans="1:12" x14ac:dyDescent="0.25">
      <c r="A901" s="63" t="str">
        <f>IF(OR(AND(Таблица1[[#This Row],[ID сообщения]]=B900,Таблица1[[#This Row],[№ в теме]]=C900),AND(NOT(Таблица1[[#This Row],[ID сообщения]]=B900),NOT(Таблица1[[#This Row],[№ в теме]]=C900))),"",FALSE)</f>
        <v/>
      </c>
      <c r="B901" s="33">
        <f>1*MID(Таблица1[[#This Row],[Ссылка]],FIND("=",Таблица1[[#This Row],[Ссылка]])+1,FIND("&amp;",Таблица1[[#This Row],[Ссылка]])-FIND("=",Таблица1[[#This Row],[Ссылка]])-1)</f>
        <v>346899</v>
      </c>
      <c r="C901" s="33">
        <f>1*MID(Таблица1[[#This Row],[Ссылка]],FIND("&amp;",Таблица1[[#This Row],[Ссылка]])+11,LEN(Таблица1[[#This Row],[Ссылка]])-FIND("&amp;",Таблица1[[#This Row],[Ссылка]])+10)</f>
        <v>906</v>
      </c>
      <c r="D901" s="53" t="s">
        <v>197</v>
      </c>
      <c r="E901" s="33" t="s">
        <v>1678</v>
      </c>
      <c r="F901" s="46" t="s">
        <v>1095</v>
      </c>
      <c r="G901" s="47" t="s">
        <v>89</v>
      </c>
      <c r="H901" s="33" t="s">
        <v>64</v>
      </c>
      <c r="I901" s="45" t="s">
        <v>1065</v>
      </c>
      <c r="J901" s="23" t="s">
        <v>1065</v>
      </c>
      <c r="K9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Row],[Раздел]],G900)),$D$12),CONCATENATE("[SPOILER=",Таблица1[[#This Row],[Раздел]],"]"),""),IF(EXACT(Таблица1[[#This Row],[Подраздел]],H900),"",CONCATENATE(IF(ISBLANK(Таблица1[[#This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Row],[Подраздел]],H902),"",CONCATENATE("[/LIST]",IF(ISBLANK(Таблица1[[#This Row],[Подраздел]]),"","[/SPOILER]"),IF(AND(NOT(EXACT(Таблица1[[#This Row],[Раздел]],G902)),$D$12),"[/SPOILER]",)))))</f>
        <v>[*][B][COLOR=Gray][F3D][/COLOR][/B] [URL=http://promebelclub.ru/forum/showthread.php?p=346899&amp;postcount=906]Толкатель Ikea [/URL]</v>
      </c>
      <c r="L901" s="33">
        <f>LEN(Таблица1[[#This Row],[Код]])</f>
        <v>129</v>
      </c>
    </row>
    <row r="902" spans="1:12" x14ac:dyDescent="0.25">
      <c r="A902" s="73" t="str">
        <f>IF(OR(AND(Таблица1[[#This Row],[ID сообщения]]=B901,Таблица1[[#This Row],[№ в теме]]=C901),AND(NOT(Таблица1[[#This Row],[ID сообщения]]=B901),NOT(Таблица1[[#This Row],[№ в теме]]=C901))),"",FALSE)</f>
        <v/>
      </c>
      <c r="B902" s="33">
        <f>1*MID(Таблица1[[#This Row],[Ссылка]],FIND("=",Таблица1[[#This Row],[Ссылка]])+1,FIND("&amp;",Таблица1[[#This Row],[Ссылка]])-FIND("=",Таблица1[[#This Row],[Ссылка]])-1)</f>
        <v>302346</v>
      </c>
      <c r="C902" s="33">
        <f>1*MID(Таблица1[[#This Row],[Ссылка]],FIND("&amp;",Таблица1[[#This Row],[Ссылка]])+11,LEN(Таблица1[[#This Row],[Ссылка]])-FIND("&amp;",Таблица1[[#This Row],[Ссылка]])+10)</f>
        <v>793</v>
      </c>
      <c r="D902" s="53" t="s">
        <v>107</v>
      </c>
      <c r="E902" s="33" t="s">
        <v>1679</v>
      </c>
      <c r="F902" s="46" t="s">
        <v>1095</v>
      </c>
      <c r="G902" s="47" t="s">
        <v>89</v>
      </c>
      <c r="H902" s="33" t="s">
        <v>64</v>
      </c>
      <c r="I902" s="45" t="s">
        <v>1065</v>
      </c>
      <c r="J902" s="46" t="s">
        <v>471</v>
      </c>
      <c r="K9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Row],[Раздел]],G901)),$D$12),CONCATENATE("[SPOILER=",Таблица1[[#This Row],[Раздел]],"]"),""),IF(EXACT(Таблица1[[#This Row],[Подраздел]],H901),"",CONCATENATE(IF(ISBLANK(Таблица1[[#This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Row],[Подраздел]],H903),"",CONCATENATE("[/LIST]",IF(ISBLANK(Таблица1[[#This Row],[Подраздел]]),"","[/SPOILER]"),IF(AND(NOT(EXACT(Таблица1[[#This Row],[Раздел]],G903)),$D$12),"[/SPOILER]",)))))</f>
        <v>[*][B][COLOR=Gray][F3D][/COLOR][/B] [URL=http://promebelclub.ru/forum/showthread.php?p=302346&amp;postcount=793]Толкатель Magnet XL линейный, HETTICH [/URL][/LIST][/SPOILER]</v>
      </c>
      <c r="L902" s="33">
        <f>LEN(Таблица1[[#This Row],[Код]])</f>
        <v>169</v>
      </c>
    </row>
    <row r="903" spans="1:12" x14ac:dyDescent="0.25">
      <c r="A903" s="18" t="str">
        <f>IF(OR(AND(Таблица1[[#This Row],[ID сообщения]]=B840,Таблица1[[#This Row],[№ в теме]]=C840),AND(NOT(Таблица1[[#This Row],[ID сообщения]]=B840),NOT(Таблица1[[#This Row],[№ в теме]]=C840))),"",FALSE)</f>
        <v/>
      </c>
      <c r="B903" s="30">
        <f>1*MID(Таблица1[[#This Row],[Ссылка]],FIND("=",Таблица1[[#This Row],[Ссылка]])+1,FIND("&amp;",Таблица1[[#This Row],[Ссылка]])-FIND("=",Таблица1[[#This Row],[Ссылка]])-1)</f>
        <v>155814</v>
      </c>
      <c r="C903" s="30">
        <f>1*MID(Таблица1[[#This Row],[Ссылка]],FIND("&amp;",Таблица1[[#This Row],[Ссылка]])+11,LEN(Таблица1[[#This Row],[Ссылка]])-FIND("&amp;",Таблица1[[#This Row],[Ссылка]])+10)</f>
        <v>440</v>
      </c>
      <c r="D903" s="52" t="s">
        <v>1016</v>
      </c>
      <c r="E903" s="48" t="s">
        <v>1027</v>
      </c>
      <c r="F903" s="65"/>
      <c r="G903" s="33" t="s">
        <v>89</v>
      </c>
      <c r="H903" s="44" t="s">
        <v>63</v>
      </c>
      <c r="I903" s="45" t="s">
        <v>1065</v>
      </c>
      <c r="J903" s="23" t="s">
        <v>1065</v>
      </c>
      <c r="K9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Row],[Раздел]],G902)),$D$12),CONCATENATE("[SPOILER=",Таблица1[[#This Row],[Раздел]],"]"),""),IF(EXACT(Таблица1[[#This Row],[Подраздел]],H902),"",CONCATENATE(IF(ISBLANK(Таблица1[[#This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Row],[Подраздел]],H904),"",CONCATENATE("[/LIST]",IF(ISBLANK(Таблица1[[#This Row],[Подраздел]]),"","[/SPOILER]"),IF(AND(NOT(EXACT(Таблица1[[#This Row],[Раздел]],G904)),$D$12),"[/SPOILER]",)))))</f>
        <v>[SPOILER=Замки][LIST][*][URL=http://promebelclub.ru/forum/showthread.php?p=155814&amp;postcount=440]Замки для стекла[/URL]</v>
      </c>
      <c r="L903" s="33">
        <f>LEN(Таблица1[[#This Row],[Код]])</f>
        <v>118</v>
      </c>
    </row>
    <row r="904" spans="1:12" x14ac:dyDescent="0.25">
      <c r="A904" s="18" t="str">
        <f>IF(OR(AND(Таблица1[[#This Row],[ID сообщения]]=B903,Таблица1[[#This Row],[№ в теме]]=C903),AND(NOT(Таблица1[[#This Row],[ID сообщения]]=B903),NOT(Таблица1[[#This Row],[№ в теме]]=C903))),"",FALSE)</f>
        <v/>
      </c>
      <c r="B904" s="30">
        <f>1*MID(Таблица1[[#This Row],[Ссылка]],FIND("=",Таблица1[[#This Row],[Ссылка]])+1,FIND("&amp;",Таблица1[[#This Row],[Ссылка]])-FIND("=",Таблица1[[#This Row],[Ссылка]])-1)</f>
        <v>126261</v>
      </c>
      <c r="C904" s="30">
        <f>1*MID(Таблица1[[#This Row],[Ссылка]],FIND("&amp;",Таблица1[[#This Row],[Ссылка]])+11,LEN(Таблица1[[#This Row],[Ссылка]])-FIND("&amp;",Таблица1[[#This Row],[Ссылка]])+10)</f>
        <v>338</v>
      </c>
      <c r="D904" s="52" t="s">
        <v>924</v>
      </c>
      <c r="E904" s="33" t="s">
        <v>1680</v>
      </c>
      <c r="F904" s="46" t="s">
        <v>1093</v>
      </c>
      <c r="G904" s="33" t="s">
        <v>89</v>
      </c>
      <c r="H904" s="49" t="s">
        <v>63</v>
      </c>
      <c r="I904" s="45" t="s">
        <v>1065</v>
      </c>
      <c r="J904" s="23" t="s">
        <v>1065</v>
      </c>
      <c r="K9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Row],[Раздел]],G903)),$D$12),CONCATENATE("[SPOILER=",Таблица1[[#This Row],[Раздел]],"]"),""),IF(EXACT(Таблица1[[#This Row],[Подраздел]],H903),"",CONCATENATE(IF(ISBLANK(Таблица1[[#This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Row],[Подраздел]],H905),"",CONCATENATE("[/LIST]",IF(ISBLANK(Таблица1[[#This Row],[Подраздел]]),"","[/SPOILER]"),IF(AND(NOT(EXACT(Таблица1[[#This Row],[Раздел]],G905)),$D$12),"[/SPOILER]",)))))</f>
        <v>[*][B][COLOR=Silver][FRW][/COLOR][/B] [URL=http://promebelclub.ru/forum/showthread.php?p=126261&amp;postcount=338]Замки для стеклянных дверей [/URL]</v>
      </c>
      <c r="L904" s="33">
        <f>LEN(Таблица1[[#This Row],[Код]])</f>
        <v>144</v>
      </c>
    </row>
    <row r="905" spans="1:12" x14ac:dyDescent="0.25">
      <c r="A905" s="63" t="str">
        <f>IF(OR(AND(Таблица1[[#This Row],[ID сообщения]]=B904,Таблица1[[#This Row],[№ в теме]]=C904),AND(NOT(Таблица1[[#This Row],[ID сообщения]]=B904),NOT(Таблица1[[#This Row],[№ в теме]]=C904))),"",FALSE)</f>
        <v/>
      </c>
      <c r="B905" s="33">
        <f>1*MID(Таблица1[[#This Row],[Ссылка]],FIND("=",Таблица1[[#This Row],[Ссылка]])+1,FIND("&amp;",Таблица1[[#This Row],[Ссылка]])-FIND("=",Таблица1[[#This Row],[Ссылка]])-1)</f>
        <v>4443</v>
      </c>
      <c r="C905" s="33">
        <f>1*MID(Таблица1[[#This Row],[Ссылка]],FIND("&amp;",Таблица1[[#This Row],[Ссылка]])+11,LEN(Таблица1[[#This Row],[Ссылка]])-FIND("&amp;",Таблица1[[#This Row],[Ссылка]])+10)</f>
        <v>23</v>
      </c>
      <c r="D905" s="53" t="s">
        <v>773</v>
      </c>
      <c r="E905" s="33" t="s">
        <v>1681</v>
      </c>
      <c r="F905" s="46" t="s">
        <v>1093</v>
      </c>
      <c r="G905" s="47" t="s">
        <v>89</v>
      </c>
      <c r="H905" s="33" t="s">
        <v>63</v>
      </c>
      <c r="I905" s="45" t="s">
        <v>1065</v>
      </c>
      <c r="J905" s="46" t="s">
        <v>471</v>
      </c>
      <c r="K9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Row],[Раздел]],G904)),$D$12),CONCATENATE("[SPOILER=",Таблица1[[#This Row],[Раздел]],"]"),""),IF(EXACT(Таблица1[[#This Row],[Подраздел]],H904),"",CONCATENATE(IF(ISBLANK(Таблица1[[#This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Row],[Подраздел]],H906),"",CONCATENATE("[/LIST]",IF(ISBLANK(Таблица1[[#This Row],[Подраздел]]),"","[/SPOILER]"),IF(AND(NOT(EXACT(Таблица1[[#This Row],[Раздел]],G906)),$D$12),"[/SPOILER]",)))))</f>
        <v>[*][B][COLOR=Silver][FRW][/COLOR][/B] [URL=http://promebelclub.ru/forum/showthread.php?p=4443&amp;postcount=23]Замок [/URL]</v>
      </c>
      <c r="L905" s="33">
        <f>LEN(Таблица1[[#This Row],[Код]])</f>
        <v>119</v>
      </c>
    </row>
    <row r="906" spans="1:12" x14ac:dyDescent="0.25">
      <c r="A906" s="73" t="str">
        <f>IF(OR(AND(Таблица1[[#This Row],[ID сообщения]]=B905,Таблица1[[#This Row],[№ в теме]]=C905),AND(NOT(Таблица1[[#This Row],[ID сообщения]]=B905),NOT(Таблица1[[#This Row],[№ в теме]]=C905))),"",FALSE)</f>
        <v/>
      </c>
      <c r="B906" s="33">
        <f>1*MID(Таблица1[[#This Row],[Ссылка]],FIND("=",Таблица1[[#This Row],[Ссылка]])+1,FIND("&amp;",Таблица1[[#This Row],[Ссылка]])-FIND("=",Таблица1[[#This Row],[Ссылка]])-1)</f>
        <v>288485</v>
      </c>
      <c r="C906" s="33">
        <f>1*MID(Таблица1[[#This Row],[Ссылка]],FIND("&amp;",Таблица1[[#This Row],[Ссылка]])+11,LEN(Таблица1[[#This Row],[Ссылка]])-FIND("&amp;",Таблица1[[#This Row],[Ссылка]])+10)</f>
        <v>733</v>
      </c>
      <c r="D906" s="53" t="s">
        <v>587</v>
      </c>
      <c r="E906" s="33" t="s">
        <v>588</v>
      </c>
      <c r="F906" s="46"/>
      <c r="G906" s="33" t="s">
        <v>89</v>
      </c>
      <c r="H906" s="44" t="s">
        <v>63</v>
      </c>
      <c r="I906" s="45" t="s">
        <v>1065</v>
      </c>
      <c r="J906" s="23" t="s">
        <v>1065</v>
      </c>
      <c r="K9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Row],[Раздел]],G905)),$D$12),CONCATENATE("[SPOILER=",Таблица1[[#This Row],[Раздел]],"]"),""),IF(EXACT(Таблица1[[#This Row],[Подраздел]],H905),"",CONCATENATE(IF(ISBLANK(Таблица1[[#This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Row],[Подраздел]],H907),"",CONCATENATE("[/LIST]",IF(ISBLANK(Таблица1[[#This Row],[Подраздел]]),"","[/SPOILER]"),IF(AND(NOT(EXACT(Таблица1[[#This Row],[Раздел]],G907)),$D$12),"[/SPOILER]",)))))</f>
        <v>[*][URL=http://promebelclub.ru/forum/showthread.php?p=288485&amp;postcount=733]Замок (комплекты)[/URL]</v>
      </c>
      <c r="L906" s="33">
        <f>LEN(Таблица1[[#This Row],[Код]])</f>
        <v>98</v>
      </c>
    </row>
    <row r="907" spans="1:12" x14ac:dyDescent="0.25">
      <c r="A907" s="18" t="str">
        <f>IF(OR(AND(Таблица1[[#This Row],[ID сообщения]]=B906,Таблица1[[#This Row],[№ в теме]]=C906),AND(NOT(Таблица1[[#This Row],[ID сообщения]]=B906),NOT(Таблица1[[#This Row],[№ в теме]]=C906))),"",FALSE)</f>
        <v/>
      </c>
      <c r="B907" s="30">
        <f>1*MID(Таблица1[[#This Row],[Ссылка]],FIND("=",Таблица1[[#This Row],[Ссылка]])+1,FIND("&amp;",Таблица1[[#This Row],[Ссылка]])-FIND("=",Таблица1[[#This Row],[Ссылка]])-1)</f>
        <v>85697</v>
      </c>
      <c r="C907" s="30">
        <f>1*MID(Таблица1[[#This Row],[Ссылка]],FIND("&amp;",Таблица1[[#This Row],[Ссылка]])+11,LEN(Таблица1[[#This Row],[Ссылка]])-FIND("&amp;",Таблица1[[#This Row],[Ссылка]])+10)</f>
        <v>284</v>
      </c>
      <c r="D907" s="52" t="s">
        <v>948</v>
      </c>
      <c r="E907" s="33" t="s">
        <v>1682</v>
      </c>
      <c r="F907" s="46" t="s">
        <v>1093</v>
      </c>
      <c r="G907" s="33" t="s">
        <v>89</v>
      </c>
      <c r="H907" s="33" t="s">
        <v>63</v>
      </c>
      <c r="I907" s="45" t="s">
        <v>1065</v>
      </c>
      <c r="J907" s="46" t="s">
        <v>471</v>
      </c>
      <c r="K9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Row],[Раздел]],G906)),$D$12),CONCATENATE("[SPOILER=",Таблица1[[#This Row],[Раздел]],"]"),""),IF(EXACT(Таблица1[[#This Row],[Подраздел]],H906),"",CONCATENATE(IF(ISBLANK(Таблица1[[#This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Row],[Подраздел]],H908),"",CONCATENATE("[/LIST]",IF(ISBLANK(Таблица1[[#This Row],[Подраздел]]),"","[/SPOILER]"),IF(AND(NOT(EXACT(Таблица1[[#This Row],[Раздел]],G908)),$D$12),"[/SPOILER]",)))))</f>
        <v>[*][B][COLOR=Silver][FRW][/COLOR][/B] [URL=http://promebelclub.ru/forum/showthread.php?p=85697&amp;postcount=284]Замок 507-11 CR и 509-22 CR [/URL]</v>
      </c>
      <c r="L907" s="33">
        <f>LEN(Таблица1[[#This Row],[Код]])</f>
        <v>143</v>
      </c>
    </row>
    <row r="908" spans="1:12" x14ac:dyDescent="0.25">
      <c r="A908" s="18" t="str">
        <f>IF(OR(AND(Таблица1[[#This Row],[ID сообщения]]=B907,Таблица1[[#This Row],[№ в теме]]=C907),AND(NOT(Таблица1[[#This Row],[ID сообщения]]=B907),NOT(Таблица1[[#This Row],[№ в теме]]=C907))),"",FALSE)</f>
        <v/>
      </c>
      <c r="B908" s="30">
        <f>1*MID(Таблица1[[#This Row],[Ссылка]],FIND("=",Таблица1[[#This Row],[Ссылка]])+1,FIND("&amp;",Таблица1[[#This Row],[Ссылка]])-FIND("=",Таблица1[[#This Row],[Ссылка]])-1)</f>
        <v>158330</v>
      </c>
      <c r="C908" s="30">
        <f>1*MID(Таблица1[[#This Row],[Ссылка]],FIND("&amp;",Таблица1[[#This Row],[Ссылка]])+11,LEN(Таблица1[[#This Row],[Ссылка]])-FIND("&amp;",Таблица1[[#This Row],[Ссылка]])+10)</f>
        <v>452</v>
      </c>
      <c r="D908" s="52" t="s">
        <v>264</v>
      </c>
      <c r="E908" s="33" t="s">
        <v>1683</v>
      </c>
      <c r="F908" s="46" t="s">
        <v>1095</v>
      </c>
      <c r="G908" s="33" t="s">
        <v>89</v>
      </c>
      <c r="H908" s="33" t="s">
        <v>63</v>
      </c>
      <c r="I908" s="45" t="s">
        <v>1065</v>
      </c>
      <c r="J908" s="23" t="s">
        <v>1065</v>
      </c>
      <c r="K9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Row],[Раздел]],G907)),$D$12),CONCATENATE("[SPOILER=",Таблица1[[#This Row],[Раздел]],"]"),""),IF(EXACT(Таблица1[[#This Row],[Подраздел]],H907),"",CONCATENATE(IF(ISBLANK(Таблица1[[#This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Row],[Подраздел]],H909),"",CONCATENATE("[/LIST]",IF(ISBLANK(Таблица1[[#This Row],[Подраздел]]),"","[/SPOILER]"),IF(AND(NOT(EXACT(Таблица1[[#This Row],[Раздел]],G909)),$D$12),"[/SPOILER]",)))))</f>
        <v>[*][B][COLOR=Gray][F3D][/COLOR][/B] [URL=http://promebelclub.ru/forum/showthread.php?p=158330&amp;postcount=452]Замок Amstrong для двух распашных дверей (мат хром 505-14 MCR) [/URL]</v>
      </c>
      <c r="L908" s="33">
        <f>LEN(Таблица1[[#This Row],[Код]])</f>
        <v>177</v>
      </c>
    </row>
    <row r="909" spans="1:12" x14ac:dyDescent="0.25">
      <c r="A909" s="18" t="str">
        <f>IF(OR(AND(Таблица1[[#This Row],[ID сообщения]]=B908,Таблица1[[#This Row],[№ в теме]]=C908),AND(NOT(Таблица1[[#This Row],[ID сообщения]]=B908),NOT(Таблица1[[#This Row],[№ в теме]]=C908))),"",FALSE)</f>
        <v/>
      </c>
      <c r="B909" s="30">
        <f>1*MID(Таблица1[[#This Row],[Ссылка]],FIND("=",Таблица1[[#This Row],[Ссылка]])+1,FIND("&amp;",Таблица1[[#This Row],[Ссылка]])-FIND("=",Таблица1[[#This Row],[Ссылка]])-1)</f>
        <v>158331</v>
      </c>
      <c r="C909" s="30">
        <f>1*MID(Таблица1[[#This Row],[Ссылка]],FIND("&amp;",Таблица1[[#This Row],[Ссылка]])+11,LEN(Таблица1[[#This Row],[Ссылка]])-FIND("&amp;",Таблица1[[#This Row],[Ссылка]])+10)</f>
        <v>453</v>
      </c>
      <c r="D909" s="52" t="s">
        <v>265</v>
      </c>
      <c r="E909" s="33" t="s">
        <v>1684</v>
      </c>
      <c r="F909" s="46" t="s">
        <v>1095</v>
      </c>
      <c r="G909" s="33" t="s">
        <v>89</v>
      </c>
      <c r="H909" s="33" t="s">
        <v>63</v>
      </c>
      <c r="I909" s="45" t="s">
        <v>1065</v>
      </c>
      <c r="J909" s="23" t="s">
        <v>1065</v>
      </c>
      <c r="K9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Row],[Раздел]],G908)),$D$12),CONCATENATE("[SPOILER=",Таблица1[[#This Row],[Раздел]],"]"),""),IF(EXACT(Таблица1[[#This Row],[Подраздел]],H908),"",CONCATENATE(IF(ISBLANK(Таблица1[[#This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Row],[Подраздел]],H910),"",CONCATENATE("[/LIST]",IF(ISBLANK(Таблица1[[#This Row],[Подраздел]]),"","[/SPOILER]"),IF(AND(NOT(EXACT(Таблица1[[#This Row],[Раздел]],G910)),$D$12),"[/SPOILER]",)))))</f>
        <v>[*][B][COLOR=Gray][F3D][/COLOR][/B] [URL=http://promebelclub.ru/forum/showthread.php?p=158331&amp;postcount=453]Замок Amstrong для распашной двери (мат хром 507-11 MCR) [/URL]</v>
      </c>
      <c r="L909" s="33">
        <f>LEN(Таблица1[[#This Row],[Код]])</f>
        <v>171</v>
      </c>
    </row>
    <row r="910" spans="1:12" x14ac:dyDescent="0.25">
      <c r="A910" s="18" t="str">
        <f>IF(OR(AND(Таблица1[[#This Row],[ID сообщения]]=B909,Таблица1[[#This Row],[№ в теме]]=C909),AND(NOT(Таблица1[[#This Row],[ID сообщения]]=B909),NOT(Таблица1[[#This Row],[№ в теме]]=C909))),"",FALSE)</f>
        <v/>
      </c>
      <c r="B910" s="30">
        <f>1*MID(Таблица1[[#This Row],[Ссылка]],FIND("=",Таблица1[[#This Row],[Ссылка]])+1,FIND("&amp;",Таблица1[[#This Row],[Ссылка]])-FIND("=",Таблица1[[#This Row],[Ссылка]])-1)</f>
        <v>159831</v>
      </c>
      <c r="C910" s="30">
        <f>1*MID(Таблица1[[#This Row],[Ссылка]],FIND("&amp;",Таблица1[[#This Row],[Ссылка]])+11,LEN(Таблица1[[#This Row],[Ссылка]])-FIND("&amp;",Таблица1[[#This Row],[Ссылка]])+10)</f>
        <v>454</v>
      </c>
      <c r="D910" s="52" t="s">
        <v>266</v>
      </c>
      <c r="E910" s="33" t="s">
        <v>1685</v>
      </c>
      <c r="F910" s="46" t="s">
        <v>1096</v>
      </c>
      <c r="G910" s="33" t="s">
        <v>89</v>
      </c>
      <c r="H910" s="33" t="s">
        <v>63</v>
      </c>
      <c r="I910" s="45" t="s">
        <v>1065</v>
      </c>
      <c r="J910" s="23" t="s">
        <v>1065</v>
      </c>
      <c r="K9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Row],[Раздел]],G909)),$D$12),CONCATENATE("[SPOILER=",Таблица1[[#This Row],[Раздел]],"]"),""),IF(EXACT(Таблица1[[#This Row],[Подраздел]],H909),"",CONCATENATE(IF(ISBLANK(Таблица1[[#This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Row],[Подраздел]],H911),"",CONCATENATE("[/LIST]",IF(ISBLANK(Таблица1[[#This Row],[Подраздел]]),"","[/SPOILER]"),IF(AND(NOT(EXACT(Таблица1[[#This Row],[Раздел]],G911)),$D$12),"[/SPOILER]",)))))</f>
        <v>[*][B][COLOR=DeepSkyBlue][FR3D][/COLOR][/B] [URL=http://promebelclub.ru/forum/showthread.php?p=159831&amp;postcount=454]Замок Amstrong Центральный на 3 ящика МДМ [/URL]</v>
      </c>
      <c r="L910" s="33">
        <f>LEN(Таблица1[[#This Row],[Код]])</f>
        <v>164</v>
      </c>
    </row>
    <row r="911" spans="1:12" x14ac:dyDescent="0.25">
      <c r="A911" s="59" t="str">
        <f>IF(OR(AND(Таблица1[[#This Row],[ID сообщения]]=B910,Таблица1[[#This Row],[№ в теме]]=C910),AND(NOT(Таблица1[[#This Row],[ID сообщения]]=B910),NOT(Таблица1[[#This Row],[№ в теме]]=C910))),"",FALSE)</f>
        <v/>
      </c>
      <c r="B911" s="60">
        <f>1*MID(Таблица1[[#This Row],[Ссылка]],FIND("=",Таблица1[[#This Row],[Ссылка]])+1,FIND("&amp;",Таблица1[[#This Row],[Ссылка]])-FIND("=",Таблица1[[#This Row],[Ссылка]])-1)</f>
        <v>368902</v>
      </c>
      <c r="C911" s="60">
        <f>1*MID(Таблица1[[#This Row],[Ссылка]],FIND("&amp;",Таблица1[[#This Row],[Ссылка]])+11,LEN(Таблица1[[#This Row],[Ссылка]])-FIND("&amp;",Таблица1[[#This Row],[Ссылка]])+10)</f>
        <v>1057</v>
      </c>
      <c r="D911" s="53" t="s">
        <v>2037</v>
      </c>
      <c r="E911" s="73" t="s">
        <v>2038</v>
      </c>
      <c r="F911" s="23" t="s">
        <v>1096</v>
      </c>
      <c r="G911" s="38" t="s">
        <v>89</v>
      </c>
      <c r="H911" s="21" t="s">
        <v>63</v>
      </c>
      <c r="I911" s="23" t="s">
        <v>1065</v>
      </c>
      <c r="J911" s="23" t="s">
        <v>1065</v>
      </c>
      <c r="K9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Row],[Раздел]],G910)),$D$12),CONCATENATE("[SPOILER=",Таблица1[[#This Row],[Раздел]],"]"),""),IF(EXACT(Таблица1[[#This Row],[Подраздел]],H910),"",CONCATENATE(IF(ISBLANK(Таблица1[[#This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Row],[Подраздел]],H912),"",CONCATENATE("[/LIST]",IF(ISBLANK(Таблица1[[#This Row],[Подраздел]]),"","[/SPOILER]"),IF(AND(NOT(EXACT(Таблица1[[#This Row],[Раздел]],G912)),$D$12),"[/SPOILER]",)))))</f>
        <v>[*][B][COLOR=DeepSkyBlue][FR3D][/COLOR][/B] [URL=http://promebelclub.ru/forum/showthread.php?p=368902&amp;postcount=1057]Замок Aristo для дверей-купе[/URL]</v>
      </c>
      <c r="L911" s="39">
        <f>LEN(Таблица1[[#This Row],[Код]])</f>
        <v>151</v>
      </c>
    </row>
    <row r="912" spans="1:12" x14ac:dyDescent="0.25">
      <c r="A912" s="73" t="str">
        <f>IF(OR(AND(Таблица1[[#This Row],[ID сообщения]]=B911,Таблица1[[#This Row],[№ в теме]]=C911),AND(NOT(Таблица1[[#This Row],[ID сообщения]]=B911),NOT(Таблица1[[#This Row],[№ в теме]]=C911))),"",FALSE)</f>
        <v/>
      </c>
      <c r="B912" s="33">
        <f>1*MID(Таблица1[[#This Row],[Ссылка]],FIND("=",Таблица1[[#This Row],[Ссылка]])+1,FIND("&amp;",Таблица1[[#This Row],[Ссылка]])-FIND("=",Таблица1[[#This Row],[Ссылка]])-1)</f>
        <v>226158</v>
      </c>
      <c r="C912" s="33">
        <f>1*MID(Таблица1[[#This Row],[Ссылка]],FIND("&amp;",Таблица1[[#This Row],[Ссылка]])+11,LEN(Таблица1[[#This Row],[Ссылка]])-FIND("&amp;",Таблица1[[#This Row],[Ссылка]])+10)</f>
        <v>588</v>
      </c>
      <c r="D912" s="53" t="s">
        <v>230</v>
      </c>
      <c r="E912" s="33" t="s">
        <v>1686</v>
      </c>
      <c r="F912" s="46" t="s">
        <v>1095</v>
      </c>
      <c r="G912" s="47" t="s">
        <v>89</v>
      </c>
      <c r="H912" s="33" t="s">
        <v>63</v>
      </c>
      <c r="I912" s="45" t="s">
        <v>1065</v>
      </c>
      <c r="J912" s="23" t="s">
        <v>1065</v>
      </c>
      <c r="K9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Row],[Раздел]],G911)),$D$12),CONCATENATE("[SPOILER=",Таблица1[[#This Row],[Раздел]],"]"),""),IF(EXACT(Таблица1[[#This Row],[Подраздел]],H911),"",CONCATENATE(IF(ISBLANK(Таблица1[[#This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Row],[Подраздел]],H913),"",CONCATENATE("[/LIST]",IF(ISBLANK(Таблица1[[#This Row],[Подраздел]]),"","[/SPOILER]"),IF(AND(NOT(EXACT(Таблица1[[#This Row],[Раздел]],G913)),$D$12),"[/SPOILER]",)))))</f>
        <v>[*][B][COLOR=Gray][F3D][/COLOR][/B] [URL=http://promebelclub.ru/forum/showthread.php?p=226158&amp;postcount=588]Замок Hafele 232.01.220 [/URL]</v>
      </c>
      <c r="L912" s="33">
        <f>LEN(Таблица1[[#This Row],[Код]])</f>
        <v>138</v>
      </c>
    </row>
    <row r="913" spans="1:12" x14ac:dyDescent="0.25">
      <c r="A913" s="18" t="str">
        <f>IF(OR(AND(Таблица1[[#This Row],[ID сообщения]]=B912,Таблица1[[#This Row],[№ в теме]]=C912),AND(NOT(Таблица1[[#This Row],[ID сообщения]]=B912),NOT(Таблица1[[#This Row],[№ в теме]]=C912))),"",FALSE)</f>
        <v/>
      </c>
      <c r="B91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91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913" s="52" t="s">
        <v>341</v>
      </c>
      <c r="E913" s="33" t="s">
        <v>424</v>
      </c>
      <c r="F913" s="46"/>
      <c r="G913" s="33" t="s">
        <v>89</v>
      </c>
      <c r="H913" s="33" t="s">
        <v>63</v>
      </c>
      <c r="I913" s="45" t="s">
        <v>1065</v>
      </c>
      <c r="J913" s="23" t="s">
        <v>1065</v>
      </c>
      <c r="K9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Row],[Раздел]],G912)),$D$12),CONCATENATE("[SPOILER=",Таблица1[[#This Row],[Раздел]],"]"),""),IF(EXACT(Таблица1[[#This Row],[Подраздел]],H912),"",CONCATENATE(IF(ISBLANK(Таблица1[[#This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Row],[Подраздел]],H914),"",CONCATENATE("[/LIST]",IF(ISBLANK(Таблица1[[#This Row],[Подраздел]]),"","[/SPOILER]"),IF(AND(NOT(EXACT(Таблица1[[#This Row],[Раздел]],G914)),$D$12),"[/SPOILER]",)))))</f>
        <v>[*][URL=http://promebelclub.ru/forum/showthread.php?p=55385&amp;postcount=217]Замок № 138 мебельный[/URL]</v>
      </c>
      <c r="L913" s="33">
        <f>LEN(Таблица1[[#This Row],[Код]])</f>
        <v>101</v>
      </c>
    </row>
    <row r="914" spans="1:12" x14ac:dyDescent="0.25">
      <c r="A914" s="73" t="str">
        <f>IF(OR(AND(Таблица1[[#This Row],[ID сообщения]]=B913,Таблица1[[#This Row],[№ в теме]]=C913),AND(NOT(Таблица1[[#This Row],[ID сообщения]]=B913),NOT(Таблица1[[#This Row],[№ в теме]]=C913))),"",FALSE)</f>
        <v/>
      </c>
      <c r="B914" s="33">
        <f>1*MID(Таблица1[[#This Row],[Ссылка]],FIND("=",Таблица1[[#This Row],[Ссылка]])+1,FIND("&amp;",Таблица1[[#This Row],[Ссылка]])-FIND("=",Таблица1[[#This Row],[Ссылка]])-1)</f>
        <v>297052</v>
      </c>
      <c r="C914" s="33">
        <f>1*MID(Таблица1[[#This Row],[Ссылка]],FIND("&amp;",Таблица1[[#This Row],[Ссылка]])+11,LEN(Таблица1[[#This Row],[Ссылка]])-FIND("&amp;",Таблица1[[#This Row],[Ссылка]])+10)</f>
        <v>762</v>
      </c>
      <c r="D914" s="53" t="s">
        <v>88</v>
      </c>
      <c r="E914" s="33" t="s">
        <v>1446</v>
      </c>
      <c r="F914" s="46" t="s">
        <v>1095</v>
      </c>
      <c r="G914" s="47" t="s">
        <v>89</v>
      </c>
      <c r="H914" s="33" t="s">
        <v>63</v>
      </c>
      <c r="I914" s="45" t="s">
        <v>1065</v>
      </c>
      <c r="J914" s="23" t="s">
        <v>1065</v>
      </c>
      <c r="K9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Row],[Раздел]],G913)),$D$12),CONCATENATE("[SPOILER=",Таблица1[[#This Row],[Раздел]],"]"),""),IF(EXACT(Таблица1[[#This Row],[Подраздел]],H913),"",CONCATENATE(IF(ISBLANK(Таблица1[[#This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Row],[Подраздел]],H915),"",CONCATENATE("[/LIST]",IF(ISBLANK(Таблица1[[#This Row],[Подраздел]]),"","[/SPOILER]"),IF(AND(NOT(EXACT(Таблица1[[#This Row],[Раздел]],G915)),$D$12),"[/SPOILER]",)))))</f>
        <v>[*][B][COLOR=Gray][F3D][/COLOR][/B] [URL=http://promebelclub.ru/forum/showthread.php?p=297052&amp;postcount=762]Замок для дверей-купе ARISTO [/URL]</v>
      </c>
      <c r="L914" s="33">
        <f>LEN(Таблица1[[#This Row],[Код]])</f>
        <v>143</v>
      </c>
    </row>
    <row r="915" spans="1:12" x14ac:dyDescent="0.25">
      <c r="A915" s="18" t="str">
        <f>IF(OR(AND(Таблица1[[#This Row],[ID сообщения]]=B914,Таблица1[[#This Row],[№ в теме]]=C914),AND(NOT(Таблица1[[#This Row],[ID сообщения]]=B914),NOT(Таблица1[[#This Row],[№ в теме]]=C914))),"",FALSE)</f>
        <v/>
      </c>
      <c r="B915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15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15" s="52" t="s">
        <v>256</v>
      </c>
      <c r="E915" s="33" t="s">
        <v>1687</v>
      </c>
      <c r="F915" s="46" t="s">
        <v>1093</v>
      </c>
      <c r="G915" s="33" t="s">
        <v>89</v>
      </c>
      <c r="H915" s="44" t="s">
        <v>63</v>
      </c>
      <c r="I915" s="45" t="s">
        <v>1065</v>
      </c>
      <c r="J915" s="46" t="s">
        <v>471</v>
      </c>
      <c r="K9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Row],[Раздел]],G914)),$D$12),CONCATENATE("[SPOILER=",Таблица1[[#This Row],[Раздел]],"]"),""),IF(EXACT(Таблица1[[#This Row],[Подраздел]],H914),"",CONCATENATE(IF(ISBLANK(Таблица1[[#This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Row],[Подраздел]],H916),"",CONCATENATE("[/LIST]",IF(ISBLANK(Таблица1[[#This Row],[Подраздел]]),"","[/SPOILER]"),IF(AND(NOT(EXACT(Таблица1[[#This Row],[Раздел]],G916)),$D$12),"[/SPOILER]",)))))</f>
        <v>[*][B][COLOR=Silver][FRW][/COLOR][/B] [URL=http://promebelclub.ru/forum/showthread.php?p=188517&amp;postcount=481]Замок для двух распашных дверей Armstrong 417_5 CR [/URL]</v>
      </c>
      <c r="L915" s="33">
        <f>LEN(Таблица1[[#This Row],[Код]])</f>
        <v>167</v>
      </c>
    </row>
    <row r="916" spans="1:12" x14ac:dyDescent="0.25">
      <c r="A916" s="18" t="str">
        <f>IF(OR(AND(Таблица1[[#This Row],[ID сообщения]]=B915,Таблица1[[#This Row],[№ в теме]]=C915),AND(NOT(Таблица1[[#This Row],[ID сообщения]]=B915),NOT(Таблица1[[#This Row],[№ в теме]]=C915))),"",FALSE)</f>
        <v/>
      </c>
      <c r="B916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16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16" s="52" t="s">
        <v>256</v>
      </c>
      <c r="E916" s="33" t="s">
        <v>1688</v>
      </c>
      <c r="F916" s="46" t="s">
        <v>1093</v>
      </c>
      <c r="G916" s="33" t="s">
        <v>89</v>
      </c>
      <c r="H916" s="44" t="s">
        <v>63</v>
      </c>
      <c r="I916" s="45" t="s">
        <v>1065</v>
      </c>
      <c r="J916" s="46" t="s">
        <v>471</v>
      </c>
      <c r="K9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Row],[Раздел]],G915)),$D$12),CONCATENATE("[SPOILER=",Таблица1[[#This Row],[Раздел]],"]"),""),IF(EXACT(Таблица1[[#This Row],[Подраздел]],H915),"",CONCATENATE(IF(ISBLANK(Таблица1[[#This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Row],[Подраздел]],H917),"",CONCATENATE("[/LIST]",IF(ISBLANK(Таблица1[[#This Row],[Подраздел]]),"","[/SPOILER]"),IF(AND(NOT(EXACT(Таблица1[[#This Row],[Раздел]],G917)),$D$12),"[/SPOILER]",)))))</f>
        <v>[*][B][COLOR=Silver][FRW][/COLOR][/B] [URL=http://promebelclub.ru/forum/showthread.php?p=188517&amp;postcount=481]Замок для ЛДСП [/URL]</v>
      </c>
      <c r="L916" s="33">
        <f>LEN(Таблица1[[#This Row],[Код]])</f>
        <v>131</v>
      </c>
    </row>
    <row r="917" spans="1:12" x14ac:dyDescent="0.25">
      <c r="A917" s="18" t="str">
        <f>IF(OR(AND(Таблица1[[#This Row],[ID сообщения]]=B916,Таблица1[[#This Row],[№ в теме]]=C916),AND(NOT(Таблица1[[#This Row],[ID сообщения]]=B916),NOT(Таблица1[[#This Row],[№ в теме]]=C916))),"",FALSE)</f>
        <v/>
      </c>
      <c r="B917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17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17" s="52" t="s">
        <v>256</v>
      </c>
      <c r="E917" s="33" t="s">
        <v>1689</v>
      </c>
      <c r="F917" s="46" t="s">
        <v>1093</v>
      </c>
      <c r="G917" s="33" t="s">
        <v>89</v>
      </c>
      <c r="H917" s="44" t="s">
        <v>63</v>
      </c>
      <c r="I917" s="45" t="s">
        <v>1065</v>
      </c>
      <c r="J917" s="46" t="s">
        <v>471</v>
      </c>
      <c r="K9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Row],[Раздел]],G916)),$D$12),CONCATENATE("[SPOILER=",Таблица1[[#This Row],[Раздел]],"]"),""),IF(EXACT(Таблица1[[#This Row],[Подраздел]],H916),"",CONCATENATE(IF(ISBLANK(Таблица1[[#This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Row],[Подраздел]],H918),"",CONCATENATE("[/LIST]",IF(ISBLANK(Таблица1[[#This Row],[Подраздел]]),"","[/SPOILER]"),IF(AND(NOT(EXACT(Таблица1[[#This Row],[Раздел]],G918)),$D$12),"[/SPOILER]",)))))</f>
        <v>[*][B][COLOR=Silver][FRW][/COLOR][/B] [URL=http://promebelclub.ru/forum/showthread.php?p=188517&amp;postcount=481]Замок для одной распашной двери Armstrong 407_5 CR [/URL]</v>
      </c>
      <c r="L917" s="33">
        <f>LEN(Таблица1[[#This Row],[Код]])</f>
        <v>167</v>
      </c>
    </row>
    <row r="918" spans="1:12" x14ac:dyDescent="0.25">
      <c r="A918" s="18" t="str">
        <f>IF(OR(AND(Таблица1[[#This Row],[ID сообщения]]=B917,Таблица1[[#This Row],[№ в теме]]=C917),AND(NOT(Таблица1[[#This Row],[ID сообщения]]=B917),NOT(Таблица1[[#This Row],[№ в теме]]=C917))),"",FALSE)</f>
        <v/>
      </c>
      <c r="B918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18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18" s="52" t="s">
        <v>256</v>
      </c>
      <c r="E918" s="33" t="s">
        <v>1690</v>
      </c>
      <c r="F918" s="46" t="s">
        <v>1093</v>
      </c>
      <c r="G918" s="33" t="s">
        <v>89</v>
      </c>
      <c r="H918" s="44" t="s">
        <v>63</v>
      </c>
      <c r="I918" s="45" t="s">
        <v>1065</v>
      </c>
      <c r="J918" s="46" t="s">
        <v>471</v>
      </c>
      <c r="K9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Row],[Раздел]],G917)),$D$12),CONCATENATE("[SPOILER=",Таблица1[[#This Row],[Раздел]],"]"),""),IF(EXACT(Таблица1[[#This Row],[Подраздел]],H917),"",CONCATENATE(IF(ISBLANK(Таблица1[[#This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Row],[Подраздел]],H919),"",CONCATENATE("[/LIST]",IF(ISBLANK(Таблица1[[#This Row],[Подраздел]]),"","[/SPOILER]"),IF(AND(NOT(EXACT(Таблица1[[#This Row],[Раздел]],G919)),$D$12),"[/SPOILER]",)))))</f>
        <v>[*][B][COLOR=Silver][FRW][/COLOR][/B] [URL=http://promebelclub.ru/forum/showthread.php?p=188517&amp;postcount=481]Замок для стекла [/URL]</v>
      </c>
      <c r="L918" s="33">
        <f>LEN(Таблица1[[#This Row],[Код]])</f>
        <v>133</v>
      </c>
    </row>
    <row r="919" spans="1:12" x14ac:dyDescent="0.25">
      <c r="A919" s="73" t="str">
        <f>IF(OR(AND(Таблица1[[#This Row],[ID сообщения]]=B918,Таблица1[[#This Row],[№ в теме]]=C918),AND(NOT(Таблица1[[#This Row],[ID сообщения]]=B918),NOT(Таблица1[[#This Row],[№ в теме]]=C918))),"",FALSE)</f>
        <v/>
      </c>
      <c r="B919" s="33">
        <f>1*MID(Таблица1[[#This Row],[Ссылка]],FIND("=",Таблица1[[#This Row],[Ссылка]])+1,FIND("&amp;",Таблица1[[#This Row],[Ссылка]])-FIND("=",Таблица1[[#This Row],[Ссылка]])-1)</f>
        <v>350355</v>
      </c>
      <c r="C919" s="33">
        <f>1*MID(Таблица1[[#This Row],[Ссылка]],FIND("&amp;",Таблица1[[#This Row],[Ссылка]])+11,LEN(Таблица1[[#This Row],[Ссылка]])-FIND("&amp;",Таблица1[[#This Row],[Ссылка]])+10)</f>
        <v>916</v>
      </c>
      <c r="D919" s="53" t="s">
        <v>206</v>
      </c>
      <c r="E919" s="33" t="s">
        <v>1691</v>
      </c>
      <c r="F919" s="46" t="s">
        <v>1095</v>
      </c>
      <c r="G919" s="47" t="s">
        <v>89</v>
      </c>
      <c r="H919" s="33" t="s">
        <v>63</v>
      </c>
      <c r="I919" s="45" t="s">
        <v>1065</v>
      </c>
      <c r="J919" s="46" t="s">
        <v>471</v>
      </c>
      <c r="K9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Row],[Раздел]],G918)),$D$12),CONCATENATE("[SPOILER=",Таблица1[[#This Row],[Раздел]],"]"),""),IF(EXACT(Таблица1[[#This Row],[Подраздел]],H918),"",CONCATENATE(IF(ISBLANK(Таблица1[[#This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Row],[Подраздел]],H920),"",CONCATENATE("[/LIST]",IF(ISBLANK(Таблица1[[#This Row],[Подраздел]]),"","[/SPOILER]"),IF(AND(NOT(EXACT(Таблица1[[#This Row],[Раздел]],G920)),$D$12),"[/SPOILER]",)))))</f>
        <v>[*][B][COLOR=Gray][F3D][/COLOR][/B] [URL=http://promebelclub.ru/forum/showthread.php?p=350355&amp;postcount=916]Замок для стеклянной двери [/URL]</v>
      </c>
      <c r="L919" s="33">
        <f>LEN(Таблица1[[#This Row],[Код]])</f>
        <v>141</v>
      </c>
    </row>
    <row r="920" spans="1:12" x14ac:dyDescent="0.25">
      <c r="A920" s="18" t="str">
        <f>IF(OR(AND(Таблица1[[#This Row],[ID сообщения]]=B919,Таблица1[[#This Row],[№ в теме]]=C919),AND(NOT(Таблица1[[#This Row],[ID сообщения]]=B919),NOT(Таблица1[[#This Row],[№ в теме]]=C919))),"",FALSE)</f>
        <v/>
      </c>
      <c r="B920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920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920" s="52" t="s">
        <v>793</v>
      </c>
      <c r="E920" s="33" t="s">
        <v>1692</v>
      </c>
      <c r="F920" s="46" t="s">
        <v>1093</v>
      </c>
      <c r="G920" s="33" t="s">
        <v>89</v>
      </c>
      <c r="H920" s="33" t="s">
        <v>63</v>
      </c>
      <c r="I920" s="45" t="s">
        <v>1065</v>
      </c>
      <c r="J920" s="46" t="s">
        <v>471</v>
      </c>
      <c r="K9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Row],[Раздел]],G919)),$D$12),CONCATENATE("[SPOILER=",Таблица1[[#This Row],[Раздел]],"]"),""),IF(EXACT(Таблица1[[#This Row],[Подраздел]],H919),"",CONCATENATE(IF(ISBLANK(Таблица1[[#This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Row],[Подраздел]],H921),"",CONCATENATE("[/LIST]",IF(ISBLANK(Таблица1[[#This Row],[Подраздел]]),"","[/SPOILER]"),IF(AND(NOT(EXACT(Таблица1[[#This Row],[Раздел]],G921)),$D$12),"[/SPOILER]",)))))</f>
        <v>[*][B][COLOR=Silver][FRW][/COLOR][/B] [URL=http://promebelclub.ru/forum/showthread.php?p=7828&amp;postcount=46]Замок для ящика [/URL]</v>
      </c>
      <c r="L920" s="33">
        <f>LEN(Таблица1[[#This Row],[Код]])</f>
        <v>129</v>
      </c>
    </row>
    <row r="921" spans="1:12" x14ac:dyDescent="0.25">
      <c r="A921" s="18" t="str">
        <f>IF(OR(AND(Таблица1[[#This Row],[ID сообщения]]=B920,Таблица1[[#This Row],[№ в теме]]=C920),AND(NOT(Таблица1[[#This Row],[ID сообщения]]=B920),NOT(Таблица1[[#This Row],[№ в теме]]=C920))),"",FALSE)</f>
        <v/>
      </c>
      <c r="B921" s="30">
        <f>1*MID(Таблица1[[#This Row],[Ссылка]],FIND("=",Таблица1[[#This Row],[Ссылка]])+1,FIND("&amp;",Таблица1[[#This Row],[Ссылка]])-FIND("=",Таблица1[[#This Row],[Ссылка]])-1)</f>
        <v>31637</v>
      </c>
      <c r="C921" s="30">
        <f>1*MID(Таблица1[[#This Row],[Ссылка]],FIND("&amp;",Таблица1[[#This Row],[Ссылка]])+11,LEN(Таблица1[[#This Row],[Ссылка]])-FIND("&amp;",Таблица1[[#This Row],[Ссылка]])+10)</f>
        <v>152</v>
      </c>
      <c r="D921" s="52" t="s">
        <v>466</v>
      </c>
      <c r="E921" s="33" t="s">
        <v>467</v>
      </c>
      <c r="F921" s="46"/>
      <c r="G921" s="33" t="s">
        <v>89</v>
      </c>
      <c r="H921" s="33" t="s">
        <v>63</v>
      </c>
      <c r="I921" s="45" t="s">
        <v>1065</v>
      </c>
      <c r="J921" s="23" t="s">
        <v>1065</v>
      </c>
      <c r="K9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Row],[Раздел]],G920)),$D$12),CONCATENATE("[SPOILER=",Таблица1[[#This Row],[Раздел]],"]"),""),IF(EXACT(Таблица1[[#This Row],[Подраздел]],H920),"",CONCATENATE(IF(ISBLANK(Таблица1[[#This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Row],[Подраздел]],H922),"",CONCATENATE("[/LIST]",IF(ISBLANK(Таблица1[[#This Row],[Подраздел]]),"","[/SPOILER]"),IF(AND(NOT(EXACT(Таблица1[[#This Row],[Раздел]],G922)),$D$12),"[/SPOILER]",)))))</f>
        <v>[*][URL=http://promebelclub.ru/forum/showthread.php?p=31637&amp;postcount=152]Замок мебельный[/URL]</v>
      </c>
      <c r="L921" s="33">
        <f>LEN(Таблица1[[#This Row],[Код]])</f>
        <v>95</v>
      </c>
    </row>
    <row r="922" spans="1:12" x14ac:dyDescent="0.25">
      <c r="A922" s="59" t="str">
        <f>IF(OR(AND(Таблица1[[#This Row],[ID сообщения]]=B921,Таблица1[[#This Row],[№ в теме]]=C921),AND(NOT(Таблица1[[#This Row],[ID сообщения]]=B921),NOT(Таблица1[[#This Row],[№ в теме]]=C921))),"",FALSE)</f>
        <v/>
      </c>
      <c r="B922" s="60">
        <f>1*MID(Таблица1[[#This Row],[Ссылка]],FIND("=",Таблица1[[#This Row],[Ссылка]])+1,FIND("&amp;",Таблица1[[#This Row],[Ссылка]])-FIND("=",Таблица1[[#This Row],[Ссылка]])-1)</f>
        <v>372842</v>
      </c>
      <c r="C922" s="60">
        <f>1*MID(Таблица1[[#This Row],[Ссылка]],FIND("&amp;",Таблица1[[#This Row],[Ссылка]])+11,LEN(Таблица1[[#This Row],[Ссылка]])-FIND("&amp;",Таблица1[[#This Row],[Ссылка]])+10)</f>
        <v>1082</v>
      </c>
      <c r="D922" s="53" t="s">
        <v>2046</v>
      </c>
      <c r="E922" s="73" t="s">
        <v>2047</v>
      </c>
      <c r="F922" s="23" t="s">
        <v>1095</v>
      </c>
      <c r="G922" s="38" t="s">
        <v>89</v>
      </c>
      <c r="H922" s="21" t="s">
        <v>63</v>
      </c>
      <c r="I922" s="23" t="s">
        <v>1065</v>
      </c>
      <c r="J922" s="23" t="s">
        <v>1065</v>
      </c>
      <c r="K9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Row],[Раздел]],G921)),$D$12),CONCATENATE("[SPOILER=",Таблица1[[#This Row],[Раздел]],"]"),""),IF(EXACT(Таблица1[[#This Row],[Подраздел]],H921),"",CONCATENATE(IF(ISBLANK(Таблица1[[#This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Row],[Подраздел]],H923),"",CONCATENATE("[/LIST]",IF(ISBLANK(Таблица1[[#This Row],[Подраздел]]),"","[/SPOILER]"),IF(AND(NOT(EXACT(Таблица1[[#This Row],[Раздел]],G923)),$D$12),"[/SPOILER]",)))))</f>
        <v>[*][B][COLOR=Gray][F3D][/COLOR][/B] [URL=http://promebelclub.ru/forum/showthread.php?p=372842&amp;postcount=1082]Фурнитура Гратис[/URL][/LIST][/SPOILER]</v>
      </c>
      <c r="L922" s="39">
        <f>LEN(Таблица1[[#This Row],[Код]])</f>
        <v>148</v>
      </c>
    </row>
    <row r="923" spans="1:12" x14ac:dyDescent="0.25">
      <c r="A923" s="18" t="str">
        <f>IF(OR(AND(Таблица1[[#This Row],[ID сообщения]]=B922,Таблица1[[#This Row],[№ в теме]]=C922),AND(NOT(Таблица1[[#This Row],[ID сообщения]]=B922),NOT(Таблица1[[#This Row],[№ в теме]]=C922))),"",FALSE)</f>
        <v/>
      </c>
      <c r="B923" s="30">
        <f>1*MID(Таблица1[[#This Row],[Ссылка]],FIND("=",Таблица1[[#This Row],[Ссылка]])+1,FIND("&amp;",Таблица1[[#This Row],[Ссылка]])-FIND("=",Таблица1[[#This Row],[Ссылка]])-1)</f>
        <v>69699</v>
      </c>
      <c r="C923" s="30">
        <f>1*MID(Таблица1[[#This Row],[Ссылка]],FIND("&amp;",Таблица1[[#This Row],[Ссылка]])+11,LEN(Таблица1[[#This Row],[Ссылка]])-FIND("&amp;",Таблица1[[#This Row],[Ссылка]])+10)</f>
        <v>261</v>
      </c>
      <c r="D923" s="52" t="s">
        <v>444</v>
      </c>
      <c r="E923" s="51" t="s">
        <v>1693</v>
      </c>
      <c r="F923" s="46" t="s">
        <v>1093</v>
      </c>
      <c r="G923" s="33" t="s">
        <v>89</v>
      </c>
      <c r="H923" s="33" t="s">
        <v>62</v>
      </c>
      <c r="I923" s="45" t="s">
        <v>1065</v>
      </c>
      <c r="J923" s="46" t="s">
        <v>471</v>
      </c>
      <c r="K9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Row],[Раздел]],G922)),$D$12),CONCATENATE("[SPOILER=",Таблица1[[#This Row],[Раздел]],"]"),""),IF(EXACT(Таблица1[[#This Row],[Подраздел]],H922),"",CONCATENATE(IF(ISBLANK(Таблица1[[#This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Row],[Подраздел]],H924),"",CONCATENATE("[/LIST]",IF(ISBLANK(Таблица1[[#This Row],[Подраздел]]),"","[/SPOILER]"),IF(AND(NOT(EXACT(Таблица1[[#This Row],[Раздел]],G924)),$D$12),"[/SPOILER]",)))))</f>
        <v>[SPOILER=Крепления для стекла][LIST][*][B][COLOR=Silver][FRW][/COLOR][/B] [URL=http://promebelclub.ru/forum/showthread.php?p=69699&amp;postcount=261]Зеркалодержатель [/URL]</v>
      </c>
      <c r="L923" s="33">
        <f>LEN(Таблица1[[#This Row],[Код]])</f>
        <v>168</v>
      </c>
    </row>
    <row r="924" spans="1:12" x14ac:dyDescent="0.25">
      <c r="A924" s="18" t="str">
        <f>IF(OR(AND(Таблица1[[#This Row],[ID сообщения]]=B923,Таблица1[[#This Row],[№ в теме]]=C923),AND(NOT(Таблица1[[#This Row],[ID сообщения]]=B923),NOT(Таблица1[[#This Row],[№ в теме]]=C923))),"",FALSE)</f>
        <v/>
      </c>
      <c r="B924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924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924" s="52" t="s">
        <v>341</v>
      </c>
      <c r="E924" s="33" t="s">
        <v>387</v>
      </c>
      <c r="F924" s="46"/>
      <c r="G924" s="33" t="s">
        <v>89</v>
      </c>
      <c r="H924" s="33" t="s">
        <v>62</v>
      </c>
      <c r="I924" s="45" t="s">
        <v>1065</v>
      </c>
      <c r="J924" s="23" t="s">
        <v>1065</v>
      </c>
      <c r="K9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Row],[Раздел]],G923)),$D$12),CONCATENATE("[SPOILER=",Таблица1[[#This Row],[Раздел]],"]"),""),IF(EXACT(Таблица1[[#This Row],[Подраздел]],H923),"",CONCATENATE(IF(ISBLANK(Таблица1[[#This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Row],[Подраздел]],H925),"",CONCATENATE("[/LIST]",IF(ISBLANK(Таблица1[[#This Row],[Подраздел]]),"","[/SPOILER]"),IF(AND(NOT(EXACT(Таблица1[[#This Row],[Раздел]],G925)),$D$12),"[/SPOILER]",)))))</f>
        <v>[*][URL=http://promebelclub.ru/forum/showthread.php?p=55385&amp;postcount=217]Крепление зеркала к стене хром Р330-01[/URL]</v>
      </c>
      <c r="L924" s="33">
        <f>LEN(Таблица1[[#This Row],[Код]])</f>
        <v>118</v>
      </c>
    </row>
    <row r="925" spans="1:12" x14ac:dyDescent="0.25">
      <c r="A925" s="18" t="str">
        <f>IF(OR(AND(Таблица1[[#This Row],[ID сообщения]]=B924,Таблица1[[#This Row],[№ в теме]]=C924),AND(NOT(Таблица1[[#This Row],[ID сообщения]]=B924),NOT(Таблица1[[#This Row],[№ в теме]]=C924))),"",FALSE)</f>
        <v/>
      </c>
      <c r="B925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25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25" s="52" t="s">
        <v>267</v>
      </c>
      <c r="E925" s="33" t="s">
        <v>1694</v>
      </c>
      <c r="F925" s="46" t="s">
        <v>1093</v>
      </c>
      <c r="G925" s="33" t="s">
        <v>89</v>
      </c>
      <c r="H925" s="44" t="s">
        <v>62</v>
      </c>
      <c r="I925" s="45" t="s">
        <v>1065</v>
      </c>
      <c r="J925" s="23" t="s">
        <v>1065</v>
      </c>
      <c r="K9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Row],[Раздел]],G924)),$D$12),CONCATENATE("[SPOILER=",Таблица1[[#This Row],[Раздел]],"]"),""),IF(EXACT(Таблица1[[#This Row],[Подраздел]],H924),"",CONCATENATE(IF(ISBLANK(Таблица1[[#This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Row],[Подраздел]],H926),"",CONCATENATE("[/LIST]",IF(ISBLANK(Таблица1[[#This Row],[Подраздел]]),"","[/SPOILER]"),IF(AND(NOT(EXACT(Таблица1[[#This Row],[Раздел]],G926)),$D$12),"[/SPOILER]",)))))</f>
        <v>[*][B][COLOR=Silver][FRW][/COLOR][/B] [URL=http://promebelclub.ru/forum/showthread.php?p=184827&amp;postcount=475]Крепление стекла к фасаду [/URL]</v>
      </c>
      <c r="L925" s="33">
        <f>LEN(Таблица1[[#This Row],[Код]])</f>
        <v>142</v>
      </c>
    </row>
    <row r="926" spans="1:12" x14ac:dyDescent="0.25">
      <c r="A926" s="18" t="str">
        <f>IF(OR(AND(Таблица1[[#This Row],[ID сообщения]]=B925,Таблица1[[#This Row],[№ в теме]]=C925),AND(NOT(Таблица1[[#This Row],[ID сообщения]]=B925),NOT(Таблица1[[#This Row],[№ в теме]]=C925))),"",FALSE)</f>
        <v/>
      </c>
      <c r="B926" s="30">
        <f>1*MID(Таблица1[[#This Row],[Ссылка]],FIND("=",Таблица1[[#This Row],[Ссылка]])+1,FIND("&amp;",Таблица1[[#This Row],[Ссылка]])-FIND("=",Таблица1[[#This Row],[Ссылка]])-1)</f>
        <v>27928</v>
      </c>
      <c r="C926" s="30">
        <f>1*MID(Таблица1[[#This Row],[Ссылка]],FIND("&amp;",Таблица1[[#This Row],[Ссылка]])+11,LEN(Таблица1[[#This Row],[Ссылка]])-FIND("&amp;",Таблица1[[#This Row],[Ссылка]])+10)</f>
        <v>144</v>
      </c>
      <c r="D926" s="52" t="s">
        <v>870</v>
      </c>
      <c r="E926" s="33" t="s">
        <v>1694</v>
      </c>
      <c r="F926" s="46" t="s">
        <v>1093</v>
      </c>
      <c r="G926" s="33" t="s">
        <v>89</v>
      </c>
      <c r="H926" s="33" t="s">
        <v>62</v>
      </c>
      <c r="I926" s="45" t="s">
        <v>1065</v>
      </c>
      <c r="J926" s="23" t="s">
        <v>1065</v>
      </c>
      <c r="K9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Row],[Раздел]],G925)),$D$12),CONCATENATE("[SPOILER=",Таблица1[[#This Row],[Раздел]],"]"),""),IF(EXACT(Таблица1[[#This Row],[Подраздел]],H925),"",CONCATENATE(IF(ISBLANK(Таблица1[[#This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Row],[Подраздел]],H927),"",CONCATENATE("[/LIST]",IF(ISBLANK(Таблица1[[#This Row],[Подраздел]]),"","[/SPOILER]"),IF(AND(NOT(EXACT(Таблица1[[#This Row],[Раздел]],G927)),$D$12),"[/SPOILER]",)))))</f>
        <v>[*][B][COLOR=Silver][FRW][/COLOR][/B] [URL=http://promebelclub.ru/forum/showthread.php?p=27928&amp;postcount=144]Крепление стекла к фасаду [/URL]</v>
      </c>
      <c r="L926" s="33">
        <f>LEN(Таблица1[[#This Row],[Код]])</f>
        <v>141</v>
      </c>
    </row>
    <row r="927" spans="1:12" x14ac:dyDescent="0.25">
      <c r="A927" s="18" t="str">
        <f>IF(OR(AND(Таблица1[[#This Row],[ID сообщения]]=B926,Таблица1[[#This Row],[№ в теме]]=C926),AND(NOT(Таблица1[[#This Row],[ID сообщения]]=B926),NOT(Таблица1[[#This Row],[№ в теме]]=C926))),"",FALSE)</f>
        <v/>
      </c>
      <c r="B927" s="30">
        <f>1*MID(Таблица1[[#This Row],[Ссылка]],FIND("=",Таблица1[[#This Row],[Ссылка]])+1,FIND("&amp;",Таблица1[[#This Row],[Ссылка]])-FIND("=",Таблица1[[#This Row],[Ссылка]])-1)</f>
        <v>215857</v>
      </c>
      <c r="C927" s="30">
        <f>1*MID(Таблица1[[#This Row],[Ссылка]],FIND("&amp;",Таблица1[[#This Row],[Ссылка]])+11,LEN(Таблица1[[#This Row],[Ссылка]])-FIND("&amp;",Таблица1[[#This Row],[Ссылка]])+10)</f>
        <v>545</v>
      </c>
      <c r="D927" s="52" t="s">
        <v>268</v>
      </c>
      <c r="E927" s="33" t="s">
        <v>1695</v>
      </c>
      <c r="F927" s="46" t="s">
        <v>1093</v>
      </c>
      <c r="G927" s="33" t="s">
        <v>89</v>
      </c>
      <c r="H927" s="44" t="s">
        <v>62</v>
      </c>
      <c r="I927" s="45" t="s">
        <v>1065</v>
      </c>
      <c r="J927" s="23" t="s">
        <v>1065</v>
      </c>
      <c r="K9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Row],[Раздел]],G926)),$D$12),CONCATENATE("[SPOILER=",Таблица1[[#This Row],[Раздел]],"]"),""),IF(EXACT(Таблица1[[#This Row],[Подраздел]],H926),"",CONCATENATE(IF(ISBLANK(Таблица1[[#This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Row],[Подраздел]],H928),"",CONCATENATE("[/LIST]",IF(ISBLANK(Таблица1[[#This Row],[Подраздел]]),"","[/SPOILER]"),IF(AND(NOT(EXACT(Таблица1[[#This Row],[Раздел]],G928)),$D$12),"[/SPOILER]",)))))</f>
        <v>[*][B][COLOR=Silver][FRW][/COLOR][/B] [URL=http://promebelclub.ru/forum/showthread.php?p=215857&amp;postcount=545]Полкодержатели. Комплект крепления стекла [/URL]</v>
      </c>
      <c r="L927" s="33">
        <f>LEN(Таблица1[[#This Row],[Код]])</f>
        <v>158</v>
      </c>
    </row>
    <row r="928" spans="1:12" x14ac:dyDescent="0.25">
      <c r="A928" s="18" t="str">
        <f>IF(OR(AND(Таблица1[[#This Row],[ID сообщения]]=B927,Таблица1[[#This Row],[№ в теме]]=C927),AND(NOT(Таблица1[[#This Row],[ID сообщения]]=B927),NOT(Таблица1[[#This Row],[№ в теме]]=C927))),"",FALSE)</f>
        <v/>
      </c>
      <c r="B928" s="30">
        <f>1*MID(Таблица1[[#This Row],[Ссылка]],FIND("=",Таблица1[[#This Row],[Ссылка]])+1,FIND("&amp;",Таблица1[[#This Row],[Ссылка]])-FIND("=",Таблица1[[#This Row],[Ссылка]])-1)</f>
        <v>215857</v>
      </c>
      <c r="C928" s="30">
        <f>1*MID(Таблица1[[#This Row],[Ссылка]],FIND("&amp;",Таблица1[[#This Row],[Ссылка]])+11,LEN(Таблица1[[#This Row],[Ссылка]])-FIND("&amp;",Таблица1[[#This Row],[Ссылка]])+10)</f>
        <v>545</v>
      </c>
      <c r="D928" s="52" t="s">
        <v>268</v>
      </c>
      <c r="E928" s="33" t="s">
        <v>1696</v>
      </c>
      <c r="F928" s="46" t="s">
        <v>1093</v>
      </c>
      <c r="G928" s="33" t="s">
        <v>89</v>
      </c>
      <c r="H928" s="44" t="s">
        <v>62</v>
      </c>
      <c r="I928" s="45" t="s">
        <v>1065</v>
      </c>
      <c r="J928" s="23" t="s">
        <v>1065</v>
      </c>
      <c r="K9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Row],[Раздел]],G927)),$D$12),CONCATENATE("[SPOILER=",Таблица1[[#This Row],[Раздел]],"]"),""),IF(EXACT(Таблица1[[#This Row],[Подраздел]],H927),"",CONCATENATE(IF(ISBLANK(Таблица1[[#This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Row],[Подраздел]],H929),"",CONCATENATE("[/LIST]",IF(ISBLANK(Таблица1[[#This Row],[Подраздел]]),"","[/SPOILER]"),IF(AND(NOT(EXACT(Таблица1[[#This Row],[Раздел]],G929)),$D$12),"[/SPOILER]",)))))</f>
        <v>[*][B][COLOR=Silver][FRW][/COLOR][/B] [URL=http://promebelclub.ru/forum/showthread.php?p=215857&amp;postcount=545]Полкодержатели. Комплект крепления стекла МР40 [/URL]</v>
      </c>
      <c r="L928" s="33">
        <f>LEN(Таблица1[[#This Row],[Код]])</f>
        <v>163</v>
      </c>
    </row>
    <row r="929" spans="1:12" x14ac:dyDescent="0.25">
      <c r="A929" s="18" t="str">
        <f>IF(OR(AND(Таблица1[[#This Row],[ID сообщения]]=B928,Таблица1[[#This Row],[№ в теме]]=C928),AND(NOT(Таблица1[[#This Row],[ID сообщения]]=B928),NOT(Таблица1[[#This Row],[№ в теме]]=C928))),"",FALSE)</f>
        <v/>
      </c>
      <c r="B929" s="30">
        <f>1*MID(Таблица1[[#This Row],[Ссылка]],FIND("=",Таблица1[[#This Row],[Ссылка]])+1,FIND("&amp;",Таблица1[[#This Row],[Ссылка]])-FIND("=",Таблица1[[#This Row],[Ссылка]])-1)</f>
        <v>215857</v>
      </c>
      <c r="C929" s="30">
        <f>1*MID(Таблица1[[#This Row],[Ссылка]],FIND("&amp;",Таблица1[[#This Row],[Ссылка]])+11,LEN(Таблица1[[#This Row],[Ссылка]])-FIND("&amp;",Таблица1[[#This Row],[Ссылка]])+10)</f>
        <v>545</v>
      </c>
      <c r="D929" s="52" t="s">
        <v>268</v>
      </c>
      <c r="E929" s="33" t="s">
        <v>1697</v>
      </c>
      <c r="F929" s="46" t="s">
        <v>1093</v>
      </c>
      <c r="G929" s="33" t="s">
        <v>89</v>
      </c>
      <c r="H929" s="44" t="s">
        <v>62</v>
      </c>
      <c r="I929" s="45" t="s">
        <v>1065</v>
      </c>
      <c r="J929" s="23" t="s">
        <v>1065</v>
      </c>
      <c r="K9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Row],[Раздел]],G928)),$D$12),CONCATENATE("[SPOILER=",Таблица1[[#This Row],[Раздел]],"]"),""),IF(EXACT(Таблица1[[#This Row],[Подраздел]],H928),"",CONCATENATE(IF(ISBLANK(Таблица1[[#This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Row],[Подраздел]],H930),"",CONCATENATE("[/LIST]",IF(ISBLANK(Таблица1[[#This Row],[Подраздел]]),"","[/SPOILER]"),IF(AND(NOT(EXACT(Таблица1[[#This Row],[Раздел]],G930)),$D$12),"[/SPOILER]",)))))</f>
        <v>[*][B][COLOR=Silver][FRW][/COLOR][/B] [URL=http://promebelclub.ru/forum/showthread.php?p=215857&amp;postcount=545]Полкодержатели. Комплект крепления стекла МР50 [/URL]</v>
      </c>
      <c r="L929" s="33">
        <f>LEN(Таблица1[[#This Row],[Код]])</f>
        <v>163</v>
      </c>
    </row>
    <row r="930" spans="1:12" x14ac:dyDescent="0.25">
      <c r="A930" s="18" t="str">
        <f>IF(OR(AND(Таблица1[[#This Row],[ID сообщения]]=B929,Таблица1[[#This Row],[№ в теме]]=C929),AND(NOT(Таблица1[[#This Row],[ID сообщения]]=B929),NOT(Таблица1[[#This Row],[№ в теме]]=C929))),"",FALSE)</f>
        <v/>
      </c>
      <c r="B930" s="30">
        <f>1*MID(Таблица1[[#This Row],[Ссылка]],FIND("=",Таблица1[[#This Row],[Ссылка]])+1,FIND("&amp;",Таблица1[[#This Row],[Ссылка]])-FIND("=",Таблица1[[#This Row],[Ссылка]])-1)</f>
        <v>215857</v>
      </c>
      <c r="C930" s="30">
        <f>1*MID(Таблица1[[#This Row],[Ссылка]],FIND("&amp;",Таблица1[[#This Row],[Ссылка]])+11,LEN(Таблица1[[#This Row],[Ссылка]])-FIND("&amp;",Таблица1[[#This Row],[Ссылка]])+10)</f>
        <v>545</v>
      </c>
      <c r="D930" s="52" t="s">
        <v>268</v>
      </c>
      <c r="E930" s="33" t="s">
        <v>1698</v>
      </c>
      <c r="F930" s="46" t="s">
        <v>1093</v>
      </c>
      <c r="G930" s="33" t="s">
        <v>89</v>
      </c>
      <c r="H930" s="44" t="s">
        <v>62</v>
      </c>
      <c r="I930" s="45" t="s">
        <v>1065</v>
      </c>
      <c r="J930" s="23" t="s">
        <v>1065</v>
      </c>
      <c r="K9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Row],[Раздел]],G929)),$D$12),CONCATENATE("[SPOILER=",Таблица1[[#This Row],[Раздел]],"]"),""),IF(EXACT(Таблица1[[#This Row],[Подраздел]],H929),"",CONCATENATE(IF(ISBLANK(Таблица1[[#This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Row],[Подраздел]],H931),"",CONCATENATE("[/LIST]",IF(ISBLANK(Таблица1[[#This Row],[Подраздел]]),"","[/SPOILER]"),IF(AND(NOT(EXACT(Таблица1[[#This Row],[Раздел]],G931)),$D$12),"[/SPOILER]",)))))</f>
        <v>[*][B][COLOR=Silver][FRW][/COLOR][/B] [URL=http://promebelclub.ru/forum/showthread.php?p=215857&amp;postcount=545]Полкодержатели. Комплект крепления стекла цилиндрическое [/URL]</v>
      </c>
      <c r="L930" s="33">
        <f>LEN(Таблица1[[#This Row],[Код]])</f>
        <v>173</v>
      </c>
    </row>
    <row r="931" spans="1:12" x14ac:dyDescent="0.25">
      <c r="A931" s="18" t="str">
        <f>IF(OR(AND(Таблица1[[#This Row],[ID сообщения]]=B930,Таблица1[[#This Row],[№ в теме]]=C930),AND(NOT(Таблица1[[#This Row],[ID сообщения]]=B930),NOT(Таблица1[[#This Row],[№ в теме]]=C930))),"",FALSE)</f>
        <v/>
      </c>
      <c r="B931" s="30">
        <f>1*MID(Таблица1[[#This Row],[Ссылка]],FIND("=",Таблица1[[#This Row],[Ссылка]])+1,FIND("&amp;",Таблица1[[#This Row],[Ссылка]])-FIND("=",Таблица1[[#This Row],[Ссылка]])-1)</f>
        <v>215857</v>
      </c>
      <c r="C931" s="30">
        <f>1*MID(Таблица1[[#This Row],[Ссылка]],FIND("&amp;",Таблица1[[#This Row],[Ссылка]])+11,LEN(Таблица1[[#This Row],[Ссылка]])-FIND("&amp;",Таблица1[[#This Row],[Ссылка]])+10)</f>
        <v>545</v>
      </c>
      <c r="D931" s="52" t="s">
        <v>268</v>
      </c>
      <c r="E931" s="33" t="s">
        <v>1699</v>
      </c>
      <c r="F931" s="46" t="s">
        <v>1093</v>
      </c>
      <c r="G931" s="33" t="s">
        <v>89</v>
      </c>
      <c r="H931" s="44" t="s">
        <v>62</v>
      </c>
      <c r="I931" s="45" t="s">
        <v>1065</v>
      </c>
      <c r="J931" s="23" t="s">
        <v>1065</v>
      </c>
      <c r="K9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Row],[Раздел]],G930)),$D$12),CONCATENATE("[SPOILER=",Таблица1[[#This Row],[Раздел]],"]"),""),IF(EXACT(Таблица1[[#This Row],[Подраздел]],H930),"",CONCATENATE(IF(ISBLANK(Таблица1[[#This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Row],[Подраздел]],H932),"",CONCATENATE("[/LIST]",IF(ISBLANK(Таблица1[[#This Row],[Подраздел]]),"","[/SPOILER]"),IF(AND(NOT(EXACT(Таблица1[[#This Row],[Раздел]],G932)),$D$12),"[/SPOILER]",)))))</f>
        <v>[*][B][COLOR=Silver][FRW][/COLOR][/B] [URL=http://promebelclub.ru/forum/showthread.php?p=215857&amp;postcount=545]Полкодержатели. Комплект полкодержателей 5х17 для стекла [/URL]</v>
      </c>
      <c r="L931" s="33">
        <f>LEN(Таблица1[[#This Row],[Код]])</f>
        <v>173</v>
      </c>
    </row>
    <row r="932" spans="1:12" x14ac:dyDescent="0.25">
      <c r="A932" s="18" t="str">
        <f>IF(OR(AND(Таблица1[[#This Row],[ID сообщения]]=B931,Таблица1[[#This Row],[№ в теме]]=C931),AND(NOT(Таблица1[[#This Row],[ID сообщения]]=B931),NOT(Таблица1[[#This Row],[№ в теме]]=C931))),"",FALSE)</f>
        <v/>
      </c>
      <c r="B932" s="30">
        <f>1*MID(Таблица1[[#This Row],[Ссылка]],FIND("=",Таблица1[[#This Row],[Ссылка]])+1,FIND("&amp;",Таблица1[[#This Row],[Ссылка]])-FIND("=",Таблица1[[#This Row],[Ссылка]])-1)</f>
        <v>215858</v>
      </c>
      <c r="C932" s="30">
        <f>1*MID(Таблица1[[#This Row],[Ссылка]],FIND("&amp;",Таблица1[[#This Row],[Ссылка]])+11,LEN(Таблица1[[#This Row],[Ссылка]])-FIND("&amp;",Таблица1[[#This Row],[Ссылка]])+10)</f>
        <v>546</v>
      </c>
      <c r="D932" s="52" t="s">
        <v>269</v>
      </c>
      <c r="E932" s="33" t="s">
        <v>1700</v>
      </c>
      <c r="F932" s="46" t="s">
        <v>1093</v>
      </c>
      <c r="G932" s="33" t="s">
        <v>89</v>
      </c>
      <c r="H932" s="44" t="s">
        <v>62</v>
      </c>
      <c r="I932" s="45" t="s">
        <v>1065</v>
      </c>
      <c r="J932" s="23" t="s">
        <v>1065</v>
      </c>
      <c r="K9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Row],[Раздел]],G931)),$D$12),CONCATENATE("[SPOILER=",Таблица1[[#This Row],[Раздел]],"]"),""),IF(EXACT(Таблица1[[#This Row],[Подраздел]],H931),"",CONCATENATE(IF(ISBLANK(Таблица1[[#This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Row],[Подраздел]],H933),"",CONCATENATE("[/LIST]",IF(ISBLANK(Таблица1[[#This Row],[Подраздел]]),"","[/SPOILER]"),IF(AND(NOT(EXACT(Таблица1[[#This Row],[Раздел]],G933)),$D$12),"[/SPOILER]",)))))</f>
        <v>[*][B][COLOR=Silver][FRW][/COLOR][/B] [URL=http://promebelclub.ru/forum/showthread.php?p=215858&amp;postcount=546]Полкодержатели. Комплект полкодержателей OR для стекла [/URL]</v>
      </c>
      <c r="L932" s="33">
        <f>LEN(Таблица1[[#This Row],[Код]])</f>
        <v>171</v>
      </c>
    </row>
    <row r="933" spans="1:12" x14ac:dyDescent="0.25">
      <c r="A933" s="18" t="str">
        <f>IF(OR(AND(Таблица1[[#This Row],[ID сообщения]]=B932,Таблица1[[#This Row],[№ в теме]]=C932),AND(NOT(Таблица1[[#This Row],[ID сообщения]]=B932),NOT(Таблица1[[#This Row],[№ в теме]]=C932))),"",FALSE)</f>
        <v/>
      </c>
      <c r="B933" s="30">
        <f>1*MID(Таблица1[[#This Row],[Ссылка]],FIND("=",Таблица1[[#This Row],[Ссылка]])+1,FIND("&amp;",Таблица1[[#This Row],[Ссылка]])-FIND("=",Таблица1[[#This Row],[Ссылка]])-1)</f>
        <v>215858</v>
      </c>
      <c r="C933" s="30">
        <f>1*MID(Таблица1[[#This Row],[Ссылка]],FIND("&amp;",Таблица1[[#This Row],[Ссылка]])+11,LEN(Таблица1[[#This Row],[Ссылка]])-FIND("&amp;",Таблица1[[#This Row],[Ссылка]])+10)</f>
        <v>546</v>
      </c>
      <c r="D933" s="52" t="s">
        <v>269</v>
      </c>
      <c r="E933" s="33" t="s">
        <v>1701</v>
      </c>
      <c r="F933" s="46" t="s">
        <v>1093</v>
      </c>
      <c r="G933" s="33" t="s">
        <v>89</v>
      </c>
      <c r="H933" s="44" t="s">
        <v>62</v>
      </c>
      <c r="I933" s="45" t="s">
        <v>1065</v>
      </c>
      <c r="J933" s="23" t="s">
        <v>1065</v>
      </c>
      <c r="K9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Row],[Раздел]],G932)),$D$12),CONCATENATE("[SPOILER=",Таблица1[[#This Row],[Раздел]],"]"),""),IF(EXACT(Таблица1[[#This Row],[Подраздел]],H932),"",CONCATENATE(IF(ISBLANK(Таблица1[[#This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Row],[Подраздел]],H934),"",CONCATENATE("[/LIST]",IF(ISBLANK(Таблица1[[#This Row],[Подраздел]]),"","[/SPOILER]"),IF(AND(NOT(EXACT(Таблица1[[#This Row],[Раздел]],G934)),$D$12),"[/SPOILER]",)))))</f>
        <v>[*][B][COLOR=Silver][FRW][/COLOR][/B] [URL=http://promebelclub.ru/forum/showthread.php?p=215858&amp;postcount=546]Полкодержатели. Комплект полкодержателей для стекла с присоской [/URL]</v>
      </c>
      <c r="L933" s="33">
        <f>LEN(Таблица1[[#This Row],[Код]])</f>
        <v>180</v>
      </c>
    </row>
    <row r="934" spans="1:12" x14ac:dyDescent="0.25">
      <c r="A934" s="73" t="str">
        <f>IF(OR(AND(Таблица1[[#This Row],[ID сообщения]]=B933,Таблица1[[#This Row],[№ в теме]]=C933),AND(NOT(Таблица1[[#This Row],[ID сообщения]]=B933),NOT(Таблица1[[#This Row],[№ в теме]]=C933))),"",FALSE)</f>
        <v/>
      </c>
      <c r="B934" s="33">
        <f>1*MID(Таблица1[[#This Row],[Ссылка]],FIND("=",Таблица1[[#This Row],[Ссылка]])+1,FIND("&amp;",Таблица1[[#This Row],[Ссылка]])-FIND("=",Таблица1[[#This Row],[Ссылка]])-1)</f>
        <v>262302</v>
      </c>
      <c r="C934" s="33">
        <f>1*MID(Таблица1[[#This Row],[Ссылка]],FIND("&amp;",Таблица1[[#This Row],[Ссылка]])+11,LEN(Таблица1[[#This Row],[Ссылка]])-FIND("&amp;",Таблица1[[#This Row],[Ссылка]])+10)</f>
        <v>669</v>
      </c>
      <c r="D934" s="53" t="s">
        <v>583</v>
      </c>
      <c r="E934" s="33" t="s">
        <v>584</v>
      </c>
      <c r="F934" s="46"/>
      <c r="G934" s="33" t="s">
        <v>89</v>
      </c>
      <c r="H934" s="44" t="s">
        <v>62</v>
      </c>
      <c r="I934" s="45" t="s">
        <v>1065</v>
      </c>
      <c r="J934" s="46" t="s">
        <v>471</v>
      </c>
      <c r="K9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Row],[Раздел]],G933)),$D$12),CONCATENATE("[SPOILER=",Таблица1[[#This Row],[Раздел]],"]"),""),IF(EXACT(Таблица1[[#This Row],[Подраздел]],H933),"",CONCATENATE(IF(ISBLANK(Таблица1[[#This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Row],[Подраздел]],H935),"",CONCATENATE("[/LIST]",IF(ISBLANK(Таблица1[[#This Row],[Подраздел]]),"","[/SPOILER]"),IF(AND(NOT(EXACT(Таблица1[[#This Row],[Раздел]],G935)),$D$12),"[/SPOILER]",)))))</f>
        <v>[*][URL=http://promebelclub.ru/forum/showthread.php?p=262302&amp;postcount=669]Соединитель для стеклянных конструкций, двойной[/URL]</v>
      </c>
      <c r="L934" s="33">
        <f>LEN(Таблица1[[#This Row],[Код]])</f>
        <v>128</v>
      </c>
    </row>
    <row r="935" spans="1:12" x14ac:dyDescent="0.25">
      <c r="A935" s="18" t="str">
        <f>IF(OR(AND(Таблица1[[#This Row],[ID сообщения]]=B934,Таблица1[[#This Row],[№ в теме]]=C934),AND(NOT(Таблица1[[#This Row],[ID сообщения]]=B934),NOT(Таблица1[[#This Row],[№ в теме]]=C934))),"",FALSE)</f>
        <v/>
      </c>
      <c r="B935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935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935" s="52" t="s">
        <v>777</v>
      </c>
      <c r="E935" s="33" t="s">
        <v>1702</v>
      </c>
      <c r="F935" s="46" t="s">
        <v>1094</v>
      </c>
      <c r="G935" s="33" t="s">
        <v>89</v>
      </c>
      <c r="H935" s="44" t="s">
        <v>62</v>
      </c>
      <c r="I935" s="45" t="s">
        <v>1065</v>
      </c>
      <c r="J935" s="23" t="s">
        <v>1065</v>
      </c>
      <c r="K9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Row],[Раздел]],G934)),$D$12),CONCATENATE("[SPOILER=",Таблица1[[#This Row],[Раздел]],"]"),""),IF(EXACT(Таблица1[[#This Row],[Подраздел]],H934),"",CONCATENATE(IF(ISBLANK(Таблица1[[#This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Row],[Подраздел]],H936),"",CONCATENATE("[/LIST]",IF(ISBLANK(Таблица1[[#This Row],[Подраздел]]),"","[/SPOILER]"),IF(AND(NOT(EXACT(Таблица1[[#This Row],[Раздел]],G936)),$D$12),"[/SPOILER]",)))))</f>
        <v>[*][B][COLOR=Black][LDW][/COLOR][/B] [URL=http://promebelclub.ru/forum/showthread.php?p=4542&amp;postcount=27]Соединитель стеклянных конструкций - разные [/URL]</v>
      </c>
      <c r="L935" s="33">
        <f>LEN(Таблица1[[#This Row],[Код]])</f>
        <v>156</v>
      </c>
    </row>
    <row r="936" spans="1:12" x14ac:dyDescent="0.25">
      <c r="A936" s="18" t="str">
        <f>IF(OR(AND(Таблица1[[#This Row],[ID сообщения]]=B935,Таблица1[[#This Row],[№ в теме]]=C935),AND(NOT(Таблица1[[#This Row],[ID сообщения]]=B935),NOT(Таблица1[[#This Row],[№ в теме]]=C935))),"",FALSE)</f>
        <v/>
      </c>
      <c r="B936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36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36" s="52" t="s">
        <v>256</v>
      </c>
      <c r="E936" s="33" t="s">
        <v>1703</v>
      </c>
      <c r="F936" s="46" t="s">
        <v>1093</v>
      </c>
      <c r="G936" s="33" t="s">
        <v>89</v>
      </c>
      <c r="H936" s="44" t="s">
        <v>62</v>
      </c>
      <c r="I936" s="45" t="s">
        <v>1065</v>
      </c>
      <c r="J936" s="46" t="s">
        <v>471</v>
      </c>
      <c r="K9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Row],[Раздел]],G935)),$D$12),CONCATENATE("[SPOILER=",Таблица1[[#This Row],[Раздел]],"]"),""),IF(EXACT(Таблица1[[#This Row],[Подраздел]],H935),"",CONCATENATE(IF(ISBLANK(Таблица1[[#This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Row],[Подраздел]],H937),"",CONCATENATE("[/LIST]",IF(ISBLANK(Таблица1[[#This Row],[Подраздел]]),"","[/SPOILER]"),IF(AND(NOT(EXACT(Таблица1[[#This Row],[Раздел]],G937)),$D$12),"[/SPOILER]",)))))</f>
        <v>[*][B][COLOR=Silver][FRW][/COLOR][/B] [URL=http://promebelclub.ru/forum/showthread.php?p=188517&amp;postcount=481]Соединитель угловой на 3 стекла ART2 (для стеклянных витрин-кубов) [/URL]</v>
      </c>
      <c r="L936" s="33">
        <f>LEN(Таблица1[[#This Row],[Код]])</f>
        <v>183</v>
      </c>
    </row>
    <row r="937" spans="1:12" x14ac:dyDescent="0.25">
      <c r="A937" s="18" t="str">
        <f>IF(OR(AND(Таблица1[[#This Row],[ID сообщения]]=B936,Таблица1[[#This Row],[№ в теме]]=C936),AND(NOT(Таблица1[[#This Row],[ID сообщения]]=B936),NOT(Таблица1[[#This Row],[№ в теме]]=C936))),"",FALSE)</f>
        <v/>
      </c>
      <c r="B937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937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937" s="52" t="s">
        <v>753</v>
      </c>
      <c r="E937" s="33" t="s">
        <v>1704</v>
      </c>
      <c r="F937" s="46" t="s">
        <v>1093</v>
      </c>
      <c r="G937" s="33" t="s">
        <v>89</v>
      </c>
      <c r="H937" s="33" t="s">
        <v>62</v>
      </c>
      <c r="I937" s="45" t="s">
        <v>1065</v>
      </c>
      <c r="J937" s="46" t="s">
        <v>471</v>
      </c>
      <c r="K9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Row],[Раздел]],G936)),$D$12),CONCATENATE("[SPOILER=",Таблица1[[#This Row],[Раздел]],"]"),""),IF(EXACT(Таблица1[[#This Row],[Подраздел]],H936),"",CONCATENATE(IF(ISBLANK(Таблица1[[#This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Row],[Подраздел]],H938),"",CONCATENATE("[/LIST]",IF(ISBLANK(Таблица1[[#This Row],[Подраздел]]),"","[/SPOILER]"),IF(AND(NOT(EXACT(Таблица1[[#This Row],[Раздел]],G938)),$D$12),"[/SPOILER]",)))))</f>
        <v>[*][B][COLOR=Silver][FRW][/COLOR][/B] [URL=http://promebelclub.ru/forum/showthread.php?p=808&amp;postcount=8]Стеклодержатель [/URL]</v>
      </c>
      <c r="L937" s="33">
        <f>LEN(Таблица1[[#This Row],[Код]])</f>
        <v>127</v>
      </c>
    </row>
    <row r="938" spans="1:12" x14ac:dyDescent="0.25">
      <c r="A938" s="18" t="str">
        <f>IF(OR(AND(Таблица1[[#This Row],[ID сообщения]]=B937,Таблица1[[#This Row],[№ в теме]]=C937),AND(NOT(Таблица1[[#This Row],[ID сообщения]]=B937),NOT(Таблица1[[#This Row],[№ в теме]]=C937))),"",FALSE)</f>
        <v/>
      </c>
      <c r="B938" s="30">
        <f>1*MID(Таблица1[[#This Row],[Ссылка]],FIND("=",Таблица1[[#This Row],[Ссылка]])+1,FIND("&amp;",Таблица1[[#This Row],[Ссылка]])-FIND("=",Таблица1[[#This Row],[Ссылка]])-1)</f>
        <v>3876</v>
      </c>
      <c r="C938" s="30">
        <f>1*MID(Таблица1[[#This Row],[Ссылка]],FIND("&amp;",Таблица1[[#This Row],[Ссылка]])+11,LEN(Таблица1[[#This Row],[Ссылка]])-FIND("&amp;",Таблица1[[#This Row],[Ссылка]])+10)</f>
        <v>19</v>
      </c>
      <c r="D938" s="55" t="s">
        <v>932</v>
      </c>
      <c r="E938" s="33" t="s">
        <v>1704</v>
      </c>
      <c r="F938" s="46" t="s">
        <v>1093</v>
      </c>
      <c r="G938" s="33" t="s">
        <v>89</v>
      </c>
      <c r="H938" s="44" t="s">
        <v>62</v>
      </c>
      <c r="I938" s="45" t="s">
        <v>1065</v>
      </c>
      <c r="J938" s="46" t="s">
        <v>471</v>
      </c>
      <c r="K9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Row],[Раздел]],G937)),$D$12),CONCATENATE("[SPOILER=",Таблица1[[#This Row],[Раздел]],"]"),""),IF(EXACT(Таблица1[[#This Row],[Подраздел]],H937),"",CONCATENATE(IF(ISBLANK(Таблица1[[#This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Row],[Подраздел]],H939),"",CONCATENATE("[/LIST]",IF(ISBLANK(Таблица1[[#This Row],[Подраздел]]),"","[/SPOILER]"),IF(AND(NOT(EXACT(Таблица1[[#This Row],[Раздел]],G939)),$D$12),"[/SPOILER]",)))))</f>
        <v>[*][B][COLOR=Silver][FRW][/COLOR][/B] [URL=http://promebelclub.ru/forum/showthread.php?p=3876&amp;postcount=19]Стеклодержатель [/URL]</v>
      </c>
      <c r="L938" s="33">
        <f>LEN(Таблица1[[#This Row],[Код]])</f>
        <v>129</v>
      </c>
    </row>
    <row r="939" spans="1:12" x14ac:dyDescent="0.25">
      <c r="A939" s="18" t="str">
        <f>IF(OR(AND(Таблица1[[#This Row],[ID сообщения]]=B938,Таблица1[[#This Row],[№ в теме]]=C938),AND(NOT(Таблица1[[#This Row],[ID сообщения]]=B938),NOT(Таблица1[[#This Row],[№ в теме]]=C938))),"",FALSE)</f>
        <v/>
      </c>
      <c r="B939" s="30">
        <f>1*MID(Таблица1[[#This Row],[Ссылка]],FIND("=",Таблица1[[#This Row],[Ссылка]])+1,FIND("&amp;",Таблица1[[#This Row],[Ссылка]])-FIND("=",Таблица1[[#This Row],[Ссылка]])-1)</f>
        <v>69699</v>
      </c>
      <c r="C939" s="30">
        <f>1*MID(Таблица1[[#This Row],[Ссылка]],FIND("&amp;",Таблица1[[#This Row],[Ссылка]])+11,LEN(Таблица1[[#This Row],[Ссылка]])-FIND("&amp;",Таблица1[[#This Row],[Ссылка]])+10)</f>
        <v>261</v>
      </c>
      <c r="D939" s="52" t="s">
        <v>444</v>
      </c>
      <c r="E939" s="51" t="s">
        <v>1704</v>
      </c>
      <c r="F939" s="46" t="s">
        <v>1093</v>
      </c>
      <c r="G939" s="33" t="s">
        <v>89</v>
      </c>
      <c r="H939" s="33" t="s">
        <v>62</v>
      </c>
      <c r="I939" s="45" t="s">
        <v>1065</v>
      </c>
      <c r="J939" s="23" t="s">
        <v>1065</v>
      </c>
      <c r="K9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Row],[Раздел]],G938)),$D$12),CONCATENATE("[SPOILER=",Таблица1[[#This Row],[Раздел]],"]"),""),IF(EXACT(Таблица1[[#This Row],[Подраздел]],H938),"",CONCATENATE(IF(ISBLANK(Таблица1[[#This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Row],[Подраздел]],H940),"",CONCATENATE("[/LIST]",IF(ISBLANK(Таблица1[[#This Row],[Подраздел]]),"","[/SPOILER]"),IF(AND(NOT(EXACT(Таблица1[[#This Row],[Раздел]],G940)),$D$12),"[/SPOILER]",)))))</f>
        <v>[*][B][COLOR=Silver][FRW][/COLOR][/B] [URL=http://promebelclub.ru/forum/showthread.php?p=69699&amp;postcount=261]Стеклодержатель [/URL]</v>
      </c>
      <c r="L939" s="33">
        <f>LEN(Таблица1[[#This Row],[Код]])</f>
        <v>131</v>
      </c>
    </row>
    <row r="940" spans="1:12" x14ac:dyDescent="0.25">
      <c r="A940" s="18" t="str">
        <f>IF(OR(AND(Таблица1[[#This Row],[ID сообщения]]=B939,Таблица1[[#This Row],[№ в теме]]=C939),AND(NOT(Таблица1[[#This Row],[ID сообщения]]=B939),NOT(Таблица1[[#This Row],[№ в теме]]=C939))),"",FALSE)</f>
        <v/>
      </c>
      <c r="B940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40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40" s="52" t="s">
        <v>256</v>
      </c>
      <c r="E940" s="33" t="s">
        <v>1705</v>
      </c>
      <c r="F940" s="46" t="s">
        <v>1093</v>
      </c>
      <c r="G940" s="33" t="s">
        <v>89</v>
      </c>
      <c r="H940" s="44" t="s">
        <v>62</v>
      </c>
      <c r="I940" s="45" t="s">
        <v>1065</v>
      </c>
      <c r="J940" s="46" t="s">
        <v>471</v>
      </c>
      <c r="K9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Row],[Раздел]],G939)),$D$12),CONCATENATE("[SPOILER=",Таблица1[[#This Row],[Раздел]],"]"),""),IF(EXACT(Таблица1[[#This Row],[Подраздел]],H939),"",CONCATENATE(IF(ISBLANK(Таблица1[[#This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Row],[Подраздел]],H941),"",CONCATENATE("[/LIST]",IF(ISBLANK(Таблица1[[#This Row],[Подраздел]]),"","[/SPOILER]"),IF(AND(NOT(EXACT(Таблица1[[#This Row],[Раздел]],G941)),$D$12),"[/SPOILER]",)))))</f>
        <v>[*][B][COLOR=Silver][FRW][/COLOR][/B] [URL=http://promebelclub.ru/forum/showthread.php?p=188517&amp;postcount=481]Уголок ART3 (для стеклянных витрин-кубов) [/URL]</v>
      </c>
      <c r="L940" s="33">
        <f>LEN(Таблица1[[#This Row],[Код]])</f>
        <v>158</v>
      </c>
    </row>
    <row r="941" spans="1:12" x14ac:dyDescent="0.25">
      <c r="A941" s="18" t="str">
        <f>IF(OR(AND(Таблица1[[#This Row],[ID сообщения]]=B940,Таблица1[[#This Row],[№ в теме]]=C940),AND(NOT(Таблица1[[#This Row],[ID сообщения]]=B940),NOT(Таблица1[[#This Row],[№ в теме]]=C940))),"",FALSE)</f>
        <v/>
      </c>
      <c r="B941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41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41" s="52" t="s">
        <v>256</v>
      </c>
      <c r="E941" s="33" t="s">
        <v>1706</v>
      </c>
      <c r="F941" s="46" t="s">
        <v>1093</v>
      </c>
      <c r="G941" s="33" t="s">
        <v>89</v>
      </c>
      <c r="H941" s="44" t="s">
        <v>62</v>
      </c>
      <c r="I941" s="45" t="s">
        <v>1065</v>
      </c>
      <c r="J941" s="46" t="s">
        <v>471</v>
      </c>
      <c r="K9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Row],[Раздел]],G940)),$D$12),CONCATENATE("[SPOILER=",Таблица1[[#This Row],[Раздел]],"]"),""),IF(EXACT(Таблица1[[#This Row],[Подраздел]],H940),"",CONCATENATE(IF(ISBLANK(Таблица1[[#This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Row],[Подраздел]],H942),"",CONCATENATE("[/LIST]",IF(ISBLANK(Таблица1[[#This Row],[Подраздел]]),"","[/SPOILER]"),IF(AND(NOT(EXACT(Таблица1[[#This Row],[Раздел]],G942)),$D$12),"[/SPOILER]",)))))</f>
        <v>[*][B][COLOR=Silver][FRW][/COLOR][/B] [URL=http://promebelclub.ru/forum/showthread.php?p=188517&amp;postcount=481]Упор для стекла в стекло (для стеклянных витрин-кубов) [/URL]</v>
      </c>
      <c r="L941" s="33">
        <f>LEN(Таблица1[[#This Row],[Код]])</f>
        <v>171</v>
      </c>
    </row>
    <row r="942" spans="1:12" x14ac:dyDescent="0.25">
      <c r="A942" s="18" t="str">
        <f>IF(OR(AND(Таблица1[[#This Row],[ID сообщения]]=B941,Таблица1[[#This Row],[№ в теме]]=C941),AND(NOT(Таблица1[[#This Row],[ID сообщения]]=B941),NOT(Таблица1[[#This Row],[№ в теме]]=C941))),"",FALSE)</f>
        <v/>
      </c>
      <c r="B942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42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42" s="52" t="s">
        <v>256</v>
      </c>
      <c r="E942" s="33" t="s">
        <v>1707</v>
      </c>
      <c r="F942" s="46" t="s">
        <v>1093</v>
      </c>
      <c r="G942" s="33" t="s">
        <v>89</v>
      </c>
      <c r="H942" s="44" t="s">
        <v>62</v>
      </c>
      <c r="I942" s="45" t="s">
        <v>1065</v>
      </c>
      <c r="J942" s="46" t="s">
        <v>471</v>
      </c>
      <c r="K9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Row],[Раздел]],G941)),$D$12),CONCATENATE("[SPOILER=",Таблица1[[#This Row],[Раздел]],"]"),""),IF(EXACT(Таблица1[[#This Row],[Подраздел]],H941),"",CONCATENATE(IF(ISBLANK(Таблица1[[#This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Row],[Подраздел]],H943),"",CONCATENATE("[/LIST]",IF(ISBLANK(Таблица1[[#This Row],[Подраздел]]),"","[/SPOILER]"),IF(AND(NOT(EXACT(Таблица1[[#This Row],[Раздел]],G943)),$D$12),"[/SPOILER]",)))))</f>
        <v>[*][B][COLOR=Silver][FRW][/COLOR][/B] [URL=http://promebelclub.ru/forum/showthread.php?p=188517&amp;postcount=481]Шайба. Прокладка черная GASKET [/URL][/LIST][/SPOILER]</v>
      </c>
      <c r="L942" s="33">
        <f>LEN(Таблица1[[#This Row],[Код]])</f>
        <v>164</v>
      </c>
    </row>
    <row r="943" spans="1:12" x14ac:dyDescent="0.25">
      <c r="A943" s="18" t="str">
        <f>IF(OR(AND(Таблица1[[#This Row],[ID сообщения]]=B942,Таблица1[[#This Row],[№ в теме]]=C942),AND(NOT(Таблица1[[#This Row],[ID сообщения]]=B942),NOT(Таблица1[[#This Row],[№ в теме]]=C942))),"",FALSE)</f>
        <v/>
      </c>
      <c r="B943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43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43" s="52" t="s">
        <v>267</v>
      </c>
      <c r="E943" s="33" t="s">
        <v>1708</v>
      </c>
      <c r="F943" s="46" t="s">
        <v>1093</v>
      </c>
      <c r="G943" s="33" t="s">
        <v>89</v>
      </c>
      <c r="H943" s="44" t="s">
        <v>147</v>
      </c>
      <c r="I943" s="45" t="s">
        <v>1065</v>
      </c>
      <c r="J943" s="46" t="s">
        <v>471</v>
      </c>
      <c r="K9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Row],[Раздел]],G942)),$D$12),CONCATENATE("[SPOILER=",Таблица1[[#This Row],[Раздел]],"]"),""),IF(EXACT(Таблица1[[#This Row],[Подраздел]],H942),"",CONCATENATE(IF(ISBLANK(Таблица1[[#This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Row],[Подраздел]],H944),"",CONCATENATE("[/LIST]",IF(ISBLANK(Таблица1[[#This Row],[Подраздел]]),"","[/SPOILER]"),IF(AND(NOT(EXACT(Таблица1[[#This Row],[Раздел]],G944)),$D$12),"[/SPOILER]",)))))</f>
        <v>[SPOILER=Метизы, стяжки, полкодержатели][LIST][*][B][COLOR=Silver][FRW][/COLOR][/B] [URL=http://promebelclub.ru/forum/showthread.php?p=184827&amp;postcount=475]Винт 4х20мм [/URL]</v>
      </c>
      <c r="L943" s="33">
        <f>LEN(Таблица1[[#This Row],[Код]])</f>
        <v>174</v>
      </c>
    </row>
    <row r="944" spans="1:12" x14ac:dyDescent="0.25">
      <c r="A944" s="25" t="str">
        <f>IF(OR(AND(Таблица1[[#This Row],[ID сообщения]]=B943,Таблица1[[#This Row],[№ в теме]]=C943),AND(NOT(Таблица1[[#This Row],[ID сообщения]]=B943),NOT(Таблица1[[#This Row],[№ в теме]]=C943))),"",FALSE)</f>
        <v/>
      </c>
      <c r="B944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44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44" s="54" t="s">
        <v>881</v>
      </c>
      <c r="E944" s="48" t="s">
        <v>1709</v>
      </c>
      <c r="F944" s="65" t="s">
        <v>1094</v>
      </c>
      <c r="G944" s="49" t="s">
        <v>89</v>
      </c>
      <c r="H944" s="44" t="s">
        <v>147</v>
      </c>
      <c r="I944" s="45" t="s">
        <v>1065</v>
      </c>
      <c r="J944" s="23" t="s">
        <v>1065</v>
      </c>
      <c r="K9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Row],[Раздел]],G943)),$D$12),CONCATENATE("[SPOILER=",Таблица1[[#This Row],[Раздел]],"]"),""),IF(EXACT(Таблица1[[#This Row],[Подраздел]],H943),"",CONCATENATE(IF(ISBLANK(Таблица1[[#This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Row],[Подраздел]],H945),"",CONCATENATE("[/LIST]",IF(ISBLANK(Таблица1[[#This Row],[Подраздел]]),"","[/SPOILER]"),IF(AND(NOT(EXACT(Таблица1[[#This Row],[Раздел]],G945)),$D$12),"[/SPOILER]",)))))</f>
        <v>[*][B][COLOR=Black][LDW][/COLOR][/B] [URL=http://promebelclub.ru/forum/showthread.php?p=129373&amp;postcount=358]Винт 4х20мм для кр. ручки [/URL]</v>
      </c>
      <c r="L944" s="33">
        <f>LEN(Таблица1[[#This Row],[Код]])</f>
        <v>141</v>
      </c>
    </row>
    <row r="945" spans="1:12" x14ac:dyDescent="0.25">
      <c r="A945" s="25" t="str">
        <f>IF(OR(AND(Таблица1[[#This Row],[ID сообщения]]=B944,Таблица1[[#This Row],[№ в теме]]=C944),AND(NOT(Таблица1[[#This Row],[ID сообщения]]=B944),NOT(Таблица1[[#This Row],[№ в теме]]=C944))),"",FALSE)</f>
        <v/>
      </c>
      <c r="B945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45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45" s="54" t="s">
        <v>881</v>
      </c>
      <c r="E945" s="48" t="s">
        <v>1710</v>
      </c>
      <c r="F945" s="65" t="s">
        <v>1094</v>
      </c>
      <c r="G945" s="49" t="s">
        <v>89</v>
      </c>
      <c r="H945" s="44" t="s">
        <v>147</v>
      </c>
      <c r="I945" s="45" t="s">
        <v>1065</v>
      </c>
      <c r="J945" s="23" t="s">
        <v>1065</v>
      </c>
      <c r="K9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Row],[Раздел]],G944)),$D$12),CONCATENATE("[SPOILER=",Таблица1[[#This Row],[Раздел]],"]"),""),IF(EXACT(Таблица1[[#This Row],[Подраздел]],H944),"",CONCATENATE(IF(ISBLANK(Таблица1[[#This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Row],[Подраздел]],H946),"",CONCATENATE("[/LIST]",IF(ISBLANK(Таблица1[[#This Row],[Подраздел]]),"","[/SPOILER]"),IF(AND(NOT(EXACT(Таблица1[[#This Row],[Раздел]],G946)),$D$12),"[/SPOILER]",)))))</f>
        <v>[*][B][COLOR=Black][LDW][/COLOR][/B] [URL=http://promebelclub.ru/forum/showthread.php?p=129373&amp;postcount=358]Винт 4х40мм для кр. ручки [/URL]</v>
      </c>
      <c r="L945" s="33">
        <f>LEN(Таблица1[[#This Row],[Код]])</f>
        <v>141</v>
      </c>
    </row>
    <row r="946" spans="1:12" x14ac:dyDescent="0.25">
      <c r="A946" s="18" t="str">
        <f>IF(OR(AND(Таблица1[[#This Row],[ID сообщения]]=B945,Таблица1[[#This Row],[№ в теме]]=C945),AND(NOT(Таблица1[[#This Row],[ID сообщения]]=B945),NOT(Таблица1[[#This Row],[№ в теме]]=C945))),"",FALSE)</f>
        <v/>
      </c>
      <c r="B946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946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946" s="52" t="s">
        <v>341</v>
      </c>
      <c r="E946" s="33" t="s">
        <v>385</v>
      </c>
      <c r="F946" s="46"/>
      <c r="G946" s="33" t="s">
        <v>89</v>
      </c>
      <c r="H946" s="44" t="s">
        <v>147</v>
      </c>
      <c r="I946" s="45" t="s">
        <v>1065</v>
      </c>
      <c r="J946" s="23" t="s">
        <v>1065</v>
      </c>
      <c r="K9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Row],[Раздел]],G945)),$D$12),CONCATENATE("[SPOILER=",Таблица1[[#This Row],[Раздел]],"]"),""),IF(EXACT(Таблица1[[#This Row],[Подраздел]],H945),"",CONCATENATE(IF(ISBLANK(Таблица1[[#This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Row],[Подраздел]],H947),"",CONCATENATE("[/LIST]",IF(ISBLANK(Таблица1[[#This Row],[Подраздел]]),"","[/SPOILER]"),IF(AND(NOT(EXACT(Таблица1[[#This Row],[Раздел]],G947)),$D$12),"[/SPOILER]",)))))</f>
        <v>[*][URL=http://promebelclub.ru/forum/showthread.php?p=55385&amp;postcount=217]Винт М4х25 (для ручки)[/URL]</v>
      </c>
      <c r="L946" s="33">
        <f>LEN(Таблица1[[#This Row],[Код]])</f>
        <v>102</v>
      </c>
    </row>
    <row r="947" spans="1:12" x14ac:dyDescent="0.25">
      <c r="A947" s="18" t="str">
        <f>IF(OR(AND(Таблица1[[#This Row],[ID сообщения]]=B946,Таблица1[[#This Row],[№ в теме]]=C946),AND(NOT(Таблица1[[#This Row],[ID сообщения]]=B946),NOT(Таблица1[[#This Row],[№ в теме]]=C946))),"",FALSE)</f>
        <v/>
      </c>
      <c r="B947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47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47" s="52" t="s">
        <v>267</v>
      </c>
      <c r="E947" s="33" t="s">
        <v>1711</v>
      </c>
      <c r="F947" s="46" t="s">
        <v>1093</v>
      </c>
      <c r="G947" s="33" t="s">
        <v>89</v>
      </c>
      <c r="H947" s="44" t="s">
        <v>147</v>
      </c>
      <c r="I947" s="45" t="s">
        <v>1065</v>
      </c>
      <c r="J947" s="46" t="s">
        <v>471</v>
      </c>
      <c r="K9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Row],[Раздел]],G946)),$D$12),CONCATENATE("[SPOILER=",Таблица1[[#This Row],[Раздел]],"]"),""),IF(EXACT(Таблица1[[#This Row],[Подраздел]],H946),"",CONCATENATE(IF(ISBLANK(Таблица1[[#This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Row],[Подраздел]],H948),"",CONCATENATE("[/LIST]",IF(ISBLANK(Таблица1[[#This Row],[Подраздел]]),"","[/SPOILER]"),IF(AND(NOT(EXACT(Таблица1[[#This Row],[Раздел]],G948)),$D$12),"[/SPOILER]",)))))</f>
        <v>[*][B][COLOR=Silver][FRW][/COLOR][/B] [URL=http://promebelclub.ru/forum/showthread.php?p=184827&amp;postcount=475]Винт с цилиндрической головкой под шестигранник, Marcopol SI M5x30 B [/URL]</v>
      </c>
      <c r="L947" s="33">
        <f>LEN(Таблица1[[#This Row],[Код]])</f>
        <v>185</v>
      </c>
    </row>
    <row r="948" spans="1:12" x14ac:dyDescent="0.25">
      <c r="A948" s="18" t="str">
        <f>IF(OR(AND(Таблица1[[#This Row],[ID сообщения]]=B947,Таблица1[[#This Row],[№ в теме]]=C947),AND(NOT(Таблица1[[#This Row],[ID сообщения]]=B947),NOT(Таблица1[[#This Row],[№ в теме]]=C947))),"",FALSE)</f>
        <v/>
      </c>
      <c r="B948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48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48" s="52" t="s">
        <v>256</v>
      </c>
      <c r="E948" s="33" t="s">
        <v>1711</v>
      </c>
      <c r="F948" s="46" t="s">
        <v>1093</v>
      </c>
      <c r="G948" s="33" t="s">
        <v>89</v>
      </c>
      <c r="H948" s="44" t="s">
        <v>147</v>
      </c>
      <c r="I948" s="45" t="s">
        <v>1065</v>
      </c>
      <c r="J948" s="46" t="s">
        <v>471</v>
      </c>
      <c r="K9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Row],[Раздел]],G947)),$D$12),CONCATENATE("[SPOILER=",Таблица1[[#This Row],[Раздел]],"]"),""),IF(EXACT(Таблица1[[#This Row],[Подраздел]],H947),"",CONCATENATE(IF(ISBLANK(Таблица1[[#This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Row],[Подраздел]],H949),"",CONCATENATE("[/LIST]",IF(ISBLANK(Таблица1[[#This Row],[Подраздел]]),"","[/SPOILER]"),IF(AND(NOT(EXACT(Таблица1[[#This Row],[Раздел]],G949)),$D$12),"[/SPOILER]",)))))</f>
        <v>[*][B][COLOR=Silver][FRW][/COLOR][/B] [URL=http://promebelclub.ru/forum/showthread.php?p=188517&amp;postcount=481]Винт с цилиндрической головкой под шестигранник, Marcopol SI M5x30 B [/URL]</v>
      </c>
      <c r="L948" s="33">
        <f>LEN(Таблица1[[#This Row],[Код]])</f>
        <v>185</v>
      </c>
    </row>
    <row r="949" spans="1:12" x14ac:dyDescent="0.25">
      <c r="A949" s="18" t="str">
        <f>IF(OR(AND(Таблица1[[#This Row],[ID сообщения]]=B948,Таблица1[[#This Row],[№ в теме]]=C948),AND(NOT(Таблица1[[#This Row],[ID сообщения]]=B948),NOT(Таблица1[[#This Row],[№ в теме]]=C948))),"",FALSE)</f>
        <v/>
      </c>
      <c r="B949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49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49" s="52" t="s">
        <v>267</v>
      </c>
      <c r="E949" s="33" t="s">
        <v>1712</v>
      </c>
      <c r="F949" s="46" t="s">
        <v>1093</v>
      </c>
      <c r="G949" s="33" t="s">
        <v>89</v>
      </c>
      <c r="H949" s="44" t="s">
        <v>147</v>
      </c>
      <c r="I949" s="45" t="s">
        <v>1065</v>
      </c>
      <c r="J949" s="46" t="s">
        <v>471</v>
      </c>
      <c r="K9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Row],[Раздел]],G948)),$D$12),CONCATENATE("[SPOILER=",Таблица1[[#This Row],[Раздел]],"]"),""),IF(EXACT(Таблица1[[#This Row],[Подраздел]],H948),"",CONCATENATE(IF(ISBLANK(Таблица1[[#This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Row],[Подраздел]],H950),"",CONCATENATE("[/LIST]",IF(ISBLANK(Таблица1[[#This Row],[Подраздел]]),"","[/SPOILER]"),IF(AND(NOT(EXACT(Таблица1[[#This Row],[Раздел]],G950)),$D$12),"[/SPOILER]",)))))</f>
        <v>[*][B][COLOR=Silver][FRW][/COLOR][/B] [URL=http://promebelclub.ru/forum/showthread.php?p=184827&amp;postcount=475]Гайка ERICSONA (NE M6 B) [/URL]</v>
      </c>
      <c r="L949" s="33">
        <f>LEN(Таблица1[[#This Row],[Код]])</f>
        <v>141</v>
      </c>
    </row>
    <row r="950" spans="1:12" x14ac:dyDescent="0.25">
      <c r="A950" s="18" t="str">
        <f>IF(OR(AND(Таблица1[[#This Row],[ID сообщения]]=B949,Таблица1[[#This Row],[№ в теме]]=C949),AND(NOT(Таблица1[[#This Row],[ID сообщения]]=B949),NOT(Таблица1[[#This Row],[№ в теме]]=C949))),"",FALSE)</f>
        <v/>
      </c>
      <c r="B950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50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50" s="52" t="s">
        <v>256</v>
      </c>
      <c r="E950" s="33" t="s">
        <v>1712</v>
      </c>
      <c r="F950" s="46" t="s">
        <v>1093</v>
      </c>
      <c r="G950" s="33" t="s">
        <v>89</v>
      </c>
      <c r="H950" s="44" t="s">
        <v>147</v>
      </c>
      <c r="I950" s="45" t="s">
        <v>1065</v>
      </c>
      <c r="J950" s="46" t="s">
        <v>471</v>
      </c>
      <c r="K9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Row],[Раздел]],G949)),$D$12),CONCATENATE("[SPOILER=",Таблица1[[#This Row],[Раздел]],"]"),""),IF(EXACT(Таблица1[[#This Row],[Подраздел]],H949),"",CONCATENATE(IF(ISBLANK(Таблица1[[#This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Row],[Подраздел]],H951),"",CONCATENATE("[/LIST]",IF(ISBLANK(Таблица1[[#This Row],[Подраздел]]),"","[/SPOILER]"),IF(AND(NOT(EXACT(Таблица1[[#This Row],[Раздел]],G951)),$D$12),"[/SPOILER]",)))))</f>
        <v>[*][B][COLOR=Silver][FRW][/COLOR][/B] [URL=http://promebelclub.ru/forum/showthread.php?p=188517&amp;postcount=481]Гайка ERICSONA (NE M6 B) [/URL]</v>
      </c>
      <c r="L950" s="33">
        <f>LEN(Таблица1[[#This Row],[Код]])</f>
        <v>141</v>
      </c>
    </row>
    <row r="951" spans="1:12" x14ac:dyDescent="0.25">
      <c r="A951" s="18" t="str">
        <f>IF(OR(AND(Таблица1[[#This Row],[ID сообщения]]=B950,Таблица1[[#This Row],[№ в теме]]=C950),AND(NOT(Таблица1[[#This Row],[ID сообщения]]=B950),NOT(Таблица1[[#This Row],[№ в теме]]=C950))),"",FALSE)</f>
        <v/>
      </c>
      <c r="B951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51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51" s="52" t="s">
        <v>267</v>
      </c>
      <c r="E951" s="33" t="s">
        <v>1713</v>
      </c>
      <c r="F951" s="46" t="s">
        <v>1093</v>
      </c>
      <c r="G951" s="33" t="s">
        <v>89</v>
      </c>
      <c r="H951" s="44" t="s">
        <v>147</v>
      </c>
      <c r="I951" s="45" t="s">
        <v>1065</v>
      </c>
      <c r="J951" s="46" t="s">
        <v>471</v>
      </c>
      <c r="K9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Row],[Раздел]],G950)),$D$12),CONCATENATE("[SPOILER=",Таблица1[[#This Row],[Раздел]],"]"),""),IF(EXACT(Таблица1[[#This Row],[Подраздел]],H950),"",CONCATENATE(IF(ISBLANK(Таблица1[[#This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Row],[Подраздел]],H952),"",CONCATENATE("[/LIST]",IF(ISBLANK(Таблица1[[#This Row],[Подраздел]]),"","[/SPOILER]"),IF(AND(NOT(EXACT(Таблица1[[#This Row],[Раздел]],G952)),$D$12),"[/SPOILER]",)))))</f>
        <v>[*][B][COLOR=Silver][FRW][/COLOR][/B] [URL=http://promebelclub.ru/forum/showthread.php?p=184827&amp;postcount=475]Гайка ERICSONA M5, Marcopol [/URL]</v>
      </c>
      <c r="L951" s="33">
        <f>LEN(Таблица1[[#This Row],[Код]])</f>
        <v>144</v>
      </c>
    </row>
    <row r="952" spans="1:12" x14ac:dyDescent="0.25">
      <c r="A952" s="18" t="str">
        <f>IF(OR(AND(Таблица1[[#This Row],[ID сообщения]]=B951,Таблица1[[#This Row],[№ в теме]]=C951),AND(NOT(Таблица1[[#This Row],[ID сообщения]]=B951),NOT(Таблица1[[#This Row],[№ в теме]]=C951))),"",FALSE)</f>
        <v/>
      </c>
      <c r="B952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52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52" s="52" t="s">
        <v>256</v>
      </c>
      <c r="E952" s="33" t="s">
        <v>1713</v>
      </c>
      <c r="F952" s="46" t="s">
        <v>1093</v>
      </c>
      <c r="G952" s="33" t="s">
        <v>89</v>
      </c>
      <c r="H952" s="44" t="s">
        <v>147</v>
      </c>
      <c r="I952" s="45" t="s">
        <v>1065</v>
      </c>
      <c r="J952" s="46" t="s">
        <v>471</v>
      </c>
      <c r="K9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Row],[Раздел]],G951)),$D$12),CONCATENATE("[SPOILER=",Таблица1[[#This Row],[Раздел]],"]"),""),IF(EXACT(Таблица1[[#This Row],[Подраздел]],H951),"",CONCATENATE(IF(ISBLANK(Таблица1[[#This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Row],[Подраздел]],H953),"",CONCATENATE("[/LIST]",IF(ISBLANK(Таблица1[[#This Row],[Подраздел]]),"","[/SPOILER]"),IF(AND(NOT(EXACT(Таблица1[[#This Row],[Раздел]],G953)),$D$12),"[/SPOILER]",)))))</f>
        <v>[*][B][COLOR=Silver][FRW][/COLOR][/B] [URL=http://promebelclub.ru/forum/showthread.php?p=188517&amp;postcount=481]Гайка ERICSONA M5, Marcopol [/URL]</v>
      </c>
      <c r="L952" s="33">
        <f>LEN(Таблица1[[#This Row],[Код]])</f>
        <v>144</v>
      </c>
    </row>
    <row r="953" spans="1:12" x14ac:dyDescent="0.25">
      <c r="A953" s="18" t="str">
        <f>IF(OR(AND(Таблица1[[#This Row],[ID сообщения]]=B952,Таблица1[[#This Row],[№ в теме]]=C952),AND(NOT(Таблица1[[#This Row],[ID сообщения]]=B952),NOT(Таблица1[[#This Row],[№ в теме]]=C952))),"",FALSE)</f>
        <v/>
      </c>
      <c r="B953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53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53" s="52" t="s">
        <v>267</v>
      </c>
      <c r="E953" s="33" t="s">
        <v>1714</v>
      </c>
      <c r="F953" s="46" t="s">
        <v>1093</v>
      </c>
      <c r="G953" s="33" t="s">
        <v>89</v>
      </c>
      <c r="H953" s="44" t="s">
        <v>147</v>
      </c>
      <c r="I953" s="45" t="s">
        <v>1065</v>
      </c>
      <c r="J953" s="46" t="s">
        <v>471</v>
      </c>
      <c r="K9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Row],[Раздел]],G952)),$D$12),CONCATENATE("[SPOILER=",Таблица1[[#This Row],[Раздел]],"]"),""),IF(EXACT(Таблица1[[#This Row],[Подраздел]],H952),"",CONCATENATE(IF(ISBLANK(Таблица1[[#This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Row],[Подраздел]],H954),"",CONCATENATE("[/LIST]",IF(ISBLANK(Таблица1[[#This Row],[Подраздел]]),"","[/SPOILER]"),IF(AND(NOT(EXACT(Таблица1[[#This Row],[Раздел]],G954)),$D$12),"[/SPOILER]",)))))</f>
        <v>[*][B][COLOR=Silver][FRW][/COLOR][/B] [URL=http://promebelclub.ru/forum/showthread.php?p=184827&amp;postcount=475]Гайка ERICSONA M8 цилиндр (SW6 L=16mm) оц NE M8 B [/URL]</v>
      </c>
      <c r="L953" s="33">
        <f>LEN(Таблица1[[#This Row],[Код]])</f>
        <v>166</v>
      </c>
    </row>
    <row r="954" spans="1:12" x14ac:dyDescent="0.25">
      <c r="A954" s="18" t="str">
        <f>IF(OR(AND(Таблица1[[#This Row],[ID сообщения]]=B953,Таблица1[[#This Row],[№ в теме]]=C953),AND(NOT(Таблица1[[#This Row],[ID сообщения]]=B953),NOT(Таблица1[[#This Row],[№ в теме]]=C953))),"",FALSE)</f>
        <v/>
      </c>
      <c r="B954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54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54" s="52" t="s">
        <v>256</v>
      </c>
      <c r="E954" s="33" t="s">
        <v>1714</v>
      </c>
      <c r="F954" s="46" t="s">
        <v>1093</v>
      </c>
      <c r="G954" s="33" t="s">
        <v>89</v>
      </c>
      <c r="H954" s="44" t="s">
        <v>147</v>
      </c>
      <c r="I954" s="45" t="s">
        <v>1065</v>
      </c>
      <c r="J954" s="46" t="s">
        <v>471</v>
      </c>
      <c r="K9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Row],[Раздел]],G953)),$D$12),CONCATENATE("[SPOILER=",Таблица1[[#This Row],[Раздел]],"]"),""),IF(EXACT(Таблица1[[#This Row],[Подраздел]],H953),"",CONCATENATE(IF(ISBLANK(Таблица1[[#This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Row],[Подраздел]],H955),"",CONCATENATE("[/LIST]",IF(ISBLANK(Таблица1[[#This Row],[Подраздел]]),"","[/SPOILER]"),IF(AND(NOT(EXACT(Таблица1[[#This Row],[Раздел]],G955)),$D$12),"[/SPOILER]",)))))</f>
        <v>[*][B][COLOR=Silver][FRW][/COLOR][/B] [URL=http://promebelclub.ru/forum/showthread.php?p=188517&amp;postcount=481]Гайка ERICSONA M8 цилиндр (SW6 L=16mm) оц NE M8 B [/URL]</v>
      </c>
      <c r="L954" s="33">
        <f>LEN(Таблица1[[#This Row],[Код]])</f>
        <v>166</v>
      </c>
    </row>
    <row r="955" spans="1:12" x14ac:dyDescent="0.25">
      <c r="A955" s="18" t="str">
        <f>IF(OR(AND(Таблица1[[#This Row],[ID сообщения]]=B954,Таблица1[[#This Row],[№ в теме]]=C954),AND(NOT(Таблица1[[#This Row],[ID сообщения]]=B954),NOT(Таблица1[[#This Row],[№ в теме]]=C954))),"",FALSE)</f>
        <v/>
      </c>
      <c r="B955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55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55" s="52" t="s">
        <v>267</v>
      </c>
      <c r="E955" s="33" t="s">
        <v>1715</v>
      </c>
      <c r="F955" s="46" t="s">
        <v>1093</v>
      </c>
      <c r="G955" s="33" t="s">
        <v>89</v>
      </c>
      <c r="H955" s="44" t="s">
        <v>147</v>
      </c>
      <c r="I955" s="45" t="s">
        <v>1065</v>
      </c>
      <c r="J955" s="46" t="s">
        <v>471</v>
      </c>
      <c r="K9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Row],[Раздел]],G954)),$D$12),CONCATENATE("[SPOILER=",Таблица1[[#This Row],[Раздел]],"]"),""),IF(EXACT(Таблица1[[#This Row],[Подраздел]],H954),"",CONCATENATE(IF(ISBLANK(Таблица1[[#This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Row],[Подраздел]],H956),"",CONCATENATE("[/LIST]",IF(ISBLANK(Таблица1[[#This Row],[Подраздел]]),"","[/SPOILER]"),IF(AND(NOT(EXACT(Таблица1[[#This Row],[Раздел]],G956)),$D$12),"[/SPOILER]",)))))</f>
        <v>[*][B][COLOR=Silver][FRW][/COLOR][/B] [URL=http://promebelclub.ru/forum/showthread.php?p=184827&amp;postcount=475]Гайка колпачковая M6 NK M6 B [/URL]</v>
      </c>
      <c r="L955" s="33">
        <f>LEN(Таблица1[[#This Row],[Код]])</f>
        <v>145</v>
      </c>
    </row>
    <row r="956" spans="1:12" x14ac:dyDescent="0.25">
      <c r="A956" s="18" t="str">
        <f>IF(OR(AND(Таблица1[[#This Row],[ID сообщения]]=B955,Таблица1[[#This Row],[№ в теме]]=C955),AND(NOT(Таблица1[[#This Row],[ID сообщения]]=B955),NOT(Таблица1[[#This Row],[№ в теме]]=C955))),"",FALSE)</f>
        <v/>
      </c>
      <c r="B956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56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56" s="52" t="s">
        <v>256</v>
      </c>
      <c r="E956" s="33" t="s">
        <v>1715</v>
      </c>
      <c r="F956" s="46" t="s">
        <v>1093</v>
      </c>
      <c r="G956" s="33" t="s">
        <v>89</v>
      </c>
      <c r="H956" s="44" t="s">
        <v>147</v>
      </c>
      <c r="I956" s="45" t="s">
        <v>1065</v>
      </c>
      <c r="J956" s="46" t="s">
        <v>471</v>
      </c>
      <c r="K9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Row],[Раздел]],G955)),$D$12),CONCATENATE("[SPOILER=",Таблица1[[#This Row],[Раздел]],"]"),""),IF(EXACT(Таблица1[[#This Row],[Подраздел]],H955),"",CONCATENATE(IF(ISBLANK(Таблица1[[#This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Row],[Подраздел]],H957),"",CONCATENATE("[/LIST]",IF(ISBLANK(Таблица1[[#This Row],[Подраздел]]),"","[/SPOILER]"),IF(AND(NOT(EXACT(Таблица1[[#This Row],[Раздел]],G957)),$D$12),"[/SPOILER]",)))))</f>
        <v>[*][B][COLOR=Silver][FRW][/COLOR][/B] [URL=http://promebelclub.ru/forum/showthread.php?p=188517&amp;postcount=481]Гайка колпачковая M6 NK M6 B [/URL]</v>
      </c>
      <c r="L956" s="33">
        <f>LEN(Таблица1[[#This Row],[Код]])</f>
        <v>145</v>
      </c>
    </row>
    <row r="957" spans="1:12" x14ac:dyDescent="0.25">
      <c r="A957" s="18" t="str">
        <f>IF(OR(AND(Таблица1[[#This Row],[ID сообщения]]=B956,Таблица1[[#This Row],[№ в теме]]=C956),AND(NOT(Таблица1[[#This Row],[ID сообщения]]=B956),NOT(Таблица1[[#This Row],[№ в теме]]=C956))),"",FALSE)</f>
        <v/>
      </c>
      <c r="B957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57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57" s="52" t="s">
        <v>267</v>
      </c>
      <c r="E957" s="33" t="s">
        <v>1716</v>
      </c>
      <c r="F957" s="46" t="s">
        <v>1093</v>
      </c>
      <c r="G957" s="33" t="s">
        <v>89</v>
      </c>
      <c r="H957" s="44" t="s">
        <v>147</v>
      </c>
      <c r="I957" s="45" t="s">
        <v>1065</v>
      </c>
      <c r="J957" s="46" t="s">
        <v>471</v>
      </c>
      <c r="K9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Row],[Раздел]],G956)),$D$12),CONCATENATE("[SPOILER=",Таблица1[[#This Row],[Раздел]],"]"),""),IF(EXACT(Таблица1[[#This Row],[Подраздел]],H956),"",CONCATENATE(IF(ISBLANK(Таблица1[[#This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Row],[Подраздел]],H958),"",CONCATENATE("[/LIST]",IF(ISBLANK(Таблица1[[#This Row],[Подраздел]]),"","[/SPOILER]"),IF(AND(NOT(EXACT(Таблица1[[#This Row],[Раздел]],G958)),$D$12),"[/SPOILER]",)))))</f>
        <v>[*][B][COLOR=Silver][FRW][/COLOR][/B] [URL=http://promebelclub.ru/forum/showthread.php?p=184827&amp;postcount=475]Дюбель 10 [/URL]</v>
      </c>
      <c r="L957" s="33">
        <f>LEN(Таблица1[[#This Row],[Код]])</f>
        <v>126</v>
      </c>
    </row>
    <row r="958" spans="1:12" x14ac:dyDescent="0.25">
      <c r="A958" s="18" t="str">
        <f>IF(OR(AND(Таблица1[[#This Row],[ID сообщения]]=B957,Таблица1[[#This Row],[№ в теме]]=C957),AND(NOT(Таблица1[[#This Row],[ID сообщения]]=B957),NOT(Таблица1[[#This Row],[№ в теме]]=C957))),"",FALSE)</f>
        <v/>
      </c>
      <c r="B958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58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58" s="52" t="s">
        <v>267</v>
      </c>
      <c r="E958" s="33" t="s">
        <v>1717</v>
      </c>
      <c r="F958" s="46" t="s">
        <v>1093</v>
      </c>
      <c r="G958" s="33" t="s">
        <v>89</v>
      </c>
      <c r="H958" s="44" t="s">
        <v>147</v>
      </c>
      <c r="I958" s="45" t="s">
        <v>1065</v>
      </c>
      <c r="J958" s="46" t="s">
        <v>471</v>
      </c>
      <c r="K9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Row],[Раздел]],G957)),$D$12),CONCATENATE("[SPOILER=",Таблица1[[#This Row],[Раздел]],"]"),""),IF(EXACT(Таблица1[[#This Row],[Подраздел]],H957),"",CONCATENATE(IF(ISBLANK(Таблица1[[#This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Row],[Подраздел]],H959),"",CONCATENATE("[/LIST]",IF(ISBLANK(Таблица1[[#This Row],[Подраздел]]),"","[/SPOILER]"),IF(AND(NOT(EXACT(Таблица1[[#This Row],[Раздел]],G959)),$D$12),"[/SPOILER]",)))))</f>
        <v>[*][B][COLOR=Silver][FRW][/COLOR][/B] [URL=http://promebelclub.ru/forum/showthread.php?p=184827&amp;postcount=475]Дюбель 6 [/URL]</v>
      </c>
      <c r="L958" s="33">
        <f>LEN(Таблица1[[#This Row],[Код]])</f>
        <v>125</v>
      </c>
    </row>
    <row r="959" spans="1:12" x14ac:dyDescent="0.25">
      <c r="A959" s="18" t="str">
        <f>IF(OR(AND(Таблица1[[#This Row],[ID сообщения]]=B958,Таблица1[[#This Row],[№ в теме]]=C958),AND(NOT(Таблица1[[#This Row],[ID сообщения]]=B958),NOT(Таблица1[[#This Row],[№ в теме]]=C958))),"",FALSE)</f>
        <v/>
      </c>
      <c r="B959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59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59" s="52" t="s">
        <v>267</v>
      </c>
      <c r="E959" s="33" t="s">
        <v>1718</v>
      </c>
      <c r="F959" s="46" t="s">
        <v>1093</v>
      </c>
      <c r="G959" s="33" t="s">
        <v>89</v>
      </c>
      <c r="H959" s="44" t="s">
        <v>147</v>
      </c>
      <c r="I959" s="45" t="s">
        <v>1065</v>
      </c>
      <c r="J959" s="46" t="s">
        <v>471</v>
      </c>
      <c r="K9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Row],[Раздел]],G958)),$D$12),CONCATENATE("[SPOILER=",Таблица1[[#This Row],[Раздел]],"]"),""),IF(EXACT(Таблица1[[#This Row],[Подраздел]],H958),"",CONCATENATE(IF(ISBLANK(Таблица1[[#This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Row],[Подраздел]],H960),"",CONCATENATE("[/LIST]",IF(ISBLANK(Таблица1[[#This Row],[Подраздел]]),"","[/SPOILER]"),IF(AND(NOT(EXACT(Таблица1[[#This Row],[Раздел]],G960)),$D$12),"[/SPOILER]",)))))</f>
        <v>[*][B][COLOR=Silver][FRW][/COLOR][/B] [URL=http://promebelclub.ru/forum/showthread.php?p=184827&amp;postcount=475]Дюбель 8 [/URL]</v>
      </c>
      <c r="L959" s="33">
        <f>LEN(Таблица1[[#This Row],[Код]])</f>
        <v>125</v>
      </c>
    </row>
    <row r="960" spans="1:12" x14ac:dyDescent="0.25">
      <c r="A960" s="18" t="str">
        <f>IF(OR(AND(Таблица1[[#This Row],[ID сообщения]]=B959,Таблица1[[#This Row],[№ в теме]]=C959),AND(NOT(Таблица1[[#This Row],[ID сообщения]]=B959),NOT(Таблица1[[#This Row],[№ в теме]]=C959))),"",FALSE)</f>
        <v/>
      </c>
      <c r="B960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60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60" s="52" t="s">
        <v>267</v>
      </c>
      <c r="E960" s="33" t="s">
        <v>1719</v>
      </c>
      <c r="F960" s="46" t="s">
        <v>1093</v>
      </c>
      <c r="G960" s="33" t="s">
        <v>89</v>
      </c>
      <c r="H960" s="44" t="s">
        <v>147</v>
      </c>
      <c r="I960" s="45" t="s">
        <v>1065</v>
      </c>
      <c r="J960" s="46" t="s">
        <v>471</v>
      </c>
      <c r="K9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Row],[Раздел]],G959)),$D$12),CONCATENATE("[SPOILER=",Таблица1[[#This Row],[Раздел]],"]"),""),IF(EXACT(Таблица1[[#This Row],[Подраздел]],H959),"",CONCATENATE(IF(ISBLANK(Таблица1[[#This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Row],[Подраздел]],H961),"",CONCATENATE("[/LIST]",IF(ISBLANK(Таблица1[[#This Row],[Подраздел]]),"","[/SPOILER]"),IF(AND(NOT(EXACT(Таблица1[[#This Row],[Раздел]],G961)),$D$12),"[/SPOILER]",)))))</f>
        <v>[*][B][COLOR=Silver][FRW][/COLOR][/B] [URL=http://promebelclub.ru/forum/showthread.php?p=184827&amp;postcount=475]Дюбель ГК Молли железн [/URL]</v>
      </c>
      <c r="L960" s="33">
        <f>LEN(Таблица1[[#This Row],[Код]])</f>
        <v>139</v>
      </c>
    </row>
    <row r="961" spans="1:12" x14ac:dyDescent="0.25">
      <c r="A961" s="18" t="str">
        <f>IF(OR(AND(Таблица1[[#This Row],[ID сообщения]]=B960,Таблица1[[#This Row],[№ в теме]]=C960),AND(NOT(Таблица1[[#This Row],[ID сообщения]]=B960),NOT(Таблица1[[#This Row],[№ в теме]]=C960))),"",FALSE)</f>
        <v/>
      </c>
      <c r="B961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61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61" s="52" t="s">
        <v>267</v>
      </c>
      <c r="E961" s="33" t="s">
        <v>1720</v>
      </c>
      <c r="F961" s="46" t="s">
        <v>1093</v>
      </c>
      <c r="G961" s="33" t="s">
        <v>89</v>
      </c>
      <c r="H961" s="44" t="s">
        <v>147</v>
      </c>
      <c r="I961" s="45" t="s">
        <v>1065</v>
      </c>
      <c r="J961" s="46" t="s">
        <v>471</v>
      </c>
      <c r="K9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Row],[Раздел]],G960)),$D$12),CONCATENATE("[SPOILER=",Таблица1[[#This Row],[Раздел]],"]"),""),IF(EXACT(Таблица1[[#This Row],[Подраздел]],H960),"",CONCATENATE(IF(ISBLANK(Таблица1[[#This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Row],[Подраздел]],H962),"",CONCATENATE("[/LIST]",IF(ISBLANK(Таблица1[[#This Row],[Подраздел]]),"","[/SPOILER]"),IF(AND(NOT(EXACT(Таблица1[[#This Row],[Раздел]],G962)),$D$12),"[/SPOILER]",)))))</f>
        <v>[*][B][COLOR=Silver][FRW][/COLOR][/B] [URL=http://promebelclub.ru/forum/showthread.php?p=184827&amp;postcount=475]Дюбель ГК Молли пласт [/URL]</v>
      </c>
      <c r="L961" s="33">
        <f>LEN(Таблица1[[#This Row],[Код]])</f>
        <v>138</v>
      </c>
    </row>
    <row r="962" spans="1:12" x14ac:dyDescent="0.25">
      <c r="A962" s="25" t="str">
        <f>IF(OR(AND(Таблица1[[#This Row],[ID сообщения]]=B961,Таблица1[[#This Row],[№ в теме]]=C961),AND(NOT(Таблица1[[#This Row],[ID сообщения]]=B961),NOT(Таблица1[[#This Row],[№ в теме]]=C961))),"",FALSE)</f>
        <v/>
      </c>
      <c r="B962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62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62" s="54" t="s">
        <v>881</v>
      </c>
      <c r="E962" s="48" t="s">
        <v>1721</v>
      </c>
      <c r="F962" s="65" t="s">
        <v>1094</v>
      </c>
      <c r="G962" s="49" t="s">
        <v>89</v>
      </c>
      <c r="H962" s="44" t="s">
        <v>147</v>
      </c>
      <c r="I962" s="45" t="s">
        <v>1065</v>
      </c>
      <c r="J962" s="50" t="s">
        <v>471</v>
      </c>
      <c r="K9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Row],[Раздел]],G961)),$D$12),CONCATENATE("[SPOILER=",Таблица1[[#This Row],[Раздел]],"]"),""),IF(EXACT(Таблица1[[#This Row],[Подраздел]],H961),"",CONCATENATE(IF(ISBLANK(Таблица1[[#This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Row],[Подраздел]],H963),"",CONCATENATE("[/LIST]",IF(ISBLANK(Таблица1[[#This Row],[Подраздел]]),"","[/SPOILER]"),IF(AND(NOT(EXACT(Таблица1[[#This Row],[Раздел]],G963)),$D$12),"[/SPOILER]",)))))</f>
        <v>[*][B][COLOR=Black][LDW][/COLOR][/B] [URL=http://promebelclub.ru/forum/showthread.php?p=129373&amp;postcount=358]Евровинт d-5мм h-17мм [/URL]</v>
      </c>
      <c r="L962" s="33">
        <f>LEN(Таблица1[[#This Row],[Код]])</f>
        <v>137</v>
      </c>
    </row>
    <row r="963" spans="1:12" x14ac:dyDescent="0.25">
      <c r="A963" s="25" t="str">
        <f>IF(OR(AND(Таблица1[[#This Row],[ID сообщения]]=B962,Таблица1[[#This Row],[№ в теме]]=C962),AND(NOT(Таблица1[[#This Row],[ID сообщения]]=B962),NOT(Таблица1[[#This Row],[№ в теме]]=C962))),"",FALSE)</f>
        <v/>
      </c>
      <c r="B963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63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63" s="54" t="s">
        <v>881</v>
      </c>
      <c r="E963" s="48" t="s">
        <v>1722</v>
      </c>
      <c r="F963" s="65" t="s">
        <v>1094</v>
      </c>
      <c r="G963" s="49" t="s">
        <v>89</v>
      </c>
      <c r="H963" s="44" t="s">
        <v>147</v>
      </c>
      <c r="I963" s="45" t="s">
        <v>1065</v>
      </c>
      <c r="J963" s="23" t="s">
        <v>1065</v>
      </c>
      <c r="K9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Row],[Раздел]],G962)),$D$12),CONCATENATE("[SPOILER=",Таблица1[[#This Row],[Раздел]],"]"),""),IF(EXACT(Таблица1[[#This Row],[Подраздел]],H962),"",CONCATENATE(IF(ISBLANK(Таблица1[[#This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Row],[Подраздел]],H964),"",CONCATENATE("[/LIST]",IF(ISBLANK(Таблица1[[#This Row],[Подраздел]]),"","[/SPOILER]"),IF(AND(NOT(EXACT(Таблица1[[#This Row],[Раздел]],G964)),$D$12),"[/SPOILER]",)))))</f>
        <v>[*][B][COLOR=Black][LDW][/COLOR][/B] [URL=http://promebelclub.ru/forum/showthread.php?p=129373&amp;postcount=358]Евровинт для петли 5х15мм [/URL]</v>
      </c>
      <c r="L963" s="33">
        <f>LEN(Таблица1[[#This Row],[Код]])</f>
        <v>141</v>
      </c>
    </row>
    <row r="964" spans="1:12" x14ac:dyDescent="0.25">
      <c r="A964" s="73" t="str">
        <f>IF(OR(AND(Таблица1[[#This Row],[ID сообщения]]=B963,Таблица1[[#This Row],[№ в теме]]=C963),AND(NOT(Таблица1[[#This Row],[ID сообщения]]=B963),NOT(Таблица1[[#This Row],[№ в теме]]=C963))),"",FALSE)</f>
        <v/>
      </c>
      <c r="B964" s="33">
        <f>1*MID(Таблица1[[#This Row],[Ссылка]],FIND("=",Таблица1[[#This Row],[Ссылка]])+1,FIND("&amp;",Таблица1[[#This Row],[Ссылка]])-FIND("=",Таблица1[[#This Row],[Ссылка]])-1)</f>
        <v>314185</v>
      </c>
      <c r="C964" s="33">
        <f>1*MID(Таблица1[[#This Row],[Ссылка]],FIND("&amp;",Таблица1[[#This Row],[Ссылка]])+11,LEN(Таблица1[[#This Row],[Ссылка]])-FIND("&amp;",Таблица1[[#This Row],[Ссылка]])+10)</f>
        <v>836</v>
      </c>
      <c r="D964" s="53" t="s">
        <v>146</v>
      </c>
      <c r="E964" s="33" t="s">
        <v>1986</v>
      </c>
      <c r="F964" s="46" t="s">
        <v>1096</v>
      </c>
      <c r="G964" s="47" t="s">
        <v>89</v>
      </c>
      <c r="H964" s="33" t="s">
        <v>147</v>
      </c>
      <c r="I964" s="45" t="s">
        <v>1065</v>
      </c>
      <c r="J964" s="23" t="s">
        <v>1065</v>
      </c>
      <c r="K9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Row],[Раздел]],G963)),$D$12),CONCATENATE("[SPOILER=",Таблица1[[#This Row],[Раздел]],"]"),""),IF(EXACT(Таблица1[[#This Row],[Подраздел]],H963),"",CONCATENATE(IF(ISBLANK(Таблица1[[#This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Row],[Подраздел]],H965),"",CONCATENATE("[/LIST]",IF(ISBLANK(Таблица1[[#This Row],[Подраздел]]),"","[/SPOILER]"),IF(AND(NOT(EXACT(Таблица1[[#This Row],[Раздел]],G965)),$D$12),"[/SPOILER]",)))))</f>
        <v>[*][B][COLOR=DeepSkyBlue][FR3D][/COLOR][/B] [URL=http://promebelclub.ru/forum/showthread.php?p=314185&amp;postcount=836]Евровинт, эксц. стяжка, эксц. стяжка двойная [/URL]</v>
      </c>
      <c r="L964" s="33">
        <f>LEN(Таблица1[[#This Row],[Код]])</f>
        <v>167</v>
      </c>
    </row>
    <row r="965" spans="1:12" x14ac:dyDescent="0.25">
      <c r="A965" s="25" t="str">
        <f>IF(OR(AND(Таблица1[[#This Row],[ID сообщения]]=B964,Таблица1[[#This Row],[№ в теме]]=C964),AND(NOT(Таблица1[[#This Row],[ID сообщения]]=B964),NOT(Таблица1[[#This Row],[№ в теме]]=C964))),"",FALSE)</f>
        <v/>
      </c>
      <c r="B965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65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65" s="54" t="s">
        <v>881</v>
      </c>
      <c r="E965" s="48" t="s">
        <v>1723</v>
      </c>
      <c r="F965" s="65" t="s">
        <v>1094</v>
      </c>
      <c r="G965" s="49" t="s">
        <v>89</v>
      </c>
      <c r="H965" s="44" t="s">
        <v>147</v>
      </c>
      <c r="I965" s="45" t="s">
        <v>1065</v>
      </c>
      <c r="J965" s="23" t="s">
        <v>1065</v>
      </c>
      <c r="K9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Row],[Раздел]],G964)),$D$12),CONCATENATE("[SPOILER=",Таблица1[[#This Row],[Раздел]],"]"),""),IF(EXACT(Таблица1[[#This Row],[Подраздел]],H964),"",CONCATENATE(IF(ISBLANK(Таблица1[[#This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Row],[Подраздел]],H966),"",CONCATENATE("[/LIST]",IF(ISBLANK(Таблица1[[#This Row],[Подраздел]]),"","[/SPOILER]"),IF(AND(NOT(EXACT(Таблица1[[#This Row],[Раздел]],G966)),$D$12),"[/SPOILER]",)))))</f>
        <v>[*][B][COLOR=Black][LDW][/COLOR][/B] [URL=http://promebelclub.ru/forum/showthread.php?p=129373&amp;postcount=358]Ключ для стяжки директа [/URL]</v>
      </c>
      <c r="L965" s="33">
        <f>LEN(Таблица1[[#This Row],[Код]])</f>
        <v>139</v>
      </c>
    </row>
    <row r="966" spans="1:12" x14ac:dyDescent="0.25">
      <c r="A966" s="18" t="str">
        <f>IF(OR(AND(Таблица1[[#This Row],[ID сообщения]]=B965,Таблица1[[#This Row],[№ в теме]]=C965),AND(NOT(Таблица1[[#This Row],[ID сообщения]]=B965),NOT(Таблица1[[#This Row],[№ в теме]]=C965))),"",FALSE)</f>
        <v/>
      </c>
      <c r="B966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966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966" s="52" t="s">
        <v>793</v>
      </c>
      <c r="E966" s="33" t="s">
        <v>1724</v>
      </c>
      <c r="F966" s="46" t="s">
        <v>1093</v>
      </c>
      <c r="G966" s="33" t="s">
        <v>89</v>
      </c>
      <c r="H966" s="33" t="s">
        <v>147</v>
      </c>
      <c r="I966" s="45" t="s">
        <v>1065</v>
      </c>
      <c r="J966" s="46" t="s">
        <v>471</v>
      </c>
      <c r="K9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Row],[Раздел]],G965)),$D$12),CONCATENATE("[SPOILER=",Таблица1[[#This Row],[Раздел]],"]"),""),IF(EXACT(Таблица1[[#This Row],[Подраздел]],H965),"",CONCATENATE(IF(ISBLANK(Таблица1[[#This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Row],[Подраздел]],H967),"",CONCATENATE("[/LIST]",IF(ISBLANK(Таблица1[[#This Row],[Подраздел]]),"","[/SPOILER]"),IF(AND(NOT(EXACT(Таблица1[[#This Row],[Раздел]],G967)),$D$12),"[/SPOILER]",)))))</f>
        <v>[*][B][COLOR=Silver][FRW][/COLOR][/B] [URL=http://promebelclub.ru/forum/showthread.php?p=7828&amp;postcount=46]Консоль 120, 240 [/URL]</v>
      </c>
      <c r="L966" s="33">
        <f>LEN(Таблица1[[#This Row],[Код]])</f>
        <v>130</v>
      </c>
    </row>
    <row r="967" spans="1:12" x14ac:dyDescent="0.25">
      <c r="A967" s="18" t="str">
        <f>IF(OR(AND(Таблица1[[#This Row],[ID сообщения]]=B966,Таблица1[[#This Row],[№ в теме]]=C966),AND(NOT(Таблица1[[#This Row],[ID сообщения]]=B966),NOT(Таблица1[[#This Row],[№ в теме]]=C966))),"",FALSE)</f>
        <v/>
      </c>
      <c r="B967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67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67" s="52" t="s">
        <v>267</v>
      </c>
      <c r="E967" s="33" t="s">
        <v>1725</v>
      </c>
      <c r="F967" s="46" t="s">
        <v>1093</v>
      </c>
      <c r="G967" s="33" t="s">
        <v>89</v>
      </c>
      <c r="H967" s="44" t="s">
        <v>147</v>
      </c>
      <c r="I967" s="45" t="s">
        <v>1065</v>
      </c>
      <c r="J967" s="46" t="s">
        <v>471</v>
      </c>
      <c r="K9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Row],[Раздел]],G966)),$D$12),CONCATENATE("[SPOILER=",Таблица1[[#This Row],[Раздел]],"]"),""),IF(EXACT(Таблица1[[#This Row],[Подраздел]],H966),"",CONCATENATE(IF(ISBLANK(Таблица1[[#This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Row],[Подраздел]],H968),"",CONCATENATE("[/LIST]",IF(ISBLANK(Таблица1[[#This Row],[Подраздел]]),"","[/SPOILER]"),IF(AND(NOT(EXACT(Таблица1[[#This Row],[Раздел]],G968)),$D$12),"[/SPOILER]",)))))</f>
        <v>[*][B][COLOR=Silver][FRW][/COLOR][/B] [URL=http://promebelclub.ru/forum/showthread.php?p=184827&amp;postcount=475]Конфирмат 7х50 [/URL]</v>
      </c>
      <c r="L967" s="33">
        <f>LEN(Таблица1[[#This Row],[Код]])</f>
        <v>131</v>
      </c>
    </row>
    <row r="968" spans="1:12" x14ac:dyDescent="0.25">
      <c r="A968" s="18" t="str">
        <f>IF(OR(AND(Таблица1[[#This Row],[ID сообщения]]=B967,Таблица1[[#This Row],[№ в теме]]=C967),AND(NOT(Таблица1[[#This Row],[ID сообщения]]=B967),NOT(Таблица1[[#This Row],[№ в теме]]=C967))),"",FALSE)</f>
        <v/>
      </c>
      <c r="B968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68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68" s="52" t="s">
        <v>267</v>
      </c>
      <c r="E968" s="33" t="s">
        <v>1726</v>
      </c>
      <c r="F968" s="46" t="s">
        <v>1093</v>
      </c>
      <c r="G968" s="33" t="s">
        <v>89</v>
      </c>
      <c r="H968" s="44" t="s">
        <v>147</v>
      </c>
      <c r="I968" s="45" t="s">
        <v>1065</v>
      </c>
      <c r="J968" s="46" t="s">
        <v>471</v>
      </c>
      <c r="K9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Row],[Раздел]],G967)),$D$12),CONCATENATE("[SPOILER=",Таблица1[[#This Row],[Раздел]],"]"),""),IF(EXACT(Таблица1[[#This Row],[Подраздел]],H967),"",CONCATENATE(IF(ISBLANK(Таблица1[[#This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Row],[Подраздел]],H969),"",CONCATENATE("[/LIST]",IF(ISBLANK(Таблица1[[#This Row],[Подраздел]]),"","[/SPOILER]"),IF(AND(NOT(EXACT(Таблица1[[#This Row],[Раздел]],G969)),$D$12),"[/SPOILER]",)))))</f>
        <v>[*][B][COLOR=Silver][FRW][/COLOR][/B] [URL=http://promebelclub.ru/forum/showthread.php?p=184827&amp;postcount=475]Конфирмат d-8мм h-50мм [/URL]</v>
      </c>
      <c r="L968" s="33">
        <f>LEN(Таблица1[[#This Row],[Код]])</f>
        <v>139</v>
      </c>
    </row>
    <row r="969" spans="1:12" x14ac:dyDescent="0.25">
      <c r="A969" s="18" t="str">
        <f>IF(OR(AND(Таблица1[[#This Row],[ID сообщения]]=B968,Таблица1[[#This Row],[№ в теме]]=C968),AND(NOT(Таблица1[[#This Row],[ID сообщения]]=B968),NOT(Таблица1[[#This Row],[№ в теме]]=C968))),"",FALSE)</f>
        <v/>
      </c>
      <c r="B969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969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969" s="52" t="s">
        <v>341</v>
      </c>
      <c r="E969" s="33" t="s">
        <v>382</v>
      </c>
      <c r="F969" s="46"/>
      <c r="G969" s="33" t="s">
        <v>89</v>
      </c>
      <c r="H969" s="44" t="s">
        <v>147</v>
      </c>
      <c r="I969" s="45" t="s">
        <v>1065</v>
      </c>
      <c r="J969" s="23" t="s">
        <v>1065</v>
      </c>
      <c r="K9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Row],[Раздел]],G968)),$D$12),CONCATENATE("[SPOILER=",Таблица1[[#This Row],[Раздел]],"]"),""),IF(EXACT(Таблица1[[#This Row],[Подраздел]],H968),"",CONCATENATE(IF(ISBLANK(Таблица1[[#This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Row],[Подраздел]],H970),"",CONCATENATE("[/LIST]",IF(ISBLANK(Таблица1[[#This Row],[Подраздел]]),"","[/SPOILER]"),IF(AND(NOT(EXACT(Таблица1[[#This Row],[Раздел]],G970)),$D$12),"[/SPOILER]",)))))</f>
        <v>[*][URL=http://promebelclub.ru/forum/showthread.php?p=55385&amp;postcount=217]Конфирмат Д6,3х50 шестигр,оцинк[/URL]</v>
      </c>
      <c r="L969" s="33">
        <f>LEN(Таблица1[[#This Row],[Код]])</f>
        <v>111</v>
      </c>
    </row>
    <row r="970" spans="1:12" x14ac:dyDescent="0.25">
      <c r="A970" s="18" t="str">
        <f>IF(OR(AND(Таблица1[[#This Row],[ID сообщения]]=B969,Таблица1[[#This Row],[№ в теме]]=C969),AND(NOT(Таблица1[[#This Row],[ID сообщения]]=B969),NOT(Таблица1[[#This Row],[№ в теме]]=C969))),"",FALSE)</f>
        <v/>
      </c>
      <c r="B97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97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970" s="52" t="s">
        <v>341</v>
      </c>
      <c r="E970" s="33" t="s">
        <v>389</v>
      </c>
      <c r="F970" s="46"/>
      <c r="G970" s="33" t="s">
        <v>89</v>
      </c>
      <c r="H970" s="44" t="s">
        <v>147</v>
      </c>
      <c r="I970" s="45" t="s">
        <v>1065</v>
      </c>
      <c r="J970" s="23" t="s">
        <v>1065</v>
      </c>
      <c r="K9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Row],[Раздел]],G969)),$D$12),CONCATENATE("[SPOILER=",Таблица1[[#This Row],[Раздел]],"]"),""),IF(EXACT(Таблица1[[#This Row],[Подраздел]],H969),"",CONCATENATE(IF(ISBLANK(Таблица1[[#This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Row],[Подраздел]],H971),"",CONCATENATE("[/LIST]",IF(ISBLANK(Таблица1[[#This Row],[Подраздел]]),"","[/SPOILER]"),IF(AND(NOT(EXACT(Таблица1[[#This Row],[Раздел]],G971)),$D$12),"[/SPOILER]",)))))</f>
        <v>[*][URL=http://promebelclub.ru/forum/showthread.php?p=55385&amp;postcount=217]Конфирмат Д6,3х70 сверху[/URL]</v>
      </c>
      <c r="L970" s="33">
        <f>LEN(Таблица1[[#This Row],[Код]])</f>
        <v>104</v>
      </c>
    </row>
    <row r="971" spans="1:12" x14ac:dyDescent="0.25">
      <c r="A971" s="18" t="str">
        <f>IF(OR(AND(Таблица1[[#This Row],[ID сообщения]]=B970,Таблица1[[#This Row],[№ в теме]]=C970),AND(NOT(Таблица1[[#This Row],[ID сообщения]]=B970),NOT(Таблица1[[#This Row],[№ в теме]]=C970))),"",FALSE)</f>
        <v/>
      </c>
      <c r="B971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971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971" s="52" t="s">
        <v>341</v>
      </c>
      <c r="E971" s="33" t="s">
        <v>388</v>
      </c>
      <c r="F971" s="46"/>
      <c r="G971" s="33" t="s">
        <v>89</v>
      </c>
      <c r="H971" s="44" t="s">
        <v>147</v>
      </c>
      <c r="I971" s="45" t="s">
        <v>1065</v>
      </c>
      <c r="J971" s="23" t="s">
        <v>1065</v>
      </c>
      <c r="K9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Row],[Раздел]],G970)),$D$12),CONCATENATE("[SPOILER=",Таблица1[[#This Row],[Раздел]],"]"),""),IF(EXACT(Таблица1[[#This Row],[Подраздел]],H970),"",CONCATENATE(IF(ISBLANK(Таблица1[[#This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Row],[Подраздел]],H972),"",CONCATENATE("[/LIST]",IF(ISBLANK(Таблица1[[#This Row],[Подраздел]]),"","[/SPOILER]"),IF(AND(NOT(EXACT(Таблица1[[#This Row],[Раздел]],G972)),$D$12),"[/SPOILER]",)))))</f>
        <v>[*][URL=http://promebelclub.ru/forum/showthread.php?p=55385&amp;postcount=217]Конфирмат Д6,3х70 снизу[/URL]</v>
      </c>
      <c r="L971" s="33">
        <f>LEN(Таблица1[[#This Row],[Код]])</f>
        <v>103</v>
      </c>
    </row>
    <row r="972" spans="1:12" x14ac:dyDescent="0.25">
      <c r="A972" s="18" t="str">
        <f>IF(OR(AND(Таблица1[[#This Row],[ID сообщения]]=B971,Таблица1[[#This Row],[№ в теме]]=C971),AND(NOT(Таблица1[[#This Row],[ID сообщения]]=B971),NOT(Таблица1[[#This Row],[№ в теме]]=C971))),"",FALSE)</f>
        <v/>
      </c>
      <c r="B972" s="30">
        <f>1*MID(Таблица1[[#This Row],[Ссылка]],FIND("=",Таблица1[[#This Row],[Ссылка]])+1,FIND("&amp;",Таблица1[[#This Row],[Ссылка]])-FIND("=",Таблица1[[#This Row],[Ссылка]])-1)</f>
        <v>53528</v>
      </c>
      <c r="C972" s="30">
        <f>1*MID(Таблица1[[#This Row],[Ссылка]],FIND("&amp;",Таблица1[[#This Row],[Ссылка]])+11,LEN(Таблица1[[#This Row],[Ссылка]])-FIND("&amp;",Таблица1[[#This Row],[Ссылка]])+10)</f>
        <v>202</v>
      </c>
      <c r="D972" s="52" t="s">
        <v>470</v>
      </c>
      <c r="E972" s="33" t="s">
        <v>1052</v>
      </c>
      <c r="F972" s="46"/>
      <c r="G972" s="33" t="s">
        <v>89</v>
      </c>
      <c r="H972" s="33" t="s">
        <v>147</v>
      </c>
      <c r="I972" s="45" t="s">
        <v>1065</v>
      </c>
      <c r="J972" s="46" t="s">
        <v>471</v>
      </c>
      <c r="K9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Row],[Раздел]],G971)),$D$12),CONCATENATE("[SPOILER=",Таблица1[[#This Row],[Раздел]],"]"),""),IF(EXACT(Таблица1[[#This Row],[Подраздел]],H971),"",CONCATENATE(IF(ISBLANK(Таблица1[[#This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Row],[Подраздел]],H973),"",CONCATENATE("[/LIST]",IF(ISBLANK(Таблица1[[#This Row],[Подраздел]]),"","[/SPOILER]"),IF(AND(NOT(EXACT(Таблица1[[#This Row],[Раздел]],G973)),$D$12),"[/SPOILER]",)))))</f>
        <v>[*][URL=http://promebelclub.ru/forum/showthread.php?p=53528&amp;postcount=202]Крепёж "Стронг"[/URL]</v>
      </c>
      <c r="L972" s="33">
        <f>LEN(Таблица1[[#This Row],[Код]])</f>
        <v>95</v>
      </c>
    </row>
    <row r="973" spans="1:12" x14ac:dyDescent="0.25">
      <c r="A973" s="18" t="str">
        <f>IF(OR(AND(Таблица1[[#This Row],[ID сообщения]]=B972,Таблица1[[#This Row],[№ в теме]]=C972),AND(NOT(Таблица1[[#This Row],[ID сообщения]]=B972),NOT(Таблица1[[#This Row],[№ в теме]]=C972))),"",FALSE)</f>
        <v/>
      </c>
      <c r="B973" s="30">
        <f>1*MID(Таблица1[[#This Row],[Ссылка]],FIND("=",Таблица1[[#This Row],[Ссылка]])+1,FIND("&amp;",Таблица1[[#This Row],[Ссылка]])-FIND("=",Таблица1[[#This Row],[Ссылка]])-1)</f>
        <v>51621</v>
      </c>
      <c r="C973" s="30">
        <f>1*MID(Таблица1[[#This Row],[Ссылка]],FIND("&amp;",Таблица1[[#This Row],[Ссылка]])+11,LEN(Таблица1[[#This Row],[Ссылка]])-FIND("&amp;",Таблица1[[#This Row],[Ссылка]])+10)</f>
        <v>194</v>
      </c>
      <c r="D973" s="52" t="s">
        <v>468</v>
      </c>
      <c r="E973" s="33" t="s">
        <v>469</v>
      </c>
      <c r="F973" s="46"/>
      <c r="G973" s="33" t="s">
        <v>89</v>
      </c>
      <c r="H973" s="33" t="s">
        <v>147</v>
      </c>
      <c r="I973" s="45" t="s">
        <v>1065</v>
      </c>
      <c r="J973" s="23" t="s">
        <v>1065</v>
      </c>
      <c r="K9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Row],[Раздел]],G972)),$D$12),CONCATENATE("[SPOILER=",Таблица1[[#This Row],[Раздел]],"]"),""),IF(EXACT(Таблица1[[#This Row],[Подраздел]],H972),"",CONCATENATE(IF(ISBLANK(Таблица1[[#This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Row],[Подраздел]],H974),"",CONCATENATE("[/LIST]",IF(ISBLANK(Таблица1[[#This Row],[Подраздел]]),"","[/SPOILER]"),IF(AND(NOT(EXACT(Таблица1[[#This Row],[Раздел]],G974)),$D$12),"[/SPOILER]",)))))</f>
        <v>[*][URL=http://promebelclub.ru/forum/showthread.php?p=51621&amp;postcount=194]Набор крепёжных элементов[/URL]</v>
      </c>
      <c r="L973" s="33">
        <f>LEN(Таблица1[[#This Row],[Код]])</f>
        <v>105</v>
      </c>
    </row>
    <row r="974" spans="1:12" x14ac:dyDescent="0.25">
      <c r="A974" s="18" t="str">
        <f>IF(OR(AND(Таблица1[[#This Row],[ID сообщения]]=B973,Таблица1[[#This Row],[№ в теме]]=C973),AND(NOT(Таблица1[[#This Row],[ID сообщения]]=B973),NOT(Таблица1[[#This Row],[№ в теме]]=C973))),"",FALSE)</f>
        <v/>
      </c>
      <c r="B974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74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74" s="52" t="s">
        <v>267</v>
      </c>
      <c r="E974" s="33" t="s">
        <v>1727</v>
      </c>
      <c r="F974" s="46" t="s">
        <v>1093</v>
      </c>
      <c r="G974" s="33" t="s">
        <v>89</v>
      </c>
      <c r="H974" s="44" t="s">
        <v>147</v>
      </c>
      <c r="I974" s="45" t="s">
        <v>1065</v>
      </c>
      <c r="J974" s="46" t="s">
        <v>471</v>
      </c>
      <c r="K9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Row],[Раздел]],G973)),$D$12),CONCATENATE("[SPOILER=",Таблица1[[#This Row],[Раздел]],"]"),""),IF(EXACT(Таблица1[[#This Row],[Подраздел]],H973),"",CONCATENATE(IF(ISBLANK(Таблица1[[#This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Row],[Подраздел]],H975),"",CONCATENATE("[/LIST]",IF(ISBLANK(Таблица1[[#This Row],[Подраздел]]),"","[/SPOILER]"),IF(AND(NOT(EXACT(Таблица1[[#This Row],[Раздел]],G975)),$D$12),"[/SPOILER]",)))))</f>
        <v>[*][B][COLOR=Silver][FRW][/COLOR][/B] [URL=http://promebelclub.ru/forum/showthread.php?p=184827&amp;postcount=475]Пластина крепежная 135х55 [/URL]</v>
      </c>
      <c r="L974" s="33">
        <f>LEN(Таблица1[[#This Row],[Код]])</f>
        <v>142</v>
      </c>
    </row>
    <row r="975" spans="1:12" x14ac:dyDescent="0.25">
      <c r="A975" s="25" t="str">
        <f>IF(OR(AND(Таблица1[[#This Row],[ID сообщения]]=B974,Таблица1[[#This Row],[№ в теме]]=C974),AND(NOT(Таблица1[[#This Row],[ID сообщения]]=B974),NOT(Таблица1[[#This Row],[№ в теме]]=C974))),"",FALSE)</f>
        <v/>
      </c>
      <c r="B975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75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75" s="54" t="s">
        <v>881</v>
      </c>
      <c r="E975" s="48" t="s">
        <v>1728</v>
      </c>
      <c r="F975" s="65" t="s">
        <v>1094</v>
      </c>
      <c r="G975" s="49" t="s">
        <v>89</v>
      </c>
      <c r="H975" s="44" t="s">
        <v>147</v>
      </c>
      <c r="I975" s="45" t="s">
        <v>1065</v>
      </c>
      <c r="J975" s="23" t="s">
        <v>1065</v>
      </c>
      <c r="K9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Row],[Раздел]],G974)),$D$12),CONCATENATE("[SPOILER=",Таблица1[[#This Row],[Раздел]],"]"),""),IF(EXACT(Таблица1[[#This Row],[Подраздел]],H974),"",CONCATENATE(IF(ISBLANK(Таблица1[[#This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Row],[Подраздел]],H976),"",CONCATENATE("[/LIST]",IF(ISBLANK(Таблица1[[#This Row],[Подраздел]]),"","[/SPOILER]"),IF(AND(NOT(EXACT(Таблица1[[#This Row],[Раздел]],G976)),$D$12),"[/SPOILER]",)))))</f>
        <v>[*][B][COLOR=Black][LDW][/COLOR][/B] [URL=http://promebelclub.ru/forum/showthread.php?p=129373&amp;postcount=358]Полкодержатель d-5мм h-12мм метал [/URL]</v>
      </c>
      <c r="L975" s="33">
        <f>LEN(Таблица1[[#This Row],[Код]])</f>
        <v>149</v>
      </c>
    </row>
    <row r="976" spans="1:12" x14ac:dyDescent="0.25">
      <c r="A976" s="18" t="str">
        <f>IF(OR(AND(Таблица1[[#This Row],[ID сообщения]]=B975,Таблица1[[#This Row],[№ в теме]]=C975),AND(NOT(Таблица1[[#This Row],[ID сообщения]]=B975),NOT(Таблица1[[#This Row],[№ в теме]]=C975))),"",FALSE)</f>
        <v/>
      </c>
      <c r="B976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76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76" s="52" t="s">
        <v>267</v>
      </c>
      <c r="E976" s="33" t="s">
        <v>1729</v>
      </c>
      <c r="F976" s="46" t="s">
        <v>1093</v>
      </c>
      <c r="G976" s="33" t="s">
        <v>89</v>
      </c>
      <c r="H976" s="44" t="s">
        <v>147</v>
      </c>
      <c r="I976" s="45" t="s">
        <v>1065</v>
      </c>
      <c r="J976" s="46" t="s">
        <v>471</v>
      </c>
      <c r="K9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Row],[Раздел]],G975)),$D$12),CONCATENATE("[SPOILER=",Таблица1[[#This Row],[Раздел]],"]"),""),IF(EXACT(Таблица1[[#This Row],[Подраздел]],H975),"",CONCATENATE(IF(ISBLANK(Таблица1[[#This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Row],[Подраздел]],H977),"",CONCATENATE("[/LIST]",IF(ISBLANK(Таблица1[[#This Row],[Подраздел]]),"","[/SPOILER]"),IF(AND(NOT(EXACT(Таблица1[[#This Row],[Раздел]],G977)),$D$12),"[/SPOILER]",)))))</f>
        <v>[*][B][COLOR=Silver][FRW][/COLOR][/B] [URL=http://promebelclub.ru/forum/showthread.php?p=184827&amp;postcount=475]Полкодержатель d-5мм h-12ммметал [/URL]</v>
      </c>
      <c r="L976" s="33">
        <f>LEN(Таблица1[[#This Row],[Код]])</f>
        <v>149</v>
      </c>
    </row>
    <row r="977" spans="1:12" x14ac:dyDescent="0.25">
      <c r="A977" s="18" t="str">
        <f>IF(OR(AND(Таблица1[[#This Row],[ID сообщения]]=B976,Таблица1[[#This Row],[№ в теме]]=C976),AND(NOT(Таблица1[[#This Row],[ID сообщения]]=B976),NOT(Таблица1[[#This Row],[№ в теме]]=C976))),"",FALSE)</f>
        <v/>
      </c>
      <c r="B977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977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977" s="52" t="s">
        <v>244</v>
      </c>
      <c r="E977" s="33" t="s">
        <v>1730</v>
      </c>
      <c r="F977" s="46" t="s">
        <v>1095</v>
      </c>
      <c r="G977" s="33" t="s">
        <v>89</v>
      </c>
      <c r="H977" s="44" t="s">
        <v>147</v>
      </c>
      <c r="I977" s="45" t="s">
        <v>1065</v>
      </c>
      <c r="J977" s="23" t="s">
        <v>1065</v>
      </c>
      <c r="K9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Row],[Раздел]],G976)),$D$12),CONCATENATE("[SPOILER=",Таблица1[[#This Row],[Раздел]],"]"),""),IF(EXACT(Таблица1[[#This Row],[Подраздел]],H976),"",CONCATENATE(IF(ISBLANK(Таблица1[[#This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Row],[Подраздел]],H978),"",CONCATENATE("[/LIST]",IF(ISBLANK(Таблица1[[#This Row],[Подраздел]]),"","[/SPOILER]"),IF(AND(NOT(EXACT(Таблица1[[#This Row],[Раздел]],G978)),$D$12),"[/SPOILER]",)))))</f>
        <v>[*][B][COLOR=Gray][F3D][/COLOR][/B] [URL=http://promebelclub.ru/forum/showthread.php?p=165146&amp;postcount=457]Полкодержатель Duplo, M5х16 мм [/URL]</v>
      </c>
      <c r="L977" s="33">
        <f>LEN(Таблица1[[#This Row],[Код]])</f>
        <v>145</v>
      </c>
    </row>
    <row r="978" spans="1:12" x14ac:dyDescent="0.25">
      <c r="A978" s="18" t="str">
        <f>IF(OR(AND(Таблица1[[#This Row],[ID сообщения]]=B977,Таблица1[[#This Row],[№ в теме]]=C977),AND(NOT(Таблица1[[#This Row],[ID сообщения]]=B977),NOT(Таблица1[[#This Row],[№ в теме]]=C977))),"",FALSE)</f>
        <v/>
      </c>
      <c r="B978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978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978" s="52" t="s">
        <v>244</v>
      </c>
      <c r="E978" s="33" t="s">
        <v>1731</v>
      </c>
      <c r="F978" s="46" t="s">
        <v>1095</v>
      </c>
      <c r="G978" s="33" t="s">
        <v>89</v>
      </c>
      <c r="H978" s="44" t="s">
        <v>147</v>
      </c>
      <c r="I978" s="45" t="s">
        <v>1065</v>
      </c>
      <c r="J978" s="23" t="s">
        <v>1065</v>
      </c>
      <c r="K9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Row],[Раздел]],G977)),$D$12),CONCATENATE("[SPOILER=",Таблица1[[#This Row],[Раздел]],"]"),""),IF(EXACT(Таблица1[[#This Row],[Подраздел]],H977),"",CONCATENATE(IF(ISBLANK(Таблица1[[#This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Row],[Подраздел]],H979),"",CONCATENATE("[/LIST]",IF(ISBLANK(Таблица1[[#This Row],[Подраздел]]),"","[/SPOILER]"),IF(AND(NOT(EXACT(Таблица1[[#This Row],[Раздел]],G979)),$D$12),"[/SPOILER]",)))))</f>
        <v>[*][B][COLOR=Gray][F3D][/COLOR][/B] [URL=http://promebelclub.ru/forum/showthread.php?p=165146&amp;postcount=457]Полкодержатель K-Line, никель, с фикс., IF [/URL]</v>
      </c>
      <c r="L978" s="33">
        <f>LEN(Таблица1[[#This Row],[Код]])</f>
        <v>157</v>
      </c>
    </row>
    <row r="979" spans="1:12" x14ac:dyDescent="0.25">
      <c r="A979" s="18" t="str">
        <f>IF(OR(AND(Таблица1[[#This Row],[ID сообщения]]=B978,Таблица1[[#This Row],[№ в теме]]=C978),AND(NOT(Таблица1[[#This Row],[ID сообщения]]=B978),NOT(Таблица1[[#This Row],[№ в теме]]=C978))),"",FALSE)</f>
        <v/>
      </c>
      <c r="B979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979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979" s="52" t="s">
        <v>244</v>
      </c>
      <c r="E979" s="33" t="s">
        <v>1732</v>
      </c>
      <c r="F979" s="46" t="s">
        <v>1095</v>
      </c>
      <c r="G979" s="33" t="s">
        <v>89</v>
      </c>
      <c r="H979" s="44" t="s">
        <v>147</v>
      </c>
      <c r="I979" s="45" t="s">
        <v>1065</v>
      </c>
      <c r="J979" s="23" t="s">
        <v>1065</v>
      </c>
      <c r="K9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Row],[Раздел]],G978)),$D$12),CONCATENATE("[SPOILER=",Таблица1[[#This Row],[Раздел]],"]"),""),IF(EXACT(Таблица1[[#This Row],[Подраздел]],H978),"",CONCATENATE(IF(ISBLANK(Таблица1[[#This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Row],[Подраздел]],H980),"",CONCATENATE("[/LIST]",IF(ISBLANK(Таблица1[[#This Row],[Подраздел]]),"","[/SPOILER]"),IF(AND(NOT(EXACT(Таблица1[[#This Row],[Раздел]],G980)),$D$12),"[/SPOILER]",)))))</f>
        <v>[*][B][COLOR=Gray][F3D][/COLOR][/B] [URL=http://promebelclub.ru/forum/showthread.php?p=165146&amp;postcount=457]Полкодержатель MV08, никель, Permo [/URL]</v>
      </c>
      <c r="L979" s="33">
        <f>LEN(Таблица1[[#This Row],[Код]])</f>
        <v>149</v>
      </c>
    </row>
    <row r="980" spans="1:12" x14ac:dyDescent="0.25">
      <c r="A980" s="18" t="str">
        <f>IF(OR(AND(Таблица1[[#This Row],[ID сообщения]]=B979,Таблица1[[#This Row],[№ в теме]]=C979),AND(NOT(Таблица1[[#This Row],[ID сообщения]]=B979),NOT(Таблица1[[#This Row],[№ в теме]]=C979))),"",FALSE)</f>
        <v/>
      </c>
      <c r="B980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80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80" s="22" t="s">
        <v>256</v>
      </c>
      <c r="E980" s="33" t="s">
        <v>1733</v>
      </c>
      <c r="F980" s="46" t="s">
        <v>1093</v>
      </c>
      <c r="G980" s="33" t="s">
        <v>89</v>
      </c>
      <c r="H980" s="44" t="s">
        <v>147</v>
      </c>
      <c r="I980" s="45" t="s">
        <v>1065</v>
      </c>
      <c r="J980" s="46" t="s">
        <v>471</v>
      </c>
      <c r="K9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Row],[Раздел]],G979)),$D$12),CONCATENATE("[SPOILER=",Таблица1[[#This Row],[Раздел]],"]"),""),IF(EXACT(Таблица1[[#This Row],[Подраздел]],H979),"",CONCATENATE(IF(ISBLANK(Таблица1[[#This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Row],[Подраздел]],H981),"",CONCATENATE("[/LIST]",IF(ISBLANK(Таблица1[[#This Row],[Подраздел]]),"","[/SPOILER]"),IF(AND(NOT(EXACT(Таблица1[[#This Row],[Раздел]],G981)),$D$12),"[/SPOILER]",)))))</f>
        <v>[*][B][COLOR=Silver][FRW][/COLOR][/B] [URL=http://promebelclub.ru/forum/showthread.php?p=188517&amp;postcount=481]Полкодержатель P006-02 [/URL]</v>
      </c>
      <c r="L980" s="33">
        <f>LEN(Таблица1[[#This Row],[Код]])</f>
        <v>139</v>
      </c>
    </row>
    <row r="981" spans="1:12" x14ac:dyDescent="0.25">
      <c r="A981" s="25" t="str">
        <f>IF(OR(AND(Таблица1[[#This Row],[ID сообщения]]=B980,Таблица1[[#This Row],[№ в теме]]=C980),AND(NOT(Таблица1[[#This Row],[ID сообщения]]=B980),NOT(Таблица1[[#This Row],[№ в теме]]=C980))),"",FALSE)</f>
        <v/>
      </c>
      <c r="B981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81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81" s="54" t="s">
        <v>881</v>
      </c>
      <c r="E981" s="48" t="s">
        <v>1734</v>
      </c>
      <c r="F981" s="65" t="s">
        <v>1094</v>
      </c>
      <c r="G981" s="49" t="s">
        <v>89</v>
      </c>
      <c r="H981" s="44" t="s">
        <v>147</v>
      </c>
      <c r="I981" s="45" t="s">
        <v>1065</v>
      </c>
      <c r="J981" s="23" t="s">
        <v>1065</v>
      </c>
      <c r="K9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Row],[Раздел]],G980)),$D$12),CONCATENATE("[SPOILER=",Таблица1[[#This Row],[Раздел]],"]"),""),IF(EXACT(Таблица1[[#This Row],[Подраздел]],H980),"",CONCATENATE(IF(ISBLANK(Таблица1[[#This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Row],[Подраздел]],H982),"",CONCATENATE("[/LIST]",IF(ISBLANK(Таблица1[[#This Row],[Подраздел]]),"","[/SPOILER]"),IF(AND(NOT(EXACT(Таблица1[[#This Row],[Раздел]],G982)),$D$12),"[/SPOILER]",)))))</f>
        <v>[*][B][COLOR=Black][LDW][/COLOR][/B] [URL=http://promebelclub.ru/forum/showthread.php?p=129373&amp;postcount=358]Полкодержатель для стекла [/URL]</v>
      </c>
      <c r="L981" s="33">
        <f>LEN(Таблица1[[#This Row],[Код]])</f>
        <v>141</v>
      </c>
    </row>
    <row r="982" spans="1:12" x14ac:dyDescent="0.25">
      <c r="A982" s="18" t="str">
        <f>IF(OR(AND(Таблица1[[#This Row],[ID сообщения]]=B981,Таблица1[[#This Row],[№ в теме]]=C981),AND(NOT(Таблица1[[#This Row],[ID сообщения]]=B981),NOT(Таблица1[[#This Row],[№ в теме]]=C981))),"",FALSE)</f>
        <v/>
      </c>
      <c r="B982" s="30">
        <f>1*MID(Таблица1[[#This Row],[Ссылка]],FIND("=",Таблица1[[#This Row],[Ссылка]])+1,FIND("&amp;",Таблица1[[#This Row],[Ссылка]])-FIND("=",Таблица1[[#This Row],[Ссылка]])-1)</f>
        <v>69699</v>
      </c>
      <c r="C982" s="30">
        <f>1*MID(Таблица1[[#This Row],[Ссылка]],FIND("&amp;",Таблица1[[#This Row],[Ссылка]])+11,LEN(Таблица1[[#This Row],[Ссылка]])-FIND("&amp;",Таблица1[[#This Row],[Ссылка]])+10)</f>
        <v>261</v>
      </c>
      <c r="D982" s="52" t="s">
        <v>444</v>
      </c>
      <c r="E982" s="51" t="s">
        <v>1735</v>
      </c>
      <c r="F982" s="46" t="s">
        <v>1093</v>
      </c>
      <c r="G982" s="33" t="s">
        <v>89</v>
      </c>
      <c r="H982" s="44" t="s">
        <v>147</v>
      </c>
      <c r="I982" s="45" t="s">
        <v>1065</v>
      </c>
      <c r="J982" s="23" t="s">
        <v>1065</v>
      </c>
      <c r="K9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Row],[Раздел]],G981)),$D$12),CONCATENATE("[SPOILER=",Таблица1[[#This Row],[Раздел]],"]"),""),IF(EXACT(Таблица1[[#This Row],[Подраздел]],H981),"",CONCATENATE(IF(ISBLANK(Таблица1[[#This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Row],[Подраздел]],H983),"",CONCATENATE("[/LIST]",IF(ISBLANK(Таблица1[[#This Row],[Подраздел]]),"","[/SPOILER]"),IF(AND(NOT(EXACT(Таблица1[[#This Row],[Раздел]],G983)),$D$12),"[/SPOILER]",)))))</f>
        <v>[*][B][COLOR=Silver][FRW][/COLOR][/B] [URL=http://promebelclub.ru/forum/showthread.php?p=69699&amp;postcount=261]Полкодержатель для стекла 10мм с зажимом [/URL]</v>
      </c>
      <c r="L982" s="33">
        <f>LEN(Таблица1[[#This Row],[Код]])</f>
        <v>156</v>
      </c>
    </row>
    <row r="983" spans="1:12" x14ac:dyDescent="0.25">
      <c r="A983" s="18" t="str">
        <f>IF(OR(AND(Таблица1[[#This Row],[ID сообщения]]=B982,Таблица1[[#This Row],[№ в теме]]=C982),AND(NOT(Таблица1[[#This Row],[ID сообщения]]=B982),NOT(Таблица1[[#This Row],[№ в теме]]=C982))),"",FALSE)</f>
        <v/>
      </c>
      <c r="B983" s="30">
        <f>1*MID(Таблица1[[#This Row],[Ссылка]],FIND("=",Таблица1[[#This Row],[Ссылка]])+1,FIND("&amp;",Таблица1[[#This Row],[Ссылка]])-FIND("=",Таблица1[[#This Row],[Ссылка]])-1)</f>
        <v>69699</v>
      </c>
      <c r="C983" s="30">
        <f>1*MID(Таблица1[[#This Row],[Ссылка]],FIND("&amp;",Таблица1[[#This Row],[Ссылка]])+11,LEN(Таблица1[[#This Row],[Ссылка]])-FIND("&amp;",Таблица1[[#This Row],[Ссылка]])+10)</f>
        <v>261</v>
      </c>
      <c r="D983" s="52" t="s">
        <v>444</v>
      </c>
      <c r="E983" s="51" t="s">
        <v>1736</v>
      </c>
      <c r="F983" s="46" t="s">
        <v>1093</v>
      </c>
      <c r="G983" s="33" t="s">
        <v>89</v>
      </c>
      <c r="H983" s="44" t="s">
        <v>147</v>
      </c>
      <c r="I983" s="45" t="s">
        <v>1065</v>
      </c>
      <c r="J983" s="23" t="s">
        <v>1065</v>
      </c>
      <c r="K9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Row],[Раздел]],G982)),$D$12),CONCATENATE("[SPOILER=",Таблица1[[#This Row],[Раздел]],"]"),""),IF(EXACT(Таблица1[[#This Row],[Подраздел]],H982),"",CONCATENATE(IF(ISBLANK(Таблица1[[#This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Row],[Подраздел]],H984),"",CONCATENATE("[/LIST]",IF(ISBLANK(Таблица1[[#This Row],[Подраздел]]),"","[/SPOILER]"),IF(AND(NOT(EXACT(Таблица1[[#This Row],[Раздел]],G984)),$D$12),"[/SPOILER]",)))))</f>
        <v>[*][B][COLOR=Silver][FRW][/COLOR][/B] [URL=http://promebelclub.ru/forum/showthread.php?p=69699&amp;postcount=261]Полкодержатель для стекла 8мм с зажимом хром [/URL]</v>
      </c>
      <c r="L983" s="33">
        <f>LEN(Таблица1[[#This Row],[Код]])</f>
        <v>160</v>
      </c>
    </row>
    <row r="984" spans="1:12" x14ac:dyDescent="0.25">
      <c r="A984" s="18" t="str">
        <f>IF(OR(AND(Таблица1[[#This Row],[ID сообщения]]=B983,Таблица1[[#This Row],[№ в теме]]=C983),AND(NOT(Таблица1[[#This Row],[ID сообщения]]=B983),NOT(Таблица1[[#This Row],[№ в теме]]=C983))),"",FALSE)</f>
        <v/>
      </c>
      <c r="B984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84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84" s="52" t="s">
        <v>256</v>
      </c>
      <c r="E984" s="33" t="s">
        <v>1737</v>
      </c>
      <c r="F984" s="46" t="s">
        <v>1093</v>
      </c>
      <c r="G984" s="33" t="s">
        <v>89</v>
      </c>
      <c r="H984" s="44" t="s">
        <v>147</v>
      </c>
      <c r="I984" s="45" t="s">
        <v>1065</v>
      </c>
      <c r="J984" s="46" t="s">
        <v>471</v>
      </c>
      <c r="K9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Row],[Раздел]],G983)),$D$12),CONCATENATE("[SPOILER=",Таблица1[[#This Row],[Раздел]],"]"),""),IF(EXACT(Таблица1[[#This Row],[Подраздел]],H983),"",CONCATENATE(IF(ISBLANK(Таблица1[[#This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Row],[Подраздел]],H985),"",CONCATENATE("[/LIST]",IF(ISBLANK(Таблица1[[#This Row],[Подраздел]]),"","[/SPOILER]"),IF(AND(NOT(EXACT(Таблица1[[#This Row],[Раздел]],G985)),$D$12),"[/SPOILER]",)))))</f>
        <v>[*][B][COLOR=Silver][FRW][/COLOR][/B] [URL=http://promebelclub.ru/forum/showthread.php?p=188517&amp;postcount=481]Полкодержатель для стекла Р004-02 (хром) [/URL]</v>
      </c>
      <c r="L984" s="33">
        <f>LEN(Таблица1[[#This Row],[Код]])</f>
        <v>157</v>
      </c>
    </row>
    <row r="985" spans="1:12" x14ac:dyDescent="0.25">
      <c r="A985" s="18" t="str">
        <f>IF(OR(AND(Таблица1[[#This Row],[ID сообщения]]=B984,Таблица1[[#This Row],[№ в теме]]=C984),AND(NOT(Таблица1[[#This Row],[ID сообщения]]=B984),NOT(Таблица1[[#This Row],[№ в теме]]=C984))),"",FALSE)</f>
        <v/>
      </c>
      <c r="B985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85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85" s="52" t="s">
        <v>256</v>
      </c>
      <c r="E985" s="33" t="s">
        <v>1738</v>
      </c>
      <c r="F985" s="46" t="s">
        <v>1093</v>
      </c>
      <c r="G985" s="33" t="s">
        <v>89</v>
      </c>
      <c r="H985" s="44" t="s">
        <v>147</v>
      </c>
      <c r="I985" s="45" t="s">
        <v>1065</v>
      </c>
      <c r="J985" s="46" t="s">
        <v>471</v>
      </c>
      <c r="K9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Row],[Раздел]],G984)),$D$12),CONCATENATE("[SPOILER=",Таблица1[[#This Row],[Раздел]],"]"),""),IF(EXACT(Таблица1[[#This Row],[Подраздел]],H984),"",CONCATENATE(IF(ISBLANK(Таблица1[[#This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Row],[Подраздел]],H986),"",CONCATENATE("[/LIST]",IF(ISBLANK(Таблица1[[#This Row],[Подраздел]]),"","[/SPOILER]"),IF(AND(NOT(EXACT(Таблица1[[#This Row],[Раздел]],G986)),$D$12),"[/SPOILER]",)))))</f>
        <v>[*][B][COLOR=Silver][FRW][/COLOR][/B] [URL=http://promebelclub.ru/forum/showthread.php?p=188517&amp;postcount=481]Полкодержатель для стекла с присоской [/URL]</v>
      </c>
      <c r="L985" s="33">
        <f>LEN(Таблица1[[#This Row],[Код]])</f>
        <v>154</v>
      </c>
    </row>
    <row r="986" spans="1:12" x14ac:dyDescent="0.25">
      <c r="A986" s="18" t="str">
        <f>IF(OR(AND(Таблица1[[#This Row],[ID сообщения]]=B985,Таблица1[[#This Row],[№ в теме]]=C985),AND(NOT(Таблица1[[#This Row],[ID сообщения]]=B985),NOT(Таблица1[[#This Row],[№ в теме]]=C985))),"",FALSE)</f>
        <v/>
      </c>
      <c r="B986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86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86" s="52" t="s">
        <v>256</v>
      </c>
      <c r="E986" s="33" t="s">
        <v>1739</v>
      </c>
      <c r="F986" s="46" t="s">
        <v>1093</v>
      </c>
      <c r="G986" s="33" t="s">
        <v>89</v>
      </c>
      <c r="H986" s="44" t="s">
        <v>147</v>
      </c>
      <c r="I986" s="45" t="s">
        <v>1065</v>
      </c>
      <c r="J986" s="46" t="s">
        <v>471</v>
      </c>
      <c r="K9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Row],[Раздел]],G985)),$D$12),CONCATENATE("[SPOILER=",Таблица1[[#This Row],[Раздел]],"]"),""),IF(EXACT(Таблица1[[#This Row],[Подраздел]],H985),"",CONCATENATE(IF(ISBLANK(Таблица1[[#This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Row],[Подраздел]],H987),"",CONCATENATE("[/LIST]",IF(ISBLANK(Таблица1[[#This Row],[Подраздел]]),"","[/SPOILER]"),IF(AND(NOT(EXACT(Таблица1[[#This Row],[Раздел]],G987)),$D$12),"[/SPOILER]",)))))</f>
        <v>[*][B][COLOR=Silver][FRW][/COLOR][/B] [URL=http://promebelclub.ru/forum/showthread.php?p=188517&amp;postcount=481]Полкодержатель с регулировочным винтом FA18 CR [/URL]</v>
      </c>
      <c r="L986" s="33">
        <f>LEN(Таблица1[[#This Row],[Код]])</f>
        <v>163</v>
      </c>
    </row>
    <row r="987" spans="1:12" x14ac:dyDescent="0.25">
      <c r="A987" s="18" t="str">
        <f>IF(OR(AND(Таблица1[[#This Row],[ID сообщения]]=B986,Таблица1[[#This Row],[№ в теме]]=C986),AND(NOT(Таблица1[[#This Row],[ID сообщения]]=B986),NOT(Таблица1[[#This Row],[№ в теме]]=C986))),"",FALSE)</f>
        <v/>
      </c>
      <c r="B987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87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87" s="52" t="s">
        <v>256</v>
      </c>
      <c r="E987" s="33" t="s">
        <v>1740</v>
      </c>
      <c r="F987" s="46" t="s">
        <v>1093</v>
      </c>
      <c r="G987" s="33" t="s">
        <v>89</v>
      </c>
      <c r="H987" s="44" t="s">
        <v>147</v>
      </c>
      <c r="I987" s="45" t="s">
        <v>1065</v>
      </c>
      <c r="J987" s="46" t="s">
        <v>471</v>
      </c>
      <c r="K9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Row],[Раздел]],G986)),$D$12),CONCATENATE("[SPOILER=",Таблица1[[#This Row],[Раздел]],"]"),""),IF(EXACT(Таблица1[[#This Row],[Подраздел]],H986),"",CONCATENATE(IF(ISBLANK(Таблица1[[#This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Row],[Подраздел]],H988),"",CONCATENATE("[/LIST]",IF(ISBLANK(Таблица1[[#This Row],[Подраздел]]),"","[/SPOILER]"),IF(AND(NOT(EXACT(Таблица1[[#This Row],[Раздел]],G988)),$D$12),"[/SPOILER]",)))))</f>
        <v>[*][B][COLOR=Silver][FRW][/COLOR][/B] [URL=http://promebelclub.ru/forum/showthread.php?p=188517&amp;postcount=481]Полкодержатель с фиксирующим винтом (хром) Р006-02 [/URL]</v>
      </c>
      <c r="L987" s="33">
        <f>LEN(Таблица1[[#This Row],[Код]])</f>
        <v>167</v>
      </c>
    </row>
    <row r="988" spans="1:12" x14ac:dyDescent="0.25">
      <c r="A988" s="18" t="str">
        <f>IF(OR(AND(Таблица1[[#This Row],[ID сообщения]]=B987,Таблица1[[#This Row],[№ в теме]]=C987),AND(NOT(Таблица1[[#This Row],[ID сообщения]]=B987),NOT(Таблица1[[#This Row],[№ в теме]]=C987))),"",FALSE)</f>
        <v/>
      </c>
      <c r="B988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988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988" s="52" t="s">
        <v>256</v>
      </c>
      <c r="E988" s="33" t="s">
        <v>1741</v>
      </c>
      <c r="F988" s="46" t="s">
        <v>1093</v>
      </c>
      <c r="G988" s="33" t="s">
        <v>89</v>
      </c>
      <c r="H988" s="49" t="s">
        <v>147</v>
      </c>
      <c r="I988" s="45" t="s">
        <v>1065</v>
      </c>
      <c r="J988" s="46" t="s">
        <v>471</v>
      </c>
      <c r="K9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Row],[Раздел]],G987)),$D$12),CONCATENATE("[SPOILER=",Таблица1[[#This Row],[Раздел]],"]"),""),IF(EXACT(Таблица1[[#This Row],[Подраздел]],H987),"",CONCATENATE(IF(ISBLANK(Таблица1[[#This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Row],[Подраздел]],H989),"",CONCATENATE("[/LIST]",IF(ISBLANK(Таблица1[[#This Row],[Подраздел]]),"","[/SPOILER]"),IF(AND(NOT(EXACT(Таблица1[[#This Row],[Раздел]],G989)),$D$12),"[/SPOILER]",)))))</f>
        <v>[*][B][COLOR=Silver][FRW][/COLOR][/B] [URL=http://promebelclub.ru/forum/showthread.php?p=188517&amp;postcount=481]Полкодержатель скрытый для ДСП и тамбурата от 40 мм TRIADE XXL [/URL]</v>
      </c>
      <c r="L988" s="33">
        <f>LEN(Таблица1[[#This Row],[Код]])</f>
        <v>179</v>
      </c>
    </row>
    <row r="989" spans="1:12" x14ac:dyDescent="0.25">
      <c r="A989" s="18" t="str">
        <f>IF(OR(AND(Таблица1[[#This Row],[ID сообщения]]=B988,Таблица1[[#This Row],[№ в теме]]=C988),AND(NOT(Таблица1[[#This Row],[ID сообщения]]=B988),NOT(Таблица1[[#This Row],[№ в теме]]=C988))),"",FALSE)</f>
        <v/>
      </c>
      <c r="B989" s="30">
        <f>1*MID(Таблица1[[#This Row],[Ссылка]],FIND("=",Таблица1[[#This Row],[Ссылка]])+1,FIND("&amp;",Таблица1[[#This Row],[Ссылка]])-FIND("=",Таблица1[[#This Row],[Ссылка]])-1)</f>
        <v>126311</v>
      </c>
      <c r="C989" s="30">
        <f>1*MID(Таблица1[[#This Row],[Ссылка]],FIND("&amp;",Таблица1[[#This Row],[Ссылка]])+11,LEN(Таблица1[[#This Row],[Ссылка]])-FIND("&amp;",Таблица1[[#This Row],[Ссылка]])+10)</f>
        <v>339</v>
      </c>
      <c r="D989" s="52" t="s">
        <v>925</v>
      </c>
      <c r="E989" s="48" t="s">
        <v>1742</v>
      </c>
      <c r="F989" s="65" t="s">
        <v>1093</v>
      </c>
      <c r="G989" s="33" t="s">
        <v>89</v>
      </c>
      <c r="H989" s="49" t="s">
        <v>147</v>
      </c>
      <c r="I989" s="45" t="s">
        <v>1065</v>
      </c>
      <c r="J989" s="23" t="s">
        <v>1065</v>
      </c>
      <c r="K9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Row],[Раздел]],G988)),$D$12),CONCATENATE("[SPOILER=",Таблица1[[#This Row],[Раздел]],"]"),""),IF(EXACT(Таблица1[[#This Row],[Подраздел]],H988),"",CONCATENATE(IF(ISBLANK(Таблица1[[#This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Row],[Подраздел]],H990),"",CONCATENATE("[/LIST]",IF(ISBLANK(Таблица1[[#This Row],[Подраздел]]),"","[/SPOILER]"),IF(AND(NOT(EXACT(Таблица1[[#This Row],[Раздел]],G990)),$D$12),"[/SPOILER]",)))))</f>
        <v>[*][B][COLOR=Silver][FRW][/COLOR][/B] [URL=http://promebelclub.ru/forum/showthread.php?p=126311&amp;postcount=339]Полкодержатель скрытый для полок толщиной от 25 мм [/URL]</v>
      </c>
      <c r="L989" s="33">
        <f>LEN(Таблица1[[#This Row],[Код]])</f>
        <v>167</v>
      </c>
    </row>
    <row r="990" spans="1:12" x14ac:dyDescent="0.25">
      <c r="A990" s="18" t="str">
        <f>IF(OR(AND(Таблица1[[#This Row],[ID сообщения]]=B989,Таблица1[[#This Row],[№ в теме]]=C989),AND(NOT(Таблица1[[#This Row],[ID сообщения]]=B989),NOT(Таблица1[[#This Row],[№ в теме]]=C989))),"",FALSE)</f>
        <v/>
      </c>
      <c r="B990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90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90" s="52" t="s">
        <v>267</v>
      </c>
      <c r="E990" s="33" t="s">
        <v>1743</v>
      </c>
      <c r="F990" s="46" t="s">
        <v>1093</v>
      </c>
      <c r="G990" s="33" t="s">
        <v>89</v>
      </c>
      <c r="H990" s="44" t="s">
        <v>147</v>
      </c>
      <c r="I990" s="45" t="s">
        <v>1065</v>
      </c>
      <c r="J990" s="46" t="s">
        <v>471</v>
      </c>
      <c r="K9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Row],[Раздел]],G989)),$D$12),CONCATENATE("[SPOILER=",Таблица1[[#This Row],[Раздел]],"]"),""),IF(EXACT(Таблица1[[#This Row],[Подраздел]],H989),"",CONCATENATE(IF(ISBLANK(Таблица1[[#This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Row],[Подраздел]],H991),"",CONCATENATE("[/LIST]",IF(ISBLANK(Таблица1[[#This Row],[Подраздел]]),"","[/SPOILER]"),IF(AND(NOT(EXACT(Таблица1[[#This Row],[Раздел]],G991)),$D$12),"[/SPOILER]",)))))</f>
        <v>[*][B][COLOR=Silver][FRW][/COLOR][/B] [URL=http://promebelclub.ru/forum/showthread.php?p=184827&amp;postcount=475]Саморез 3.5х16мм [/URL]</v>
      </c>
      <c r="L990" s="33">
        <f>LEN(Таблица1[[#This Row],[Код]])</f>
        <v>133</v>
      </c>
    </row>
    <row r="991" spans="1:12" x14ac:dyDescent="0.25">
      <c r="A991" s="25" t="str">
        <f>IF(OR(AND(Таблица1[[#This Row],[ID сообщения]]=B990,Таблица1[[#This Row],[№ в теме]]=C990),AND(NOT(Таблица1[[#This Row],[ID сообщения]]=B990),NOT(Таблица1[[#This Row],[№ в теме]]=C990))),"",FALSE)</f>
        <v/>
      </c>
      <c r="B991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91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91" s="54" t="s">
        <v>881</v>
      </c>
      <c r="E991" s="48" t="s">
        <v>1743</v>
      </c>
      <c r="F991" s="65" t="s">
        <v>1094</v>
      </c>
      <c r="G991" s="49" t="s">
        <v>89</v>
      </c>
      <c r="H991" s="44" t="s">
        <v>147</v>
      </c>
      <c r="I991" s="45" t="s">
        <v>1065</v>
      </c>
      <c r="J991" s="23" t="s">
        <v>1065</v>
      </c>
      <c r="K9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Row],[Раздел]],G990)),$D$12),CONCATENATE("[SPOILER=",Таблица1[[#This Row],[Раздел]],"]"),""),IF(EXACT(Таблица1[[#This Row],[Подраздел]],H990),"",CONCATENATE(IF(ISBLANK(Таблица1[[#This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Row],[Подраздел]],H992),"",CONCATENATE("[/LIST]",IF(ISBLANK(Таблица1[[#This Row],[Подраздел]]),"","[/SPOILER]"),IF(AND(NOT(EXACT(Таблица1[[#This Row],[Раздел]],G992)),$D$12),"[/SPOILER]",)))))</f>
        <v>[*][B][COLOR=Black][LDW][/COLOR][/B] [URL=http://promebelclub.ru/forum/showthread.php?p=129373&amp;postcount=358]Саморез 3.5х16мм [/URL]</v>
      </c>
      <c r="L991" s="33">
        <f>LEN(Таблица1[[#This Row],[Код]])</f>
        <v>132</v>
      </c>
    </row>
    <row r="992" spans="1:12" x14ac:dyDescent="0.25">
      <c r="A992" s="25" t="str">
        <f>IF(OR(AND(Таблица1[[#This Row],[ID сообщения]]=B991,Таблица1[[#This Row],[№ в теме]]=C991),AND(NOT(Таблица1[[#This Row],[ID сообщения]]=B991),NOT(Таблица1[[#This Row],[№ в теме]]=C991))),"",FALSE)</f>
        <v/>
      </c>
      <c r="B992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92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92" s="54" t="s">
        <v>881</v>
      </c>
      <c r="E992" s="48" t="s">
        <v>1744</v>
      </c>
      <c r="F992" s="65" t="s">
        <v>1094</v>
      </c>
      <c r="G992" s="49" t="s">
        <v>89</v>
      </c>
      <c r="H992" s="44" t="s">
        <v>147</v>
      </c>
      <c r="I992" s="45" t="s">
        <v>1065</v>
      </c>
      <c r="J992" s="23" t="s">
        <v>1065</v>
      </c>
      <c r="K9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Row],[Раздел]],G991)),$D$12),CONCATENATE("[SPOILER=",Таблица1[[#This Row],[Раздел]],"]"),""),IF(EXACT(Таблица1[[#This Row],[Подраздел]],H991),"",CONCATENATE(IF(ISBLANK(Таблица1[[#This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Row],[Подраздел]],H993),"",CONCATENATE("[/LIST]",IF(ISBLANK(Таблица1[[#This Row],[Подраздел]]),"","[/SPOILER]"),IF(AND(NOT(EXACT(Таблица1[[#This Row],[Раздел]],G993)),$D$12),"[/SPOILER]",)))))</f>
        <v>[*][B][COLOR=Black][LDW][/COLOR][/B] [URL=http://promebelclub.ru/forum/showthread.php?p=129373&amp;postcount=358]Саморез 4х16мм [/URL]</v>
      </c>
      <c r="L992" s="33">
        <f>LEN(Таблица1[[#This Row],[Код]])</f>
        <v>130</v>
      </c>
    </row>
    <row r="993" spans="1:12" x14ac:dyDescent="0.25">
      <c r="A993" s="25" t="str">
        <f>IF(OR(AND(Таблица1[[#This Row],[ID сообщения]]=B992,Таблица1[[#This Row],[№ в теме]]=C992),AND(NOT(Таблица1[[#This Row],[ID сообщения]]=B992),NOT(Таблица1[[#This Row],[№ в теме]]=C992))),"",FALSE)</f>
        <v/>
      </c>
      <c r="B993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93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93" s="54" t="s">
        <v>881</v>
      </c>
      <c r="E993" s="48" t="s">
        <v>1745</v>
      </c>
      <c r="F993" s="65" t="s">
        <v>1094</v>
      </c>
      <c r="G993" s="49" t="s">
        <v>89</v>
      </c>
      <c r="H993" s="44" t="s">
        <v>147</v>
      </c>
      <c r="I993" s="45" t="s">
        <v>1065</v>
      </c>
      <c r="J993" s="23" t="s">
        <v>1065</v>
      </c>
      <c r="K9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Row],[Раздел]],G992)),$D$12),CONCATENATE("[SPOILER=",Таблица1[[#This Row],[Раздел]],"]"),""),IF(EXACT(Таблица1[[#This Row],[Подраздел]],H992),"",CONCATENATE(IF(ISBLANK(Таблица1[[#This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Row],[Подраздел]],H994),"",CONCATENATE("[/LIST]",IF(ISBLANK(Таблица1[[#This Row],[Подраздел]]),"","[/SPOILER]"),IF(AND(NOT(EXACT(Таблица1[[#This Row],[Раздел]],G994)),$D$12),"[/SPOILER]",)))))</f>
        <v>[*][B][COLOR=Black][LDW][/COLOR][/B] [URL=http://promebelclub.ru/forum/showthread.php?p=129373&amp;postcount=358]Саморез 4х20мм [/URL]</v>
      </c>
      <c r="L993" s="33">
        <f>LEN(Таблица1[[#This Row],[Код]])</f>
        <v>130</v>
      </c>
    </row>
    <row r="994" spans="1:12" x14ac:dyDescent="0.25">
      <c r="A994" s="18" t="str">
        <f>IF(OR(AND(Таблица1[[#This Row],[ID сообщения]]=B993,Таблица1[[#This Row],[№ в теме]]=C993),AND(NOT(Таблица1[[#This Row],[ID сообщения]]=B993),NOT(Таблица1[[#This Row],[№ в теме]]=C993))),"",FALSE)</f>
        <v/>
      </c>
      <c r="B994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94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94" s="52" t="s">
        <v>267</v>
      </c>
      <c r="E994" s="33" t="s">
        <v>1746</v>
      </c>
      <c r="F994" s="46" t="s">
        <v>1093</v>
      </c>
      <c r="G994" s="33" t="s">
        <v>89</v>
      </c>
      <c r="H994" s="44" t="s">
        <v>147</v>
      </c>
      <c r="I994" s="45" t="s">
        <v>1065</v>
      </c>
      <c r="J994" s="46" t="s">
        <v>471</v>
      </c>
      <c r="K9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Row],[Раздел]],G993)),$D$12),CONCATENATE("[SPOILER=",Таблица1[[#This Row],[Раздел]],"]"),""),IF(EXACT(Таблица1[[#This Row],[Подраздел]],H993),"",CONCATENATE(IF(ISBLANK(Таблица1[[#This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Row],[Подраздел]],H995),"",CONCATENATE("[/LIST]",IF(ISBLANK(Таблица1[[#This Row],[Подраздел]]),"","[/SPOILER]"),IF(AND(NOT(EXACT(Таблица1[[#This Row],[Раздел]],G995)),$D$12),"[/SPOILER]",)))))</f>
        <v>[*][B][COLOR=Silver][FRW][/COLOR][/B] [URL=http://promebelclub.ru/forum/showthread.php?p=184827&amp;postcount=475]Саморез 4х25мм [/URL]</v>
      </c>
      <c r="L994" s="33">
        <f>LEN(Таблица1[[#This Row],[Код]])</f>
        <v>131</v>
      </c>
    </row>
    <row r="995" spans="1:12" x14ac:dyDescent="0.25">
      <c r="A995" s="25" t="str">
        <f>IF(OR(AND(Таблица1[[#This Row],[ID сообщения]]=B994,Таблица1[[#This Row],[№ в теме]]=C994),AND(NOT(Таблица1[[#This Row],[ID сообщения]]=B994),NOT(Таблица1[[#This Row],[№ в теме]]=C994))),"",FALSE)</f>
        <v/>
      </c>
      <c r="B995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95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95" s="54" t="s">
        <v>881</v>
      </c>
      <c r="E995" s="48" t="s">
        <v>1747</v>
      </c>
      <c r="F995" s="65" t="s">
        <v>1094</v>
      </c>
      <c r="G995" s="49" t="s">
        <v>89</v>
      </c>
      <c r="H995" s="44" t="s">
        <v>147</v>
      </c>
      <c r="I995" s="45" t="s">
        <v>1065</v>
      </c>
      <c r="J995" s="23" t="s">
        <v>1065</v>
      </c>
      <c r="K9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Row],[Раздел]],G994)),$D$12),CONCATENATE("[SPOILER=",Таблица1[[#This Row],[Раздел]],"]"),""),IF(EXACT(Таблица1[[#This Row],[Подраздел]],H994),"",CONCATENATE(IF(ISBLANK(Таблица1[[#This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Row],[Подраздел]],H996),"",CONCATENATE("[/LIST]",IF(ISBLANK(Таблица1[[#This Row],[Подраздел]]),"","[/SPOILER]"),IF(AND(NOT(EXACT(Таблица1[[#This Row],[Раздел]],G996)),$D$12),"[/SPOILER]",)))))</f>
        <v>[*][B][COLOR=Black][LDW][/COLOR][/B] [URL=http://promebelclub.ru/forum/showthread.php?p=129373&amp;postcount=358]Саморез 4х30мм [/URL]</v>
      </c>
      <c r="L995" s="33">
        <f>LEN(Таблица1[[#This Row],[Код]])</f>
        <v>130</v>
      </c>
    </row>
    <row r="996" spans="1:12" x14ac:dyDescent="0.25">
      <c r="A996" s="25" t="str">
        <f>IF(OR(AND(Таблица1[[#This Row],[ID сообщения]]=B995,Таблица1[[#This Row],[№ в теме]]=C995),AND(NOT(Таблица1[[#This Row],[ID сообщения]]=B995),NOT(Таблица1[[#This Row],[№ в теме]]=C995))),"",FALSE)</f>
        <v/>
      </c>
      <c r="B996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996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996" s="54" t="s">
        <v>881</v>
      </c>
      <c r="E996" s="48" t="s">
        <v>1748</v>
      </c>
      <c r="F996" s="65" t="s">
        <v>1094</v>
      </c>
      <c r="G996" s="49" t="s">
        <v>89</v>
      </c>
      <c r="H996" s="44" t="s">
        <v>147</v>
      </c>
      <c r="I996" s="45" t="s">
        <v>1065</v>
      </c>
      <c r="J996" s="23" t="s">
        <v>1065</v>
      </c>
      <c r="K9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Row],[Раздел]],G995)),$D$12),CONCATENATE("[SPOILER=",Таблица1[[#This Row],[Раздел]],"]"),""),IF(EXACT(Таблица1[[#This Row],[Подраздел]],H995),"",CONCATENATE(IF(ISBLANK(Таблица1[[#This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Row],[Подраздел]],H997),"",CONCATENATE("[/LIST]",IF(ISBLANK(Таблица1[[#This Row],[Подраздел]]),"","[/SPOILER]"),IF(AND(NOT(EXACT(Таблица1[[#This Row],[Раздел]],G997)),$D$12),"[/SPOILER]",)))))</f>
        <v>[*][B][COLOR=Black][LDW][/COLOR][/B] [URL=http://promebelclub.ru/forum/showthread.php?p=129373&amp;postcount=358]Саморез 4х50мм [/URL]</v>
      </c>
      <c r="L996" s="33">
        <f>LEN(Таблица1[[#This Row],[Код]])</f>
        <v>130</v>
      </c>
    </row>
    <row r="997" spans="1:12" x14ac:dyDescent="0.25">
      <c r="A997" s="18" t="str">
        <f>IF(OR(AND(Таблица1[[#This Row],[ID сообщения]]=B996,Таблица1[[#This Row],[№ в теме]]=C996),AND(NOT(Таблица1[[#This Row],[ID сообщения]]=B996),NOT(Таблица1[[#This Row],[№ в теме]]=C996))),"",FALSE)</f>
        <v/>
      </c>
      <c r="B997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997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997" s="52" t="s">
        <v>341</v>
      </c>
      <c r="E997" s="33" t="s">
        <v>383</v>
      </c>
      <c r="F997" s="46"/>
      <c r="G997" s="33" t="s">
        <v>89</v>
      </c>
      <c r="H997" s="44" t="s">
        <v>147</v>
      </c>
      <c r="I997" s="45" t="s">
        <v>1065</v>
      </c>
      <c r="J997" s="23" t="s">
        <v>1065</v>
      </c>
      <c r="K9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Row],[Раздел]],G996)),$D$12),CONCATENATE("[SPOILER=",Таблица1[[#This Row],[Раздел]],"]"),""),IF(EXACT(Таблица1[[#This Row],[Подраздел]],H996),"",CONCATENATE(IF(ISBLANK(Таблица1[[#This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Row],[Подраздел]],H998),"",CONCATENATE("[/LIST]",IF(ISBLANK(Таблица1[[#This Row],[Подраздел]]),"","[/SPOILER]"),IF(AND(NOT(EXACT(Таблица1[[#This Row],[Раздел]],G998)),$D$12),"[/SPOILER]",)))))</f>
        <v>[*][URL=http://promebelclub.ru/forum/showthread.php?p=55385&amp;postcount=217]Саморез 4х70[/URL]</v>
      </c>
      <c r="L997" s="33">
        <f>LEN(Таблица1[[#This Row],[Код]])</f>
        <v>92</v>
      </c>
    </row>
    <row r="998" spans="1:12" x14ac:dyDescent="0.25">
      <c r="A998" s="18" t="str">
        <f>IF(OR(AND(Таблица1[[#This Row],[ID сообщения]]=B997,Таблица1[[#This Row],[№ в теме]]=C997),AND(NOT(Таблица1[[#This Row],[ID сообщения]]=B997),NOT(Таблица1[[#This Row],[№ в теме]]=C997))),"",FALSE)</f>
        <v/>
      </c>
      <c r="B998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98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98" s="52" t="s">
        <v>267</v>
      </c>
      <c r="E998" s="33" t="s">
        <v>1749</v>
      </c>
      <c r="F998" s="46" t="s">
        <v>1093</v>
      </c>
      <c r="G998" s="33" t="s">
        <v>89</v>
      </c>
      <c r="H998" s="44" t="s">
        <v>147</v>
      </c>
      <c r="I998" s="45" t="s">
        <v>1065</v>
      </c>
      <c r="J998" s="46" t="s">
        <v>471</v>
      </c>
      <c r="K9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Row],[Раздел]],G997)),$D$12),CONCATENATE("[SPOILER=",Таблица1[[#This Row],[Раздел]],"]"),""),IF(EXACT(Таблица1[[#This Row],[Подраздел]],H997),"",CONCATENATE(IF(ISBLANK(Таблица1[[#This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Row],[Подраздел]],H999),"",CONCATENATE("[/LIST]",IF(ISBLANK(Таблица1[[#This Row],[Подраздел]]),"","[/SPOILER]"),IF(AND(NOT(EXACT(Таблица1[[#This Row],[Раздел]],G999)),$D$12),"[/SPOILER]",)))))</f>
        <v>[*][B][COLOR=Silver][FRW][/COLOR][/B] [URL=http://promebelclub.ru/forum/showthread.php?p=184827&amp;postcount=475]Саморез. Шуруп 4х30 с зади [/URL]</v>
      </c>
      <c r="L998" s="33">
        <f>LEN(Таблица1[[#This Row],[Код]])</f>
        <v>143</v>
      </c>
    </row>
    <row r="999" spans="1:12" x14ac:dyDescent="0.25">
      <c r="A999" s="18" t="str">
        <f>IF(OR(AND(Таблица1[[#This Row],[ID сообщения]]=B998,Таблица1[[#This Row],[№ в теме]]=C998),AND(NOT(Таблица1[[#This Row],[ID сообщения]]=B998),NOT(Таблица1[[#This Row],[№ в теме]]=C998))),"",FALSE)</f>
        <v/>
      </c>
      <c r="B999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999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999" s="52" t="s">
        <v>267</v>
      </c>
      <c r="E999" s="33" t="s">
        <v>1750</v>
      </c>
      <c r="F999" s="46" t="s">
        <v>1093</v>
      </c>
      <c r="G999" s="33" t="s">
        <v>89</v>
      </c>
      <c r="H999" s="44" t="s">
        <v>147</v>
      </c>
      <c r="I999" s="45" t="s">
        <v>1065</v>
      </c>
      <c r="J999" s="46" t="s">
        <v>471</v>
      </c>
      <c r="K9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Row],[Раздел]],G998)),$D$12),CONCATENATE("[SPOILER=",Таблица1[[#This Row],[Раздел]],"]"),""),IF(EXACT(Таблица1[[#This Row],[Подраздел]],H998),"",CONCATENATE(IF(ISBLANK(Таблица1[[#This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Row],[Подраздел]],H1000),"",CONCATENATE("[/LIST]",IF(ISBLANK(Таблица1[[#This Row],[Подраздел]]),"","[/SPOILER]"),IF(AND(NOT(EXACT(Таблица1[[#This Row],[Раздел]],G1000)),$D$12),"[/SPOILER]",)))))</f>
        <v>[*][B][COLOR=Silver][FRW][/COLOR][/B] [URL=http://promebelclub.ru/forum/showthread.php?p=184827&amp;postcount=475]Саморез. Шурупы 3_5 30FT [/URL]</v>
      </c>
      <c r="L999" s="33">
        <f>LEN(Таблица1[[#This Row],[Код]])</f>
        <v>141</v>
      </c>
    </row>
    <row r="1000" spans="1:12" x14ac:dyDescent="0.25">
      <c r="A1000" s="18" t="str">
        <f>IF(OR(AND(Таблица1[[#This Row],[ID сообщения]]=B999,Таблица1[[#This Row],[№ в теме]]=C999),AND(NOT(Таблица1[[#This Row],[ID сообщения]]=B999),NOT(Таблица1[[#This Row],[№ в теме]]=C999))),"",FALSE)</f>
        <v/>
      </c>
      <c r="B1000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00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00" s="52" t="s">
        <v>267</v>
      </c>
      <c r="E1000" s="33" t="s">
        <v>1751</v>
      </c>
      <c r="F1000" s="46" t="s">
        <v>1093</v>
      </c>
      <c r="G1000" s="33" t="s">
        <v>89</v>
      </c>
      <c r="H1000" s="44" t="s">
        <v>147</v>
      </c>
      <c r="I1000" s="45" t="s">
        <v>1065</v>
      </c>
      <c r="J1000" s="46" t="s">
        <v>471</v>
      </c>
      <c r="K10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Row],[Раздел]],G999)),$D$12),CONCATENATE("[SPOILER=",Таблица1[[#This Row],[Раздел]],"]"),""),IF(EXACT(Таблица1[[#This Row],[Подраздел]],H999),"",CONCATENATE(IF(ISBLANK(Таблица1[[#This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Row],[Подраздел]],H1001),"",CONCATENATE("[/LIST]",IF(ISBLANK(Таблица1[[#This Row],[Подраздел]]),"","[/SPOILER]"),IF(AND(NOT(EXACT(Таблица1[[#This Row],[Раздел]],G1001)),$D$12),"[/SPOILER]",)))))</f>
        <v>[*][B][COLOR=Silver][FRW][/COLOR][/B] [URL=http://promebelclub.ru/forum/showthread.php?p=184827&amp;postcount=475]Саморез. Шурупы 3_5 35FT [/URL]</v>
      </c>
      <c r="L1000" s="33">
        <f>LEN(Таблица1[[#This Row],[Код]])</f>
        <v>141</v>
      </c>
    </row>
    <row r="1001" spans="1:12" x14ac:dyDescent="0.25">
      <c r="A1001" s="18" t="str">
        <f>IF(OR(AND(Таблица1[[#This Row],[ID сообщения]]=B1000,Таблица1[[#This Row],[№ в теме]]=C1000),AND(NOT(Таблица1[[#This Row],[ID сообщения]]=B1000),NOT(Таблица1[[#This Row],[№ в теме]]=C1000))),"",FALSE)</f>
        <v/>
      </c>
      <c r="B1001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001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001" s="52" t="s">
        <v>260</v>
      </c>
      <c r="E1001" s="33" t="s">
        <v>1752</v>
      </c>
      <c r="F1001" s="46" t="s">
        <v>1096</v>
      </c>
      <c r="G1001" s="33" t="s">
        <v>89</v>
      </c>
      <c r="H1001" s="33" t="s">
        <v>147</v>
      </c>
      <c r="I1001" s="45" t="s">
        <v>1065</v>
      </c>
      <c r="J1001" s="23" t="s">
        <v>1065</v>
      </c>
      <c r="K10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Row],[Раздел]],G1000)),$D$12),CONCATENATE("[SPOILER=",Таблица1[[#This Row],[Раздел]],"]"),""),IF(EXACT(Таблица1[[#This Row],[Подраздел]],H1000),"",CONCATENATE(IF(ISBLANK(Таблица1[[#This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Row],[Подраздел]],H1002),"",CONCATENATE("[/LIST]",IF(ISBLANK(Таблица1[[#This Row],[Подраздел]]),"","[/SPOILER]"),IF(AND(NOT(EXACT(Таблица1[[#This Row],[Раздел]],G1002)),$D$12),"[/SPOILER]",)))))</f>
        <v>[*][B][COLOR=DeepSkyBlue][FR3D][/COLOR][/B] [URL=http://promebelclub.ru/forum/showthread.php?p=165148&amp;postcount=458]Соединитель зажимной MultiClip, чёрный, Hettich паралл [/URL]</v>
      </c>
      <c r="L1001" s="33">
        <f>LEN(Таблица1[[#This Row],[Код]])</f>
        <v>177</v>
      </c>
    </row>
    <row r="1002" spans="1:12" x14ac:dyDescent="0.25">
      <c r="A1002" s="25" t="str">
        <f>IF(OR(AND(Таблица1[[#This Row],[ID сообщения]]=B1001,Таблица1[[#This Row],[№ в теме]]=C1001),AND(NOT(Таблица1[[#This Row],[ID сообщения]]=B1001),NOT(Таблица1[[#This Row],[№ в теме]]=C1001))),"",FALSE)</f>
        <v/>
      </c>
      <c r="B1002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1002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1002" s="54" t="s">
        <v>881</v>
      </c>
      <c r="E1002" s="48" t="s">
        <v>1753</v>
      </c>
      <c r="F1002" s="65" t="s">
        <v>1094</v>
      </c>
      <c r="G1002" s="49" t="s">
        <v>89</v>
      </c>
      <c r="H1002" s="44" t="s">
        <v>147</v>
      </c>
      <c r="I1002" s="45" t="s">
        <v>1065</v>
      </c>
      <c r="J1002" s="23" t="s">
        <v>1065</v>
      </c>
      <c r="K10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Row],[Раздел]],G1001)),$D$12),CONCATENATE("[SPOILER=",Таблица1[[#This Row],[Раздел]],"]"),""),IF(EXACT(Таблица1[[#This Row],[Подраздел]],H1001),"",CONCATENATE(IF(ISBLANK(Таблица1[[#This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Row],[Подраздел]],H1003),"",CONCATENATE("[/LIST]",IF(ISBLANK(Таблица1[[#This Row],[Подраздел]]),"","[/SPOILER]"),IF(AND(NOT(EXACT(Таблица1[[#This Row],[Раздел]],G1003)),$D$12),"[/SPOILER]",)))))</f>
        <v>[*][B][COLOR=Black][LDW][/COLOR][/B] [URL=http://promebelclub.ru/forum/showthread.php?p=129373&amp;postcount=358]Стажка директа d-5мм h-50мм [/URL]</v>
      </c>
      <c r="L1002" s="33">
        <f>LEN(Таблица1[[#This Row],[Код]])</f>
        <v>143</v>
      </c>
    </row>
    <row r="1003" spans="1:12" x14ac:dyDescent="0.25">
      <c r="A1003" s="18" t="str">
        <f>IF(OR(AND(Таблица1[[#This Row],[ID сообщения]]=B1002,Таблица1[[#This Row],[№ в теме]]=C1002),AND(NOT(Таблица1[[#This Row],[ID сообщения]]=B1002),NOT(Таблица1[[#This Row],[№ в теме]]=C1002))),"",FALSE)</f>
        <v/>
      </c>
      <c r="B1003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003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003" s="52" t="s">
        <v>260</v>
      </c>
      <c r="E1003" s="33" t="s">
        <v>1754</v>
      </c>
      <c r="F1003" s="46" t="s">
        <v>1095</v>
      </c>
      <c r="G1003" s="33" t="s">
        <v>89</v>
      </c>
      <c r="H1003" s="44" t="s">
        <v>147</v>
      </c>
      <c r="I1003" s="45" t="s">
        <v>1065</v>
      </c>
      <c r="J1003" s="23" t="s">
        <v>1065</v>
      </c>
      <c r="K10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Row],[Раздел]],G1002)),$D$12),CONCATENATE("[SPOILER=",Таблица1[[#This Row],[Раздел]],"]"),""),IF(EXACT(Таблица1[[#This Row],[Подраздел]],H1002),"",CONCATENATE(IF(ISBLANK(Таблица1[[#This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Row],[Подраздел]],H1004),"",CONCATENATE("[/LIST]",IF(ISBLANK(Таблица1[[#This Row],[Подраздел]]),"","[/SPOILER]"),IF(AND(NOT(EXACT(Таблица1[[#This Row],[Раздел]],G1004)),$D$12),"[/SPOILER]",)))))</f>
        <v>[*][B][COLOR=Gray][F3D][/COLOR][/B] [URL=http://promebelclub.ru/forum/showthread.php?p=165148&amp;postcount=458]Стяжка Stabilofix, уголок, сталь, Hettich [/URL]</v>
      </c>
      <c r="L1003" s="33">
        <f>LEN(Таблица1[[#This Row],[Код]])</f>
        <v>156</v>
      </c>
    </row>
    <row r="1004" spans="1:12" x14ac:dyDescent="0.25">
      <c r="A1004" s="18" t="str">
        <f>IF(OR(AND(Таблица1[[#This Row],[ID сообщения]]=B1003,Таблица1[[#This Row],[№ в теме]]=C1003),AND(NOT(Таблица1[[#This Row],[ID сообщения]]=B1003),NOT(Таблица1[[#This Row],[№ в теме]]=C1003))),"",FALSE)</f>
        <v/>
      </c>
      <c r="B1004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004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004" s="52" t="s">
        <v>260</v>
      </c>
      <c r="E1004" s="33" t="s">
        <v>1755</v>
      </c>
      <c r="F1004" s="46" t="s">
        <v>1095</v>
      </c>
      <c r="G1004" s="33" t="s">
        <v>89</v>
      </c>
      <c r="H1004" s="44" t="s">
        <v>147</v>
      </c>
      <c r="I1004" s="45" t="s">
        <v>1065</v>
      </c>
      <c r="J1004" s="23" t="s">
        <v>1065</v>
      </c>
      <c r="K10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Row],[Раздел]],G1003)),$D$12),CONCATENATE("[SPOILER=",Таблица1[[#This Row],[Раздел]],"]"),""),IF(EXACT(Таблица1[[#This Row],[Подраздел]],H1003),"",CONCATENATE(IF(ISBLANK(Таблица1[[#This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Row],[Подраздел]],H1005),"",CONCATENATE("[/LIST]",IF(ISBLANK(Таблица1[[#This Row],[Подраздел]]),"","[/SPOILER]"),IF(AND(NOT(EXACT(Таблица1[[#This Row],[Раздел]],G1005)),$D$12),"[/SPOILER]",)))))</f>
        <v>[*][B][COLOR=Gray][F3D][/COLOR][/B] [URL=http://promebelclub.ru/forum/showthread.php?p=165148&amp;postcount=458]Стяжка VB 36 HT, 30-38 мм, серый, Hettich [/URL]</v>
      </c>
      <c r="L1004" s="33">
        <f>LEN(Таблица1[[#This Row],[Код]])</f>
        <v>156</v>
      </c>
    </row>
    <row r="1005" spans="1:12" x14ac:dyDescent="0.25">
      <c r="A1005" s="18" t="str">
        <f>IF(OR(AND(Таблица1[[#This Row],[ID сообщения]]=B1004,Таблица1[[#This Row],[№ в теме]]=C1004),AND(NOT(Таблица1[[#This Row],[ID сообщения]]=B1004),NOT(Таблица1[[#This Row],[№ в теме]]=C1004))),"",FALSE)</f>
        <v/>
      </c>
      <c r="B1005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005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005" s="52" t="s">
        <v>260</v>
      </c>
      <c r="E1005" s="33" t="s">
        <v>1756</v>
      </c>
      <c r="F1005" s="46" t="s">
        <v>1095</v>
      </c>
      <c r="G1005" s="33" t="s">
        <v>89</v>
      </c>
      <c r="H1005" s="44" t="s">
        <v>147</v>
      </c>
      <c r="I1005" s="45" t="s">
        <v>1065</v>
      </c>
      <c r="J1005" s="23" t="s">
        <v>1065</v>
      </c>
      <c r="K10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Row],[Раздел]],G1004)),$D$12),CONCATENATE("[SPOILER=",Таблица1[[#This Row],[Раздел]],"]"),""),IF(EXACT(Таблица1[[#This Row],[Подраздел]],H1004),"",CONCATENATE(IF(ISBLANK(Таблица1[[#This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Row],[Подраздел]],H1006),"",CONCATENATE("[/LIST]",IF(ISBLANK(Таблица1[[#This Row],[Подраздел]]),"","[/SPOILER]"),IF(AND(NOT(EXACT(Таблица1[[#This Row],[Раздел]],G1006)),$D$12),"[/SPOILER]",)))))</f>
        <v>[*][B][COLOR=Gray][F3D][/COLOR][/B] [URL=http://promebelclub.ru/forum/showthread.php?p=165148&amp;postcount=458]Стяжка VB 36 HT, 45-60 мм, чёрный, Hettich [/URL]</v>
      </c>
      <c r="L1005" s="33">
        <f>LEN(Таблица1[[#This Row],[Код]])</f>
        <v>157</v>
      </c>
    </row>
    <row r="1006" spans="1:12" x14ac:dyDescent="0.25">
      <c r="A1006" s="25" t="str">
        <f>IF(OR(AND(Таблица1[[#This Row],[ID сообщения]]=B1005,Таблица1[[#This Row],[№ в теме]]=C1005),AND(NOT(Таблица1[[#This Row],[ID сообщения]]=B1005),NOT(Таблица1[[#This Row],[№ в теме]]=C1005))),"",FALSE)</f>
        <v/>
      </c>
      <c r="B1006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1006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1006" s="54" t="s">
        <v>881</v>
      </c>
      <c r="E1006" s="51" t="s">
        <v>1757</v>
      </c>
      <c r="F1006" s="46" t="s">
        <v>1094</v>
      </c>
      <c r="G1006" s="49" t="s">
        <v>89</v>
      </c>
      <c r="H1006" s="44" t="s">
        <v>147</v>
      </c>
      <c r="I1006" s="45" t="s">
        <v>1065</v>
      </c>
      <c r="J1006" s="23" t="s">
        <v>1065</v>
      </c>
      <c r="K10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Row],[Раздел]],G1005)),$D$12),CONCATENATE("[SPOILER=",Таблица1[[#This Row],[Раздел]],"]"),""),IF(EXACT(Таблица1[[#This Row],[Подраздел]],H1005),"",CONCATENATE(IF(ISBLANK(Таблица1[[#This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Row],[Подраздел]],H1007),"",CONCATENATE("[/LIST]",IF(ISBLANK(Таблица1[[#This Row],[Подраздел]]),"","[/SPOILER]"),IF(AND(NOT(EXACT(Таблица1[[#This Row],[Раздел]],G1007)),$D$12),"[/SPOILER]",)))))</f>
        <v>[*][B][COLOR=Black][LDW][/COLOR][/B] [URL=http://promebelclub.ru/forum/showthread.php?p=129373&amp;postcount=358]Стяжка директа d-8мм h-50мм [/URL]</v>
      </c>
      <c r="L1006" s="33">
        <f>LEN(Таблица1[[#This Row],[Код]])</f>
        <v>143</v>
      </c>
    </row>
    <row r="1007" spans="1:12" x14ac:dyDescent="0.25">
      <c r="A1007" s="18" t="str">
        <f>IF(OR(AND(Таблица1[[#This Row],[ID сообщения]]=B1006,Таблица1[[#This Row],[№ в теме]]=C1006),AND(NOT(Таблица1[[#This Row],[ID сообщения]]=B1006),NOT(Таблица1[[#This Row],[№ в теме]]=C1006))),"",FALSE)</f>
        <v/>
      </c>
      <c r="B1007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07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07" s="52" t="s">
        <v>267</v>
      </c>
      <c r="E1007" s="33" t="s">
        <v>1758</v>
      </c>
      <c r="F1007" s="46" t="s">
        <v>1093</v>
      </c>
      <c r="G1007" s="33" t="s">
        <v>89</v>
      </c>
      <c r="H1007" s="44" t="s">
        <v>147</v>
      </c>
      <c r="I1007" s="45" t="s">
        <v>1065</v>
      </c>
      <c r="J1007" s="46" t="s">
        <v>471</v>
      </c>
      <c r="K10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Row],[Раздел]],G1006)),$D$12),CONCATENATE("[SPOILER=",Таблица1[[#This Row],[Раздел]],"]"),""),IF(EXACT(Таблица1[[#This Row],[Подраздел]],H1006),"",CONCATENATE(IF(ISBLANK(Таблица1[[#This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Row],[Подраздел]],H1008),"",CONCATENATE("[/LIST]",IF(ISBLANK(Таблица1[[#This Row],[Подраздел]]),"","[/SPOILER]"),IF(AND(NOT(EXACT(Таблица1[[#This Row],[Раздел]],G1008)),$D$12),"[/SPOILER]",)))))</f>
        <v>[*][B][COLOR=Silver][FRW][/COLOR][/B] [URL=http://promebelclub.ru/forum/showthread.php?p=184827&amp;postcount=475]Стяжка кроватная - левая [/URL]</v>
      </c>
      <c r="L1007" s="33">
        <f>LEN(Таблица1[[#This Row],[Код]])</f>
        <v>141</v>
      </c>
    </row>
    <row r="1008" spans="1:12" x14ac:dyDescent="0.25">
      <c r="A1008" s="18" t="str">
        <f>IF(OR(AND(Таблица1[[#This Row],[ID сообщения]]=B1007,Таблица1[[#This Row],[№ в теме]]=C1007),AND(NOT(Таблица1[[#This Row],[ID сообщения]]=B1007),NOT(Таблица1[[#This Row],[№ в теме]]=C1007))),"",FALSE)</f>
        <v/>
      </c>
      <c r="B1008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1008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1008" s="52" t="s">
        <v>256</v>
      </c>
      <c r="E1008" s="33" t="s">
        <v>1758</v>
      </c>
      <c r="F1008" s="46" t="s">
        <v>1093</v>
      </c>
      <c r="G1008" s="33" t="s">
        <v>89</v>
      </c>
      <c r="H1008" s="44" t="s">
        <v>147</v>
      </c>
      <c r="I1008" s="45" t="s">
        <v>1065</v>
      </c>
      <c r="J1008" s="46" t="s">
        <v>471</v>
      </c>
      <c r="K10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Row],[Раздел]],G1007)),$D$12),CONCATENATE("[SPOILER=",Таблица1[[#This Row],[Раздел]],"]"),""),IF(EXACT(Таблица1[[#This Row],[Подраздел]],H1007),"",CONCATENATE(IF(ISBLANK(Таблица1[[#This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Row],[Подраздел]],H1009),"",CONCATENATE("[/LIST]",IF(ISBLANK(Таблица1[[#This Row],[Подраздел]]),"","[/SPOILER]"),IF(AND(NOT(EXACT(Таблица1[[#This Row],[Раздел]],G1009)),$D$12),"[/SPOILER]",)))))</f>
        <v>[*][B][COLOR=Silver][FRW][/COLOR][/B] [URL=http://promebelclub.ru/forum/showthread.php?p=188517&amp;postcount=481]Стяжка кроватная - левая [/URL]</v>
      </c>
      <c r="L1008" s="33">
        <f>LEN(Таблица1[[#This Row],[Код]])</f>
        <v>141</v>
      </c>
    </row>
    <row r="1009" spans="1:12" x14ac:dyDescent="0.25">
      <c r="A1009" s="18" t="str">
        <f>IF(OR(AND(Таблица1[[#This Row],[ID сообщения]]=B1008,Таблица1[[#This Row],[№ в теме]]=C1008),AND(NOT(Таблица1[[#This Row],[ID сообщения]]=B1008),NOT(Таблица1[[#This Row],[№ в теме]]=C1008))),"",FALSE)</f>
        <v/>
      </c>
      <c r="B1009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09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09" s="52" t="s">
        <v>267</v>
      </c>
      <c r="E1009" s="33" t="s">
        <v>1759</v>
      </c>
      <c r="F1009" s="46" t="s">
        <v>1093</v>
      </c>
      <c r="G1009" s="33" t="s">
        <v>89</v>
      </c>
      <c r="H1009" s="44" t="s">
        <v>147</v>
      </c>
      <c r="I1009" s="45" t="s">
        <v>1065</v>
      </c>
      <c r="J1009" s="46" t="s">
        <v>471</v>
      </c>
      <c r="K10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Row],[Раздел]],G1008)),$D$12),CONCATENATE("[SPOILER=",Таблица1[[#This Row],[Раздел]],"]"),""),IF(EXACT(Таблица1[[#This Row],[Подраздел]],H1008),"",CONCATENATE(IF(ISBLANK(Таблица1[[#This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Row],[Подраздел]],H1010),"",CONCATENATE("[/LIST]",IF(ISBLANK(Таблица1[[#This Row],[Подраздел]]),"","[/SPOILER]"),IF(AND(NOT(EXACT(Таблица1[[#This Row],[Раздел]],G1010)),$D$12),"[/SPOILER]",)))))</f>
        <v>[*][B][COLOR=Silver][FRW][/COLOR][/B] [URL=http://promebelclub.ru/forum/showthread.php?p=184827&amp;postcount=475]Стяжка кроватная - правая [/URL]</v>
      </c>
      <c r="L1009" s="33">
        <f>LEN(Таблица1[[#This Row],[Код]])</f>
        <v>142</v>
      </c>
    </row>
    <row r="1010" spans="1:12" x14ac:dyDescent="0.25">
      <c r="A1010" s="18" t="str">
        <f>IF(OR(AND(Таблица1[[#This Row],[ID сообщения]]=B1009,Таблица1[[#This Row],[№ в теме]]=C1009),AND(NOT(Таблица1[[#This Row],[ID сообщения]]=B1009),NOT(Таблица1[[#This Row],[№ в теме]]=C1009))),"",FALSE)</f>
        <v/>
      </c>
      <c r="B1010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1010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1010" s="52" t="s">
        <v>256</v>
      </c>
      <c r="E1010" s="33" t="s">
        <v>1759</v>
      </c>
      <c r="F1010" s="46" t="s">
        <v>1093</v>
      </c>
      <c r="G1010" s="33" t="s">
        <v>89</v>
      </c>
      <c r="H1010" s="44" t="s">
        <v>147</v>
      </c>
      <c r="I1010" s="45" t="s">
        <v>1065</v>
      </c>
      <c r="J1010" s="46" t="s">
        <v>471</v>
      </c>
      <c r="K10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Row],[Раздел]],G1009)),$D$12),CONCATENATE("[SPOILER=",Таблица1[[#This Row],[Раздел]],"]"),""),IF(EXACT(Таблица1[[#This Row],[Подраздел]],H1009),"",CONCATENATE(IF(ISBLANK(Таблица1[[#This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Row],[Подраздел]],H1011),"",CONCATENATE("[/LIST]",IF(ISBLANK(Таблица1[[#This Row],[Подраздел]]),"","[/SPOILER]"),IF(AND(NOT(EXACT(Таблица1[[#This Row],[Раздел]],G1011)),$D$12),"[/SPOILER]",)))))</f>
        <v>[*][B][COLOR=Silver][FRW][/COLOR][/B] [URL=http://promebelclub.ru/forum/showthread.php?p=188517&amp;postcount=481]Стяжка кроватная - правая [/URL]</v>
      </c>
      <c r="L1010" s="33">
        <f>LEN(Таблица1[[#This Row],[Код]])</f>
        <v>142</v>
      </c>
    </row>
    <row r="1011" spans="1:12" x14ac:dyDescent="0.25">
      <c r="A1011" s="18" t="str">
        <f>IF(OR(AND(Таблица1[[#This Row],[ID сообщения]]=B1010,Таблица1[[#This Row],[№ в теме]]=C1010),AND(NOT(Таблица1[[#This Row],[ID сообщения]]=B1010),NOT(Таблица1[[#This Row],[№ в теме]]=C1010))),"",FALSE)</f>
        <v/>
      </c>
      <c r="B1011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11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11" s="52" t="s">
        <v>267</v>
      </c>
      <c r="E1011" s="33" t="s">
        <v>1760</v>
      </c>
      <c r="F1011" s="46" t="s">
        <v>1093</v>
      </c>
      <c r="G1011" s="33" t="s">
        <v>89</v>
      </c>
      <c r="H1011" s="44" t="s">
        <v>147</v>
      </c>
      <c r="I1011" s="45" t="s">
        <v>1065</v>
      </c>
      <c r="J1011" s="46" t="s">
        <v>471</v>
      </c>
      <c r="K10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Row],[Раздел]],G1010)),$D$12),CONCATENATE("[SPOILER=",Таблица1[[#This Row],[Раздел]],"]"),""),IF(EXACT(Таблица1[[#This Row],[Подраздел]],H1010),"",CONCATENATE(IF(ISBLANK(Таблица1[[#This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Row],[Подраздел]],H1012),"",CONCATENATE("[/LIST]",IF(ISBLANK(Таблица1[[#This Row],[Подраздел]]),"","[/SPOILER]"),IF(AND(NOT(EXACT(Таблица1[[#This Row],[Раздел]],G1012)),$D$12),"[/SPOILER]",)))))</f>
        <v>[*][B][COLOR=Silver][FRW][/COLOR][/B] [URL=http://promebelclub.ru/forum/showthread.php?p=184827&amp;postcount=475]Стяжка кроватная 3.366 [/URL]</v>
      </c>
      <c r="L1011" s="33">
        <f>LEN(Таблица1[[#This Row],[Код]])</f>
        <v>139</v>
      </c>
    </row>
    <row r="1012" spans="1:12" x14ac:dyDescent="0.25">
      <c r="A1012" s="18" t="str">
        <f>IF(OR(AND(Таблица1[[#This Row],[ID сообщения]]=B1011,Таблица1[[#This Row],[№ в теме]]=C1011),AND(NOT(Таблица1[[#This Row],[ID сообщения]]=B1011),NOT(Таблица1[[#This Row],[№ в теме]]=C1011))),"",FALSE)</f>
        <v/>
      </c>
      <c r="B1012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1012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1012" s="52" t="s">
        <v>256</v>
      </c>
      <c r="E1012" s="33" t="s">
        <v>1760</v>
      </c>
      <c r="F1012" s="46" t="s">
        <v>1093</v>
      </c>
      <c r="G1012" s="33" t="s">
        <v>89</v>
      </c>
      <c r="H1012" s="44" t="s">
        <v>147</v>
      </c>
      <c r="I1012" s="45" t="s">
        <v>1065</v>
      </c>
      <c r="J1012" s="46" t="s">
        <v>471</v>
      </c>
      <c r="K10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Row],[Раздел]],G1011)),$D$12),CONCATENATE("[SPOILER=",Таблица1[[#This Row],[Раздел]],"]"),""),IF(EXACT(Таблица1[[#This Row],[Подраздел]],H1011),"",CONCATENATE(IF(ISBLANK(Таблица1[[#This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Row],[Подраздел]],H1013),"",CONCATENATE("[/LIST]",IF(ISBLANK(Таблица1[[#This Row],[Подраздел]]),"","[/SPOILER]"),IF(AND(NOT(EXACT(Таблица1[[#This Row],[Раздел]],G1013)),$D$12),"[/SPOILER]",)))))</f>
        <v>[*][B][COLOR=Silver][FRW][/COLOR][/B] [URL=http://promebelclub.ru/forum/showthread.php?p=188517&amp;postcount=481]Стяжка кроватная 3.366 [/URL]</v>
      </c>
      <c r="L1012" s="33">
        <f>LEN(Таблица1[[#This Row],[Код]])</f>
        <v>139</v>
      </c>
    </row>
    <row r="1013" spans="1:12" x14ac:dyDescent="0.25">
      <c r="A1013" s="18" t="str">
        <f>IF(OR(AND(Таблица1[[#This Row],[ID сообщения]]=B1012,Таблица1[[#This Row],[№ в теме]]=C1012),AND(NOT(Таблица1[[#This Row],[ID сообщения]]=B1012),NOT(Таблица1[[#This Row],[№ в теме]]=C1012))),"",FALSE)</f>
        <v/>
      </c>
      <c r="B1013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13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13" s="52" t="s">
        <v>267</v>
      </c>
      <c r="E1013" s="33" t="s">
        <v>1761</v>
      </c>
      <c r="F1013" s="46" t="s">
        <v>1093</v>
      </c>
      <c r="G1013" s="33" t="s">
        <v>89</v>
      </c>
      <c r="H1013" s="44" t="s">
        <v>147</v>
      </c>
      <c r="I1013" s="45" t="s">
        <v>1065</v>
      </c>
      <c r="J1013" s="46" t="s">
        <v>471</v>
      </c>
      <c r="K10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Row],[Раздел]],G1012)),$D$12),CONCATENATE("[SPOILER=",Таблица1[[#This Row],[Раздел]],"]"),""),IF(EXACT(Таблица1[[#This Row],[Подраздел]],H1012),"",CONCATENATE(IF(ISBLANK(Таблица1[[#This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Row],[Подраздел]],H1014),"",CONCATENATE("[/LIST]",IF(ISBLANK(Таблица1[[#This Row],[Подраздел]]),"","[/SPOILER]"),IF(AND(NOT(EXACT(Таблица1[[#This Row],[Раздел]],G1014)),$D$12),"[/SPOILER]",)))))</f>
        <v>[*][B][COLOR=Silver][FRW][/COLOR][/B] [URL=http://promebelclub.ru/forum/showthread.php?p=184827&amp;postcount=475]Стяжка мебельная М6 никель гор. [/URL]</v>
      </c>
      <c r="L1013" s="33">
        <f>LEN(Таблица1[[#This Row],[Код]])</f>
        <v>148</v>
      </c>
    </row>
    <row r="1014" spans="1:12" x14ac:dyDescent="0.25">
      <c r="A1014" s="18" t="str">
        <f>IF(OR(AND(Таблица1[[#This Row],[ID сообщения]]=B1013,Таблица1[[#This Row],[№ в теме]]=C1013),AND(NOT(Таблица1[[#This Row],[ID сообщения]]=B1013),NOT(Таблица1[[#This Row],[№ в теме]]=C1013))),"",FALSE)</f>
        <v/>
      </c>
      <c r="B1014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14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14" s="52" t="s">
        <v>267</v>
      </c>
      <c r="E1014" s="33" t="s">
        <v>1762</v>
      </c>
      <c r="F1014" s="46" t="s">
        <v>1093</v>
      </c>
      <c r="G1014" s="33" t="s">
        <v>89</v>
      </c>
      <c r="H1014" s="44" t="s">
        <v>147</v>
      </c>
      <c r="I1014" s="45" t="s">
        <v>1065</v>
      </c>
      <c r="J1014" s="46" t="s">
        <v>471</v>
      </c>
      <c r="K10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Row],[Раздел]],G1013)),$D$12),CONCATENATE("[SPOILER=",Таблица1[[#This Row],[Раздел]],"]"),""),IF(EXACT(Таблица1[[#This Row],[Подраздел]],H1013),"",CONCATENATE(IF(ISBLANK(Таблица1[[#This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Row],[Подраздел]],H1015),"",CONCATENATE("[/LIST]",IF(ISBLANK(Таблица1[[#This Row],[Подраздел]]),"","[/SPOILER]"),IF(AND(NOT(EXACT(Таблица1[[#This Row],[Раздел]],G1015)),$D$12),"[/SPOILER]",)))))</f>
        <v>[*][B][COLOR=Silver][FRW][/COLOR][/B] [URL=http://promebelclub.ru/forum/showthread.php?p=184827&amp;postcount=475]Стяжка мебельная М6 никель фронт. [/URL]</v>
      </c>
      <c r="L1014" s="33">
        <f>LEN(Таблица1[[#This Row],[Код]])</f>
        <v>150</v>
      </c>
    </row>
    <row r="1015" spans="1:12" x14ac:dyDescent="0.25">
      <c r="A1015" s="18" t="str">
        <f>IF(OR(AND(Таблица1[[#This Row],[ID сообщения]]=B1014,Таблица1[[#This Row],[№ в теме]]=C1014),AND(NOT(Таблица1[[#This Row],[ID сообщения]]=B1014),NOT(Таблица1[[#This Row],[№ в теме]]=C1014))),"",FALSE)</f>
        <v/>
      </c>
      <c r="B1015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15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15" s="52" t="s">
        <v>267</v>
      </c>
      <c r="E1015" s="33" t="s">
        <v>1763</v>
      </c>
      <c r="F1015" s="46" t="s">
        <v>1093</v>
      </c>
      <c r="G1015" s="33" t="s">
        <v>89</v>
      </c>
      <c r="H1015" s="44" t="s">
        <v>147</v>
      </c>
      <c r="I1015" s="45" t="s">
        <v>1065</v>
      </c>
      <c r="J1015" s="46" t="s">
        <v>471</v>
      </c>
      <c r="K10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Row],[Раздел]],G1014)),$D$12),CONCATENATE("[SPOILER=",Таблица1[[#This Row],[Раздел]],"]"),""),IF(EXACT(Таблица1[[#This Row],[Подраздел]],H1014),"",CONCATENATE(IF(ISBLANK(Таблица1[[#This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Row],[Подраздел]],H1016),"",CONCATENATE("[/LIST]",IF(ISBLANK(Таблица1[[#This Row],[Подраздел]]),"","[/SPOILER]"),IF(AND(NOT(EXACT(Таблица1[[#This Row],[Раздел]],G1016)),$D$12),"[/SPOILER]",)))))</f>
        <v>[*][B][COLOR=Silver][FRW][/COLOR][/B] [URL=http://promebelclub.ru/forum/showthread.php?p=184827&amp;postcount=475]Стяжка межсекционная (винт) VC01FNL M4x15 [/URL]</v>
      </c>
      <c r="L1015" s="33">
        <f>LEN(Таблица1[[#This Row],[Код]])</f>
        <v>158</v>
      </c>
    </row>
    <row r="1016" spans="1:12" x14ac:dyDescent="0.25">
      <c r="A1016" s="18" t="str">
        <f>IF(OR(AND(Таблица1[[#This Row],[ID сообщения]]=B1015,Таблица1[[#This Row],[№ в теме]]=C1015),AND(NOT(Таблица1[[#This Row],[ID сообщения]]=B1015),NOT(Таблица1[[#This Row],[№ в теме]]=C1015))),"",FALSE)</f>
        <v/>
      </c>
      <c r="B1016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1016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1016" s="52" t="s">
        <v>256</v>
      </c>
      <c r="E1016" s="33" t="s">
        <v>1763</v>
      </c>
      <c r="F1016" s="46" t="s">
        <v>1093</v>
      </c>
      <c r="G1016" s="33" t="s">
        <v>89</v>
      </c>
      <c r="H1016" s="44" t="s">
        <v>147</v>
      </c>
      <c r="I1016" s="45" t="s">
        <v>1065</v>
      </c>
      <c r="J1016" s="46" t="s">
        <v>471</v>
      </c>
      <c r="K10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Row],[Раздел]],G1015)),$D$12),CONCATENATE("[SPOILER=",Таблица1[[#This Row],[Раздел]],"]"),""),IF(EXACT(Таблица1[[#This Row],[Подраздел]],H1015),"",CONCATENATE(IF(ISBLANK(Таблица1[[#This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Row],[Подраздел]],H1017),"",CONCATENATE("[/LIST]",IF(ISBLANK(Таблица1[[#This Row],[Подраздел]]),"","[/SPOILER]"),IF(AND(NOT(EXACT(Таблица1[[#This Row],[Раздел]],G1017)),$D$12),"[/SPOILER]",)))))</f>
        <v>[*][B][COLOR=Silver][FRW][/COLOR][/B] [URL=http://promebelclub.ru/forum/showthread.php?p=188517&amp;postcount=481]Стяжка межсекционная (винт) VC01FNL M4x15 [/URL]</v>
      </c>
      <c r="L1016" s="33">
        <f>LEN(Таблица1[[#This Row],[Код]])</f>
        <v>158</v>
      </c>
    </row>
    <row r="1017" spans="1:12" x14ac:dyDescent="0.25">
      <c r="A1017" s="63" t="str">
        <f>IF(OR(AND(Таблица1[[#This Row],[ID сообщения]]=B1016,Таблица1[[#This Row],[№ в теме]]=C1016),AND(NOT(Таблица1[[#This Row],[ID сообщения]]=B1016),NOT(Таблица1[[#This Row],[№ в теме]]=C1016))),"",FALSE)</f>
        <v/>
      </c>
      <c r="B1017" s="33">
        <f>1*MID(Таблица1[[#This Row],[Ссылка]],FIND("=",Таблица1[[#This Row],[Ссылка]])+1,FIND("&amp;",Таблица1[[#This Row],[Ссылка]])-FIND("=",Таблица1[[#This Row],[Ссылка]])-1)</f>
        <v>336073</v>
      </c>
      <c r="C1017" s="33">
        <f>1*MID(Таблица1[[#This Row],[Ссылка]],FIND("&amp;",Таблица1[[#This Row],[Ссылка]])+11,LEN(Таблица1[[#This Row],[Ссылка]])-FIND("&amp;",Таблица1[[#This Row],[Ссылка]])+10)</f>
        <v>876</v>
      </c>
      <c r="D1017" s="53" t="s">
        <v>176</v>
      </c>
      <c r="E1017" s="33" t="s">
        <v>1764</v>
      </c>
      <c r="F1017" s="46" t="s">
        <v>1095</v>
      </c>
      <c r="G1017" s="47" t="s">
        <v>89</v>
      </c>
      <c r="H1017" s="33" t="s">
        <v>147</v>
      </c>
      <c r="I1017" s="45" t="s">
        <v>1065</v>
      </c>
      <c r="J1017" s="23" t="s">
        <v>1065</v>
      </c>
      <c r="K10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Row],[Раздел]],G1016)),$D$12),CONCATENATE("[SPOILER=",Таблица1[[#This Row],[Раздел]],"]"),""),IF(EXACT(Таблица1[[#This Row],[Подраздел]],H1016),"",CONCATENATE(IF(ISBLANK(Таблица1[[#This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Row],[Подраздел]],H1018),"",CONCATENATE("[/LIST]",IF(ISBLANK(Таблица1[[#This Row],[Подраздел]]),"","[/SPOILER]"),IF(AND(NOT(EXACT(Таблица1[[#This Row],[Раздел]],G1018)),$D$12),"[/SPOILER]",)))))</f>
        <v>[*][B][COLOR=Gray][F3D][/COLOR][/B] [URL=http://promebelclub.ru/forum/showthread.php?p=336073&amp;postcount=876]Стяжка межсекционная M4, M6 [/URL]</v>
      </c>
      <c r="L1017" s="33">
        <f>LEN(Таблица1[[#This Row],[Код]])</f>
        <v>142</v>
      </c>
    </row>
    <row r="1018" spans="1:12" x14ac:dyDescent="0.25">
      <c r="A1018" s="73" t="str">
        <f>IF(OR(AND(Таблица1[[#This Row],[ID сообщения]]=B1017,Таблица1[[#This Row],[№ в теме]]=C1017),AND(NOT(Таблица1[[#This Row],[ID сообщения]]=B1017),NOT(Таблица1[[#This Row],[№ в теме]]=C1017))),"",FALSE)</f>
        <v/>
      </c>
      <c r="B1018" s="33">
        <f>1*MID(Таблица1[[#This Row],[Ссылка]],FIND("=",Таблица1[[#This Row],[Ссылка]])+1,FIND("&amp;",Таблица1[[#This Row],[Ссылка]])-FIND("=",Таблица1[[#This Row],[Ссылка]])-1)</f>
        <v>230156</v>
      </c>
      <c r="C1018" s="33">
        <f>1*MID(Таблица1[[#This Row],[Ссылка]],FIND("&amp;",Таблица1[[#This Row],[Ссылка]])+11,LEN(Таблица1[[#This Row],[Ссылка]])-FIND("&amp;",Таблица1[[#This Row],[Ссылка]])+10)</f>
        <v>593</v>
      </c>
      <c r="D1018" s="53" t="s">
        <v>235</v>
      </c>
      <c r="E1018" s="33" t="s">
        <v>1765</v>
      </c>
      <c r="F1018" s="46" t="s">
        <v>1095</v>
      </c>
      <c r="G1018" s="47" t="s">
        <v>89</v>
      </c>
      <c r="H1018" s="33" t="s">
        <v>147</v>
      </c>
      <c r="I1018" s="45" t="s">
        <v>1065</v>
      </c>
      <c r="J1018" s="23" t="s">
        <v>1065</v>
      </c>
      <c r="K10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Row],[Раздел]],G1017)),$D$12),CONCATENATE("[SPOILER=",Таблица1[[#This Row],[Раздел]],"]"),""),IF(EXACT(Таблица1[[#This Row],[Подраздел]],H1017),"",CONCATENATE(IF(ISBLANK(Таблица1[[#This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Row],[Подраздел]],H1019),"",CONCATENATE("[/LIST]",IF(ISBLANK(Таблица1[[#This Row],[Подраздел]]),"","[/SPOILER]"),IF(AND(NOT(EXACT(Таблица1[[#This Row],[Раздел]],G1019)),$D$12),"[/SPOILER]",)))))</f>
        <v>[*][B][COLOR=Gray][F3D][/COLOR][/B] [URL=http://promebelclub.ru/forum/showthread.php?p=230156&amp;postcount=593]Стяжка межсекционная M8 [/URL]</v>
      </c>
      <c r="L1018" s="33">
        <f>LEN(Таблица1[[#This Row],[Код]])</f>
        <v>138</v>
      </c>
    </row>
    <row r="1019" spans="1:12" ht="15" customHeight="1" x14ac:dyDescent="0.25">
      <c r="A1019" s="18" t="str">
        <f>IF(OR(AND(Таблица1[[#This Row],[ID сообщения]]=B1018,Таблица1[[#This Row],[№ в теме]]=C1018),AND(NOT(Таблица1[[#This Row],[ID сообщения]]=B1018),NOT(Таблица1[[#This Row],[№ в теме]]=C1018))),"",FALSE)</f>
        <v/>
      </c>
      <c r="B1019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19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19" s="52" t="s">
        <v>267</v>
      </c>
      <c r="E1019" s="33" t="s">
        <v>1766</v>
      </c>
      <c r="F1019" s="46" t="s">
        <v>1093</v>
      </c>
      <c r="G1019" s="33" t="s">
        <v>89</v>
      </c>
      <c r="H1019" s="44" t="s">
        <v>147</v>
      </c>
      <c r="I1019" s="45" t="s">
        <v>1065</v>
      </c>
      <c r="J1019" s="46" t="s">
        <v>471</v>
      </c>
      <c r="K10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Row],[Раздел]],G1018)),$D$12),CONCATENATE("[SPOILER=",Таблица1[[#This Row],[Раздел]],"]"),""),IF(EXACT(Таблица1[[#This Row],[Подраздел]],H1018),"",CONCATENATE(IF(ISBLANK(Таблица1[[#This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Row],[Подраздел]],H1020),"",CONCATENATE("[/LIST]",IF(ISBLANK(Таблица1[[#This Row],[Подраздел]]),"","[/SPOILER]"),IF(AND(NOT(EXACT(Таблица1[[#This Row],[Раздел]],G1020)),$D$12),"[/SPOILER]",)))))</f>
        <v>[*][B][COLOR=Silver][FRW][/COLOR][/B] [URL=http://promebelclub.ru/forum/showthread.php?p=184827&amp;postcount=475]Стяжка межсекционная пластикова D=8 [/URL]</v>
      </c>
      <c r="L1019" s="33">
        <f>LEN(Таблица1[[#This Row],[Код]])</f>
        <v>152</v>
      </c>
    </row>
    <row r="1020" spans="1:12" x14ac:dyDescent="0.25">
      <c r="A1020" s="18" t="str">
        <f>IF(OR(AND(Таблица1[[#This Row],[ID сообщения]]=B1019,Таблица1[[#This Row],[№ в теме]]=C1019),AND(NOT(Таблица1[[#This Row],[ID сообщения]]=B1019),NOT(Таблица1[[#This Row],[№ в теме]]=C1019))),"",FALSE)</f>
        <v/>
      </c>
      <c r="B1020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20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20" s="52" t="s">
        <v>267</v>
      </c>
      <c r="E1020" s="33" t="s">
        <v>1767</v>
      </c>
      <c r="F1020" s="46" t="s">
        <v>1093</v>
      </c>
      <c r="G1020" s="33" t="s">
        <v>89</v>
      </c>
      <c r="H1020" s="44" t="s">
        <v>147</v>
      </c>
      <c r="I1020" s="45" t="s">
        <v>1065</v>
      </c>
      <c r="J1020" s="46" t="s">
        <v>471</v>
      </c>
      <c r="K10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Row],[Раздел]],G1019)),$D$12),CONCATENATE("[SPOILER=",Таблица1[[#This Row],[Раздел]],"]"),""),IF(EXACT(Таблица1[[#This Row],[Подраздел]],H1019),"",CONCATENATE(IF(ISBLANK(Таблица1[[#This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Row],[Подраздел]],H1021),"",CONCATENATE("[/LIST]",IF(ISBLANK(Таблица1[[#This Row],[Подраздел]]),"","[/SPOILER]"),IF(AND(NOT(EXACT(Таблица1[[#This Row],[Раздел]],G1021)),$D$12),"[/SPOILER]",)))))</f>
        <v>[*][B][COLOR=Silver][FRW][/COLOR][/B] [URL=http://promebelclub.ru/forum/showthread.php?p=184827&amp;postcount=475]СТЯЖКА СТОЛЕШНИЦ 100 [/URL]</v>
      </c>
      <c r="L1020" s="33">
        <f>LEN(Таблица1[[#This Row],[Код]])</f>
        <v>137</v>
      </c>
    </row>
    <row r="1021" spans="1:12" x14ac:dyDescent="0.25">
      <c r="A1021" s="18" t="str">
        <f>IF(OR(AND(Таблица1[[#This Row],[ID сообщения]]=B1020,Таблица1[[#This Row],[№ в теме]]=C1020),AND(NOT(Таблица1[[#This Row],[ID сообщения]]=B1020),NOT(Таблица1[[#This Row],[№ в теме]]=C1020))),"",FALSE)</f>
        <v/>
      </c>
      <c r="B1021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21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21" s="52" t="s">
        <v>267</v>
      </c>
      <c r="E1021" s="33" t="s">
        <v>1768</v>
      </c>
      <c r="F1021" s="46" t="s">
        <v>1093</v>
      </c>
      <c r="G1021" s="33" t="s">
        <v>89</v>
      </c>
      <c r="H1021" s="44" t="s">
        <v>147</v>
      </c>
      <c r="I1021" s="45" t="s">
        <v>1065</v>
      </c>
      <c r="J1021" s="46" t="s">
        <v>471</v>
      </c>
      <c r="K10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Row],[Раздел]],G1020)),$D$12),CONCATENATE("[SPOILER=",Таблица1[[#This Row],[Раздел]],"]"),""),IF(EXACT(Таблица1[[#This Row],[Подраздел]],H1020),"",CONCATENATE(IF(ISBLANK(Таблица1[[#This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Row],[Подраздел]],H1022),"",CONCATENATE("[/LIST]",IF(ISBLANK(Таблица1[[#This Row],[Подраздел]]),"","[/SPOILER]"),IF(AND(NOT(EXACT(Таблица1[[#This Row],[Раздел]],G1022)),$D$12),"[/SPOILER]",)))))</f>
        <v>[*][B][COLOR=Silver][FRW][/COLOR][/B] [URL=http://promebelclub.ru/forum/showthread.php?p=184827&amp;postcount=475]СТЯЖКА СТОЛЕШНИЦ 150 [/URL]</v>
      </c>
      <c r="L1021" s="33">
        <f>LEN(Таблица1[[#This Row],[Код]])</f>
        <v>137</v>
      </c>
    </row>
    <row r="1022" spans="1:12" x14ac:dyDescent="0.25">
      <c r="A1022" s="18" t="str">
        <f>IF(OR(AND(Таблица1[[#This Row],[ID сообщения]]=B1021,Таблица1[[#This Row],[№ в теме]]=C1021),AND(NOT(Таблица1[[#This Row],[ID сообщения]]=B1021),NOT(Таблица1[[#This Row],[№ в теме]]=C1021))),"",FALSE)</f>
        <v/>
      </c>
      <c r="B1022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22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22" s="52" t="s">
        <v>267</v>
      </c>
      <c r="E1022" s="33" t="s">
        <v>1769</v>
      </c>
      <c r="F1022" s="46" t="s">
        <v>1093</v>
      </c>
      <c r="G1022" s="33" t="s">
        <v>89</v>
      </c>
      <c r="H1022" s="44" t="s">
        <v>147</v>
      </c>
      <c r="I1022" s="45" t="s">
        <v>1065</v>
      </c>
      <c r="J1022" s="46" t="s">
        <v>471</v>
      </c>
      <c r="K10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Row],[Раздел]],G1021)),$D$12),CONCATENATE("[SPOILER=",Таблица1[[#This Row],[Раздел]],"]"),""),IF(EXACT(Таблица1[[#This Row],[Подраздел]],H1021),"",CONCATENATE(IF(ISBLANK(Таблица1[[#This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Row],[Подраздел]],H1023),"",CONCATENATE("[/LIST]",IF(ISBLANK(Таблица1[[#This Row],[Подраздел]]),"","[/SPOILER]"),IF(AND(NOT(EXACT(Таблица1[[#This Row],[Раздел]],G1023)),$D$12),"[/SPOILER]",)))))</f>
        <v>[*][B][COLOR=Silver][FRW][/COLOR][/B] [URL=http://promebelclub.ru/forum/showthread.php?p=184827&amp;postcount=475]СТЯЖКА СТОЛЕШНИЦ 65 [/URL]</v>
      </c>
      <c r="L1022" s="33">
        <f>LEN(Таблица1[[#This Row],[Код]])</f>
        <v>136</v>
      </c>
    </row>
    <row r="1023" spans="1:12" x14ac:dyDescent="0.25">
      <c r="A1023" s="18" t="str">
        <f>IF(OR(AND(Таблица1[[#This Row],[ID сообщения]]=B1022,Таблица1[[#This Row],[№ в теме]]=C1022),AND(NOT(Таблица1[[#This Row],[ID сообщения]]=B1022),NOT(Таблица1[[#This Row],[№ в теме]]=C1022))),"",FALSE)</f>
        <v/>
      </c>
      <c r="B1023" s="30">
        <f>1*MID(Таблица1[[#This Row],[Ссылка]],FIND("=",Таблица1[[#This Row],[Ссылка]])+1,FIND("&amp;",Таблица1[[#This Row],[Ссылка]])-FIND("=",Таблица1[[#This Row],[Ссылка]])-1)</f>
        <v>188131</v>
      </c>
      <c r="C1023" s="30">
        <f>1*MID(Таблица1[[#This Row],[Ссылка]],FIND("&amp;",Таблица1[[#This Row],[Ссылка]])+11,LEN(Таблица1[[#This Row],[Ссылка]])-FIND("&amp;",Таблица1[[#This Row],[Ссылка]])+10)</f>
        <v>478</v>
      </c>
      <c r="D1023" s="52" t="s">
        <v>271</v>
      </c>
      <c r="E1023" s="33" t="s">
        <v>1770</v>
      </c>
      <c r="F1023" s="46" t="s">
        <v>1093</v>
      </c>
      <c r="G1023" s="33" t="s">
        <v>89</v>
      </c>
      <c r="H1023" s="44" t="s">
        <v>147</v>
      </c>
      <c r="I1023" s="45" t="s">
        <v>1065</v>
      </c>
      <c r="J1023" s="23" t="s">
        <v>1065</v>
      </c>
      <c r="K10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Row],[Раздел]],G1022)),$D$12),CONCATENATE("[SPOILER=",Таблица1[[#This Row],[Раздел]],"]"),""),IF(EXACT(Таблица1[[#This Row],[Подраздел]],H1022),"",CONCATENATE(IF(ISBLANK(Таблица1[[#This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Row],[Подраздел]],H1024),"",CONCATENATE("[/LIST]",IF(ISBLANK(Таблица1[[#This Row],[Подраздел]]),"","[/SPOILER]"),IF(AND(NOT(EXACT(Таблица1[[#This Row],[Раздел]],G1024)),$D$12),"[/SPOILER]",)))))</f>
        <v>[*][B][COLOR=Silver][FRW][/COLOR][/B] [URL=http://promebelclub.ru/forum/showthread.php?p=188131&amp;postcount=478]Стяжка угловая с футоркой [/URL]</v>
      </c>
      <c r="L1023" s="33">
        <f>LEN(Таблица1[[#This Row],[Код]])</f>
        <v>142</v>
      </c>
    </row>
    <row r="1024" spans="1:12" x14ac:dyDescent="0.25">
      <c r="A1024" s="25" t="str">
        <f>IF(OR(AND(Таблица1[[#This Row],[ID сообщения]]=B1023,Таблица1[[#This Row],[№ в теме]]=C1023),AND(NOT(Таблица1[[#This Row],[ID сообщения]]=B1023),NOT(Таблица1[[#This Row],[№ в теме]]=C1023))),"",FALSE)</f>
        <v/>
      </c>
      <c r="B1024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1024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1024" s="54" t="s">
        <v>881</v>
      </c>
      <c r="E1024" s="48" t="s">
        <v>905</v>
      </c>
      <c r="F1024" s="65"/>
      <c r="G1024" s="49" t="s">
        <v>89</v>
      </c>
      <c r="H1024" s="44" t="s">
        <v>147</v>
      </c>
      <c r="I1024" s="45" t="s">
        <v>1065</v>
      </c>
      <c r="J1024" s="23" t="s">
        <v>1065</v>
      </c>
      <c r="K10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Row],[Раздел]],G1023)),$D$12),CONCATENATE("[SPOILER=",Таблица1[[#This Row],[Раздел]],"]"),""),IF(EXACT(Таблица1[[#This Row],[Подраздел]],H1023),"",CONCATENATE(IF(ISBLANK(Таблица1[[#This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Row],[Подраздел]],H1025),"",CONCATENATE("[/LIST]",IF(ISBLANK(Таблица1[[#This Row],[Подраздел]]),"","[/SPOILER]"),IF(AND(NOT(EXACT(Таблица1[[#This Row],[Раздел]],G1025)),$D$12),"[/SPOILER]",)))))</f>
        <v>[*][URL=http://promebelclub.ru/forum/showthread.php?p=129373&amp;postcount=358]Стяжка эксцентриковая[/URL]</v>
      </c>
      <c r="L1024" s="33">
        <f>LEN(Таблица1[[#This Row],[Код]])</f>
        <v>102</v>
      </c>
    </row>
    <row r="1025" spans="1:12" x14ac:dyDescent="0.25">
      <c r="A1025" s="18" t="str">
        <f>IF(OR(AND(Таблица1[[#This Row],[ID сообщения]]=B1024,Таблица1[[#This Row],[№ в теме]]=C1024),AND(NOT(Таблица1[[#This Row],[ID сообщения]]=B1024),NOT(Таблица1[[#This Row],[№ в теме]]=C1024))),"",FALSE)</f>
        <v/>
      </c>
      <c r="B1025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025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025" s="52" t="s">
        <v>341</v>
      </c>
      <c r="E1025" s="33" t="s">
        <v>384</v>
      </c>
      <c r="F1025" s="46"/>
      <c r="G1025" s="33" t="s">
        <v>89</v>
      </c>
      <c r="H1025" s="44" t="s">
        <v>147</v>
      </c>
      <c r="I1025" s="45" t="s">
        <v>1065</v>
      </c>
      <c r="J1025" s="23" t="s">
        <v>1065</v>
      </c>
      <c r="K10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Row],[Раздел]],G1024)),$D$12),CONCATENATE("[SPOILER=",Таблица1[[#This Row],[Раздел]],"]"),""),IF(EXACT(Таблица1[[#This Row],[Подраздел]],H1024),"",CONCATENATE(IF(ISBLANK(Таблица1[[#This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Row],[Подраздел]],H1026),"",CONCATENATE("[/LIST]",IF(ISBLANK(Таблица1[[#This Row],[Подраздел]]),"","[/SPOILER]"),IF(AND(NOT(EXACT(Таблица1[[#This Row],[Раздел]],G1026)),$D$12),"[/SPOILER]",)))))</f>
        <v>[*][URL=http://promebelclub.ru/forum/showthread.php?p=55385&amp;postcount=217]Уголок бежевый №3[/URL]</v>
      </c>
      <c r="L1025" s="33">
        <f>LEN(Таблица1[[#This Row],[Код]])</f>
        <v>97</v>
      </c>
    </row>
    <row r="1026" spans="1:12" x14ac:dyDescent="0.25">
      <c r="A1026" s="18" t="str">
        <f>IF(OR(AND(Таблица1[[#This Row],[ID сообщения]]=B1025,Таблица1[[#This Row],[№ в теме]]=C1025),AND(NOT(Таблица1[[#This Row],[ID сообщения]]=B1025),NOT(Таблица1[[#This Row],[№ в теме]]=C1025))),"",FALSE)</f>
        <v/>
      </c>
      <c r="B1026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26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26" s="52" t="s">
        <v>267</v>
      </c>
      <c r="E1026" s="33" t="s">
        <v>1771</v>
      </c>
      <c r="F1026" s="46" t="s">
        <v>1093</v>
      </c>
      <c r="G1026" s="33" t="s">
        <v>89</v>
      </c>
      <c r="H1026" s="44" t="s">
        <v>147</v>
      </c>
      <c r="I1026" s="45" t="s">
        <v>1065</v>
      </c>
      <c r="J1026" s="46" t="s">
        <v>471</v>
      </c>
      <c r="K10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Row],[Раздел]],G1025)),$D$12),CONCATENATE("[SPOILER=",Таблица1[[#This Row],[Раздел]],"]"),""),IF(EXACT(Таблица1[[#This Row],[Подраздел]],H1025),"",CONCATENATE(IF(ISBLANK(Таблица1[[#This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Row],[Подраздел]],H1027),"",CONCATENATE("[/LIST]",IF(ISBLANK(Таблица1[[#This Row],[Подраздел]]),"","[/SPOILER]"),IF(AND(NOT(EXACT(Таблица1[[#This Row],[Раздел]],G1027)),$D$12),"[/SPOILER]",)))))</f>
        <v>[*][B][COLOR=Silver][FRW][/COLOR][/B] [URL=http://promebelclub.ru/forum/showthread.php?p=184827&amp;postcount=475]Уголок меб. на 2 шурупа пласт. [/URL]</v>
      </c>
      <c r="L1026" s="33">
        <f>LEN(Таблица1[[#This Row],[Код]])</f>
        <v>147</v>
      </c>
    </row>
    <row r="1027" spans="1:12" x14ac:dyDescent="0.25">
      <c r="A1027" s="18" t="str">
        <f>IF(OR(AND(Таблица1[[#This Row],[ID сообщения]]=B1026,Таблица1[[#This Row],[№ в теме]]=C1026),AND(NOT(Таблица1[[#This Row],[ID сообщения]]=B1026),NOT(Таблица1[[#This Row],[№ в теме]]=C1026))),"",FALSE)</f>
        <v/>
      </c>
      <c r="B1027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27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27" s="52" t="s">
        <v>267</v>
      </c>
      <c r="E1027" s="33" t="s">
        <v>1772</v>
      </c>
      <c r="F1027" s="46" t="s">
        <v>1093</v>
      </c>
      <c r="G1027" s="33" t="s">
        <v>89</v>
      </c>
      <c r="H1027" s="44" t="s">
        <v>147</v>
      </c>
      <c r="I1027" s="45" t="s">
        <v>1065</v>
      </c>
      <c r="J1027" s="46" t="s">
        <v>471</v>
      </c>
      <c r="K10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Row],[Раздел]],G1026)),$D$12),CONCATENATE("[SPOILER=",Таблица1[[#This Row],[Раздел]],"]"),""),IF(EXACT(Таблица1[[#This Row],[Подраздел]],H1026),"",CONCATENATE(IF(ISBLANK(Таблица1[[#This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Row],[Подраздел]],H1028),"",CONCATENATE("[/LIST]",IF(ISBLANK(Таблица1[[#This Row],[Подраздел]]),"","[/SPOILER]"),IF(AND(NOT(EXACT(Таблица1[[#This Row],[Раздел]],G1028)),$D$12),"[/SPOILER]",)))))</f>
        <v>[*][B][COLOR=Silver][FRW][/COLOR][/B] [URL=http://promebelclub.ru/forum/showthread.php?p=184827&amp;postcount=475]Уголок меб. на 4 шурупа пласт. [/URL]</v>
      </c>
      <c r="L1027" s="33">
        <f>LEN(Таблица1[[#This Row],[Код]])</f>
        <v>147</v>
      </c>
    </row>
    <row r="1028" spans="1:12" x14ac:dyDescent="0.25">
      <c r="A1028" s="18" t="str">
        <f>IF(OR(AND(Таблица1[[#This Row],[ID сообщения]]=B1027,Таблица1[[#This Row],[№ в теме]]=C1027),AND(NOT(Таблица1[[#This Row],[ID сообщения]]=B1027),NOT(Таблица1[[#This Row],[№ в теме]]=C1027))),"",FALSE)</f>
        <v/>
      </c>
      <c r="B1028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28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28" s="52" t="s">
        <v>267</v>
      </c>
      <c r="E1028" s="33" t="s">
        <v>1773</v>
      </c>
      <c r="F1028" s="46" t="s">
        <v>1093</v>
      </c>
      <c r="G1028" s="33" t="s">
        <v>89</v>
      </c>
      <c r="H1028" s="44" t="s">
        <v>147</v>
      </c>
      <c r="I1028" s="45" t="s">
        <v>1065</v>
      </c>
      <c r="J1028" s="46" t="s">
        <v>471</v>
      </c>
      <c r="K10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Row],[Раздел]],G1027)),$D$12),CONCATENATE("[SPOILER=",Таблица1[[#This Row],[Раздел]],"]"),""),IF(EXACT(Таблица1[[#This Row],[Подраздел]],H1027),"",CONCATENATE(IF(ISBLANK(Таблица1[[#This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Row],[Подраздел]],H1029),"",CONCATENATE("[/LIST]",IF(ISBLANK(Таблица1[[#This Row],[Подраздел]]),"","[/SPOILER]"),IF(AND(NOT(EXACT(Таблица1[[#This Row],[Раздел]],G1029)),$D$12),"[/SPOILER]",)))))</f>
        <v>[*][B][COLOR=Silver][FRW][/COLOR][/B] [URL=http://promebelclub.ru/forum/showthread.php?p=184827&amp;postcount=475]Уголок мебельный металический [/URL]</v>
      </c>
      <c r="L1028" s="33">
        <f>LEN(Таблица1[[#This Row],[Код]])</f>
        <v>146</v>
      </c>
    </row>
    <row r="1029" spans="1:12" x14ac:dyDescent="0.25">
      <c r="A1029" s="18" t="str">
        <f>IF(OR(AND(Таблица1[[#This Row],[ID сообщения]]=B1028,Таблица1[[#This Row],[№ в теме]]=C1028),AND(NOT(Таблица1[[#This Row],[ID сообщения]]=B1028),NOT(Таблица1[[#This Row],[№ в теме]]=C1028))),"",FALSE)</f>
        <v/>
      </c>
      <c r="B1029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29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29" s="52" t="s">
        <v>267</v>
      </c>
      <c r="E1029" s="33" t="s">
        <v>1774</v>
      </c>
      <c r="F1029" s="46" t="s">
        <v>1093</v>
      </c>
      <c r="G1029" s="33" t="s">
        <v>89</v>
      </c>
      <c r="H1029" s="44" t="s">
        <v>147</v>
      </c>
      <c r="I1029" s="45" t="s">
        <v>1065</v>
      </c>
      <c r="J1029" s="46" t="s">
        <v>471</v>
      </c>
      <c r="K10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Row],[Раздел]],G1028)),$D$12),CONCATENATE("[SPOILER=",Таблица1[[#This Row],[Раздел]],"]"),""),IF(EXACT(Таблица1[[#This Row],[Подраздел]],H1028),"",CONCATENATE(IF(ISBLANK(Таблица1[[#This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Row],[Подраздел]],H1030),"",CONCATENATE("[/LIST]",IF(ISBLANK(Таблица1[[#This Row],[Подраздел]]),"","[/SPOILER]"),IF(AND(NOT(EXACT(Таблица1[[#This Row],[Раздел]],G1030)),$D$12),"[/SPOILER]",)))))</f>
        <v>[*][B][COLOR=Silver][FRW][/COLOR][/B] [URL=http://promebelclub.ru/forum/showthread.php?p=184827&amp;postcount=475]Уголок металл N63 [/URL]</v>
      </c>
      <c r="L1029" s="33">
        <f>LEN(Таблица1[[#This Row],[Код]])</f>
        <v>134</v>
      </c>
    </row>
    <row r="1030" spans="1:12" x14ac:dyDescent="0.25">
      <c r="A1030" s="18" t="str">
        <f>IF(OR(AND(Таблица1[[#This Row],[ID сообщения]]=B1029,Таблица1[[#This Row],[№ в теме]]=C1029),AND(NOT(Таблица1[[#This Row],[ID сообщения]]=B1029),NOT(Таблица1[[#This Row],[№ в теме]]=C1029))),"",FALSE)</f>
        <v/>
      </c>
      <c r="B1030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30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30" s="52" t="s">
        <v>267</v>
      </c>
      <c r="E1030" s="33" t="s">
        <v>1775</v>
      </c>
      <c r="F1030" s="46" t="s">
        <v>1093</v>
      </c>
      <c r="G1030" s="33" t="s">
        <v>89</v>
      </c>
      <c r="H1030" s="44" t="s">
        <v>147</v>
      </c>
      <c r="I1030" s="45" t="s">
        <v>1065</v>
      </c>
      <c r="J1030" s="46" t="s">
        <v>471</v>
      </c>
      <c r="K10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Row],[Раздел]],G1029)),$D$12),CONCATENATE("[SPOILER=",Таблица1[[#This Row],[Раздел]],"]"),""),IF(EXACT(Таблица1[[#This Row],[Подраздел]],H1029),"",CONCATENATE(IF(ISBLANK(Таблица1[[#This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Row],[Подраздел]],H1031),"",CONCATENATE("[/LIST]",IF(ISBLANK(Таблица1[[#This Row],[Подраздел]]),"","[/SPOILER]"),IF(AND(NOT(EXACT(Таблица1[[#This Row],[Раздел]],G1031)),$D$12),"[/SPOILER]",)))))</f>
        <v>[*][B][COLOR=Silver][FRW][/COLOR][/B] [URL=http://promebelclub.ru/forum/showthread.php?p=184827&amp;postcount=475]Уголок пластиковый L [/URL]</v>
      </c>
      <c r="L1030" s="33">
        <f>LEN(Таблица1[[#This Row],[Код]])</f>
        <v>137</v>
      </c>
    </row>
    <row r="1031" spans="1:12" x14ac:dyDescent="0.25">
      <c r="A1031" s="18" t="str">
        <f>IF(OR(AND(Таблица1[[#This Row],[ID сообщения]]=B1030,Таблица1[[#This Row],[№ в теме]]=C1030),AND(NOT(Таблица1[[#This Row],[ID сообщения]]=B1030),NOT(Таблица1[[#This Row],[№ в теме]]=C1030))),"",FALSE)</f>
        <v/>
      </c>
      <c r="B1031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31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31" s="52" t="s">
        <v>267</v>
      </c>
      <c r="E1031" s="33" t="s">
        <v>1776</v>
      </c>
      <c r="F1031" s="46" t="s">
        <v>1093</v>
      </c>
      <c r="G1031" s="33" t="s">
        <v>89</v>
      </c>
      <c r="H1031" s="44" t="s">
        <v>147</v>
      </c>
      <c r="I1031" s="45" t="s">
        <v>1065</v>
      </c>
      <c r="J1031" s="46" t="s">
        <v>471</v>
      </c>
      <c r="K10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Row],[Раздел]],G1030)),$D$12),CONCATENATE("[SPOILER=",Таблица1[[#This Row],[Раздел]],"]"),""),IF(EXACT(Таблица1[[#This Row],[Подраздел]],H1030),"",CONCATENATE(IF(ISBLANK(Таблица1[[#This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Row],[Подраздел]],H1032),"",CONCATENATE("[/LIST]",IF(ISBLANK(Таблица1[[#This Row],[Подраздел]]),"","[/SPOILER]"),IF(AND(NOT(EXACT(Таблица1[[#This Row],[Раздел]],G1032)),$D$12),"[/SPOILER]",)))))</f>
        <v>[*][B][COLOR=Silver][FRW][/COLOR][/B] [URL=http://promebelclub.ru/forum/showthread.php?p=184827&amp;postcount=475]Уголок пластиковый R [/URL]</v>
      </c>
      <c r="L1031" s="33">
        <f>LEN(Таблица1[[#This Row],[Код]])</f>
        <v>137</v>
      </c>
    </row>
    <row r="1032" spans="1:12" x14ac:dyDescent="0.25">
      <c r="A1032" s="18" t="str">
        <f>IF(OR(AND(Таблица1[[#This Row],[ID сообщения]]=B1031,Таблица1[[#This Row],[№ в теме]]=C1031),AND(NOT(Таблица1[[#This Row],[ID сообщения]]=B1031),NOT(Таблица1[[#This Row],[№ в теме]]=C1031))),"",FALSE)</f>
        <v/>
      </c>
      <c r="B1032" s="30">
        <f>1*MID(Таблица1[[#This Row],[Ссылка]],FIND("=",Таблица1[[#This Row],[Ссылка]])+1,FIND("&amp;",Таблица1[[#This Row],[Ссылка]])-FIND("=",Таблица1[[#This Row],[Ссылка]])-1)</f>
        <v>167895</v>
      </c>
      <c r="C1032" s="30">
        <f>1*MID(Таблица1[[#This Row],[Ссылка]],FIND("&amp;",Таблица1[[#This Row],[Ссылка]])+11,LEN(Таблица1[[#This Row],[Ссылка]])-FIND("&amp;",Таблица1[[#This Row],[Ссылка]])+10)</f>
        <v>462</v>
      </c>
      <c r="D1032" s="52" t="s">
        <v>272</v>
      </c>
      <c r="E1032" s="33" t="s">
        <v>1777</v>
      </c>
      <c r="F1032" s="46" t="s">
        <v>1093</v>
      </c>
      <c r="G1032" s="33" t="s">
        <v>89</v>
      </c>
      <c r="H1032" s="44" t="s">
        <v>147</v>
      </c>
      <c r="I1032" s="45" t="s">
        <v>1065</v>
      </c>
      <c r="J1032" s="23" t="s">
        <v>1065</v>
      </c>
      <c r="K10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Row],[Раздел]],G1031)),$D$12),CONCATENATE("[SPOILER=",Таблица1[[#This Row],[Раздел]],"]"),""),IF(EXACT(Таблица1[[#This Row],[Подраздел]],H1031),"",CONCATENATE(IF(ISBLANK(Таблица1[[#This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Row],[Подраздел]],H1033),"",CONCATENATE("[/LIST]",IF(ISBLANK(Таблица1[[#This Row],[Подраздел]]),"","[/SPOILER]"),IF(AND(NOT(EXACT(Таблица1[[#This Row],[Раздел]],G1033)),$D$12),"[/SPOILER]",)))))</f>
        <v>[*][B][COLOR=Silver][FRW][/COLOR][/B] [URL=http://promebelclub.ru/forum/showthread.php?p=167895&amp;postcount=462]Уголок пластиковый двойной [/URL]</v>
      </c>
      <c r="L1032" s="33">
        <f>LEN(Таблица1[[#This Row],[Код]])</f>
        <v>143</v>
      </c>
    </row>
    <row r="1033" spans="1:12" x14ac:dyDescent="0.25">
      <c r="A1033" s="18" t="str">
        <f>IF(OR(AND(Таблица1[[#This Row],[ID сообщения]]=B1032,Таблица1[[#This Row],[№ в теме]]=C1032),AND(NOT(Таблица1[[#This Row],[ID сообщения]]=B1032),NOT(Таблица1[[#This Row],[№ в теме]]=C1032))),"",FALSE)</f>
        <v/>
      </c>
      <c r="B1033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33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33" s="52" t="s">
        <v>267</v>
      </c>
      <c r="E1033" s="33" t="s">
        <v>1778</v>
      </c>
      <c r="F1033" s="46" t="s">
        <v>1093</v>
      </c>
      <c r="G1033" s="33" t="s">
        <v>89</v>
      </c>
      <c r="H1033" s="44" t="s">
        <v>147</v>
      </c>
      <c r="I1033" s="45" t="s">
        <v>1065</v>
      </c>
      <c r="J1033" s="46" t="s">
        <v>471</v>
      </c>
      <c r="K10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Row],[Раздел]],G1032)),$D$12),CONCATENATE("[SPOILER=",Таблица1[[#This Row],[Раздел]],"]"),""),IF(EXACT(Таблица1[[#This Row],[Подраздел]],H1032),"",CONCATENATE(IF(ISBLANK(Таблица1[[#This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Row],[Подраздел]],H1034),"",CONCATENATE("[/LIST]",IF(ISBLANK(Таблица1[[#This Row],[Подраздел]]),"","[/SPOILER]"),IF(AND(NOT(EXACT(Таблица1[[#This Row],[Раздел]],G1034)),$D$12),"[/SPOILER]",)))))</f>
        <v>[*][B][COLOR=Silver][FRW][/COLOR][/B] [URL=http://promebelclub.ru/forum/showthread.php?p=184827&amp;postcount=475]Уголок пластиковый с лица [/URL]</v>
      </c>
      <c r="L1033" s="33">
        <f>LEN(Таблица1[[#This Row],[Код]])</f>
        <v>142</v>
      </c>
    </row>
    <row r="1034" spans="1:12" x14ac:dyDescent="0.25">
      <c r="A1034" s="18" t="str">
        <f>IF(OR(AND(Таблица1[[#This Row],[ID сообщения]]=B1033,Таблица1[[#This Row],[№ в теме]]=C1033),AND(NOT(Таблица1[[#This Row],[ID сообщения]]=B1033),NOT(Таблица1[[#This Row],[№ в теме]]=C1033))),"",FALSE)</f>
        <v/>
      </c>
      <c r="B1034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34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34" s="52" t="s">
        <v>267</v>
      </c>
      <c r="E1034" s="33" t="s">
        <v>1779</v>
      </c>
      <c r="F1034" s="46" t="s">
        <v>1093</v>
      </c>
      <c r="G1034" s="33" t="s">
        <v>89</v>
      </c>
      <c r="H1034" s="44" t="s">
        <v>147</v>
      </c>
      <c r="I1034" s="45" t="s">
        <v>1065</v>
      </c>
      <c r="J1034" s="46" t="s">
        <v>471</v>
      </c>
      <c r="K10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Row],[Раздел]],G1033)),$D$12),CONCATENATE("[SPOILER=",Таблица1[[#This Row],[Раздел]],"]"),""),IF(EXACT(Таблица1[[#This Row],[Подраздел]],H1033),"",CONCATENATE(IF(ISBLANK(Таблица1[[#This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Row],[Подраздел]],H1035),"",CONCATENATE("[/LIST]",IF(ISBLANK(Таблица1[[#This Row],[Подраздел]]),"","[/SPOILER]"),IF(AND(NOT(EXACT(Таблица1[[#This Row],[Раздел]],G1035)),$D$12),"[/SPOILER]",)))))</f>
        <v>[*][B][COLOR=Silver][FRW][/COLOR][/B] [URL=http://promebelclub.ru/forum/showthread.php?p=184827&amp;postcount=475]Уголок пластиковый сзади [/URL]</v>
      </c>
      <c r="L1034" s="33">
        <f>LEN(Таблица1[[#This Row],[Код]])</f>
        <v>141</v>
      </c>
    </row>
    <row r="1035" spans="1:12" x14ac:dyDescent="0.25">
      <c r="A1035" s="73" t="str">
        <f>IF(OR(AND(Таблица1[[#This Row],[ID сообщения]]=B1034,Таблица1[[#This Row],[№ в теме]]=C1034),AND(NOT(Таблица1[[#This Row],[ID сообщения]]=B1034),NOT(Таблица1[[#This Row],[№ в теме]]=C1034))),"",FALSE)</f>
        <v/>
      </c>
      <c r="B1035" s="33">
        <f>1*MID(Таблица1[[#This Row],[Ссылка]],FIND("=",Таблица1[[#This Row],[Ссылка]])+1,FIND("&amp;",Таблица1[[#This Row],[Ссылка]])-FIND("=",Таблица1[[#This Row],[Ссылка]])-1)</f>
        <v>305150</v>
      </c>
      <c r="C1035" s="33">
        <f>1*MID(Таблица1[[#This Row],[Ссылка]],FIND("&amp;",Таблица1[[#This Row],[Ссылка]])+11,LEN(Таблица1[[#This Row],[Ссылка]])-FIND("&amp;",Таблица1[[#This Row],[Ссылка]])+10)</f>
        <v>804</v>
      </c>
      <c r="D1035" s="53" t="s">
        <v>117</v>
      </c>
      <c r="E1035" s="33" t="s">
        <v>1780</v>
      </c>
      <c r="F1035" s="46" t="s">
        <v>1095</v>
      </c>
      <c r="G1035" s="47" t="s">
        <v>89</v>
      </c>
      <c r="H1035" s="44" t="s">
        <v>147</v>
      </c>
      <c r="I1035" s="45" t="s">
        <v>1065</v>
      </c>
      <c r="J1035" s="23" t="s">
        <v>1065</v>
      </c>
      <c r="K10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Row],[Раздел]],G1034)),$D$12),CONCATENATE("[SPOILER=",Таблица1[[#This Row],[Раздел]],"]"),""),IF(EXACT(Таблица1[[#This Row],[Подраздел]],H1034),"",CONCATENATE(IF(ISBLANK(Таблица1[[#This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Row],[Подраздел]],H1036),"",CONCATENATE("[/LIST]",IF(ISBLANK(Таблица1[[#This Row],[Подраздел]]),"","[/SPOILER]"),IF(AND(NOT(EXACT(Таблица1[[#This Row],[Раздел]],G1036)),$D$12),"[/SPOILER]",)))))</f>
        <v>[*][B][COLOR=Gray][F3D][/COLOR][/B] [URL=http://promebelclub.ru/forum/showthread.php?p=305150&amp;postcount=804]Уголок-стяжка UC9101 [/URL]</v>
      </c>
      <c r="L1035" s="33">
        <f>LEN(Таблица1[[#This Row],[Код]])</f>
        <v>135</v>
      </c>
    </row>
    <row r="1036" spans="1:12" x14ac:dyDescent="0.25">
      <c r="A1036" s="59" t="str">
        <f>IF(OR(AND(Таблица1[[#This Row],[ID сообщения]]=B1035,Таблица1[[#This Row],[№ в теме]]=C1035),AND(NOT(Таблица1[[#This Row],[ID сообщения]]=B1035),NOT(Таблица1[[#This Row],[№ в теме]]=C1035))),"",FALSE)</f>
        <v/>
      </c>
      <c r="B1036" s="60">
        <f>1*MID(Таблица1[[#This Row],[Ссылка]],FIND("=",Таблица1[[#This Row],[Ссылка]])+1,FIND("&amp;",Таблица1[[#This Row],[Ссылка]])-FIND("=",Таблица1[[#This Row],[Ссылка]])-1)</f>
        <v>368399</v>
      </c>
      <c r="C1036" s="60">
        <f>1*MID(Таблица1[[#This Row],[Ссылка]],FIND("&amp;",Таблица1[[#This Row],[Ссылка]])+11,LEN(Таблица1[[#This Row],[Ссылка]])-FIND("&amp;",Таблица1[[#This Row],[Ссылка]])+10)</f>
        <v>1046</v>
      </c>
      <c r="D1036" s="53" t="s">
        <v>2033</v>
      </c>
      <c r="E1036" s="73" t="s">
        <v>2034</v>
      </c>
      <c r="F1036" s="23" t="s">
        <v>1095</v>
      </c>
      <c r="G1036" s="38" t="s">
        <v>89</v>
      </c>
      <c r="H1036" s="21" t="s">
        <v>147</v>
      </c>
      <c r="I1036" s="23" t="s">
        <v>1065</v>
      </c>
      <c r="J1036" s="23" t="s">
        <v>1065</v>
      </c>
      <c r="K10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Row],[Раздел]],G1035)),$D$12),CONCATENATE("[SPOILER=",Таблица1[[#This Row],[Раздел]],"]"),""),IF(EXACT(Таблица1[[#This Row],[Подраздел]],H1035),"",CONCATENATE(IF(ISBLANK(Таблица1[[#This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Row],[Подраздел]],H1037),"",CONCATENATE("[/LIST]",IF(ISBLANK(Таблица1[[#This Row],[Подраздел]]),"","[/SPOILER]"),IF(AND(NOT(EXACT(Таблица1[[#This Row],[Раздел]],G1037)),$D$12),"[/SPOILER]",)))))</f>
        <v>[*][B][COLOR=Gray][F3D][/COLOR][/B] [URL=http://promebelclub.ru/forum/showthread.php?p=368399&amp;postcount=1046]Фиксатор ХДФ, белый[/URL]</v>
      </c>
      <c r="L1036" s="39">
        <f>LEN(Таблица1[[#This Row],[Код]])</f>
        <v>134</v>
      </c>
    </row>
    <row r="1037" spans="1:12" x14ac:dyDescent="0.25">
      <c r="A1037" s="18" t="str">
        <f>IF(OR(AND(Таблица1[[#This Row],[ID сообщения]]=B1036,Таблица1[[#This Row],[№ в теме]]=C1036),AND(NOT(Таблица1[[#This Row],[ID сообщения]]=B1036),NOT(Таблица1[[#This Row],[№ в теме]]=C1036))),"",FALSE)</f>
        <v/>
      </c>
      <c r="B1037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37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37" s="22" t="s">
        <v>267</v>
      </c>
      <c r="E1037" s="33" t="s">
        <v>1781</v>
      </c>
      <c r="F1037" s="46" t="s">
        <v>1093</v>
      </c>
      <c r="G1037" s="33" t="s">
        <v>89</v>
      </c>
      <c r="H1037" s="44" t="s">
        <v>147</v>
      </c>
      <c r="I1037" s="45" t="s">
        <v>1065</v>
      </c>
      <c r="J1037" s="46" t="s">
        <v>471</v>
      </c>
      <c r="K10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Row],[Раздел]],G1036)),$D$12),CONCATENATE("[SPOILER=",Таблица1[[#This Row],[Раздел]],"]"),""),IF(EXACT(Таблица1[[#This Row],[Подраздел]],H1036),"",CONCATENATE(IF(ISBLANK(Таблица1[[#This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Row],[Подраздел]],H1038),"",CONCATENATE("[/LIST]",IF(ISBLANK(Таблица1[[#This Row],[Подраздел]]),"","[/SPOILER]"),IF(AND(NOT(EXACT(Таблица1[[#This Row],[Раздел]],G1038)),$D$12),"[/SPOILER]",)))))</f>
        <v>[*][B][COLOR=Silver][FRW][/COLOR][/B] [URL=http://promebelclub.ru/forum/showthread.php?p=184827&amp;postcount=475]Цилиндр с внутренней резьбой, Permo TV03 FZT (L-25mm) [/URL]</v>
      </c>
      <c r="L1037" s="33">
        <f>LEN(Таблица1[[#This Row],[Код]])</f>
        <v>170</v>
      </c>
    </row>
    <row r="1038" spans="1:12" x14ac:dyDescent="0.25">
      <c r="A1038" s="18" t="str">
        <f>IF(OR(AND(Таблица1[[#This Row],[ID сообщения]]=B1037,Таблица1[[#This Row],[№ в теме]]=C1037),AND(NOT(Таблица1[[#This Row],[ID сообщения]]=B1037),NOT(Таблица1[[#This Row],[№ в теме]]=C1037))),"",FALSE)</f>
        <v/>
      </c>
      <c r="B1038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1038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1038" s="52" t="s">
        <v>256</v>
      </c>
      <c r="E1038" s="33" t="s">
        <v>1781</v>
      </c>
      <c r="F1038" s="46" t="s">
        <v>1093</v>
      </c>
      <c r="G1038" s="33" t="s">
        <v>89</v>
      </c>
      <c r="H1038" s="44" t="s">
        <v>147</v>
      </c>
      <c r="I1038" s="45" t="s">
        <v>1065</v>
      </c>
      <c r="J1038" s="46" t="s">
        <v>471</v>
      </c>
      <c r="K10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Row],[Раздел]],G1037)),$D$12),CONCATENATE("[SPOILER=",Таблица1[[#This Row],[Раздел]],"]"),""),IF(EXACT(Таблица1[[#This Row],[Подраздел]],H1037),"",CONCATENATE(IF(ISBLANK(Таблица1[[#This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Row],[Подраздел]],H1039),"",CONCATENATE("[/LIST]",IF(ISBLANK(Таблица1[[#This Row],[Подраздел]]),"","[/SPOILER]"),IF(AND(NOT(EXACT(Таблица1[[#This Row],[Раздел]],G1039)),$D$12),"[/SPOILER]",)))))</f>
        <v>[*][B][COLOR=Silver][FRW][/COLOR][/B] [URL=http://promebelclub.ru/forum/showthread.php?p=188517&amp;postcount=481]Цилиндр с внутренней резьбой, Permo TV03 FZT (L-25mm) [/URL]</v>
      </c>
      <c r="L1038" s="33">
        <f>LEN(Таблица1[[#This Row],[Код]])</f>
        <v>170</v>
      </c>
    </row>
    <row r="1039" spans="1:12" x14ac:dyDescent="0.25">
      <c r="A1039" s="25" t="str">
        <f>IF(OR(AND(Таблица1[[#This Row],[ID сообщения]]=B1038,Таблица1[[#This Row],[№ в теме]]=C1038),AND(NOT(Таблица1[[#This Row],[ID сообщения]]=B1038),NOT(Таблица1[[#This Row],[№ в теме]]=C1038))),"",FALSE)</f>
        <v/>
      </c>
      <c r="B1039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1039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1039" s="54" t="s">
        <v>881</v>
      </c>
      <c r="E1039" s="48" t="s">
        <v>1782</v>
      </c>
      <c r="F1039" s="65" t="s">
        <v>1094</v>
      </c>
      <c r="G1039" s="49" t="s">
        <v>89</v>
      </c>
      <c r="H1039" s="44" t="s">
        <v>147</v>
      </c>
      <c r="I1039" s="45" t="s">
        <v>1065</v>
      </c>
      <c r="J1039" s="50" t="s">
        <v>471</v>
      </c>
      <c r="K10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Row],[Раздел]],G1038)),$D$12),CONCATENATE("[SPOILER=",Таблица1[[#This Row],[Раздел]],"]"),""),IF(EXACT(Таблица1[[#This Row],[Подраздел]],H1038),"",CONCATENATE(IF(ISBLANK(Таблица1[[#This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Row],[Подраздел]],H1040),"",CONCATENATE("[/LIST]",IF(ISBLANK(Таблица1[[#This Row],[Подраздел]]),"","[/SPOILER]"),IF(AND(NOT(EXACT(Таблица1[[#This Row],[Раздел]],G1040)),$D$12),"[/SPOILER]",)))))</f>
        <v>[*][B][COLOR=Black][LDW][/COLOR][/B] [URL=http://promebelclub.ru/forum/showthread.php?p=129373&amp;postcount=358]Шкант d-8мм h-30мм [/URL]</v>
      </c>
      <c r="L1039" s="33">
        <f>LEN(Таблица1[[#This Row],[Код]])</f>
        <v>134</v>
      </c>
    </row>
    <row r="1040" spans="1:12" s="19" customFormat="1" x14ac:dyDescent="0.25">
      <c r="A1040" s="18" t="str">
        <f>IF(OR(AND(Таблица1[[#This Row],[ID сообщения]]=B1039,Таблица1[[#This Row],[№ в теме]]=C1039),AND(NOT(Таблица1[[#This Row],[ID сообщения]]=B1039),NOT(Таблица1[[#This Row],[№ в теме]]=C1039))),"",FALSE)</f>
        <v/>
      </c>
      <c r="B1040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040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040" s="52" t="s">
        <v>341</v>
      </c>
      <c r="E1040" s="33" t="s">
        <v>386</v>
      </c>
      <c r="F1040" s="46"/>
      <c r="G1040" s="33" t="s">
        <v>89</v>
      </c>
      <c r="H1040" s="44" t="s">
        <v>147</v>
      </c>
      <c r="I1040" s="45" t="s">
        <v>1065</v>
      </c>
      <c r="J1040" s="23" t="s">
        <v>1065</v>
      </c>
      <c r="K10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Row],[Раздел]],G1039)),$D$12),CONCATENATE("[SPOILER=",Таблица1[[#This Row],[Раздел]],"]"),""),IF(EXACT(Таблица1[[#This Row],[Подраздел]],H1039),"",CONCATENATE(IF(ISBLANK(Таблица1[[#This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Row],[Подраздел]],H1041),"",CONCATENATE("[/LIST]",IF(ISBLANK(Таблица1[[#This Row],[Подраздел]]),"","[/SPOILER]"),IF(AND(NOT(EXACT(Таблица1[[#This Row],[Раздел]],G1041)),$D$12),"[/SPOILER]",)))))</f>
        <v>[*][URL=http://promebelclub.ru/forum/showthread.php?p=55385&amp;postcount=217]Шкант бук 8_30 с насечкой[/URL]</v>
      </c>
      <c r="L1040" s="33">
        <f>LEN(Таблица1[[#This Row],[Код]])</f>
        <v>105</v>
      </c>
    </row>
    <row r="1041" spans="1:12" x14ac:dyDescent="0.25">
      <c r="A1041" s="25" t="str">
        <f>IF(OR(AND(Таблица1[[#This Row],[ID сообщения]]=B1040,Таблица1[[#This Row],[№ в теме]]=C1040),AND(NOT(Таблица1[[#This Row],[ID сообщения]]=B1040),NOT(Таблица1[[#This Row],[№ в теме]]=C1040))),"",FALSE)</f>
        <v/>
      </c>
      <c r="B1041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1041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1041" s="54" t="s">
        <v>881</v>
      </c>
      <c r="E1041" s="48" t="s">
        <v>1783</v>
      </c>
      <c r="F1041" s="65" t="s">
        <v>1094</v>
      </c>
      <c r="G1041" s="49" t="s">
        <v>89</v>
      </c>
      <c r="H1041" s="44" t="s">
        <v>147</v>
      </c>
      <c r="I1041" s="45" t="s">
        <v>1065</v>
      </c>
      <c r="J1041" s="50" t="s">
        <v>471</v>
      </c>
      <c r="K10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Row],[Раздел]],G1040)),$D$12),CONCATENATE("[SPOILER=",Таблица1[[#This Row],[Раздел]],"]"),""),IF(EXACT(Таблица1[[#This Row],[Подраздел]],H1040),"",CONCATENATE(IF(ISBLANK(Таблица1[[#This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Row],[Подраздел]],H1042),"",CONCATENATE("[/LIST]",IF(ISBLANK(Таблица1[[#This Row],[Подраздел]]),"","[/SPOILER]"),IF(AND(NOT(EXACT(Таблица1[[#This Row],[Раздел]],G1042)),$D$12),"[/SPOILER]",)))))</f>
        <v>[*][B][COLOR=Black][LDW][/COLOR][/B] [URL=http://promebelclub.ru/forum/showthread.php?p=129373&amp;postcount=358]Шуруп 4х25 с зади [/URL]</v>
      </c>
      <c r="L1041" s="33">
        <f>LEN(Таблица1[[#This Row],[Код]])</f>
        <v>133</v>
      </c>
    </row>
    <row r="1042" spans="1:12" x14ac:dyDescent="0.25">
      <c r="A1042" s="18" t="str">
        <f>IF(OR(AND(Таблица1[[#This Row],[ID сообщения]]=B1041,Таблица1[[#This Row],[№ в теме]]=C1041),AND(NOT(Таблица1[[#This Row],[ID сообщения]]=B1041),NOT(Таблица1[[#This Row],[№ в теме]]=C1041))),"",FALSE)</f>
        <v/>
      </c>
      <c r="B1042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42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42" s="52" t="s">
        <v>267</v>
      </c>
      <c r="E1042" s="33" t="s">
        <v>1784</v>
      </c>
      <c r="F1042" s="46" t="s">
        <v>1093</v>
      </c>
      <c r="G1042" s="33" t="s">
        <v>89</v>
      </c>
      <c r="H1042" s="44" t="s">
        <v>147</v>
      </c>
      <c r="I1042" s="45" t="s">
        <v>1065</v>
      </c>
      <c r="J1042" s="46" t="s">
        <v>471</v>
      </c>
      <c r="K10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Row],[Раздел]],G1041)),$D$12),CONCATENATE("[SPOILER=",Таблица1[[#This Row],[Раздел]],"]"),""),IF(EXACT(Таблица1[[#This Row],[Подраздел]],H1041),"",CONCATENATE(IF(ISBLANK(Таблица1[[#This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Row],[Подраздел]],H1043),"",CONCATENATE("[/LIST]",IF(ISBLANK(Таблица1[[#This Row],[Подраздел]]),"","[/SPOILER]"),IF(AND(NOT(EXACT(Таблица1[[#This Row],[Раздел]],G1043)),$D$12),"[/SPOILER]",)))))</f>
        <v>[*][B][COLOR=Silver][FRW][/COLOR][/B] [URL=http://promebelclub.ru/forum/showthread.php?p=184827&amp;postcount=475]Эксцентрик 15мм [/URL]</v>
      </c>
      <c r="L1042" s="33">
        <f>LEN(Таблица1[[#This Row],[Код]])</f>
        <v>132</v>
      </c>
    </row>
    <row r="1043" spans="1:12" x14ac:dyDescent="0.25">
      <c r="A1043" s="18" t="str">
        <f>IF(OR(AND(Таблица1[[#This Row],[ID сообщения]]=B1042,Таблица1[[#This Row],[№ в теме]]=C1042),AND(NOT(Таблица1[[#This Row],[ID сообщения]]=B1042),NOT(Таблица1[[#This Row],[№ в теме]]=C1042))),"",FALSE)</f>
        <v/>
      </c>
      <c r="B1043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43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43" s="52" t="s">
        <v>267</v>
      </c>
      <c r="E1043" s="33" t="s">
        <v>1785</v>
      </c>
      <c r="F1043" s="46" t="s">
        <v>1093</v>
      </c>
      <c r="G1043" s="33" t="s">
        <v>89</v>
      </c>
      <c r="H1043" s="44" t="s">
        <v>147</v>
      </c>
      <c r="I1043" s="45" t="s">
        <v>1065</v>
      </c>
      <c r="J1043" s="46" t="s">
        <v>471</v>
      </c>
      <c r="K10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Row],[Раздел]],G1042)),$D$12),CONCATENATE("[SPOILER=",Таблица1[[#This Row],[Раздел]],"]"),""),IF(EXACT(Таблица1[[#This Row],[Подраздел]],H1042),"",CONCATENATE(IF(ISBLANK(Таблица1[[#This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Row],[Подраздел]],H1044),"",CONCATENATE("[/LIST]",IF(ISBLANK(Таблица1[[#This Row],[Подраздел]]),"","[/SPOILER]"),IF(AND(NOT(EXACT(Таблица1[[#This Row],[Раздел]],G1044)),$D$12),"[/SPOILER]",)))))</f>
        <v>[*][B][COLOR=Silver][FRW][/COLOR][/B] [URL=http://promebelclub.ru/forum/showthread.php?p=184827&amp;postcount=475]ЭКСЦЕНТРИК угловой двухсторонний [/URL]</v>
      </c>
      <c r="L1043" s="33">
        <f>LEN(Таблица1[[#This Row],[Код]])</f>
        <v>149</v>
      </c>
    </row>
    <row r="1044" spans="1:12" x14ac:dyDescent="0.25">
      <c r="A1044" s="18" t="str">
        <f>IF(OR(AND(Таблица1[[#This Row],[ID сообщения]]=B1043,Таблица1[[#This Row],[№ в теме]]=C1043),AND(NOT(Таблица1[[#This Row],[ID сообщения]]=B1043),NOT(Таблица1[[#This Row],[№ в теме]]=C1043))),"",FALSE)</f>
        <v/>
      </c>
      <c r="B1044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044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044" s="52" t="s">
        <v>267</v>
      </c>
      <c r="E1044" s="33" t="s">
        <v>1786</v>
      </c>
      <c r="F1044" s="46" t="s">
        <v>1093</v>
      </c>
      <c r="G1044" s="33" t="s">
        <v>89</v>
      </c>
      <c r="H1044" s="44" t="s">
        <v>147</v>
      </c>
      <c r="I1044" s="45" t="s">
        <v>1065</v>
      </c>
      <c r="J1044" s="46" t="s">
        <v>471</v>
      </c>
      <c r="K10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Row],[Раздел]],G1043)),$D$12),CONCATENATE("[SPOILER=",Таблица1[[#This Row],[Раздел]],"]"),""),IF(EXACT(Таблица1[[#This Row],[Подраздел]],H1043),"",CONCATENATE(IF(ISBLANK(Таблица1[[#This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Row],[Подраздел]],H1045),"",CONCATENATE("[/LIST]",IF(ISBLANK(Таблица1[[#This Row],[Подраздел]]),"","[/SPOILER]"),IF(AND(NOT(EXACT(Таблица1[[#This Row],[Раздел]],G1045)),$D$12),"[/SPOILER]",)))))</f>
        <v>[*][B][COLOR=Silver][FRW][/COLOR][/B] [URL=http://promebelclub.ru/forum/showthread.php?p=184827&amp;postcount=475]Эксцентрик. Стержень эксцентрика врезной d-6мм h-44мм [/URL][/LIST][/SPOILER]</v>
      </c>
      <c r="L1044" s="33">
        <f>LEN(Таблица1[[#This Row],[Код]])</f>
        <v>187</v>
      </c>
    </row>
    <row r="1045" spans="1:12" x14ac:dyDescent="0.25">
      <c r="A1045" s="18" t="str">
        <f>IF(OR(AND(Таблица1[[#This Row],[ID сообщения]]=B1044,Таблица1[[#This Row],[№ в теме]]=C1044),AND(NOT(Таблица1[[#This Row],[ID сообщения]]=B1044),NOT(Таблица1[[#This Row],[№ в теме]]=C1044))),"",FALSE)</f>
        <v/>
      </c>
      <c r="B1045" s="30">
        <f>1*MID(Таблица1[[#This Row],[Ссылка]],FIND("=",Таблица1[[#This Row],[Ссылка]])+1,FIND("&amp;",Таблица1[[#This Row],[Ссылка]])-FIND("=",Таблица1[[#This Row],[Ссылка]])-1)</f>
        <v>52231</v>
      </c>
      <c r="C1045" s="30">
        <f>1*MID(Таблица1[[#This Row],[Ссылка]],FIND("&amp;",Таблица1[[#This Row],[Ссылка]])+11,LEN(Таблица1[[#This Row],[Ссылка]])-FIND("&amp;",Таблица1[[#This Row],[Ссылка]])+10)</f>
        <v>197</v>
      </c>
      <c r="D1045" s="52" t="s">
        <v>553</v>
      </c>
      <c r="E1045" s="33" t="s">
        <v>554</v>
      </c>
      <c r="F1045" s="46"/>
      <c r="G1045" s="33" t="s">
        <v>89</v>
      </c>
      <c r="H1045" s="33" t="s">
        <v>65</v>
      </c>
      <c r="I1045" s="45" t="s">
        <v>1065</v>
      </c>
      <c r="J1045" s="23" t="s">
        <v>1065</v>
      </c>
      <c r="K10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Row],[Раздел]],G1044)),$D$12),CONCATENATE("[SPOILER=",Таблица1[[#This Row],[Раздел]],"]"),""),IF(EXACT(Таблица1[[#This Row],[Подраздел]],H1044),"",CONCATENATE(IF(ISBLANK(Таблица1[[#This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Row],[Подраздел]],H1046),"",CONCATENATE("[/LIST]",IF(ISBLANK(Таблица1[[#This Row],[Подраздел]]),"","[/SPOILER]"),IF(AND(NOT(EXACT(Таблица1[[#This Row],[Раздел]],G1046)),$D$12),"[/SPOILER]",)))))</f>
        <v>[SPOILER=Навесы и фиксаторы][LIST][*][URL=http://promebelclub.ru/forum/showthread.php?p=52231&amp;postcount=197]Крепёжная планка[/URL]</v>
      </c>
      <c r="L1045" s="33">
        <f>LEN(Таблица1[[#This Row],[Код]])</f>
        <v>130</v>
      </c>
    </row>
    <row r="1046" spans="1:12" x14ac:dyDescent="0.25">
      <c r="A1046" s="25" t="str">
        <f>IF(OR(AND(Таблица1[[#This Row],[ID сообщения]]=B1045,Таблица1[[#This Row],[№ в теме]]=C1045),AND(NOT(Таблица1[[#This Row],[ID сообщения]]=B1045),NOT(Таблица1[[#This Row],[№ в теме]]=C1045))),"",FALSE)</f>
        <v/>
      </c>
      <c r="B1046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1046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1046" s="54" t="s">
        <v>881</v>
      </c>
      <c r="E1046" s="48" t="s">
        <v>1787</v>
      </c>
      <c r="F1046" s="65" t="s">
        <v>1094</v>
      </c>
      <c r="G1046" s="49" t="s">
        <v>89</v>
      </c>
      <c r="H1046" s="49" t="s">
        <v>65</v>
      </c>
      <c r="I1046" s="45" t="s">
        <v>1065</v>
      </c>
      <c r="J1046" s="23" t="s">
        <v>1065</v>
      </c>
      <c r="K10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Row],[Раздел]],G1045)),$D$12),CONCATENATE("[SPOILER=",Таблица1[[#This Row],[Раздел]],"]"),""),IF(EXACT(Таблица1[[#This Row],[Подраздел]],H1045),"",CONCATENATE(IF(ISBLANK(Таблица1[[#This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Row],[Подраздел]],H1047),"",CONCATENATE("[/LIST]",IF(ISBLANK(Таблица1[[#This Row],[Подраздел]]),"","[/SPOILER]"),IF(AND(NOT(EXACT(Таблица1[[#This Row],[Раздел]],G1047)),$D$12),"[/SPOILER]",)))))</f>
        <v>[*][B][COLOR=Black][LDW][/COLOR][/B] [URL=http://promebelclub.ru/forum/showthread.php?p=129373&amp;postcount=358]Навес [/URL]</v>
      </c>
      <c r="L1046" s="33">
        <f>LEN(Таблица1[[#This Row],[Код]])</f>
        <v>121</v>
      </c>
    </row>
    <row r="1047" spans="1:12" s="19" customFormat="1" x14ac:dyDescent="0.25">
      <c r="A1047" s="63" t="str">
        <f>IF(OR(AND(Таблица1[[#This Row],[ID сообщения]]=B1046,Таблица1[[#This Row],[№ в теме]]=C1046),AND(NOT(Таблица1[[#This Row],[ID сообщения]]=B1046),NOT(Таблица1[[#This Row],[№ в теме]]=C1046))),"",FALSE)</f>
        <v/>
      </c>
      <c r="B1047" s="33">
        <f>1*MID(Таблица1[[#This Row],[Ссылка]],FIND("=",Таблица1[[#This Row],[Ссылка]])+1,FIND("&amp;",Таблица1[[#This Row],[Ссылка]])-FIND("=",Таблица1[[#This Row],[Ссылка]])-1)</f>
        <v>288485</v>
      </c>
      <c r="C1047" s="33">
        <f>1*MID(Таблица1[[#This Row],[Ссылка]],FIND("&amp;",Таблица1[[#This Row],[Ссылка]])+11,LEN(Таблица1[[#This Row],[Ссылка]])-FIND("&amp;",Таблица1[[#This Row],[Ссылка]])+10)</f>
        <v>733</v>
      </c>
      <c r="D1047" s="53" t="s">
        <v>587</v>
      </c>
      <c r="E1047" s="33" t="s">
        <v>589</v>
      </c>
      <c r="F1047" s="46"/>
      <c r="G1047" s="33" t="s">
        <v>89</v>
      </c>
      <c r="H1047" s="44" t="s">
        <v>65</v>
      </c>
      <c r="I1047" s="45" t="s">
        <v>1065</v>
      </c>
      <c r="J1047" s="23" t="s">
        <v>1065</v>
      </c>
      <c r="K10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Row],[Раздел]],G1046)),$D$12),CONCATENATE("[SPOILER=",Таблица1[[#This Row],[Раздел]],"]"),""),IF(EXACT(Таблица1[[#This Row],[Подраздел]],H1046),"",CONCATENATE(IF(ISBLANK(Таблица1[[#This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Row],[Подраздел]],H1048),"",CONCATENATE("[/LIST]",IF(ISBLANK(Таблица1[[#This Row],[Подраздел]]),"","[/SPOILER]"),IF(AND(NOT(EXACT(Таблица1[[#This Row],[Раздел]],G1048)),$D$12),"[/SPOILER]",)))))</f>
        <v>[*][URL=http://promebelclub.ru/forum/showthread.php?p=288485&amp;postcount=733]Навес (комплекты)[/URL]</v>
      </c>
      <c r="L1047" s="33">
        <f>LEN(Таблица1[[#This Row],[Код]])</f>
        <v>98</v>
      </c>
    </row>
    <row r="1048" spans="1:12" x14ac:dyDescent="0.25">
      <c r="A1048" s="73" t="str">
        <f>IF(OR(AND(Таблица1[[#This Row],[ID сообщения]]=B1047,Таблица1[[#This Row],[№ в теме]]=C1047),AND(NOT(Таблица1[[#This Row],[ID сообщения]]=B1047),NOT(Таблица1[[#This Row],[№ в теме]]=C1047))),"",FALSE)</f>
        <v/>
      </c>
      <c r="B1048" s="33">
        <f>1*MID(Таблица1[[#This Row],[Ссылка]],FIND("=",Таблица1[[#This Row],[Ссылка]])+1,FIND("&amp;",Таблица1[[#This Row],[Ссылка]])-FIND("=",Таблица1[[#This Row],[Ссылка]])-1)</f>
        <v>345667</v>
      </c>
      <c r="C1048" s="33">
        <f>1*MID(Таблица1[[#This Row],[Ссылка]],FIND("&amp;",Таблица1[[#This Row],[Ссылка]])+11,LEN(Таблица1[[#This Row],[Ссылка]])-FIND("&amp;",Таблица1[[#This Row],[Ссылка]])+10)</f>
        <v>904</v>
      </c>
      <c r="D1048" s="53" t="s">
        <v>195</v>
      </c>
      <c r="E1048" s="33" t="s">
        <v>1788</v>
      </c>
      <c r="F1048" s="46" t="s">
        <v>1095</v>
      </c>
      <c r="G1048" s="47" t="s">
        <v>89</v>
      </c>
      <c r="H1048" s="33" t="s">
        <v>65</v>
      </c>
      <c r="I1048" s="45" t="s">
        <v>1065</v>
      </c>
      <c r="J1048" s="46" t="s">
        <v>471</v>
      </c>
      <c r="K10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Row],[Раздел]],G1047)),$D$12),CONCATENATE("[SPOILER=",Таблица1[[#This Row],[Раздел]],"]"),""),IF(EXACT(Таблица1[[#This Row],[Подраздел]],H1047),"",CONCATENATE(IF(ISBLANK(Таблица1[[#This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Row],[Подраздел]],H1049),"",CONCATENATE("[/LIST]",IF(ISBLANK(Таблица1[[#This Row],[Подраздел]]),"","[/SPOILER]"),IF(AND(NOT(EXACT(Таблица1[[#This Row],[Раздел]],G1049)),$D$12),"[/SPOILER]",)))))</f>
        <v>[*][B][COLOR=Gray][F3D][/COLOR][/B] [URL=http://promebelclub.ru/forum/showthread.php?p=345667&amp;postcount=904]Навес Camar 801 [/URL]</v>
      </c>
      <c r="L1048" s="33">
        <f>LEN(Таблица1[[#This Row],[Код]])</f>
        <v>130</v>
      </c>
    </row>
    <row r="1049" spans="1:12" x14ac:dyDescent="0.25">
      <c r="A1049" s="18" t="str">
        <f>IF(OR(AND(Таблица1[[#This Row],[ID сообщения]]=B1048,Таблица1[[#This Row],[№ в теме]]=C1048),AND(NOT(Таблица1[[#This Row],[ID сообщения]]=B1048),NOT(Таблица1[[#This Row],[№ в теме]]=C1048))),"",FALSE)</f>
        <v/>
      </c>
      <c r="B1049" s="30">
        <f>1*MID(Таблица1[[#This Row],[Ссылка]],FIND("=",Таблица1[[#This Row],[Ссылка]])+1,FIND("&amp;",Таблица1[[#This Row],[Ссылка]])-FIND("=",Таблица1[[#This Row],[Ссылка]])-1)</f>
        <v>27928</v>
      </c>
      <c r="C1049" s="30">
        <f>1*MID(Таблица1[[#This Row],[Ссылка]],FIND("&amp;",Таблица1[[#This Row],[Ссылка]])+11,LEN(Таблица1[[#This Row],[Ссылка]])-FIND("&amp;",Таблица1[[#This Row],[Ссылка]])+10)</f>
        <v>144</v>
      </c>
      <c r="D1049" s="52" t="s">
        <v>870</v>
      </c>
      <c r="E1049" s="33" t="s">
        <v>1789</v>
      </c>
      <c r="F1049" s="46" t="s">
        <v>1093</v>
      </c>
      <c r="G1049" s="33" t="s">
        <v>89</v>
      </c>
      <c r="H1049" s="33" t="s">
        <v>65</v>
      </c>
      <c r="I1049" s="45" t="s">
        <v>1065</v>
      </c>
      <c r="J1049" s="23" t="s">
        <v>1065</v>
      </c>
      <c r="K10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Row],[Раздел]],G1048)),$D$12),CONCATENATE("[SPOILER=",Таблица1[[#This Row],[Раздел]],"]"),""),IF(EXACT(Таблица1[[#This Row],[Подраздел]],H1048),"",CONCATENATE(IF(ISBLANK(Таблица1[[#This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Row],[Подраздел]],H1050),"",CONCATENATE("[/LIST]",IF(ISBLANK(Таблица1[[#This Row],[Подраздел]]),"","[/SPOILER]"),IF(AND(NOT(EXACT(Таблица1[[#This Row],[Раздел]],G1050)),$D$12),"[/SPOILER]",)))))</f>
        <v>[*][B][COLOR=Silver][FRW][/COLOR][/B] [URL=http://promebelclub.ru/forum/showthread.php?p=27928&amp;postcount=144]Навес №29 Amix [/URL]</v>
      </c>
      <c r="L1049" s="33">
        <f>LEN(Таблица1[[#This Row],[Код]])</f>
        <v>130</v>
      </c>
    </row>
    <row r="1050" spans="1:12" s="19" customFormat="1" x14ac:dyDescent="0.25">
      <c r="A1050" s="73" t="str">
        <f>IF(OR(AND(Таблица1[[#This Row],[ID сообщения]]=B1049,Таблица1[[#This Row],[№ в теме]]=C1049),AND(NOT(Таблица1[[#This Row],[ID сообщения]]=B1049),NOT(Таблица1[[#This Row],[№ в теме]]=C1049))),"",FALSE)</f>
        <v/>
      </c>
      <c r="B1050" s="33">
        <f>1*MID(Таблица1[[#This Row],[Ссылка]],FIND("=",Таблица1[[#This Row],[Ссылка]])+1,FIND("&amp;",Таблица1[[#This Row],[Ссылка]])-FIND("=",Таблица1[[#This Row],[Ссылка]])-1)</f>
        <v>221333</v>
      </c>
      <c r="C1050" s="33">
        <f>1*MID(Таблица1[[#This Row],[Ссылка]],FIND("&amp;",Таблица1[[#This Row],[Ссылка]])+11,LEN(Таблица1[[#This Row],[Ссылка]])-FIND("&amp;",Таблица1[[#This Row],[Ссылка]])+10)</f>
        <v>578</v>
      </c>
      <c r="D1050" s="53" t="s">
        <v>221</v>
      </c>
      <c r="E1050" s="33" t="s">
        <v>1790</v>
      </c>
      <c r="F1050" s="46" t="s">
        <v>1095</v>
      </c>
      <c r="G1050" s="47" t="s">
        <v>89</v>
      </c>
      <c r="H1050" s="33" t="s">
        <v>65</v>
      </c>
      <c r="I1050" s="45" t="s">
        <v>1065</v>
      </c>
      <c r="J1050" s="23" t="s">
        <v>1065</v>
      </c>
      <c r="K10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Row],[Раздел]],G1049)),$D$12),CONCATENATE("[SPOILER=",Таблица1[[#This Row],[Раздел]],"]"),""),IF(EXACT(Таблица1[[#This Row],[Подраздел]],H1049),"",CONCATENATE(IF(ISBLANK(Таблица1[[#This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Row],[Подраздел]],H1051),"",CONCATENATE("[/LIST]",IF(ISBLANK(Таблица1[[#This Row],[Подраздел]]),"","[/SPOILER]"),IF(AND(NOT(EXACT(Таблица1[[#This Row],[Раздел]],G1051)),$D$12),"[/SPOILER]",)))))</f>
        <v>[*][B][COLOR=Gray][F3D][/COLOR][/B] [URL=http://promebelclub.ru/forum/showthread.php?p=221333&amp;postcount=578]Навес для нижней базы [/URL]</v>
      </c>
      <c r="L1050" s="33">
        <f>LEN(Таблица1[[#This Row],[Код]])</f>
        <v>136</v>
      </c>
    </row>
    <row r="1051" spans="1:12" x14ac:dyDescent="0.25">
      <c r="A1051" s="18" t="str">
        <f>IF(OR(AND(Таблица1[[#This Row],[ID сообщения]]=B1050,Таблица1[[#This Row],[№ в теме]]=C1050),AND(NOT(Таблица1[[#This Row],[ID сообщения]]=B1050),NOT(Таблица1[[#This Row],[№ в теме]]=C1050))),"",FALSE)</f>
        <v/>
      </c>
      <c r="B1051" s="30">
        <f>1*MID(Таблица1[[#This Row],[Ссылка]],FIND("=",Таблица1[[#This Row],[Ссылка]])+1,FIND("&amp;",Таблица1[[#This Row],[Ссылка]])-FIND("=",Таблица1[[#This Row],[Ссылка]])-1)</f>
        <v>5731</v>
      </c>
      <c r="C1051" s="30">
        <f>1*MID(Таблица1[[#This Row],[Ссылка]],FIND("&amp;",Таблица1[[#This Row],[Ссылка]])+11,LEN(Таблица1[[#This Row],[Ссылка]])-FIND("&amp;",Таблица1[[#This Row],[Ссылка]])+10)</f>
        <v>39</v>
      </c>
      <c r="D1051" s="52" t="s">
        <v>788</v>
      </c>
      <c r="E1051" s="33" t="s">
        <v>1791</v>
      </c>
      <c r="F1051" s="46" t="s">
        <v>1093</v>
      </c>
      <c r="G1051" s="33" t="s">
        <v>89</v>
      </c>
      <c r="H1051" s="44" t="s">
        <v>65</v>
      </c>
      <c r="I1051" s="45" t="s">
        <v>1065</v>
      </c>
      <c r="J1051" s="46" t="s">
        <v>471</v>
      </c>
      <c r="K10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Row],[Раздел]],G1050)),$D$12),CONCATENATE("[SPOILER=",Таблица1[[#This Row],[Раздел]],"]"),""),IF(EXACT(Таблица1[[#This Row],[Подраздел]],H1050),"",CONCATENATE(IF(ISBLANK(Таблица1[[#This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Row],[Подраздел]],H1052),"",CONCATENATE("[/LIST]",IF(ISBLANK(Таблица1[[#This Row],[Подраздел]]),"","[/SPOILER]"),IF(AND(NOT(EXACT(Таблица1[[#This Row],[Раздел]],G1052)),$D$12),"[/SPOILER]",)))))</f>
        <v>[*][B][COLOR=Silver][FRW][/COLOR][/B] [URL=http://promebelclub.ru/forum/showthread.php?p=5731&amp;postcount=39]Навес метал. [/URL]</v>
      </c>
      <c r="L1051" s="33">
        <f>LEN(Таблица1[[#This Row],[Код]])</f>
        <v>126</v>
      </c>
    </row>
    <row r="1052" spans="1:12" x14ac:dyDescent="0.25">
      <c r="A1052" s="18" t="str">
        <f>IF(OR(AND(Таблица1[[#This Row],[ID сообщения]]=B1051,Таблица1[[#This Row],[№ в теме]]=C1051),AND(NOT(Таблица1[[#This Row],[ID сообщения]]=B1051),NOT(Таблица1[[#This Row],[№ в теме]]=C1051))),"",FALSE)</f>
        <v/>
      </c>
      <c r="B1052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1052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1052" s="52" t="s">
        <v>793</v>
      </c>
      <c r="E1052" s="33" t="s">
        <v>1792</v>
      </c>
      <c r="F1052" s="46" t="s">
        <v>1093</v>
      </c>
      <c r="G1052" s="33" t="s">
        <v>89</v>
      </c>
      <c r="H1052" s="33" t="s">
        <v>65</v>
      </c>
      <c r="I1052" s="45" t="s">
        <v>1065</v>
      </c>
      <c r="J1052" s="46" t="s">
        <v>471</v>
      </c>
      <c r="K10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Row],[Раздел]],G1051)),$D$12),CONCATENATE("[SPOILER=",Таблица1[[#This Row],[Раздел]],"]"),""),IF(EXACT(Таблица1[[#This Row],[Подраздел]],H1051),"",CONCATENATE(IF(ISBLANK(Таблица1[[#This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Row],[Подраздел]],H1053),"",CONCATENATE("[/LIST]",IF(ISBLANK(Таблица1[[#This Row],[Подраздел]]),"","[/SPOILER]"),IF(AND(NOT(EXACT(Таблица1[[#This Row],[Раздел]],G1053)),$D$12),"[/SPOILER]",)))))</f>
        <v>[*][B][COLOR=Silver][FRW][/COLOR][/B] [URL=http://promebelclub.ru/forum/showthread.php?p=7828&amp;postcount=46]Навес обычный [/URL]</v>
      </c>
      <c r="L1052" s="33">
        <f>LEN(Таблица1[[#This Row],[Код]])</f>
        <v>127</v>
      </c>
    </row>
    <row r="1053" spans="1:12" x14ac:dyDescent="0.25">
      <c r="A1053" s="18" t="str">
        <f>IF(OR(AND(Таблица1[[#This Row],[ID сообщения]]=B1052,Таблица1[[#This Row],[№ в теме]]=C1052),AND(NOT(Таблица1[[#This Row],[ID сообщения]]=B1052),NOT(Таблица1[[#This Row],[№ в теме]]=C1052))),"",FALSE)</f>
        <v/>
      </c>
      <c r="B1053" s="30">
        <f>1*MID(Таблица1[[#This Row],[Ссылка]],FIND("=",Таблица1[[#This Row],[Ссылка]])+1,FIND("&amp;",Таблица1[[#This Row],[Ссылка]])-FIND("=",Таблица1[[#This Row],[Ссылка]])-1)</f>
        <v>200239</v>
      </c>
      <c r="C1053" s="30">
        <f>1*MID(Таблица1[[#This Row],[Ссылка]],FIND("&amp;",Таблица1[[#This Row],[Ссылка]])+11,LEN(Таблица1[[#This Row],[Ссылка]])-FIND("&amp;",Таблица1[[#This Row],[Ссылка]])+10)</f>
        <v>516</v>
      </c>
      <c r="D1053" s="52" t="s">
        <v>273</v>
      </c>
      <c r="E1053" s="33" t="s">
        <v>1793</v>
      </c>
      <c r="F1053" s="46" t="s">
        <v>1093</v>
      </c>
      <c r="G1053" s="33" t="s">
        <v>89</v>
      </c>
      <c r="H1053" s="44" t="s">
        <v>65</v>
      </c>
      <c r="I1053" s="45" t="s">
        <v>1065</v>
      </c>
      <c r="J1053" s="23" t="s">
        <v>1065</v>
      </c>
      <c r="K10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Row],[Раздел]],G1052)),$D$12),CONCATENATE("[SPOILER=",Таблица1[[#This Row],[Раздел]],"]"),""),IF(EXACT(Таблица1[[#This Row],[Подраздел]],H1052),"",CONCATENATE(IF(ISBLANK(Таблица1[[#This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Row],[Подраздел]],H1054),"",CONCATENATE("[/LIST]",IF(ISBLANK(Таблица1[[#This Row],[Подраздел]]),"","[/SPOILER]"),IF(AND(NOT(EXACT(Таблица1[[#This Row],[Раздел]],G1054)),$D$12),"[/SPOILER]",)))))</f>
        <v>[*][B][COLOR=Silver][FRW][/COLOR][/B] [URL=http://promebelclub.ru/forum/showthread.php?p=200239&amp;postcount=516]Навес регулируемый для шкафов [/URL]</v>
      </c>
      <c r="L1053" s="33">
        <f>LEN(Таблица1[[#This Row],[Код]])</f>
        <v>146</v>
      </c>
    </row>
    <row r="1054" spans="1:12" x14ac:dyDescent="0.25">
      <c r="A1054" s="18" t="str">
        <f>IF(OR(AND(Таблица1[[#This Row],[ID сообщения]]=B1053,Таблица1[[#This Row],[№ в теме]]=C1053),AND(NOT(Таблица1[[#This Row],[ID сообщения]]=B1053),NOT(Таблица1[[#This Row],[№ в теме]]=C1053))),"",FALSE)</f>
        <v/>
      </c>
      <c r="B1054" s="30">
        <f>1*MID(Таблица1[[#This Row],[Ссылка]],FIND("=",Таблица1[[#This Row],[Ссылка]])+1,FIND("&amp;",Таблица1[[#This Row],[Ссылка]])-FIND("=",Таблица1[[#This Row],[Ссылка]])-1)</f>
        <v>78559</v>
      </c>
      <c r="C1054" s="30">
        <f>1*MID(Таблица1[[#This Row],[Ссылка]],FIND("&amp;",Таблица1[[#This Row],[Ссылка]])+11,LEN(Таблица1[[#This Row],[Ссылка]])-FIND("&amp;",Таблица1[[#This Row],[Ссылка]])+10)</f>
        <v>275</v>
      </c>
      <c r="D1054" s="55" t="s">
        <v>426</v>
      </c>
      <c r="E1054" s="33" t="s">
        <v>1794</v>
      </c>
      <c r="F1054" s="46" t="s">
        <v>1094</v>
      </c>
      <c r="G1054" s="33" t="s">
        <v>89</v>
      </c>
      <c r="H1054" s="33" t="s">
        <v>65</v>
      </c>
      <c r="I1054" s="45" t="s">
        <v>1065</v>
      </c>
      <c r="J1054" s="23" t="s">
        <v>1065</v>
      </c>
      <c r="K10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Row],[Раздел]],G1053)),$D$12),CONCATENATE("[SPOILER=",Таблица1[[#This Row],[Раздел]],"]"),""),IF(EXACT(Таблица1[[#This Row],[Подраздел]],H1053),"",CONCATENATE(IF(ISBLANK(Таблица1[[#This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Row],[Подраздел]],H1055),"",CONCATENATE("[/LIST]",IF(ISBLANK(Таблица1[[#This Row],[Подраздел]]),"","[/SPOILER]"),IF(AND(NOT(EXACT(Таблица1[[#This Row],[Раздел]],G1055)),$D$12),"[/SPOILER]",)))))</f>
        <v>[*][B][COLOR=Black][LDW][/COLOR][/B] [URL=http://promebelclub.ru/forum/showthread.php?p=78559&amp;postcount=275]Навес регулируемый универ., белый с шиной [/URL]</v>
      </c>
      <c r="L1054" s="33">
        <f>LEN(Таблица1[[#This Row],[Код]])</f>
        <v>156</v>
      </c>
    </row>
    <row r="1055" spans="1:12" x14ac:dyDescent="0.25">
      <c r="A1055" s="73" t="str">
        <f>IF(OR(AND(Таблица1[[#This Row],[ID сообщения]]=B1054,Таблица1[[#This Row],[№ в теме]]=C1054),AND(NOT(Таблица1[[#This Row],[ID сообщения]]=B1054),NOT(Таблица1[[#This Row],[№ в теме]]=C1054))),"",FALSE)</f>
        <v/>
      </c>
      <c r="B1055" s="33">
        <f>1*MID(Таблица1[[#This Row],[Ссылка]],FIND("=",Таблица1[[#This Row],[Ссылка]])+1,FIND("&amp;",Таблица1[[#This Row],[Ссылка]])-FIND("=",Таблица1[[#This Row],[Ссылка]])-1)</f>
        <v>360405</v>
      </c>
      <c r="C1055" s="33">
        <f>1*MID(Таблица1[[#This Row],[Ссылка]],FIND("&amp;",Таблица1[[#This Row],[Ссылка]])+11,LEN(Таблица1[[#This Row],[Ссылка]])-FIND("&amp;",Таблица1[[#This Row],[Ссылка]])+10)</f>
        <v>995</v>
      </c>
      <c r="D1055" s="22" t="s">
        <v>2001</v>
      </c>
      <c r="E1055" s="73" t="s">
        <v>2002</v>
      </c>
      <c r="F1055" s="23" t="s">
        <v>1095</v>
      </c>
      <c r="G1055" s="38" t="s">
        <v>89</v>
      </c>
      <c r="H1055" s="73" t="s">
        <v>65</v>
      </c>
      <c r="I1055" s="23" t="s">
        <v>1065</v>
      </c>
      <c r="J1055" s="23" t="s">
        <v>1065</v>
      </c>
      <c r="K10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Row],[Раздел]],G1054)),$D$12),CONCATENATE("[SPOILER=",Таблица1[[#This Row],[Раздел]],"]"),""),IF(EXACT(Таблица1[[#This Row],[Подраздел]],H1054),"",CONCATENATE(IF(ISBLANK(Таблица1[[#This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Row],[Подраздел]],H1056),"",CONCATENATE("[/LIST]",IF(ISBLANK(Таблица1[[#This Row],[Подраздел]]),"","[/SPOILER]"),IF(AND(NOT(EXACT(Таблица1[[#This Row],[Раздел]],G1056)),$D$12),"[/SPOILER]",)))))</f>
        <v>[*][B][COLOR=Gray][F3D][/COLOR][/B] [URL=http://promebelclub.ru/forum/showthread.php?p=360405&amp;postcount=995]Навес скрытый 818, Camar[/URL]</v>
      </c>
      <c r="L1055" s="33">
        <f>LEN(Таблица1[[#This Row],[Код]])</f>
        <v>138</v>
      </c>
    </row>
    <row r="1056" spans="1:12" x14ac:dyDescent="0.25">
      <c r="A1056" s="18" t="str">
        <f>IF(OR(AND(Таблица1[[#This Row],[ID сообщения]]=B1052,Таблица1[[#This Row],[№ в теме]]=C1052),AND(NOT(Таблица1[[#This Row],[ID сообщения]]=B1052),NOT(Таблица1[[#This Row],[№ в теме]]=C1052))),"",FALSE)</f>
        <v/>
      </c>
      <c r="B1056" s="30">
        <f>1*MID(Таблица1[[#This Row],[Ссылка]],FIND("=",Таблица1[[#This Row],[Ссылка]])+1,FIND("&amp;",Таблица1[[#This Row],[Ссылка]])-FIND("=",Таблица1[[#This Row],[Ссылка]])-1)</f>
        <v>136667</v>
      </c>
      <c r="C1056" s="30">
        <f>1*MID(Таблица1[[#This Row],[Ссылка]],FIND("&amp;",Таблица1[[#This Row],[Ссылка]])+11,LEN(Таблица1[[#This Row],[Ссылка]])-FIND("&amp;",Таблица1[[#This Row],[Ссылка]])+10)</f>
        <v>374</v>
      </c>
      <c r="D1056" s="52" t="s">
        <v>959</v>
      </c>
      <c r="E1056" s="48" t="s">
        <v>1795</v>
      </c>
      <c r="F1056" s="65" t="s">
        <v>1095</v>
      </c>
      <c r="G1056" s="33" t="s">
        <v>89</v>
      </c>
      <c r="H1056" s="33" t="s">
        <v>65</v>
      </c>
      <c r="I1056" s="45" t="s">
        <v>1065</v>
      </c>
      <c r="J1056" s="23" t="s">
        <v>1065</v>
      </c>
      <c r="K10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Row],[Раздел]],G1055)),$D$12),CONCATENATE("[SPOILER=",Таблица1[[#This Row],[Раздел]],"]"),""),IF(EXACT(Таблица1[[#This Row],[Подраздел]],H1055),"",CONCATENATE(IF(ISBLANK(Таблица1[[#This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Row],[Подраздел]],H1057),"",CONCATENATE("[/LIST]",IF(ISBLANK(Таблица1[[#This Row],[Подраздел]]),"","[/SPOILER]"),IF(AND(NOT(EXACT(Таблица1[[#This Row],[Раздел]],G1057)),$D$12),"[/SPOILER]",)))))</f>
        <v>[*][B][COLOR=Gray][F3D][/COLOR][/B] [URL=http://promebelclub.ru/forum/showthread.php?p=136667&amp;postcount=374]Навесы Scilm [/URL]</v>
      </c>
      <c r="L1056" s="33">
        <f>LEN(Таблица1[[#This Row],[Код]])</f>
        <v>127</v>
      </c>
    </row>
    <row r="1057" spans="1:12" x14ac:dyDescent="0.25">
      <c r="A1057" s="18" t="str">
        <f>IF(OR(AND(Таблица1[[#This Row],[ID сообщения]]=B1056,Таблица1[[#This Row],[№ в теме]]=C1056),AND(NOT(Таблица1[[#This Row],[ID сообщения]]=B1056),NOT(Таблица1[[#This Row],[№ в теме]]=C1056))),"",FALSE)</f>
        <v/>
      </c>
      <c r="B1057" s="30">
        <f>1*MID(Таблица1[[#This Row],[Ссылка]],FIND("=",Таблица1[[#This Row],[Ссылка]])+1,FIND("&amp;",Таблица1[[#This Row],[Ссылка]])-FIND("=",Таблица1[[#This Row],[Ссылка]])-1)</f>
        <v>165146</v>
      </c>
      <c r="C1057" s="30">
        <f>1*MID(Таблица1[[#This Row],[Ссылка]],FIND("&amp;",Таблица1[[#This Row],[Ссылка]])+11,LEN(Таблица1[[#This Row],[Ссылка]])-FIND("&amp;",Таблица1[[#This Row],[Ссылка]])+10)</f>
        <v>457</v>
      </c>
      <c r="D1057" s="52" t="s">
        <v>244</v>
      </c>
      <c r="E1057" s="33" t="s">
        <v>1796</v>
      </c>
      <c r="F1057" s="46" t="s">
        <v>1095</v>
      </c>
      <c r="G1057" s="33" t="s">
        <v>89</v>
      </c>
      <c r="H1057" s="33" t="s">
        <v>65</v>
      </c>
      <c r="I1057" s="45" t="s">
        <v>1065</v>
      </c>
      <c r="J1057" s="23" t="s">
        <v>1065</v>
      </c>
      <c r="K10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Row],[Раздел]],G1056)),$D$12),CONCATENATE("[SPOILER=",Таблица1[[#This Row],[Раздел]],"]"),""),IF(EXACT(Таблица1[[#This Row],[Подраздел]],H1056),"",CONCATENATE(IF(ISBLANK(Таблица1[[#This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Row],[Подраздел]],H1058),"",CONCATENATE("[/LIST]",IF(ISBLANK(Таблица1[[#This Row],[Подраздел]]),"","[/SPOILER]"),IF(AND(NOT(EXACT(Таблица1[[#This Row],[Раздел]],G1058)),$D$12),"[/SPOILER]",)))))</f>
        <v>[*][B][COLOR=Gray][F3D][/COLOR][/B] [URL=http://promebelclub.ru/forum/showthread.php?p=165146&amp;postcount=457]Планка подвесная, тип A, L=150 мм, сталь, Hettich [/URL][/LIST][/SPOILER]</v>
      </c>
      <c r="L1057" s="33">
        <f>LEN(Таблица1[[#This Row],[Код]])</f>
        <v>181</v>
      </c>
    </row>
    <row r="1058" spans="1:12" x14ac:dyDescent="0.25">
      <c r="A1058" s="18" t="str">
        <f>IF(OR(AND(Таблица1[[#This Row],[ID сообщения]]=B1050,Таблица1[[#This Row],[№ в теме]]=C1050),AND(NOT(Таблица1[[#This Row],[ID сообщения]]=B1050),NOT(Таблица1[[#This Row],[№ в теме]]=C1050))),"",FALSE)</f>
        <v/>
      </c>
      <c r="B1058" s="30">
        <f>1*MID(Таблица1[[#This Row],[Ссылка]],FIND("=",Таблица1[[#This Row],[Ссылка]])+1,FIND("&amp;",Таблица1[[#This Row],[Ссылка]])-FIND("=",Таблица1[[#This Row],[Ссылка]])-1)</f>
        <v>137571</v>
      </c>
      <c r="C1058" s="30">
        <f>1*MID(Таблица1[[#This Row],[Ссылка]],FIND("&amp;",Таблица1[[#This Row],[Ссылка]])+11,LEN(Таблица1[[#This Row],[Ссылка]])-FIND("&amp;",Таблица1[[#This Row],[Ссылка]])+10)</f>
        <v>377</v>
      </c>
      <c r="D1058" s="55" t="s">
        <v>962</v>
      </c>
      <c r="E1058" s="48" t="s">
        <v>1797</v>
      </c>
      <c r="F1058" s="65" t="s">
        <v>1099</v>
      </c>
      <c r="G1058" s="33" t="s">
        <v>89</v>
      </c>
      <c r="H1058" s="33"/>
      <c r="I1058" s="45" t="s">
        <v>1065</v>
      </c>
      <c r="J1058" s="23" t="s">
        <v>1065</v>
      </c>
      <c r="K10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Row],[Раздел]],G1057)),$D$12),CONCATENATE("[SPOILER=",Таблица1[[#This Row],[Раздел]],"]"),""),IF(EXACT(Таблица1[[#This Row],[Подраздел]],H1057),"",CONCATENATE(IF(ISBLANK(Таблица1[[#This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Row],[Подраздел]],H1059),"",CONCATENATE("[/LIST]",IF(ISBLANK(Таблица1[[#This Row],[Подраздел]]),"","[/SPOILER]"),IF(AND(NOT(EXACT(Таблица1[[#This Row],[Раздел]],G1059)),$D$12),"[/SPOILER]",)))))</f>
        <v>[LIST][*][B][COLOR=Blue][B3D][/COLOR][/B] [URL=http://promebelclub.ru/forum/showthread.php?p=137571&amp;postcount=377]Рельсовые накладки 1Р65 и 2Р65 (ГОСТ-19128-73). Болт стыковой М27х160 (ГОСТ-11530-76) [/URL][/LIST]</v>
      </c>
      <c r="L1058" s="33">
        <f>LEN(Таблица1[[#This Row],[Код]])</f>
        <v>213</v>
      </c>
    </row>
    <row r="1059" spans="1:12" x14ac:dyDescent="0.25">
      <c r="A1059" s="18" t="str">
        <f>IF(OR(AND(Таблица1[[#This Row],[ID сообщения]]=B1058,Таблица1[[#This Row],[№ в теме]]=C1058),AND(NOT(Таблица1[[#This Row],[ID сообщения]]=B1058),NOT(Таблица1[[#This Row],[№ в теме]]=C1058))),"",FALSE)</f>
        <v/>
      </c>
      <c r="B1059" s="30">
        <f>1*MID(Таблица1[[#This Row],[Ссылка]],FIND("=",Таблица1[[#This Row],[Ссылка]])+1,FIND("&amp;",Таблица1[[#This Row],[Ссылка]])-FIND("=",Таблица1[[#This Row],[Ссылка]])-1)</f>
        <v>68254</v>
      </c>
      <c r="C1059" s="30">
        <f>1*MID(Таблица1[[#This Row],[Ссылка]],FIND("&amp;",Таблица1[[#This Row],[Ссылка]])+11,LEN(Таблица1[[#This Row],[Ссылка]])-FIND("&amp;",Таблица1[[#This Row],[Ссылка]])+10)</f>
        <v>257</v>
      </c>
      <c r="D1059" s="52" t="s">
        <v>445</v>
      </c>
      <c r="E1059" s="51" t="s">
        <v>1798</v>
      </c>
      <c r="F1059" s="46" t="s">
        <v>1094</v>
      </c>
      <c r="G1059" s="33" t="s">
        <v>86</v>
      </c>
      <c r="H1059" s="33" t="s">
        <v>434</v>
      </c>
      <c r="I1059" s="45" t="s">
        <v>1065</v>
      </c>
      <c r="J1059" s="23" t="s">
        <v>1065</v>
      </c>
      <c r="K10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Row],[Раздел]],G1058)),$D$12),CONCATENATE("[SPOILER=",Таблица1[[#This Row],[Раздел]],"]"),""),IF(EXACT(Таблица1[[#This Row],[Подраздел]],H1058),"",CONCATENATE(IF(ISBLANK(Таблица1[[#This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Row],[Подраздел]],H1060),"",CONCATENATE("[/LIST]",IF(ISBLANK(Таблица1[[#This Row],[Подраздел]]),"","[/SPOILER]"),IF(AND(NOT(EXACT(Таблица1[[#This Row],[Раздел]],G1060)),$D$12),"[/SPOILER]",)))))</f>
        <v>[SPOILER=Держатели дисков][LIST][*][B][COLOR=Black][LDW][/COLOR][/B] [URL=http://promebelclub.ru/forum/showthread.php?p=68254&amp;postcount=257]CD box. Держатель дисков [/URL]</v>
      </c>
      <c r="L1059" s="33">
        <f>LEN(Таблица1[[#This Row],[Код]])</f>
        <v>171</v>
      </c>
    </row>
    <row r="1060" spans="1:12" x14ac:dyDescent="0.25">
      <c r="A1060" s="18" t="str">
        <f>IF(OR(AND(Таблица1[[#This Row],[ID сообщения]]=B1059,Таблица1[[#This Row],[№ в теме]]=C1059),AND(NOT(Таблица1[[#This Row],[ID сообщения]]=B1059),NOT(Таблица1[[#This Row],[№ в теме]]=C1059))),"",FALSE)</f>
        <v/>
      </c>
      <c r="B1060" s="30">
        <f>1*MID(Таблица1[[#This Row],[Ссылка]],FIND("=",Таблица1[[#This Row],[Ссылка]])+1,FIND("&amp;",Таблица1[[#This Row],[Ссылка]])-FIND("=",Таблица1[[#This Row],[Ссылка]])-1)</f>
        <v>68254</v>
      </c>
      <c r="C1060" s="30">
        <f>1*MID(Таблица1[[#This Row],[Ссылка]],FIND("&amp;",Таблица1[[#This Row],[Ссылка]])+11,LEN(Таблица1[[#This Row],[Ссылка]])-FIND("&amp;",Таблица1[[#This Row],[Ссылка]])+10)</f>
        <v>257</v>
      </c>
      <c r="D1060" s="52" t="s">
        <v>445</v>
      </c>
      <c r="E1060" s="51" t="s">
        <v>1799</v>
      </c>
      <c r="F1060" s="46" t="s">
        <v>1094</v>
      </c>
      <c r="G1060" s="33" t="s">
        <v>86</v>
      </c>
      <c r="H1060" s="33" t="s">
        <v>434</v>
      </c>
      <c r="I1060" s="45" t="s">
        <v>1065</v>
      </c>
      <c r="J1060" s="23" t="s">
        <v>1065</v>
      </c>
      <c r="K10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Row],[Раздел]],G1059)),$D$12),CONCATENATE("[SPOILER=",Таблица1[[#This Row],[Раздел]],"]"),""),IF(EXACT(Таблица1[[#This Row],[Подраздел]],H1059),"",CONCATENATE(IF(ISBLANK(Таблица1[[#This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Row],[Подраздел]],H1061),"",CONCATENATE("[/LIST]",IF(ISBLANK(Таблица1[[#This Row],[Подраздел]]),"","[/SPOILER]"),IF(AND(NOT(EXACT(Таблица1[[#This Row],[Раздел]],G1061)),$D$12),"[/SPOILER]",)))))</f>
        <v>[*][B][COLOR=Black][LDW][/COLOR][/B] [URL=http://promebelclub.ru/forum/showthread.php?p=68254&amp;postcount=257]Titus. Держатель дисков [/URL]</v>
      </c>
      <c r="L1060" s="33">
        <f>LEN(Таблица1[[#This Row],[Код]])</f>
        <v>138</v>
      </c>
    </row>
    <row r="1061" spans="1:12" x14ac:dyDescent="0.25">
      <c r="A1061" s="18" t="str">
        <f>IF(OR(AND(Таблица1[[#This Row],[ID сообщения]]=B1060,Таблица1[[#This Row],[№ в теме]]=C1060),AND(NOT(Таблица1[[#This Row],[ID сообщения]]=B1060),NOT(Таблица1[[#This Row],[№ в теме]]=C1060))),"",FALSE)</f>
        <v/>
      </c>
      <c r="B1061" s="30">
        <f>1*MID(Таблица1[[#This Row],[Ссылка]],FIND("=",Таблица1[[#This Row],[Ссылка]])+1,FIND("&amp;",Таблица1[[#This Row],[Ссылка]])-FIND("=",Таблица1[[#This Row],[Ссылка]])-1)</f>
        <v>41758</v>
      </c>
      <c r="C1061" s="30">
        <f>1*MID(Таблица1[[#This Row],[Ссылка]],FIND("&amp;",Таблица1[[#This Row],[Ссылка]])+11,LEN(Таблица1[[#This Row],[Ссылка]])-FIND("&amp;",Таблица1[[#This Row],[Ссылка]])+10)</f>
        <v>179</v>
      </c>
      <c r="D1061" s="52" t="s">
        <v>475</v>
      </c>
      <c r="E1061" s="33" t="s">
        <v>473</v>
      </c>
      <c r="F1061" s="46"/>
      <c r="G1061" s="33" t="s">
        <v>86</v>
      </c>
      <c r="H1061" s="33" t="s">
        <v>434</v>
      </c>
      <c r="I1061" s="45" t="s">
        <v>1065</v>
      </c>
      <c r="J1061" s="23" t="s">
        <v>1065</v>
      </c>
      <c r="K10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Row],[Раздел]],G1060)),$D$12),CONCATENATE("[SPOILER=",Таблица1[[#This Row],[Раздел]],"]"),""),IF(EXACT(Таблица1[[#This Row],[Подраздел]],H1060),"",CONCATENATE(IF(ISBLANK(Таблица1[[#This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Row],[Подраздел]],H1062),"",CONCATENATE("[/LIST]",IF(ISBLANK(Таблица1[[#This Row],[Подраздел]]),"","[/SPOILER]"),IF(AND(NOT(EXACT(Таблица1[[#This Row],[Раздел]],G1062)),$D$12),"[/SPOILER]",)))))</f>
        <v>[*][URL=http://promebelclub.ru/forum/showthread.php?p=41758&amp;postcount=179]Держатель CD[/URL]</v>
      </c>
      <c r="L1061" s="33">
        <f>LEN(Таблица1[[#This Row],[Код]])</f>
        <v>92</v>
      </c>
    </row>
    <row r="1062" spans="1:12" x14ac:dyDescent="0.25">
      <c r="A1062" s="18" t="str">
        <f>IF(OR(AND(Таблица1[[#This Row],[ID сообщения]]=B1061,Таблица1[[#This Row],[№ в теме]]=C1061),AND(NOT(Таблица1[[#This Row],[ID сообщения]]=B1061),NOT(Таблица1[[#This Row],[№ в теме]]=C1061))),"",FALSE)</f>
        <v/>
      </c>
      <c r="B1062" s="30">
        <f>1*MID(Таблица1[[#This Row],[Ссылка]],FIND("=",Таблица1[[#This Row],[Ссылка]])+1,FIND("&amp;",Таблица1[[#This Row],[Ссылка]])-FIND("=",Таблица1[[#This Row],[Ссылка]])-1)</f>
        <v>34314</v>
      </c>
      <c r="C1062" s="30">
        <f>1*MID(Таблица1[[#This Row],[Ссылка]],FIND("&amp;",Таблица1[[#This Row],[Ссылка]])+11,LEN(Таблица1[[#This Row],[Ссылка]])-FIND("&amp;",Таблица1[[#This Row],[Ссылка]])+10)</f>
        <v>154</v>
      </c>
      <c r="D1062" s="52" t="s">
        <v>472</v>
      </c>
      <c r="E1062" s="33" t="s">
        <v>473</v>
      </c>
      <c r="F1062" s="46"/>
      <c r="G1062" s="33" t="s">
        <v>86</v>
      </c>
      <c r="H1062" s="33" t="s">
        <v>434</v>
      </c>
      <c r="I1062" s="45" t="s">
        <v>1065</v>
      </c>
      <c r="J1062" s="23" t="s">
        <v>1065</v>
      </c>
      <c r="K10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Row],[Раздел]],G1061)),$D$12),CONCATENATE("[SPOILER=",Таблица1[[#This Row],[Раздел]],"]"),""),IF(EXACT(Таблица1[[#This Row],[Подраздел]],H1061),"",CONCATENATE(IF(ISBLANK(Таблица1[[#This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Row],[Подраздел]],H1063),"",CONCATENATE("[/LIST]",IF(ISBLANK(Таблица1[[#This Row],[Подраздел]]),"","[/SPOILER]"),IF(AND(NOT(EXACT(Таблица1[[#This Row],[Раздел]],G1063)),$D$12),"[/SPOILER]",)))))</f>
        <v>[*][URL=http://promebelclub.ru/forum/showthread.php?p=34314&amp;postcount=154]Держатель CD[/URL]</v>
      </c>
      <c r="L1062" s="33">
        <f>LEN(Таблица1[[#This Row],[Код]])</f>
        <v>92</v>
      </c>
    </row>
    <row r="1063" spans="1:12" x14ac:dyDescent="0.25">
      <c r="A1063" s="18" t="str">
        <f>IF(OR(AND(Таблица1[[#This Row],[ID сообщения]]=B1062,Таблица1[[#This Row],[№ в теме]]=C1062),AND(NOT(Таблица1[[#This Row],[ID сообщения]]=B1062),NOT(Таблица1[[#This Row],[№ в теме]]=C1062))),"",FALSE)</f>
        <v/>
      </c>
      <c r="B1063" s="30">
        <f>1*MID(Таблица1[[#This Row],[Ссылка]],FIND("=",Таблица1[[#This Row],[Ссылка]])+1,FIND("&amp;",Таблица1[[#This Row],[Ссылка]])-FIND("=",Таблица1[[#This Row],[Ссылка]])-1)</f>
        <v>34344</v>
      </c>
      <c r="C1063" s="30">
        <f>1*MID(Таблица1[[#This Row],[Ссылка]],FIND("&amp;",Таблица1[[#This Row],[Ссылка]])+11,LEN(Таблица1[[#This Row],[Ссылка]])-FIND("&amp;",Таблица1[[#This Row],[Ссылка]])+10)</f>
        <v>156</v>
      </c>
      <c r="D1063" s="52" t="s">
        <v>474</v>
      </c>
      <c r="E1063" s="33" t="s">
        <v>473</v>
      </c>
      <c r="F1063" s="46"/>
      <c r="G1063" s="33" t="s">
        <v>86</v>
      </c>
      <c r="H1063" s="33" t="s">
        <v>434</v>
      </c>
      <c r="I1063" s="45" t="s">
        <v>1065</v>
      </c>
      <c r="J1063" s="23" t="s">
        <v>1065</v>
      </c>
      <c r="K10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Row],[Раздел]],G1062)),$D$12),CONCATENATE("[SPOILER=",Таблица1[[#This Row],[Раздел]],"]"),""),IF(EXACT(Таблица1[[#This Row],[Подраздел]],H1062),"",CONCATENATE(IF(ISBLANK(Таблица1[[#This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Row],[Подраздел]],H1064),"",CONCATENATE("[/LIST]",IF(ISBLANK(Таблица1[[#This Row],[Подраздел]]),"","[/SPOILER]"),IF(AND(NOT(EXACT(Таблица1[[#This Row],[Раздел]],G1064)),$D$12),"[/SPOILER]",)))))</f>
        <v>[*][URL=http://promebelclub.ru/forum/showthread.php?p=34344&amp;postcount=156]Держатель CD[/URL]</v>
      </c>
      <c r="L1063" s="33">
        <f>LEN(Таблица1[[#This Row],[Код]])</f>
        <v>92</v>
      </c>
    </row>
    <row r="1064" spans="1:12" s="19" customFormat="1" x14ac:dyDescent="0.25">
      <c r="A1064" s="18" t="str">
        <f>IF(OR(AND(Таблица1[[#This Row],[ID сообщения]]=B1063,Таблица1[[#This Row],[№ в теме]]=C1063),AND(NOT(Таблица1[[#This Row],[ID сообщения]]=B1063),NOT(Таблица1[[#This Row],[№ в теме]]=C1063))),"",FALSE)</f>
        <v/>
      </c>
      <c r="B1064" s="30">
        <f>1*MID(Таблица1[[#This Row],[Ссылка]],FIND("=",Таблица1[[#This Row],[Ссылка]])+1,FIND("&amp;",Таблица1[[#This Row],[Ссылка]])-FIND("=",Таблица1[[#This Row],[Ссылка]])-1)</f>
        <v>62999</v>
      </c>
      <c r="C1064" s="30">
        <f>1*MID(Таблица1[[#This Row],[Ссылка]],FIND("&amp;",Таблица1[[#This Row],[Ссылка]])+11,LEN(Таблица1[[#This Row],[Ссылка]])-FIND("&amp;",Таблица1[[#This Row],[Ссылка]])+10)</f>
        <v>244</v>
      </c>
      <c r="D1064" s="52" t="s">
        <v>465</v>
      </c>
      <c r="E1064" s="33" t="s">
        <v>476</v>
      </c>
      <c r="F1064" s="46"/>
      <c r="G1064" s="33" t="s">
        <v>86</v>
      </c>
      <c r="H1064" s="33" t="s">
        <v>434</v>
      </c>
      <c r="I1064" s="45" t="s">
        <v>1065</v>
      </c>
      <c r="J1064" s="23" t="s">
        <v>1065</v>
      </c>
      <c r="K10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Row],[Раздел]],G1063)),$D$12),CONCATENATE("[SPOILER=",Таблица1[[#This Row],[Раздел]],"]"),""),IF(EXACT(Таблица1[[#This Row],[Подраздел]],H1063),"",CONCATENATE(IF(ISBLANK(Таблица1[[#This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Row],[Подраздел]],H1065),"",CONCATENATE("[/LIST]",IF(ISBLANK(Таблица1[[#This Row],[Подраздел]]),"","[/SPOILER]"),IF(AND(NOT(EXACT(Таблица1[[#This Row],[Раздел]],G1065)),$D$12),"[/SPOILER]",)))))</f>
        <v>[*][URL=http://promebelclub.ru/forum/showthread.php?p=62999&amp;postcount=244]Держатель CD-10 (в паз)[/URL]</v>
      </c>
      <c r="L1064" s="33">
        <f>LEN(Таблица1[[#This Row],[Код]])</f>
        <v>103</v>
      </c>
    </row>
    <row r="1065" spans="1:12" x14ac:dyDescent="0.25">
      <c r="A1065" s="18" t="str">
        <f>IF(OR(AND(Таблица1[[#This Row],[ID сообщения]]=B1064,Таблица1[[#This Row],[№ в теме]]=C1064),AND(NOT(Таблица1[[#This Row],[ID сообщения]]=B1064),NOT(Таблица1[[#This Row],[№ в теме]]=C1064))),"",FALSE)</f>
        <v/>
      </c>
      <c r="B1065" s="30">
        <f>1*MID(Таблица1[[#This Row],[Ссылка]],FIND("=",Таблица1[[#This Row],[Ссылка]])+1,FIND("&amp;",Таблица1[[#This Row],[Ссылка]])-FIND("=",Таблица1[[#This Row],[Ссылка]])-1)</f>
        <v>78560</v>
      </c>
      <c r="C1065" s="30">
        <f>1*MID(Таблица1[[#This Row],[Ссылка]],FIND("&amp;",Таблица1[[#This Row],[Ссылка]])+11,LEN(Таблица1[[#This Row],[Ссылка]])-FIND("&amp;",Таблица1[[#This Row],[Ссылка]])+10)</f>
        <v>276</v>
      </c>
      <c r="D1065" s="55" t="s">
        <v>942</v>
      </c>
      <c r="E1065" s="33" t="s">
        <v>1800</v>
      </c>
      <c r="F1065" s="46" t="s">
        <v>1094</v>
      </c>
      <c r="G1065" s="33" t="s">
        <v>86</v>
      </c>
      <c r="H1065" s="33" t="s">
        <v>434</v>
      </c>
      <c r="I1065" s="45" t="s">
        <v>1065</v>
      </c>
      <c r="J1065" s="23" t="s">
        <v>1065</v>
      </c>
      <c r="K10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Row],[Раздел]],G1064)),$D$12),CONCATENATE("[SPOILER=",Таблица1[[#This Row],[Раздел]],"]"),""),IF(EXACT(Таблица1[[#This Row],[Подраздел]],H1064),"",CONCATENATE(IF(ISBLANK(Таблица1[[#This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Row],[Подраздел]],H1066),"",CONCATENATE("[/LIST]",IF(ISBLANK(Таблица1[[#This Row],[Подраздел]]),"","[/SPOILER]"),IF(AND(NOT(EXACT(Таблица1[[#This Row],[Раздел]],G1066)),$D$12),"[/SPOILER]",)))))</f>
        <v>[*][B][COLOR=Black][LDW][/COLOR][/B] [URL=http://promebelclub.ru/forum/showthread.php?p=78560&amp;postcount=276]Подставки под CD (большая и малая) [/URL][/LIST][/SPOILER]</v>
      </c>
      <c r="L1065" s="33">
        <f>LEN(Таблица1[[#This Row],[Код]])</f>
        <v>166</v>
      </c>
    </row>
    <row r="1066" spans="1:12" x14ac:dyDescent="0.25">
      <c r="A1066" s="63" t="str">
        <f>IF(OR(AND(Таблица1[[#This Row],[ID сообщения]]=B1065,Таблица1[[#This Row],[№ в теме]]=C1065),AND(NOT(Таблица1[[#This Row],[ID сообщения]]=B1065),NOT(Таблица1[[#This Row],[№ в теме]]=C1065))),"",FALSE)</f>
        <v/>
      </c>
      <c r="B1066" s="33">
        <f>1*MID(Таблица1[[#This Row],[Ссылка]],FIND("=",Таблица1[[#This Row],[Ссылка]])+1,FIND("&amp;",Таблица1[[#This Row],[Ссылка]])-FIND("=",Таблица1[[#This Row],[Ссылка]])-1)</f>
        <v>140634</v>
      </c>
      <c r="C1066" s="33">
        <f>1*MID(Таблица1[[#This Row],[Ссылка]],FIND("&amp;",Таблица1[[#This Row],[Ссылка]])+11,LEN(Таблица1[[#This Row],[Ссылка]])-FIND("&amp;",Таблица1[[#This Row],[Ссылка]])+10)</f>
        <v>387</v>
      </c>
      <c r="D1066" s="55" t="s">
        <v>973</v>
      </c>
      <c r="E1066" s="33" t="s">
        <v>1801</v>
      </c>
      <c r="F1066" s="46" t="s">
        <v>1096</v>
      </c>
      <c r="G1066" s="47" t="s">
        <v>86</v>
      </c>
      <c r="H1066" s="33" t="s">
        <v>66</v>
      </c>
      <c r="I1066" s="45" t="s">
        <v>1065</v>
      </c>
      <c r="J1066" s="23" t="s">
        <v>1065</v>
      </c>
      <c r="K10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Row],[Раздел]],G1065)),$D$12),CONCATENATE("[SPOILER=",Таблица1[[#This Row],[Раздел]],"]"),""),IF(EXACT(Таблица1[[#This Row],[Подраздел]],H1065),"",CONCATENATE(IF(ISBLANK(Таблица1[[#This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Row],[Подраздел]],H1067),"",CONCATENATE("[/LIST]",IF(ISBLANK(Таблица1[[#This Row],[Подраздел]]),"","[/SPOILER]"),IF(AND(NOT(EXACT(Таблица1[[#This Row],[Раздел]],G1067)),$D$12),"[/SPOILER]",)))))</f>
        <v>[SPOILER=Заглушки кабель-канала, вентиляционные решётки][LIST][*][B][COLOR=DeepSkyBlue][FR3D][/COLOR][/B] [URL=http://promebelclub.ru/forum/showthread.php?p=140634&amp;postcount=387]Заглушка кабель-канала [/URL]</v>
      </c>
      <c r="L1066" s="33">
        <f>LEN(Таблица1[[#This Row],[Код]])</f>
        <v>207</v>
      </c>
    </row>
    <row r="1067" spans="1:12" x14ac:dyDescent="0.25">
      <c r="A1067" s="63" t="str">
        <f>IF(OR(AND(Таблица1[[#This Row],[ID сообщения]]=B1065,Таблица1[[#This Row],[№ в теме]]=C1065),AND(NOT(Таблица1[[#This Row],[ID сообщения]]=B1065),NOT(Таблица1[[#This Row],[№ в теме]]=C1065))),"",FALSE)</f>
        <v/>
      </c>
      <c r="B1067" s="33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1067" s="33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1067" s="52" t="s">
        <v>769</v>
      </c>
      <c r="E1067" s="33" t="s">
        <v>1801</v>
      </c>
      <c r="F1067" s="46" t="s">
        <v>1093</v>
      </c>
      <c r="G1067" s="47" t="s">
        <v>86</v>
      </c>
      <c r="H1067" s="33" t="s">
        <v>66</v>
      </c>
      <c r="I1067" s="45" t="s">
        <v>1065</v>
      </c>
      <c r="J1067" s="23" t="s">
        <v>1065</v>
      </c>
      <c r="K10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Row],[Раздел]],G1066)),$D$12),CONCATENATE("[SPOILER=",Таблица1[[#This Row],[Раздел]],"]"),""),IF(EXACT(Таблица1[[#This Row],[Подраздел]],H1066),"",CONCATENATE(IF(ISBLANK(Таблица1[[#This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Row],[Подраздел]],H1068),"",CONCATENATE("[/LIST]",IF(ISBLANK(Таблица1[[#This Row],[Подраздел]]),"","[/SPOILER]"),IF(AND(NOT(EXACT(Таблица1[[#This Row],[Раздел]],G1068)),$D$12),"[/SPOILER]",)))))</f>
        <v>[*][B][COLOR=Silver][FRW][/COLOR][/B] [URL=http://promebelclub.ru/forum/showthread.php?p=3874&amp;postcount=17]Заглушка кабель-канала [/URL]</v>
      </c>
      <c r="L1067" s="33">
        <f>LEN(Таблица1[[#This Row],[Код]])</f>
        <v>136</v>
      </c>
    </row>
    <row r="1068" spans="1:12" s="19" customFormat="1" x14ac:dyDescent="0.25">
      <c r="A1068" s="63" t="str">
        <f>IF(OR(AND(Таблица1[[#This Row],[ID сообщения]]=B1065,Таблица1[[#This Row],[№ в теме]]=C1065),AND(NOT(Таблица1[[#This Row],[ID сообщения]]=B1065),NOT(Таблица1[[#This Row],[№ в теме]]=C1065))),"",FALSE)</f>
        <v/>
      </c>
      <c r="B1068" s="33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1068" s="33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1068" s="52" t="s">
        <v>793</v>
      </c>
      <c r="E1068" s="33" t="s">
        <v>1801</v>
      </c>
      <c r="F1068" s="46" t="s">
        <v>1093</v>
      </c>
      <c r="G1068" s="47" t="s">
        <v>86</v>
      </c>
      <c r="H1068" s="33" t="s">
        <v>66</v>
      </c>
      <c r="I1068" s="45" t="s">
        <v>1065</v>
      </c>
      <c r="J1068" s="23" t="s">
        <v>1065</v>
      </c>
      <c r="K10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Row],[Раздел]],G1067)),$D$12),CONCATENATE("[SPOILER=",Таблица1[[#This Row],[Раздел]],"]"),""),IF(EXACT(Таблица1[[#This Row],[Подраздел]],H1067),"",CONCATENATE(IF(ISBLANK(Таблица1[[#This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Row],[Подраздел]],H1069),"",CONCATENATE("[/LIST]",IF(ISBLANK(Таблица1[[#This Row],[Подраздел]]),"","[/SPOILER]"),IF(AND(NOT(EXACT(Таблица1[[#This Row],[Раздел]],G1069)),$D$12),"[/SPOILER]",)))))</f>
        <v>[*][B][COLOR=Silver][FRW][/COLOR][/B] [URL=http://promebelclub.ru/forum/showthread.php?p=7828&amp;postcount=46]Заглушка кабель-канала [/URL]</v>
      </c>
      <c r="L1068" s="33">
        <f>LEN(Таблица1[[#This Row],[Код]])</f>
        <v>136</v>
      </c>
    </row>
    <row r="1069" spans="1:12" ht="15" customHeight="1" x14ac:dyDescent="0.25">
      <c r="A1069" s="63" t="str">
        <f>IF(OR(AND(Таблица1[[#This Row],[ID сообщения]]=B1065,Таблица1[[#This Row],[№ в теме]]=C1065),AND(NOT(Таблица1[[#This Row],[ID сообщения]]=B1065),NOT(Таблица1[[#This Row],[№ в теме]]=C1065))),"",FALSE)</f>
        <v/>
      </c>
      <c r="B1069" s="33">
        <f>1*MID(Таблица1[[#This Row],[Ссылка]],FIND("=",Таблица1[[#This Row],[Ссылка]])+1,FIND("&amp;",Таблица1[[#This Row],[Ссылка]])-FIND("=",Таблица1[[#This Row],[Ссылка]])-1)</f>
        <v>10650</v>
      </c>
      <c r="C1069" s="33">
        <f>1*MID(Таблица1[[#This Row],[Ссылка]],FIND("&amp;",Таблица1[[#This Row],[Ссылка]])+11,LEN(Таблица1[[#This Row],[Ссылка]])-FIND("&amp;",Таблица1[[#This Row],[Ссылка]])+10)</f>
        <v>60</v>
      </c>
      <c r="D1069" s="52" t="s">
        <v>806</v>
      </c>
      <c r="E1069" s="33" t="s">
        <v>1801</v>
      </c>
      <c r="F1069" s="46" t="s">
        <v>1093</v>
      </c>
      <c r="G1069" s="47" t="s">
        <v>86</v>
      </c>
      <c r="H1069" s="33" t="s">
        <v>66</v>
      </c>
      <c r="I1069" s="45" t="s">
        <v>1065</v>
      </c>
      <c r="J1069" s="23" t="s">
        <v>1065</v>
      </c>
      <c r="K10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Row],[Раздел]],G1068)),$D$12),CONCATENATE("[SPOILER=",Таблица1[[#This Row],[Раздел]],"]"),""),IF(EXACT(Таблица1[[#This Row],[Подраздел]],H1068),"",CONCATENATE(IF(ISBLANK(Таблица1[[#This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Row],[Подраздел]],H1070),"",CONCATENATE("[/LIST]",IF(ISBLANK(Таблица1[[#This Row],[Подраздел]]),"","[/SPOILER]"),IF(AND(NOT(EXACT(Таблица1[[#This Row],[Раздел]],G1070)),$D$12),"[/SPOILER]",)))))</f>
        <v>[*][B][COLOR=Silver][FRW][/COLOR][/B] [URL=http://promebelclub.ru/forum/showthread.php?p=10650&amp;postcount=60]Заглушка кабель-канала [/URL]</v>
      </c>
      <c r="L1069" s="33">
        <f>LEN(Таблица1[[#This Row],[Код]])</f>
        <v>137</v>
      </c>
    </row>
    <row r="1070" spans="1:12" x14ac:dyDescent="0.25">
      <c r="A1070" s="63" t="str">
        <f>IF(OR(AND(Таблица1[[#This Row],[ID сообщения]]=B1065,Таблица1[[#This Row],[№ в теме]]=C1065),AND(NOT(Таблица1[[#This Row],[ID сообщения]]=B1065),NOT(Таблица1[[#This Row],[№ в теме]]=C1065))),"",FALSE)</f>
        <v/>
      </c>
      <c r="B1070" s="33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1070" s="33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1070" s="52" t="s">
        <v>777</v>
      </c>
      <c r="E1070" s="33" t="s">
        <v>1801</v>
      </c>
      <c r="F1070" s="46" t="s">
        <v>1094</v>
      </c>
      <c r="G1070" s="47" t="s">
        <v>86</v>
      </c>
      <c r="H1070" s="33" t="s">
        <v>66</v>
      </c>
      <c r="I1070" s="45" t="s">
        <v>1065</v>
      </c>
      <c r="J1070" s="23" t="s">
        <v>1065</v>
      </c>
      <c r="K10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Row],[Раздел]],G1069)),$D$12),CONCATENATE("[SPOILER=",Таблица1[[#This Row],[Раздел]],"]"),""),IF(EXACT(Таблица1[[#This Row],[Подраздел]],H1069),"",CONCATENATE(IF(ISBLANK(Таблица1[[#This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Row],[Подраздел]],H1071),"",CONCATENATE("[/LIST]",IF(ISBLANK(Таблица1[[#This Row],[Подраздел]]),"","[/SPOILER]"),IF(AND(NOT(EXACT(Таблица1[[#This Row],[Раздел]],G1071)),$D$12),"[/SPOILER]",)))))</f>
        <v>[*][B][COLOR=Black][LDW][/COLOR][/B] [URL=http://promebelclub.ru/forum/showthread.php?p=4542&amp;postcount=27]Заглушка кабель-канала [/URL]</v>
      </c>
      <c r="L1070" s="33">
        <f>LEN(Таблица1[[#This Row],[Код]])</f>
        <v>135</v>
      </c>
    </row>
    <row r="1071" spans="1:12" s="19" customFormat="1" x14ac:dyDescent="0.25">
      <c r="A1071" s="73" t="str">
        <f>IF(OR(AND(Таблица1[[#This Row],[ID сообщения]]=B1065,Таблица1[[#This Row],[№ в теме]]=C1065),AND(NOT(Таблица1[[#This Row],[ID сообщения]]=B1065),NOT(Таблица1[[#This Row],[№ в теме]]=C1065))),"",FALSE)</f>
        <v/>
      </c>
      <c r="B1071" s="33">
        <f>1*MID(Таблица1[[#This Row],[Ссылка]],FIND("=",Таблица1[[#This Row],[Ссылка]])+1,FIND("&amp;",Таблица1[[#This Row],[Ссылка]])-FIND("=",Таблица1[[#This Row],[Ссылка]])-1)</f>
        <v>314194</v>
      </c>
      <c r="C1071" s="33">
        <f>1*MID(Таблица1[[#This Row],[Ссылка]],FIND("&amp;",Таблица1[[#This Row],[Ссылка]])+11,LEN(Таблица1[[#This Row],[Ссылка]])-FIND("&amp;",Таблица1[[#This Row],[Ссылка]])+10)</f>
        <v>837</v>
      </c>
      <c r="D1071" s="53" t="s">
        <v>148</v>
      </c>
      <c r="E1071" s="33" t="s">
        <v>1802</v>
      </c>
      <c r="F1071" s="46" t="s">
        <v>1095</v>
      </c>
      <c r="G1071" s="47" t="s">
        <v>86</v>
      </c>
      <c r="H1071" s="33" t="s">
        <v>66</v>
      </c>
      <c r="I1071" s="45" t="s">
        <v>1065</v>
      </c>
      <c r="J1071" s="23" t="s">
        <v>1065</v>
      </c>
      <c r="K10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Row],[Раздел]],G1070)),$D$12),CONCATENATE("[SPOILER=",Таблица1[[#This Row],[Раздел]],"]"),""),IF(EXACT(Таблица1[[#This Row],[Подраздел]],H1070),"",CONCATENATE(IF(ISBLANK(Таблица1[[#This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Row],[Подраздел]],H1072),"",CONCATENATE("[/LIST]",IF(ISBLANK(Таблица1[[#This Row],[Подраздел]]),"","[/SPOILER]"),IF(AND(NOT(EXACT(Таблица1[[#This Row],[Раздел]],G1072)),$D$12),"[/SPOILER]",)))))</f>
        <v>[*][B][COLOR=Gray][F3D][/COLOR][/B] [URL=http://promebelclub.ru/forum/showthread.php?p=314194&amp;postcount=837]Заглушка кабель-канала D60, D80, GTV [/URL]</v>
      </c>
      <c r="L1071" s="33">
        <f>LEN(Таблица1[[#This Row],[Код]])</f>
        <v>151</v>
      </c>
    </row>
    <row r="1072" spans="1:12" x14ac:dyDescent="0.25">
      <c r="A1072" s="18" t="str">
        <f>IF(OR(AND(Таблица1[[#This Row],[ID сообщения]]=B1071,Таблица1[[#This Row],[№ в теме]]=C1071),AND(NOT(Таблица1[[#This Row],[ID сообщения]]=B1071),NOT(Таблица1[[#This Row],[№ в теме]]=C1071))),"",FALSE)</f>
        <v/>
      </c>
      <c r="B1072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072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072" s="52" t="s">
        <v>341</v>
      </c>
      <c r="E1072" s="33" t="s">
        <v>1046</v>
      </c>
      <c r="F1072" s="46"/>
      <c r="G1072" s="33" t="s">
        <v>86</v>
      </c>
      <c r="H1072" s="33" t="s">
        <v>66</v>
      </c>
      <c r="I1072" s="45" t="s">
        <v>1065</v>
      </c>
      <c r="J1072" s="23" t="s">
        <v>1065</v>
      </c>
      <c r="K10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Row],[Раздел]],G1071)),$D$12),CONCATENATE("[SPOILER=",Таблица1[[#This Row],[Раздел]],"]"),""),IF(EXACT(Таблица1[[#This Row],[Подраздел]],H1071),"",CONCATENATE(IF(ISBLANK(Таблица1[[#This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Row],[Подраздел]],H1073),"",CONCATENATE("[/LIST]",IF(ISBLANK(Таблица1[[#This Row],[Подраздел]]),"","[/SPOILER]"),IF(AND(NOT(EXACT(Таблица1[[#This Row],[Раздел]],G1073)),$D$12),"[/SPOILER]",)))))</f>
        <v>[*][URL=http://promebelclub.ru/forum/showthread.php?p=55385&amp;postcount=217]Кабель-канал Валмакс D001000[/URL]</v>
      </c>
      <c r="L1072" s="33">
        <f>LEN(Таблица1[[#This Row],[Код]])</f>
        <v>108</v>
      </c>
    </row>
    <row r="1073" spans="1:12" x14ac:dyDescent="0.25">
      <c r="A1073" s="18" t="str">
        <f>IF(OR(AND(Таблица1[[#This Row],[ID сообщения]]=B1072,Таблица1[[#This Row],[№ в теме]]=C1072),AND(NOT(Таблица1[[#This Row],[ID сообщения]]=B1072),NOT(Таблица1[[#This Row],[№ в теме]]=C1072))),"",FALSE)</f>
        <v/>
      </c>
      <c r="B1073" s="30">
        <f>1*MID(Таблица1[[#This Row],[Ссылка]],FIND("=",Таблица1[[#This Row],[Ссылка]])+1,FIND("&amp;",Таблица1[[#This Row],[Ссылка]])-FIND("=",Таблица1[[#This Row],[Ссылка]])-1)</f>
        <v>55385</v>
      </c>
      <c r="C1073" s="30">
        <f>1*MID(Таблица1[[#This Row],[Ссылка]],FIND("&amp;",Таблица1[[#This Row],[Ссылка]])+11,LEN(Таблица1[[#This Row],[Ссылка]])-FIND("&amp;",Таблица1[[#This Row],[Ссылка]])+10)</f>
        <v>217</v>
      </c>
      <c r="D1073" s="52" t="s">
        <v>341</v>
      </c>
      <c r="E1073" s="33" t="s">
        <v>409</v>
      </c>
      <c r="F1073" s="46"/>
      <c r="G1073" s="33" t="s">
        <v>86</v>
      </c>
      <c r="H1073" s="33" t="s">
        <v>66</v>
      </c>
      <c r="I1073" s="45" t="s">
        <v>1065</v>
      </c>
      <c r="J1073" s="23" t="s">
        <v>1065</v>
      </c>
      <c r="K10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Row],[Раздел]],G1072)),$D$12),CONCATENATE("[SPOILER=",Таблица1[[#This Row],[Раздел]],"]"),""),IF(EXACT(Таблица1[[#This Row],[Подраздел]],H1072),"",CONCATENATE(IF(ISBLANK(Таблица1[[#This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Row],[Подраздел]],H1074),"",CONCATENATE("[/LIST]",IF(ISBLANK(Таблица1[[#This Row],[Подраздел]]),"","[/SPOILER]"),IF(AND(NOT(EXACT(Таблица1[[#This Row],[Раздел]],G1074)),$D$12),"[/SPOILER]",)))))</f>
        <v>[*][URL=http://promebelclub.ru/forum/showthread.php?p=55385&amp;postcount=217]Кабель-канал круглый[/URL]</v>
      </c>
      <c r="L1073" s="33">
        <f>LEN(Таблица1[[#This Row],[Код]])</f>
        <v>100</v>
      </c>
    </row>
    <row r="1074" spans="1:12" x14ac:dyDescent="0.25">
      <c r="A1074" s="25" t="str">
        <f>IF(OR(AND(Таблица1[[#This Row],[ID сообщения]]=B1073,Таблица1[[#This Row],[№ в теме]]=C1073),AND(NOT(Таблица1[[#This Row],[ID сообщения]]=B1073),NOT(Таблица1[[#This Row],[№ в теме]]=C1073))),"",FALSE)</f>
        <v/>
      </c>
      <c r="B1074" s="32">
        <f>1*MID(Таблица1[[#This Row],[Ссылка]],FIND("=",Таблица1[[#This Row],[Ссылка]])+1,FIND("&amp;",Таблица1[[#This Row],[Ссылка]])-FIND("=",Таблица1[[#This Row],[Ссылка]])-1)</f>
        <v>134910</v>
      </c>
      <c r="C1074" s="32">
        <f>1*MID(Таблица1[[#This Row],[Ссылка]],FIND("&amp;",Таблица1[[#This Row],[Ссылка]])+11,LEN(Таблица1[[#This Row],[Ссылка]])-FIND("&amp;",Таблица1[[#This Row],[Ссылка]])+10)</f>
        <v>370</v>
      </c>
      <c r="D1074" s="54" t="s">
        <v>890</v>
      </c>
      <c r="E1074" s="48" t="s">
        <v>891</v>
      </c>
      <c r="F1074" s="65"/>
      <c r="G1074" s="49" t="s">
        <v>86</v>
      </c>
      <c r="H1074" s="49" t="s">
        <v>66</v>
      </c>
      <c r="I1074" s="45" t="s">
        <v>1065</v>
      </c>
      <c r="J1074" s="50" t="s">
        <v>471</v>
      </c>
      <c r="K10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Row],[Раздел]],G1073)),$D$12),CONCATENATE("[SPOILER=",Таблица1[[#This Row],[Раздел]],"]"),""),IF(EXACT(Таблица1[[#This Row],[Подраздел]],H1073),"",CONCATENATE(IF(ISBLANK(Таблица1[[#This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Row],[Подраздел]],H1075),"",CONCATENATE("[/LIST]",IF(ISBLANK(Таблица1[[#This Row],[Подраздел]]),"","[/SPOILER]"),IF(AND(NOT(EXACT(Таблица1[[#This Row],[Раздел]],G1075)),$D$12),"[/SPOILER]",)))))</f>
        <v>[*][URL=http://promebelclub.ru/forum/showthread.php?p=134910&amp;postcount=370]Подборка вентиляционных решеток[/URL]</v>
      </c>
      <c r="L1074" s="33">
        <f>LEN(Таблица1[[#This Row],[Код]])</f>
        <v>112</v>
      </c>
    </row>
    <row r="1075" spans="1:12" x14ac:dyDescent="0.25">
      <c r="A1075" s="62" t="str">
        <f>IF(OR(AND(Таблица1[[#This Row],[ID сообщения]]=B1074,Таблица1[[#This Row],[№ в теме]]=C1074),AND(NOT(Таблица1[[#This Row],[ID сообщения]]=B1074),NOT(Таблица1[[#This Row],[№ в теме]]=C1074))),"",FALSE)</f>
        <v/>
      </c>
      <c r="B1075" s="33">
        <f>1*MID(Таблица1[[#This Row],[Ссылка]],FIND("=",Таблица1[[#This Row],[Ссылка]])+1,FIND("&amp;",Таблица1[[#This Row],[Ссылка]])-FIND("=",Таблица1[[#This Row],[Ссылка]])-1)</f>
        <v>337569</v>
      </c>
      <c r="C1075" s="33">
        <f>1*MID(Таблица1[[#This Row],[Ссылка]],FIND("&amp;",Таблица1[[#This Row],[Ссылка]])+11,LEN(Таблица1[[#This Row],[Ссылка]])-FIND("&amp;",Таблица1[[#This Row],[Ссылка]])+10)</f>
        <v>880</v>
      </c>
      <c r="D1075" s="53" t="s">
        <v>179</v>
      </c>
      <c r="E1075" s="33" t="s">
        <v>1803</v>
      </c>
      <c r="F1075" s="46" t="s">
        <v>1095</v>
      </c>
      <c r="G1075" s="47" t="s">
        <v>86</v>
      </c>
      <c r="H1075" s="33" t="s">
        <v>66</v>
      </c>
      <c r="I1075" s="45" t="s">
        <v>1065</v>
      </c>
      <c r="J1075" s="23" t="s">
        <v>1065</v>
      </c>
      <c r="K10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Row],[Раздел]],G1074)),$D$12),CONCATENATE("[SPOILER=",Таблица1[[#This Row],[Раздел]],"]"),""),IF(EXACT(Таблица1[[#This Row],[Подраздел]],H1074),"",CONCATENATE(IF(ISBLANK(Таблица1[[#This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Row],[Подраздел]],H1076),"",CONCATENATE("[/LIST]",IF(ISBLANK(Таблица1[[#This Row],[Подраздел]]),"","[/SPOILER]"),IF(AND(NOT(EXACT(Таблица1[[#This Row],[Раздел]],G1076)),$D$12),"[/SPOILER]",)))))</f>
        <v>[*][B][COLOR=Gray][F3D][/COLOR][/B] [URL=http://promebelclub.ru/forum/showthread.php?p=337569&amp;postcount=880]Решётка вентиляционная - 2 шт, GTV [/URL]</v>
      </c>
      <c r="L1075" s="33">
        <f>LEN(Таблица1[[#This Row],[Код]])</f>
        <v>149</v>
      </c>
    </row>
    <row r="1076" spans="1:12" x14ac:dyDescent="0.25">
      <c r="A1076" s="73" t="str">
        <f>IF(OR(AND(Таблица1[[#This Row],[ID сообщения]]=B1075,Таблица1[[#This Row],[№ в теме]]=C1075),AND(NOT(Таблица1[[#This Row],[ID сообщения]]=B1075),NOT(Таблица1[[#This Row],[№ в теме]]=C1075))),"",FALSE)</f>
        <v/>
      </c>
      <c r="B1076" s="33">
        <f>1*MID(Таблица1[[#This Row],[Ссылка]],FIND("=",Таблица1[[#This Row],[Ссылка]])+1,FIND("&amp;",Таблица1[[#This Row],[Ссылка]])-FIND("=",Таблица1[[#This Row],[Ссылка]])-1)</f>
        <v>337569</v>
      </c>
      <c r="C1076" s="33">
        <f>1*MID(Таблица1[[#This Row],[Ссылка]],FIND("&amp;",Таблица1[[#This Row],[Ссылка]])+11,LEN(Таблица1[[#This Row],[Ссылка]])-FIND("&amp;",Таблица1[[#This Row],[Ссылка]])+10)</f>
        <v>880</v>
      </c>
      <c r="D1076" s="53" t="s">
        <v>179</v>
      </c>
      <c r="E1076" s="33" t="s">
        <v>1803</v>
      </c>
      <c r="F1076" s="46" t="s">
        <v>1095</v>
      </c>
      <c r="G1076" s="49" t="s">
        <v>86</v>
      </c>
      <c r="H1076" s="49" t="s">
        <v>66</v>
      </c>
      <c r="I1076" s="45" t="s">
        <v>1065</v>
      </c>
      <c r="J1076" s="23" t="s">
        <v>1065</v>
      </c>
      <c r="K10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Row],[Раздел]],G1075)),$D$12),CONCATENATE("[SPOILER=",Таблица1[[#This Row],[Раздел]],"]"),""),IF(EXACT(Таблица1[[#This Row],[Подраздел]],H1075),"",CONCATENATE(IF(ISBLANK(Таблица1[[#This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Row],[Подраздел]],H1077),"",CONCATENATE("[/LIST]",IF(ISBLANK(Таблица1[[#This Row],[Подраздел]]),"","[/SPOILER]"),IF(AND(NOT(EXACT(Таблица1[[#This Row],[Раздел]],G1077)),$D$12),"[/SPOILER]",)))))</f>
        <v>[*][B][COLOR=Gray][F3D][/COLOR][/B] [URL=http://promebelclub.ru/forum/showthread.php?p=337569&amp;postcount=880]Решётка вентиляционная - 2 шт, GTV [/URL][/LIST][/SPOILER]</v>
      </c>
      <c r="L1076" s="33">
        <f>LEN(Таблица1[[#This Row],[Код]])</f>
        <v>166</v>
      </c>
    </row>
    <row r="1077" spans="1:12" x14ac:dyDescent="0.25">
      <c r="A1077" s="18" t="str">
        <f>IF(OR(AND(Таблица1[[#This Row],[ID сообщения]]=B1076,Таблица1[[#This Row],[№ в теме]]=C1076),AND(NOT(Таблица1[[#This Row],[ID сообщения]]=B1076),NOT(Таблица1[[#This Row],[№ в теме]]=C1076))),"",FALSE)</f>
        <v/>
      </c>
      <c r="B1077" s="30">
        <f>1*MID(Таблица1[[#This Row],[Ссылка]],FIND("=",Таблица1[[#This Row],[Ссылка]])+1,FIND("&amp;",Таблица1[[#This Row],[Ссылка]])-FIND("=",Таблица1[[#This Row],[Ссылка]])-1)</f>
        <v>71495</v>
      </c>
      <c r="C1077" s="30">
        <f>1*MID(Таблица1[[#This Row],[Ссылка]],FIND("&amp;",Таблица1[[#This Row],[Ссылка]])+11,LEN(Таблица1[[#This Row],[Ссылка]])-FIND("&amp;",Таблица1[[#This Row],[Ссылка]])+10)</f>
        <v>265</v>
      </c>
      <c r="D1077" s="52" t="s">
        <v>446</v>
      </c>
      <c r="E1077" s="51" t="s">
        <v>1804</v>
      </c>
      <c r="F1077" s="46" t="s">
        <v>1093</v>
      </c>
      <c r="G1077" s="33" t="s">
        <v>86</v>
      </c>
      <c r="H1077" s="33" t="s">
        <v>435</v>
      </c>
      <c r="I1077" s="45" t="s">
        <v>1065</v>
      </c>
      <c r="J1077" s="46" t="s">
        <v>471</v>
      </c>
      <c r="K10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Row],[Раздел]],G1076)),$D$12),CONCATENATE("[SPOILER=",Таблица1[[#This Row],[Раздел]],"]"),""),IF(EXACT(Таблица1[[#This Row],[Подраздел]],H1076),"",CONCATENATE(IF(ISBLANK(Таблица1[[#This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Row],[Подраздел]],H1078),"",CONCATENATE("[/LIST]",IF(ISBLANK(Таблица1[[#This Row],[Подраздел]]),"","[/SPOILER]"),IF(AND(NOT(EXACT(Таблица1[[#This Row],[Раздел]],G1078)),$D$12),"[/SPOILER]",)))))</f>
        <v>[SPOILER=Основания ортопедические][LIST][*][B][COLOR=Silver][FRW][/COLOR][/B] [URL=http://promebelclub.ru/forum/showthread.php?p=71495&amp;postcount=265]Ортопедическое основание каркас 1.4 на1.9 [/URL]</v>
      </c>
      <c r="L1077" s="33">
        <f>LEN(Таблица1[[#This Row],[Код]])</f>
        <v>197</v>
      </c>
    </row>
    <row r="1078" spans="1:12" x14ac:dyDescent="0.25">
      <c r="A1078" s="18" t="str">
        <f>IF(OR(AND(Таблица1[[#This Row],[ID сообщения]]=B1077,Таблица1[[#This Row],[№ в теме]]=C1077),AND(NOT(Таблица1[[#This Row],[ID сообщения]]=B1077),NOT(Таблица1[[#This Row],[№ в теме]]=C1077))),"",FALSE)</f>
        <v/>
      </c>
      <c r="B1078" s="30">
        <f>1*MID(Таблица1[[#This Row],[Ссылка]],FIND("=",Таблица1[[#This Row],[Ссылка]])+1,FIND("&amp;",Таблица1[[#This Row],[Ссылка]])-FIND("=",Таблица1[[#This Row],[Ссылка]])-1)</f>
        <v>17618</v>
      </c>
      <c r="C1078" s="30">
        <f>1*MID(Таблица1[[#This Row],[Ссылка]],FIND("&amp;",Таблица1[[#This Row],[Ссылка]])+11,LEN(Таблица1[[#This Row],[Ссылка]])-FIND("&amp;",Таблица1[[#This Row],[Ссылка]])+10)</f>
        <v>101</v>
      </c>
      <c r="D1078" s="52" t="s">
        <v>845</v>
      </c>
      <c r="E1078" s="33" t="s">
        <v>1805</v>
      </c>
      <c r="F1078" s="46" t="s">
        <v>1093</v>
      </c>
      <c r="G1078" s="33" t="s">
        <v>86</v>
      </c>
      <c r="H1078" s="33" t="s">
        <v>435</v>
      </c>
      <c r="I1078" s="45" t="s">
        <v>1065</v>
      </c>
      <c r="J1078" s="23" t="s">
        <v>1065</v>
      </c>
      <c r="K10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Row],[Раздел]],G1077)),$D$12),CONCATENATE("[SPOILER=",Таблица1[[#This Row],[Раздел]],"]"),""),IF(EXACT(Таблица1[[#This Row],[Подраздел]],H1077),"",CONCATENATE(IF(ISBLANK(Таблица1[[#This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Row],[Подраздел]],H1079),"",CONCATENATE("[/LIST]",IF(ISBLANK(Таблица1[[#This Row],[Подраздел]]),"","[/SPOILER]"),IF(AND(NOT(EXACT(Таблица1[[#This Row],[Раздел]],G1079)),$D$12),"[/SPOILER]",)))))</f>
        <v>[*][B][COLOR=Silver][FRW][/COLOR][/B] [URL=http://promebelclub.ru/forum/showthread.php?p=17618&amp;postcount=101]Основание ортопедическое 1900х900 для кровати [/URL]</v>
      </c>
      <c r="L1078" s="33">
        <f>LEN(Таблица1[[#This Row],[Код]])</f>
        <v>161</v>
      </c>
    </row>
    <row r="1079" spans="1:12" x14ac:dyDescent="0.25">
      <c r="A1079" s="73" t="str">
        <f>IF(OR(AND(Таблица1[[#This Row],[ID сообщения]]=B1078,Таблица1[[#This Row],[№ в теме]]=C1078),AND(NOT(Таблица1[[#This Row],[ID сообщения]]=B1078),NOT(Таблица1[[#This Row],[№ в теме]]=C1078))),"",FALSE)</f>
        <v/>
      </c>
      <c r="B1079" s="33">
        <f>1*MID(Таблица1[[#This Row],[Ссылка]],FIND("=",Таблица1[[#This Row],[Ссылка]])+1,FIND("&amp;",Таблица1[[#This Row],[Ссылка]])-FIND("=",Таблица1[[#This Row],[Ссылка]])-1)</f>
        <v>226223</v>
      </c>
      <c r="C1079" s="33">
        <f>1*MID(Таблица1[[#This Row],[Ссылка]],FIND("&amp;",Таблица1[[#This Row],[Ссылка]])+11,LEN(Таблица1[[#This Row],[Ссылка]])-FIND("&amp;",Таблица1[[#This Row],[Ссылка]])+10)</f>
        <v>589</v>
      </c>
      <c r="D1079" s="53" t="s">
        <v>231</v>
      </c>
      <c r="E1079" s="33" t="s">
        <v>1806</v>
      </c>
      <c r="F1079" s="46" t="s">
        <v>1096</v>
      </c>
      <c r="G1079" s="47" t="s">
        <v>86</v>
      </c>
      <c r="H1079" s="33" t="s">
        <v>435</v>
      </c>
      <c r="I1079" s="45" t="s">
        <v>1065</v>
      </c>
      <c r="J1079" s="23" t="s">
        <v>1065</v>
      </c>
      <c r="K10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Row],[Раздел]],G1078)),$D$12),CONCATENATE("[SPOILER=",Таблица1[[#This Row],[Раздел]],"]"),""),IF(EXACT(Таблица1[[#This Row],[Подраздел]],H1078),"",CONCATENATE(IF(ISBLANK(Таблица1[[#This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Row],[Подраздел]],H1080),"",CONCATENATE("[/LIST]",IF(ISBLANK(Таблица1[[#This Row],[Подраздел]]),"","[/SPOILER]"),IF(AND(NOT(EXACT(Таблица1[[#This Row],[Раздел]],G1080)),$D$12),"[/SPOILER]",)))))</f>
        <v>[*][B][COLOR=DeepSkyBlue][FR3D][/COLOR][/B] [URL=http://promebelclub.ru/forum/showthread.php?p=226223&amp;postcount=589]Основание ортопедическое 2000х1600 [/URL]</v>
      </c>
      <c r="L1079" s="33">
        <f>LEN(Таблица1[[#This Row],[Код]])</f>
        <v>157</v>
      </c>
    </row>
    <row r="1080" spans="1:12" x14ac:dyDescent="0.25">
      <c r="A1080" s="18" t="str">
        <f>IF(OR(AND(Таблица1[[#This Row],[ID сообщения]]=B1079,Таблица1[[#This Row],[№ в теме]]=C1079),AND(NOT(Таблица1[[#This Row],[ID сообщения]]=B1079),NOT(Таблица1[[#This Row],[№ в теме]]=C1079))),"",FALSE)</f>
        <v/>
      </c>
      <c r="B1080" s="30">
        <f>1*MID(Таблица1[[#This Row],[Ссылка]],FIND("=",Таблица1[[#This Row],[Ссылка]])+1,FIND("&amp;",Таблица1[[#This Row],[Ссылка]])-FIND("=",Таблица1[[#This Row],[Ссылка]])-1)</f>
        <v>75550</v>
      </c>
      <c r="C1080" s="30">
        <f>1*MID(Таблица1[[#This Row],[Ссылка]],FIND("&amp;",Таблица1[[#This Row],[Ссылка]])+11,LEN(Таблица1[[#This Row],[Ссылка]])-FIND("&amp;",Таблица1[[#This Row],[Ссылка]])+10)</f>
        <v>271</v>
      </c>
      <c r="D1080" s="52" t="s">
        <v>447</v>
      </c>
      <c r="E1080" s="51" t="s">
        <v>1807</v>
      </c>
      <c r="F1080" s="46" t="s">
        <v>1094</v>
      </c>
      <c r="G1080" s="33" t="s">
        <v>86</v>
      </c>
      <c r="H1080" s="33" t="s">
        <v>435</v>
      </c>
      <c r="I1080" s="45" t="s">
        <v>1065</v>
      </c>
      <c r="J1080" s="23" t="s">
        <v>1065</v>
      </c>
      <c r="K10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Row],[Раздел]],G1079)),$D$12),CONCATENATE("[SPOILER=",Таблица1[[#This Row],[Раздел]],"]"),""),IF(EXACT(Таблица1[[#This Row],[Подраздел]],H1079),"",CONCATENATE(IF(ISBLANK(Таблица1[[#This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Row],[Подраздел]],H1081),"",CONCATENATE("[/LIST]",IF(ISBLANK(Таблица1[[#This Row],[Подраздел]]),"","[/SPOILER]"),IF(AND(NOT(EXACT(Таблица1[[#This Row],[Раздел]],G1081)),$D$12),"[/SPOILER]",)))))</f>
        <v>[*][B][COLOR=Black][LDW][/COLOR][/B] [URL=http://promebelclub.ru/forum/showthread.php?p=75550&amp;postcount=271]Основание ортопедическое 2000х1800 [/URL][/LIST][/SPOILER]</v>
      </c>
      <c r="L1080" s="33">
        <f>LEN(Таблица1[[#This Row],[Код]])</f>
        <v>166</v>
      </c>
    </row>
    <row r="1081" spans="1:12" x14ac:dyDescent="0.25">
      <c r="A1081" s="18" t="str">
        <f>IF(OR(AND(Таблица1[[#This Row],[ID сообщения]]=B1011,Таблица1[[#This Row],[№ в теме]]=C1011),AND(NOT(Таблица1[[#This Row],[ID сообщения]]=B1011),NOT(Таблица1[[#This Row],[№ в теме]]=C1011))),"",FALSE)</f>
        <v/>
      </c>
      <c r="B1081" s="30">
        <f>1*MID(Таблица1[[#This Row],[Ссылка]],FIND("=",Таблица1[[#This Row],[Ссылка]])+1,FIND("&amp;",Таблица1[[#This Row],[Ссылка]])-FIND("=",Таблица1[[#This Row],[Ссылка]])-1)</f>
        <v>157642</v>
      </c>
      <c r="C1081" s="30">
        <f>1*MID(Таблица1[[#This Row],[Ссылка]],FIND("&amp;",Таблица1[[#This Row],[Ссылка]])+11,LEN(Таблица1[[#This Row],[Ссылка]])-FIND("&amp;",Таблица1[[#This Row],[Ссылка]])+10)</f>
        <v>450</v>
      </c>
      <c r="D1081" s="55" t="s">
        <v>1023</v>
      </c>
      <c r="E1081" s="48" t="s">
        <v>1024</v>
      </c>
      <c r="F1081" s="65"/>
      <c r="G1081" s="33" t="s">
        <v>86</v>
      </c>
      <c r="H1081" s="33"/>
      <c r="I1081" s="45" t="s">
        <v>1065</v>
      </c>
      <c r="J1081" s="23" t="s">
        <v>1065</v>
      </c>
      <c r="K10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Row],[Раздел]],G1080)),$D$12),CONCATENATE("[SPOILER=",Таблица1[[#This Row],[Раздел]],"]"),""),IF(EXACT(Таблица1[[#This Row],[Подраздел]],H1080),"",CONCATENATE(IF(ISBLANK(Таблица1[[#This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Row],[Подраздел]],H1082),"",CONCATENATE("[/LIST]",IF(ISBLANK(Таблица1[[#This Row],[Подраздел]]),"","[/SPOILER]"),IF(AND(NOT(EXACT(Таблица1[[#This Row],[Раздел]],G1082)),$D$12),"[/SPOILER]",)))))</f>
        <v>[LIST][*][URL=http://promebelclub.ru/forum/showthread.php?p=157642&amp;postcount=450]Лестница для детских кроватей разборная[/URL]</v>
      </c>
      <c r="L1081" s="33">
        <f>LEN(Таблица1[[#This Row],[Код]])</f>
        <v>126</v>
      </c>
    </row>
    <row r="1082" spans="1:12" x14ac:dyDescent="0.25">
      <c r="A1082" s="18" t="str">
        <f>IF(OR(AND(Таблица1[[#This Row],[ID сообщения]]=B1081,Таблица1[[#This Row],[№ в теме]]=C1081),AND(NOT(Таблица1[[#This Row],[ID сообщения]]=B1081),NOT(Таблица1[[#This Row],[№ в теме]]=C1081))),"",FALSE)</f>
        <v/>
      </c>
      <c r="B1082" s="30">
        <f>1*MID(Таблица1[[#This Row],[Ссылка]],FIND("=",Таблица1[[#This Row],[Ссылка]])+1,FIND("&amp;",Таблица1[[#This Row],[Ссылка]])-FIND("=",Таблица1[[#This Row],[Ссылка]])-1)</f>
        <v>34320</v>
      </c>
      <c r="C1082" s="30">
        <f>1*MID(Таблица1[[#This Row],[Ссылка]],FIND("&amp;",Таблица1[[#This Row],[Ссылка]])+11,LEN(Таблица1[[#This Row],[Ссылка]])-FIND("&amp;",Таблица1[[#This Row],[Ссылка]])+10)</f>
        <v>155</v>
      </c>
      <c r="D1082" s="52" t="s">
        <v>515</v>
      </c>
      <c r="E1082" s="33" t="s">
        <v>516</v>
      </c>
      <c r="F1082" s="46"/>
      <c r="G1082" s="33" t="s">
        <v>86</v>
      </c>
      <c r="H1082" s="33"/>
      <c r="I1082" s="45" t="s">
        <v>1065</v>
      </c>
      <c r="J1082" s="23" t="s">
        <v>1065</v>
      </c>
      <c r="K10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Row],[Раздел]],G1081)),$D$12),CONCATENATE("[SPOILER=",Таблица1[[#This Row],[Раздел]],"]"),""),IF(EXACT(Таблица1[[#This Row],[Подраздел]],H1081),"",CONCATENATE(IF(ISBLANK(Таблица1[[#This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Row],[Подраздел]],H1083),"",CONCATENATE("[/LIST]",IF(ISBLANK(Таблица1[[#This Row],[Подраздел]]),"","[/SPOILER]"),IF(AND(NOT(EXACT(Таблица1[[#This Row],[Раздел]],G1083)),$D$12),"[/SPOILER]",)))))</f>
        <v>[*][URL=http://promebelclub.ru/forum/showthread.php?p=34320&amp;postcount=155]Поворотный механизм TV[/URL][/LIST]</v>
      </c>
      <c r="L1082" s="33">
        <f>LEN(Таблица1[[#This Row],[Код]])</f>
        <v>109</v>
      </c>
    </row>
    <row r="1083" spans="1:12" x14ac:dyDescent="0.25">
      <c r="A1083" s="63" t="str">
        <f>IF(OR(AND(Таблица1[[#This Row],[ID сообщения]]=B1082,Таблица1[[#This Row],[№ в теме]]=C1082),AND(NOT(Таблица1[[#This Row],[ID сообщения]]=B1082),NOT(Таблица1[[#This Row],[№ в теме]]=C1082))),"",FALSE)</f>
        <v/>
      </c>
      <c r="B1083" s="33">
        <f>1*MID(Таблица1[[#This Row],[Ссылка]],FIND("=",Таблица1[[#This Row],[Ссылка]])+1,FIND("&amp;",Таблица1[[#This Row],[Ссылка]])-FIND("=",Таблица1[[#This Row],[Ссылка]])-1)</f>
        <v>274075</v>
      </c>
      <c r="C1083" s="33">
        <f>1*MID(Таблица1[[#This Row],[Ссылка]],FIND("&amp;",Таблица1[[#This Row],[Ссылка]])+11,LEN(Таблица1[[#This Row],[Ссылка]])-FIND("&amp;",Таблица1[[#This Row],[Ссылка]])+10)</f>
        <v>697</v>
      </c>
      <c r="D1083" s="53" t="s">
        <v>604</v>
      </c>
      <c r="E1083" s="33" t="s">
        <v>605</v>
      </c>
      <c r="F1083" s="46"/>
      <c r="G1083" s="33" t="s">
        <v>82</v>
      </c>
      <c r="H1083" s="44" t="s">
        <v>70</v>
      </c>
      <c r="I1083" s="45" t="s">
        <v>1065</v>
      </c>
      <c r="J1083" s="23" t="s">
        <v>1065</v>
      </c>
      <c r="K10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Row],[Раздел]],G1082)),$D$12),CONCATENATE("[SPOILER=",Таблица1[[#This Row],[Раздел]],"]"),""),IF(EXACT(Таблица1[[#This Row],[Подраздел]],H1082),"",CONCATENATE(IF(ISBLANK(Таблица1[[#This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Row],[Подраздел]],H1084),"",CONCATENATE("[/LIST]",IF(ISBLANK(Таблица1[[#This Row],[Подраздел]]),"","[/SPOILER]"),IF(AND(NOT(EXACT(Таблица1[[#This Row],[Раздел]],G1084)),$D$12),"[/SPOILER]",)))))</f>
        <v>[SPOILER=Бытовая техника][LIST][*][URL=http://promebelclub.ru/forum/showthread.php?p=274075&amp;postcount=697]Варочная панель HBA43S421E[/URL]</v>
      </c>
      <c r="L1083" s="33">
        <f>LEN(Таблица1[[#This Row],[Код]])</f>
        <v>138</v>
      </c>
    </row>
    <row r="1084" spans="1:12" x14ac:dyDescent="0.25">
      <c r="A1084" s="73" t="str">
        <f>IF(OR(AND(Таблица1[[#This Row],[ID сообщения]]=B1083,Таблица1[[#This Row],[№ в теме]]=C1083),AND(NOT(Таблица1[[#This Row],[ID сообщения]]=B1083),NOT(Таблица1[[#This Row],[№ в теме]]=C1083))),"",FALSE)</f>
        <v/>
      </c>
      <c r="B1084" s="33">
        <f>1*MID(Таблица1[[#This Row],[Ссылка]],FIND("=",Таблица1[[#This Row],[Ссылка]])+1,FIND("&amp;",Таблица1[[#This Row],[Ссылка]])-FIND("=",Таблица1[[#This Row],[Ссылка]])-1)</f>
        <v>10540</v>
      </c>
      <c r="C1084" s="33">
        <f>1*MID(Таблица1[[#This Row],[Ссылка]],FIND("&amp;",Таблица1[[#This Row],[Ссылка]])+11,LEN(Таблица1[[#This Row],[Ссылка]])-FIND("&amp;",Таблица1[[#This Row],[Ссылка]])+10)</f>
        <v>57</v>
      </c>
      <c r="D1084" s="53" t="s">
        <v>803</v>
      </c>
      <c r="E1084" s="33" t="s">
        <v>1808</v>
      </c>
      <c r="F1084" s="46" t="s">
        <v>1093</v>
      </c>
      <c r="G1084" s="47" t="s">
        <v>82</v>
      </c>
      <c r="H1084" s="33" t="s">
        <v>70</v>
      </c>
      <c r="I1084" s="45" t="s">
        <v>1065</v>
      </c>
      <c r="J1084" s="23" t="s">
        <v>1065</v>
      </c>
      <c r="K10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Row],[Раздел]],G1083)),$D$12),CONCATENATE("[SPOILER=",Таблица1[[#This Row],[Раздел]],"]"),""),IF(EXACT(Таблица1[[#This Row],[Подраздел]],H1083),"",CONCATENATE(IF(ISBLANK(Таблица1[[#This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Row],[Подраздел]],H1085),"",CONCATENATE("[/LIST]",IF(ISBLANK(Таблица1[[#This Row],[Подраздел]]),"","[/SPOILER]"),IF(AND(NOT(EXACT(Таблица1[[#This Row],[Раздел]],G1085)),$D$12),"[/SPOILER]",)))))</f>
        <v>[*][B][COLOR=Silver][FRW][/COLOR][/B] [URL=http://promebelclub.ru/forum/showthread.php?p=10540&amp;postcount=57]Варочная панель газовая, плита газ., вытяжка 500 [/URL]</v>
      </c>
      <c r="L1084" s="33">
        <f>LEN(Таблица1[[#This Row],[Код]])</f>
        <v>163</v>
      </c>
    </row>
    <row r="1085" spans="1:12" x14ac:dyDescent="0.25">
      <c r="A1085" s="18" t="str">
        <f>IF(OR(AND(Таблица1[[#This Row],[ID сообщения]]=B1084,Таблица1[[#This Row],[№ в теме]]=C1084),AND(NOT(Таблица1[[#This Row],[ID сообщения]]=B1084),NOT(Таблица1[[#This Row],[№ в теме]]=C1084))),"",FALSE)</f>
        <v/>
      </c>
      <c r="B1085" s="30">
        <f>1*MID(Таблица1[[#This Row],[Ссылка]],FIND("=",Таблица1[[#This Row],[Ссылка]])+1,FIND("&amp;",Таблица1[[#This Row],[Ссылка]])-FIND("=",Таблица1[[#This Row],[Ссылка]])-1)</f>
        <v>217126</v>
      </c>
      <c r="C1085" s="30">
        <f>1*MID(Таблица1[[#This Row],[Ссылка]],FIND("&amp;",Таблица1[[#This Row],[Ссылка]])+11,LEN(Таблица1[[#This Row],[Ссылка]])-FIND("&amp;",Таблица1[[#This Row],[Ссылка]])+10)</f>
        <v>551</v>
      </c>
      <c r="D1085" s="52" t="s">
        <v>280</v>
      </c>
      <c r="E1085" s="33" t="s">
        <v>281</v>
      </c>
      <c r="F1085" s="46"/>
      <c r="G1085" s="33" t="s">
        <v>82</v>
      </c>
      <c r="H1085" s="44" t="s">
        <v>70</v>
      </c>
      <c r="I1085" s="45" t="s">
        <v>1065</v>
      </c>
      <c r="J1085" s="23" t="s">
        <v>1065</v>
      </c>
      <c r="K10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Row],[Раздел]],G1084)),$D$12),CONCATENATE("[SPOILER=",Таблица1[[#This Row],[Раздел]],"]"),""),IF(EXACT(Таблица1[[#This Row],[Подраздел]],H1084),"",CONCATENATE(IF(ISBLANK(Таблица1[[#This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Row],[Подраздел]],H1086),"",CONCATENATE("[/LIST]",IF(ISBLANK(Таблица1[[#This Row],[Подраздел]]),"","[/SPOILER]"),IF(AND(NOT(EXACT(Таблица1[[#This Row],[Раздел]],G1086)),$D$12),"[/SPOILER]",)))))</f>
        <v>[*][URL=http://promebelclub.ru/forum/showthread.php?p=217126&amp;postcount=551]Варочная поверхность 450мм[/URL]</v>
      </c>
      <c r="L1085" s="33">
        <f>LEN(Таблица1[[#This Row],[Код]])</f>
        <v>107</v>
      </c>
    </row>
    <row r="1086" spans="1:12" x14ac:dyDescent="0.25">
      <c r="A1086" s="18" t="str">
        <f>IF(OR(AND(Таблица1[[#This Row],[ID сообщения]]=B1085,Таблица1[[#This Row],[№ в теме]]=C1085),AND(NOT(Таблица1[[#This Row],[ID сообщения]]=B1085),NOT(Таблица1[[#This Row],[№ в теме]]=C1085))),"",FALSE)</f>
        <v/>
      </c>
      <c r="B1086" s="30">
        <f>1*MID(Таблица1[[#This Row],[Ссылка]],FIND("=",Таблица1[[#This Row],[Ссылка]])+1,FIND("&amp;",Таблица1[[#This Row],[Ссылка]])-FIND("=",Таблица1[[#This Row],[Ссылка]])-1)</f>
        <v>49586</v>
      </c>
      <c r="C1086" s="30">
        <f>1*MID(Таблица1[[#This Row],[Ссылка]],FIND("&amp;",Таблица1[[#This Row],[Ссылка]])+11,LEN(Таблица1[[#This Row],[Ссылка]])-FIND("&amp;",Таблица1[[#This Row],[Ссылка]])+10)</f>
        <v>187</v>
      </c>
      <c r="D1086" s="52" t="s">
        <v>489</v>
      </c>
      <c r="E1086" s="33" t="s">
        <v>490</v>
      </c>
      <c r="F1086" s="46"/>
      <c r="G1086" s="33" t="s">
        <v>82</v>
      </c>
      <c r="H1086" s="33" t="s">
        <v>70</v>
      </c>
      <c r="I1086" s="45" t="s">
        <v>1065</v>
      </c>
      <c r="J1086" s="23" t="s">
        <v>1065</v>
      </c>
      <c r="K10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Row],[Раздел]],G1085)),$D$12),CONCATENATE("[SPOILER=",Таблица1[[#This Row],[Раздел]],"]"),""),IF(EXACT(Таблица1[[#This Row],[Подраздел]],H1085),"",CONCATENATE(IF(ISBLANK(Таблица1[[#This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Row],[Подраздел]],H1087),"",CONCATENATE("[/LIST]",IF(ISBLANK(Таблица1[[#This Row],[Подраздел]]),"","[/SPOILER]"),IF(AND(NOT(EXACT(Таблица1[[#This Row],[Раздел]],G1087)),$D$12),"[/SPOILER]",)))))</f>
        <v>[*][URL=http://promebelclub.ru/forum/showthread.php?p=49586&amp;postcount=187]Варочная поверхность Ariston[/URL]</v>
      </c>
      <c r="L1086" s="33">
        <f>LEN(Таблица1[[#This Row],[Код]])</f>
        <v>108</v>
      </c>
    </row>
    <row r="1087" spans="1:12" x14ac:dyDescent="0.25">
      <c r="A1087" s="18" t="str">
        <f>IF(OR(AND(Таблица1[[#This Row],[ID сообщения]]=B1086,Таблица1[[#This Row],[№ в теме]]=C1086),AND(NOT(Таблица1[[#This Row],[ID сообщения]]=B1086),NOT(Таблица1[[#This Row],[№ в теме]]=C1086))),"",FALSE)</f>
        <v/>
      </c>
      <c r="B1087" s="30">
        <f>1*MID(Таблица1[[#This Row],[Ссылка]],FIND("=",Таблица1[[#This Row],[Ссылка]])+1,FIND("&amp;",Таблица1[[#This Row],[Ссылка]])-FIND("=",Таблица1[[#This Row],[Ссылка]])-1)</f>
        <v>38691</v>
      </c>
      <c r="C1087" s="30">
        <f>1*MID(Таблица1[[#This Row],[Ссылка]],FIND("&amp;",Таблица1[[#This Row],[Ссылка]])+11,LEN(Таблица1[[#This Row],[Ссылка]])-FIND("&amp;",Таблица1[[#This Row],[Ссылка]])+10)</f>
        <v>167</v>
      </c>
      <c r="D1087" s="52" t="s">
        <v>483</v>
      </c>
      <c r="E1087" s="33" t="s">
        <v>1053</v>
      </c>
      <c r="F1087" s="46"/>
      <c r="G1087" s="33" t="s">
        <v>82</v>
      </c>
      <c r="H1087" s="33" t="s">
        <v>70</v>
      </c>
      <c r="I1087" s="45" t="s">
        <v>1065</v>
      </c>
      <c r="J1087" s="23" t="s">
        <v>1065</v>
      </c>
      <c r="K10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Row],[Раздел]],G1086)),$D$12),CONCATENATE("[SPOILER=",Таблица1[[#This Row],[Раздел]],"]"),""),IF(EXACT(Таблица1[[#This Row],[Подраздел]],H1086),"",CONCATENATE(IF(ISBLANK(Таблица1[[#This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Row],[Подраздел]],H1088),"",CONCATENATE("[/LIST]",IF(ISBLANK(Таблица1[[#This Row],[Подраздел]]),"","[/SPOILER]"),IF(AND(NOT(EXACT(Таблица1[[#This Row],[Раздел]],G1088)),$D$12),"[/SPOILER]",)))))</f>
        <v>[*][URL=http://promebelclub.ru/forum/showthread.php?p=38691&amp;postcount=167]Варочная поверхность Ariston TD 740 TC ES ICE[/URL]</v>
      </c>
      <c r="L1087" s="33">
        <f>LEN(Таблица1[[#This Row],[Код]])</f>
        <v>125</v>
      </c>
    </row>
    <row r="1088" spans="1:12" x14ac:dyDescent="0.25">
      <c r="A1088" s="18" t="str">
        <f>IF(OR(AND(Таблица1[[#This Row],[ID сообщения]]=B1087,Таблица1[[#This Row],[№ в теме]]=C1087),AND(NOT(Таблица1[[#This Row],[ID сообщения]]=B1087),NOT(Таблица1[[#This Row],[№ в теме]]=C1087))),"",FALSE)</f>
        <v/>
      </c>
      <c r="B1088" s="30">
        <f>1*MID(Таблица1[[#This Row],[Ссылка]],FIND("=",Таблица1[[#This Row],[Ссылка]])+1,FIND("&amp;",Таблица1[[#This Row],[Ссылка]])-FIND("=",Таблица1[[#This Row],[Ссылка]])-1)</f>
        <v>38691</v>
      </c>
      <c r="C1088" s="30">
        <f>1*MID(Таблица1[[#This Row],[Ссылка]],FIND("&amp;",Таблица1[[#This Row],[Ссылка]])+11,LEN(Таблица1[[#This Row],[Ссылка]])-FIND("&amp;",Таблица1[[#This Row],[Ссылка]])+10)</f>
        <v>167</v>
      </c>
      <c r="D1088" s="52" t="s">
        <v>483</v>
      </c>
      <c r="E1088" s="33" t="s">
        <v>484</v>
      </c>
      <c r="F1088" s="46"/>
      <c r="G1088" s="33" t="s">
        <v>82</v>
      </c>
      <c r="H1088" s="33" t="s">
        <v>70</v>
      </c>
      <c r="I1088" s="45" t="s">
        <v>1065</v>
      </c>
      <c r="J1088" s="23" t="s">
        <v>1065</v>
      </c>
      <c r="K10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Row],[Раздел]],G1087)),$D$12),CONCATENATE("[SPOILER=",Таблица1[[#This Row],[Раздел]],"]"),""),IF(EXACT(Таблица1[[#This Row],[Подраздел]],H1087),"",CONCATENATE(IF(ISBLANK(Таблица1[[#This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Row],[Подраздел]],H1089),"",CONCATENATE("[/LIST]",IF(ISBLANK(Таблица1[[#This Row],[Подраздел]]),"","[/SPOILER]"),IF(AND(NOT(EXACT(Таблица1[[#This Row],[Раздел]],G1089)),$D$12),"[/SPOILER]",)))))</f>
        <v>[*][URL=http://promebelclub.ru/forum/showthread.php?p=38691&amp;postcount=167]Варочная поверхность Miele KM417[/URL]</v>
      </c>
      <c r="L1088" s="33">
        <f>LEN(Таблица1[[#This Row],[Код]])</f>
        <v>112</v>
      </c>
    </row>
    <row r="1089" spans="1:12" x14ac:dyDescent="0.25">
      <c r="A1089" s="18" t="str">
        <f>IF(OR(AND(Таблица1[[#This Row],[ID сообщения]]=B1088,Таблица1[[#This Row],[№ в теме]]=C1088),AND(NOT(Таблица1[[#This Row],[ID сообщения]]=B1088),NOT(Таблица1[[#This Row],[№ в теме]]=C1088))),"",FALSE)</f>
        <v/>
      </c>
      <c r="B1089" s="30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1089" s="30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1089" s="52" t="s">
        <v>769</v>
      </c>
      <c r="E1089" s="33" t="s">
        <v>1809</v>
      </c>
      <c r="F1089" s="46" t="s">
        <v>1093</v>
      </c>
      <c r="G1089" s="33" t="s">
        <v>82</v>
      </c>
      <c r="H1089" s="33" t="s">
        <v>70</v>
      </c>
      <c r="I1089" s="45" t="s">
        <v>1065</v>
      </c>
      <c r="J1089" s="46" t="s">
        <v>471</v>
      </c>
      <c r="K10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Row],[Раздел]],G1088)),$D$12),CONCATENATE("[SPOILER=",Таблица1[[#This Row],[Раздел]],"]"),""),IF(EXACT(Таблица1[[#This Row],[Подраздел]],H1088),"",CONCATENATE(IF(ISBLANK(Таблица1[[#This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Row],[Подраздел]],H1090),"",CONCATENATE("[/LIST]",IF(ISBLANK(Таблица1[[#This Row],[Подраздел]]),"","[/SPOILER]"),IF(AND(NOT(EXACT(Таблица1[[#This Row],[Раздел]],G1090)),$D$12),"[/SPOILER]",)))))</f>
        <v>[*][B][COLOR=Silver][FRW][/COLOR][/B] [URL=http://promebelclub.ru/forum/showthread.php?p=3874&amp;postcount=17]Варочная поверхность, вытяжка, духовка [/URL]</v>
      </c>
      <c r="L1089" s="33">
        <f>LEN(Таблица1[[#This Row],[Код]])</f>
        <v>152</v>
      </c>
    </row>
    <row r="1090" spans="1:12" x14ac:dyDescent="0.25">
      <c r="A1090" s="18" t="str">
        <f>IF(OR(AND(Таблица1[[#This Row],[ID сообщения]]=B1089,Таблица1[[#This Row],[№ в теме]]=C1089),AND(NOT(Таблица1[[#This Row],[ID сообщения]]=B1089),NOT(Таблица1[[#This Row],[№ в теме]]=C1089))),"",FALSE)</f>
        <v/>
      </c>
      <c r="B1090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1090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1090" s="52" t="s">
        <v>793</v>
      </c>
      <c r="E1090" s="33" t="s">
        <v>1810</v>
      </c>
      <c r="F1090" s="46" t="s">
        <v>1093</v>
      </c>
      <c r="G1090" s="33" t="s">
        <v>82</v>
      </c>
      <c r="H1090" s="44" t="s">
        <v>70</v>
      </c>
      <c r="I1090" s="45" t="s">
        <v>1065</v>
      </c>
      <c r="J1090" s="46" t="s">
        <v>471</v>
      </c>
      <c r="K10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Row],[Раздел]],G1089)),$D$12),CONCATENATE("[SPOILER=",Таблица1[[#This Row],[Раздел]],"]"),""),IF(EXACT(Таблица1[[#This Row],[Подраздел]],H1089),"",CONCATENATE(IF(ISBLANK(Таблица1[[#This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Row],[Подраздел]],H1091),"",CONCATENATE("[/LIST]",IF(ISBLANK(Таблица1[[#This Row],[Подраздел]]),"","[/SPOILER]"),IF(AND(NOT(EXACT(Таблица1[[#This Row],[Раздел]],G1091)),$D$12),"[/SPOILER]",)))))</f>
        <v>[*][B][COLOR=Silver][FRW][/COLOR][/B] [URL=http://promebelclub.ru/forum/showthread.php?p=7828&amp;postcount=46]Варочная поверхность, вытяжка, духовка, стиральная машина, холодильник [/URL]</v>
      </c>
      <c r="L1090" s="33">
        <f>LEN(Таблица1[[#This Row],[Код]])</f>
        <v>184</v>
      </c>
    </row>
    <row r="1091" spans="1:12" x14ac:dyDescent="0.25">
      <c r="A1091" s="18" t="str">
        <f>IF(OR(AND(Таблица1[[#This Row],[ID сообщения]]=B1040,Таблица1[[#This Row],[№ в теме]]=C1040),AND(NOT(Таблица1[[#This Row],[ID сообщения]]=B1040),NOT(Таблица1[[#This Row],[№ в теме]]=C1040))),"",FALSE)</f>
        <v/>
      </c>
      <c r="B1091" s="30">
        <f>1*MID(Таблица1[[#This Row],[Ссылка]],FIND("=",Таблица1[[#This Row],[Ссылка]])+1,FIND("&amp;",Таблица1[[#This Row],[Ссылка]])-FIND("=",Таблица1[[#This Row],[Ссылка]])-1)</f>
        <v>150994</v>
      </c>
      <c r="C1091" s="30">
        <f>1*MID(Таблица1[[#This Row],[Ссылка]],FIND("&amp;",Таблица1[[#This Row],[Ссылка]])+11,LEN(Таблица1[[#This Row],[Ссылка]])-FIND("&amp;",Таблица1[[#This Row],[Ссылка]])+10)</f>
        <v>426</v>
      </c>
      <c r="D1091" s="55" t="s">
        <v>1004</v>
      </c>
      <c r="E1091" s="48" t="s">
        <v>1987</v>
      </c>
      <c r="F1091" s="65" t="s">
        <v>1096</v>
      </c>
      <c r="G1091" s="33" t="s">
        <v>82</v>
      </c>
      <c r="H1091" s="44" t="s">
        <v>70</v>
      </c>
      <c r="I1091" s="45" t="s">
        <v>1065</v>
      </c>
      <c r="J1091" s="23" t="s">
        <v>1065</v>
      </c>
      <c r="K10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Row],[Раздел]],G1090)),$D$12),CONCATENATE("[SPOILER=",Таблица1[[#This Row],[Раздел]],"]"),""),IF(EXACT(Таблица1[[#This Row],[Подраздел]],H1090),"",CONCATENATE(IF(ISBLANK(Таблица1[[#This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Row],[Подраздел]],H1092),"",CONCATENATE("[/LIST]",IF(ISBLANK(Таблица1[[#This Row],[Подраздел]]),"","[/SPOILER]"),IF(AND(NOT(EXACT(Таблица1[[#This Row],[Раздел]],G1092)),$D$12),"[/SPOILER]",)))))</f>
        <v>[*][B][COLOR=DeepSkyBlue][FR3D][/COLOR][/B] [URL=http://promebelclub.ru/forum/showthread.php?p=150994&amp;postcount=426]Варочная повехность Ariston 7HTD 640S [/URL]</v>
      </c>
      <c r="L1091" s="33">
        <f>LEN(Таблица1[[#This Row],[Код]])</f>
        <v>160</v>
      </c>
    </row>
    <row r="1092" spans="1:12" x14ac:dyDescent="0.25">
      <c r="A1092" s="18" t="str">
        <f>IF(OR(AND(Таблица1[[#This Row],[ID сообщения]]=B1091,Таблица1[[#This Row],[№ в теме]]=C1091),AND(NOT(Таблица1[[#This Row],[ID сообщения]]=B1091),NOT(Таблица1[[#This Row],[№ в теме]]=C1091))),"",FALSE)</f>
        <v/>
      </c>
      <c r="B1092" s="30">
        <f>1*MID(Таблица1[[#This Row],[Ссылка]],FIND("=",Таблица1[[#This Row],[Ссылка]])+1,FIND("&amp;",Таблица1[[#This Row],[Ссылка]])-FIND("=",Таблица1[[#This Row],[Ссылка]])-1)</f>
        <v>220507</v>
      </c>
      <c r="C1092" s="30">
        <f>1*MID(Таблица1[[#This Row],[Ссылка]],FIND("&amp;",Таблица1[[#This Row],[Ссылка]])+11,LEN(Таблица1[[#This Row],[Ссылка]])-FIND("&amp;",Таблица1[[#This Row],[Ссылка]])+10)</f>
        <v>568</v>
      </c>
      <c r="D1092" s="52" t="s">
        <v>282</v>
      </c>
      <c r="E1092" s="33" t="s">
        <v>1811</v>
      </c>
      <c r="F1092" s="46" t="s">
        <v>1093</v>
      </c>
      <c r="G1092" s="33" t="s">
        <v>82</v>
      </c>
      <c r="H1092" s="44" t="s">
        <v>70</v>
      </c>
      <c r="I1092" s="45" t="s">
        <v>1065</v>
      </c>
      <c r="J1092" s="23" t="s">
        <v>1065</v>
      </c>
      <c r="K10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Row],[Раздел]],G1091)),$D$12),CONCATENATE("[SPOILER=",Таблица1[[#This Row],[Раздел]],"]"),""),IF(EXACT(Таблица1[[#This Row],[Подраздел]],H1091),"",CONCATENATE(IF(ISBLANK(Таблица1[[#This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Row],[Подраздел]],H1093),"",CONCATENATE("[/LIST]",IF(ISBLANK(Таблица1[[#This Row],[Подраздел]]),"","[/SPOILER]"),IF(AND(NOT(EXACT(Таблица1[[#This Row],[Раздел]],G1093)),$D$12),"[/SPOILER]",)))))</f>
        <v>[*][B][COLOR=Silver][FRW][/COLOR][/B] [URL=http://promebelclub.ru/forum/showthread.php?p=220507&amp;postcount=568]Вытяжка 500 Garda 450 [/URL]</v>
      </c>
      <c r="L1092" s="33">
        <f>LEN(Таблица1[[#This Row],[Код]])</f>
        <v>138</v>
      </c>
    </row>
    <row r="1093" spans="1:12" x14ac:dyDescent="0.25">
      <c r="A1093" s="18" t="str">
        <f>IF(OR(AND(Таблица1[[#This Row],[ID сообщения]]=B1092,Таблица1[[#This Row],[№ в теме]]=C1092),AND(NOT(Таблица1[[#This Row],[ID сообщения]]=B1092),NOT(Таблица1[[#This Row],[№ в теме]]=C1092))),"",FALSE)</f>
        <v/>
      </c>
      <c r="B1093" s="30">
        <f>1*MID(Таблица1[[#This Row],[Ссылка]],FIND("=",Таблица1[[#This Row],[Ссылка]])+1,FIND("&amp;",Таблица1[[#This Row],[Ссылка]])-FIND("=",Таблица1[[#This Row],[Ссылка]])-1)</f>
        <v>220507</v>
      </c>
      <c r="C1093" s="30">
        <f>1*MID(Таблица1[[#This Row],[Ссылка]],FIND("&amp;",Таблица1[[#This Row],[Ссылка]])+11,LEN(Таблица1[[#This Row],[Ссылка]])-FIND("&amp;",Таблица1[[#This Row],[Ссылка]])+10)</f>
        <v>568</v>
      </c>
      <c r="D1093" s="52" t="s">
        <v>282</v>
      </c>
      <c r="E1093" s="33" t="s">
        <v>1812</v>
      </c>
      <c r="F1093" s="46" t="s">
        <v>1093</v>
      </c>
      <c r="G1093" s="33" t="s">
        <v>82</v>
      </c>
      <c r="H1093" s="44" t="s">
        <v>70</v>
      </c>
      <c r="I1093" s="45" t="s">
        <v>1065</v>
      </c>
      <c r="J1093" s="23" t="s">
        <v>1065</v>
      </c>
      <c r="K10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Row],[Раздел]],G1092)),$D$12),CONCATENATE("[SPOILER=",Таблица1[[#This Row],[Раздел]],"]"),""),IF(EXACT(Таблица1[[#This Row],[Подраздел]],H1092),"",CONCATENATE(IF(ISBLANK(Таблица1[[#This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Row],[Подраздел]],H1094),"",CONCATENATE("[/LIST]",IF(ISBLANK(Таблица1[[#This Row],[Подраздел]]),"","[/SPOILER]"),IF(AND(NOT(EXACT(Таблица1[[#This Row],[Раздел]],G1094)),$D$12),"[/SPOILER]",)))))</f>
        <v>[*][B][COLOR=Silver][FRW][/COLOR][/B] [URL=http://promebelclub.ru/forum/showthread.php?p=220507&amp;postcount=568]Вытяжка 500 Monza [/URL]</v>
      </c>
      <c r="L1093" s="33">
        <f>LEN(Таблица1[[#This Row],[Код]])</f>
        <v>134</v>
      </c>
    </row>
    <row r="1094" spans="1:12" s="19" customFormat="1" x14ac:dyDescent="0.25">
      <c r="A1094" s="18" t="str">
        <f>IF(OR(AND(Таблица1[[#This Row],[ID сообщения]]=B1093,Таблица1[[#This Row],[№ в теме]]=C1093),AND(NOT(Таблица1[[#This Row],[ID сообщения]]=B1093),NOT(Таблица1[[#This Row],[№ в теме]]=C1093))),"",FALSE)</f>
        <v/>
      </c>
      <c r="B1094" s="30">
        <f>1*MID(Таблица1[[#This Row],[Ссылка]],FIND("=",Таблица1[[#This Row],[Ссылка]])+1,FIND("&amp;",Таблица1[[#This Row],[Ссылка]])-FIND("=",Таблица1[[#This Row],[Ссылка]])-1)</f>
        <v>220507</v>
      </c>
      <c r="C1094" s="30">
        <f>1*MID(Таблица1[[#This Row],[Ссылка]],FIND("&amp;",Таблица1[[#This Row],[Ссылка]])+11,LEN(Таблица1[[#This Row],[Ссылка]])-FIND("&amp;",Таблица1[[#This Row],[Ссылка]])+10)</f>
        <v>568</v>
      </c>
      <c r="D1094" s="52" t="s">
        <v>282</v>
      </c>
      <c r="E1094" s="33" t="s">
        <v>1813</v>
      </c>
      <c r="F1094" s="46" t="s">
        <v>1093</v>
      </c>
      <c r="G1094" s="33" t="s">
        <v>82</v>
      </c>
      <c r="H1094" s="44" t="s">
        <v>70</v>
      </c>
      <c r="I1094" s="45" t="s">
        <v>1065</v>
      </c>
      <c r="J1094" s="23" t="s">
        <v>1065</v>
      </c>
      <c r="K10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Row],[Раздел]],G1093)),$D$12),CONCATENATE("[SPOILER=",Таблица1[[#This Row],[Раздел]],"]"),""),IF(EXACT(Таблица1[[#This Row],[Подраздел]],H1093),"",CONCATENATE(IF(ISBLANK(Таблица1[[#This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Row],[Подраздел]],H1095),"",CONCATENATE("[/LIST]",IF(ISBLANK(Таблица1[[#This Row],[Подраздел]]),"","[/SPOILER]"),IF(AND(NOT(EXACT(Таблица1[[#This Row],[Раздел]],G1095)),$D$12),"[/SPOILER]",)))))</f>
        <v>[*][B][COLOR=Silver][FRW][/COLOR][/B] [URL=http://promebelclub.ru/forum/showthread.php?p=220507&amp;postcount=568]Вытяжка 500 Roma [/URL]</v>
      </c>
      <c r="L1094" s="33">
        <f>LEN(Таблица1[[#This Row],[Код]])</f>
        <v>133</v>
      </c>
    </row>
    <row r="1095" spans="1:12" x14ac:dyDescent="0.25">
      <c r="A1095" s="18" t="str">
        <f>IF(OR(AND(Таблица1[[#This Row],[ID сообщения]]=B1094,Таблица1[[#This Row],[№ в теме]]=C1094),AND(NOT(Таблица1[[#This Row],[ID сообщения]]=B1094),NOT(Таблица1[[#This Row],[№ в теме]]=C1094))),"",FALSE)</f>
        <v/>
      </c>
      <c r="B1095" s="30">
        <f>1*MID(Таблица1[[#This Row],[Ссылка]],FIND("=",Таблица1[[#This Row],[Ссылка]])+1,FIND("&amp;",Таблица1[[#This Row],[Ссылка]])-FIND("=",Таблица1[[#This Row],[Ссылка]])-1)</f>
        <v>220490</v>
      </c>
      <c r="C1095" s="30">
        <f>1*MID(Таблица1[[#This Row],[Ссылка]],FIND("&amp;",Таблица1[[#This Row],[Ссылка]])+11,LEN(Таблица1[[#This Row],[Ссылка]])-FIND("&amp;",Таблица1[[#This Row],[Ссылка]])+10)</f>
        <v>565</v>
      </c>
      <c r="D1095" s="52" t="s">
        <v>283</v>
      </c>
      <c r="E1095" s="33" t="s">
        <v>1814</v>
      </c>
      <c r="F1095" s="46" t="s">
        <v>1093</v>
      </c>
      <c r="G1095" s="33" t="s">
        <v>82</v>
      </c>
      <c r="H1095" s="44" t="s">
        <v>70</v>
      </c>
      <c r="I1095" s="45" t="s">
        <v>1065</v>
      </c>
      <c r="J1095" s="23" t="s">
        <v>1065</v>
      </c>
      <c r="K10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Row],[Раздел]],G1094)),$D$12),CONCATENATE("[SPOILER=",Таблица1[[#This Row],[Раздел]],"]"),""),IF(EXACT(Таблица1[[#This Row],[Подраздел]],H1094),"",CONCATENATE(IF(ISBLANK(Таблица1[[#This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Row],[Подраздел]],H1096),"",CONCATENATE("[/LIST]",IF(ISBLANK(Таблица1[[#This Row],[Подраздел]]),"","[/SPOILER]"),IF(AND(NOT(EXACT(Таблица1[[#This Row],[Раздел]],G1096)),$D$12),"[/SPOILER]",)))))</f>
        <v>[*][B][COLOR=Silver][FRW][/COLOR][/B] [URL=http://promebelclub.ru/forum/showthread.php?p=220490&amp;postcount=565]Вытяжка 600 Garda Digital откр [/URL]</v>
      </c>
      <c r="L1095" s="33">
        <f>LEN(Таблица1[[#This Row],[Код]])</f>
        <v>147</v>
      </c>
    </row>
    <row r="1096" spans="1:12" x14ac:dyDescent="0.25">
      <c r="A1096" s="18" t="str">
        <f>IF(OR(AND(Таблица1[[#This Row],[ID сообщения]]=B1095,Таблица1[[#This Row],[№ в теме]]=C1095),AND(NOT(Таблица1[[#This Row],[ID сообщения]]=B1095),NOT(Таблица1[[#This Row],[№ в теме]]=C1095))),"",FALSE)</f>
        <v/>
      </c>
      <c r="B1096" s="30">
        <f>1*MID(Таблица1[[#This Row],[Ссылка]],FIND("=",Таблица1[[#This Row],[Ссылка]])+1,FIND("&amp;",Таблица1[[#This Row],[Ссылка]])-FIND("=",Таблица1[[#This Row],[Ссылка]])-1)</f>
        <v>220496</v>
      </c>
      <c r="C1096" s="30">
        <f>1*MID(Таблица1[[#This Row],[Ссылка]],FIND("&amp;",Таблица1[[#This Row],[Ссылка]])+11,LEN(Таблица1[[#This Row],[Ссылка]])-FIND("&amp;",Таблица1[[#This Row],[Ссылка]])+10)</f>
        <v>566</v>
      </c>
      <c r="D1096" s="52" t="s">
        <v>284</v>
      </c>
      <c r="E1096" s="33" t="s">
        <v>1815</v>
      </c>
      <c r="F1096" s="46" t="s">
        <v>1093</v>
      </c>
      <c r="G1096" s="33" t="s">
        <v>82</v>
      </c>
      <c r="H1096" s="44" t="s">
        <v>70</v>
      </c>
      <c r="I1096" s="45" t="s">
        <v>1065</v>
      </c>
      <c r="J1096" s="23" t="s">
        <v>1065</v>
      </c>
      <c r="K10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Row],[Раздел]],G1095)),$D$12),CONCATENATE("[SPOILER=",Таблица1[[#This Row],[Раздел]],"]"),""),IF(EXACT(Таблица1[[#This Row],[Подраздел]],H1095),"",CONCATENATE(IF(ISBLANK(Таблица1[[#This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Row],[Подраздел]],H1097),"",CONCATENATE("[/LIST]",IF(ISBLANK(Таблица1[[#This Row],[Подраздел]]),"","[/SPOILER]"),IF(AND(NOT(EXACT(Таблица1[[#This Row],[Раздел]],G1097)),$D$12),"[/SPOILER]",)))))</f>
        <v>[*][B][COLOR=Silver][FRW][/COLOR][/B] [URL=http://promebelclub.ru/forum/showthread.php?p=220496&amp;postcount=566]Вытяжка 600 Italia Black Glass [/URL]</v>
      </c>
      <c r="L1096" s="33">
        <f>LEN(Таблица1[[#This Row],[Код]])</f>
        <v>147</v>
      </c>
    </row>
    <row r="1097" spans="1:12" x14ac:dyDescent="0.25">
      <c r="A1097" s="18" t="str">
        <f>IF(OR(AND(Таблица1[[#This Row],[ID сообщения]]=B1096,Таблица1[[#This Row],[№ в теме]]=C1096),AND(NOT(Таблица1[[#This Row],[ID сообщения]]=B1096),NOT(Таблица1[[#This Row],[№ в теме]]=C1096))),"",FALSE)</f>
        <v/>
      </c>
      <c r="B1097" s="30">
        <f>1*MID(Таблица1[[#This Row],[Ссылка]],FIND("=",Таблица1[[#This Row],[Ссылка]])+1,FIND("&amp;",Таблица1[[#This Row],[Ссылка]])-FIND("=",Таблица1[[#This Row],[Ссылка]])-1)</f>
        <v>220496</v>
      </c>
      <c r="C1097" s="30">
        <f>1*MID(Таблица1[[#This Row],[Ссылка]],FIND("&amp;",Таблица1[[#This Row],[Ссылка]])+11,LEN(Таблица1[[#This Row],[Ссылка]])-FIND("&amp;",Таблица1[[#This Row],[Ссылка]])+10)</f>
        <v>566</v>
      </c>
      <c r="D1097" s="52" t="s">
        <v>284</v>
      </c>
      <c r="E1097" s="33" t="s">
        <v>1816</v>
      </c>
      <c r="F1097" s="46" t="s">
        <v>1093</v>
      </c>
      <c r="G1097" s="33" t="s">
        <v>82</v>
      </c>
      <c r="H1097" s="44" t="s">
        <v>70</v>
      </c>
      <c r="I1097" s="45" t="s">
        <v>1065</v>
      </c>
      <c r="J1097" s="23" t="s">
        <v>1065</v>
      </c>
      <c r="K10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Row],[Раздел]],G1096)),$D$12),CONCATENATE("[SPOILER=",Таблица1[[#This Row],[Раздел]],"]"),""),IF(EXACT(Таблица1[[#This Row],[Подраздел]],H1096),"",CONCATENATE(IF(ISBLANK(Таблица1[[#This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Row],[Подраздел]],H1098),"",CONCATENATE("[/LIST]",IF(ISBLANK(Таблица1[[#This Row],[Подраздел]]),"","[/SPOILER]"),IF(AND(NOT(EXACT(Таблица1[[#This Row],[Раздел]],G1098)),$D$12),"[/SPOILER]",)))))</f>
        <v>[*][B][COLOR=Silver][FRW][/COLOR][/B] [URL=http://promebelclub.ru/forum/showthread.php?p=220496&amp;postcount=566]Вытяжка 600 Italia Black Inox [/URL]</v>
      </c>
      <c r="L1097" s="33">
        <f>LEN(Таблица1[[#This Row],[Код]])</f>
        <v>146</v>
      </c>
    </row>
    <row r="1098" spans="1:12" x14ac:dyDescent="0.25">
      <c r="A1098" s="18" t="str">
        <f>IF(OR(AND(Таблица1[[#This Row],[ID сообщения]]=B1097,Таблица1[[#This Row],[№ в теме]]=C1097),AND(NOT(Таблица1[[#This Row],[ID сообщения]]=B1097),NOT(Таблица1[[#This Row],[№ в теме]]=C1097))),"",FALSE)</f>
        <v/>
      </c>
      <c r="B1098" s="30">
        <f>1*MID(Таблица1[[#This Row],[Ссылка]],FIND("=",Таблица1[[#This Row],[Ссылка]])+1,FIND("&amp;",Таблица1[[#This Row],[Ссылка]])-FIND("=",Таблица1[[#This Row],[Ссылка]])-1)</f>
        <v>220496</v>
      </c>
      <c r="C1098" s="30">
        <f>1*MID(Таблица1[[#This Row],[Ссылка]],FIND("&amp;",Таблица1[[#This Row],[Ссылка]])+11,LEN(Таблица1[[#This Row],[Ссылка]])-FIND("&amp;",Таблица1[[#This Row],[Ссылка]])+10)</f>
        <v>566</v>
      </c>
      <c r="D1098" s="52" t="s">
        <v>284</v>
      </c>
      <c r="E1098" s="33" t="s">
        <v>1817</v>
      </c>
      <c r="F1098" s="46" t="s">
        <v>1093</v>
      </c>
      <c r="G1098" s="33" t="s">
        <v>82</v>
      </c>
      <c r="H1098" s="44" t="s">
        <v>70</v>
      </c>
      <c r="I1098" s="45" t="s">
        <v>1065</v>
      </c>
      <c r="J1098" s="23" t="s">
        <v>1065</v>
      </c>
      <c r="K10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Row],[Раздел]],G1097)),$D$12),CONCATENATE("[SPOILER=",Таблица1[[#This Row],[Раздел]],"]"),""),IF(EXACT(Таблица1[[#This Row],[Подраздел]],H1097),"",CONCATENATE(IF(ISBLANK(Таблица1[[#This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Row],[Подраздел]],H1099),"",CONCATENATE("[/LIST]",IF(ISBLANK(Таблица1[[#This Row],[Подраздел]]),"","[/SPOILER]"),IF(AND(NOT(EXACT(Таблица1[[#This Row],[Раздел]],G1099)),$D$12),"[/SPOILER]",)))))</f>
        <v>[*][B][COLOR=Silver][FRW][/COLOR][/B] [URL=http://promebelclub.ru/forum/showthread.php?p=220496&amp;postcount=566]Вытяжка 600 Italia Frog [/URL]</v>
      </c>
      <c r="L1098" s="33">
        <f>LEN(Таблица1[[#This Row],[Код]])</f>
        <v>140</v>
      </c>
    </row>
    <row r="1099" spans="1:12" x14ac:dyDescent="0.25">
      <c r="A1099" s="18" t="str">
        <f>IF(OR(AND(Таблица1[[#This Row],[ID сообщения]]=B1098,Таблица1[[#This Row],[№ в теме]]=C1098),AND(NOT(Таблица1[[#This Row],[ID сообщения]]=B1098),NOT(Таблица1[[#This Row],[№ в теме]]=C1098))),"",FALSE)</f>
        <v/>
      </c>
      <c r="B1099" s="30">
        <f>1*MID(Таблица1[[#This Row],[Ссылка]],FIND("=",Таблица1[[#This Row],[Ссылка]])+1,FIND("&amp;",Таблица1[[#This Row],[Ссылка]])-FIND("=",Таблица1[[#This Row],[Ссылка]])-1)</f>
        <v>220502</v>
      </c>
      <c r="C1099" s="30">
        <f>1*MID(Таблица1[[#This Row],[Ссылка]],FIND("&amp;",Таблица1[[#This Row],[Ссылка]])+11,LEN(Таблица1[[#This Row],[Ссылка]])-FIND("&amp;",Таблица1[[#This Row],[Ссылка]])+10)</f>
        <v>567</v>
      </c>
      <c r="D1099" s="52" t="s">
        <v>285</v>
      </c>
      <c r="E1099" s="33" t="s">
        <v>1818</v>
      </c>
      <c r="F1099" s="46" t="s">
        <v>1093</v>
      </c>
      <c r="G1099" s="33" t="s">
        <v>82</v>
      </c>
      <c r="H1099" s="44" t="s">
        <v>70</v>
      </c>
      <c r="I1099" s="45" t="s">
        <v>1065</v>
      </c>
      <c r="J1099" s="23" t="s">
        <v>1065</v>
      </c>
      <c r="K10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Row],[Раздел]],G1098)),$D$12),CONCATENATE("[SPOILER=",Таблица1[[#This Row],[Раздел]],"]"),""),IF(EXACT(Таблица1[[#This Row],[Подраздел]],H1098),"",CONCATENATE(IF(ISBLANK(Таблица1[[#This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Row],[Подраздел]],H1100),"",CONCATENATE("[/LIST]",IF(ISBLANK(Таблица1[[#This Row],[Подраздел]]),"","[/SPOILER]"),IF(AND(NOT(EXACT(Таблица1[[#This Row],[Раздел]],G1100)),$D$12),"[/SPOILER]",)))))</f>
        <v>[*][B][COLOR=Silver][FRW][/COLOR][/B] [URL=http://promebelclub.ru/forum/showthread.php?p=220502&amp;postcount=567]Вытяжка 900 Genova [/URL]</v>
      </c>
      <c r="L1099" s="33">
        <f>LEN(Таблица1[[#This Row],[Код]])</f>
        <v>135</v>
      </c>
    </row>
    <row r="1100" spans="1:12" x14ac:dyDescent="0.25">
      <c r="A1100" s="18" t="str">
        <f>IF(OR(AND(Таблица1[[#This Row],[ID сообщения]]=B1099,Таблица1[[#This Row],[№ в теме]]=C1099),AND(NOT(Таблица1[[#This Row],[ID сообщения]]=B1099),NOT(Таблица1[[#This Row],[№ в теме]]=C1099))),"",FALSE)</f>
        <v/>
      </c>
      <c r="B1100" s="30">
        <f>1*MID(Таблица1[[#This Row],[Ссылка]],FIND("=",Таблица1[[#This Row],[Ссылка]])+1,FIND("&amp;",Таблица1[[#This Row],[Ссылка]])-FIND("=",Таблица1[[#This Row],[Ссылка]])-1)</f>
        <v>220502</v>
      </c>
      <c r="C1100" s="30">
        <f>1*MID(Таблица1[[#This Row],[Ссылка]],FIND("&amp;",Таблица1[[#This Row],[Ссылка]])+11,LEN(Таблица1[[#This Row],[Ссылка]])-FIND("&amp;",Таблица1[[#This Row],[Ссылка]])+10)</f>
        <v>567</v>
      </c>
      <c r="D1100" s="52" t="s">
        <v>285</v>
      </c>
      <c r="E1100" s="33" t="s">
        <v>1819</v>
      </c>
      <c r="F1100" s="46" t="s">
        <v>1093</v>
      </c>
      <c r="G1100" s="33" t="s">
        <v>82</v>
      </c>
      <c r="H1100" s="44" t="s">
        <v>70</v>
      </c>
      <c r="I1100" s="45" t="s">
        <v>1065</v>
      </c>
      <c r="J1100" s="23" t="s">
        <v>1065</v>
      </c>
      <c r="K11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Row],[Раздел]],G1099)),$D$12),CONCATENATE("[SPOILER=",Таблица1[[#This Row],[Раздел]],"]"),""),IF(EXACT(Таблица1[[#This Row],[Подраздел]],H1099),"",CONCATENATE(IF(ISBLANK(Таблица1[[#This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Row],[Подраздел]],H1101),"",CONCATENATE("[/LIST]",IF(ISBLANK(Таблица1[[#This Row],[Подраздел]]),"","[/SPOILER]"),IF(AND(NOT(EXACT(Таблица1[[#This Row],[Раздел]],G1101)),$D$12),"[/SPOILER]",)))))</f>
        <v>[*][B][COLOR=Silver][FRW][/COLOR][/B] [URL=http://promebelclub.ru/forum/showthread.php?p=220502&amp;postcount=567]Вытяжка 900 Italia Black Inox [/URL]</v>
      </c>
      <c r="L1100" s="33">
        <f>LEN(Таблица1[[#This Row],[Код]])</f>
        <v>146</v>
      </c>
    </row>
    <row r="1101" spans="1:12" x14ac:dyDescent="0.25">
      <c r="A1101" s="18" t="str">
        <f>IF(OR(AND(Таблица1[[#This Row],[ID сообщения]]=B1100,Таблица1[[#This Row],[№ в теме]]=C1100),AND(NOT(Таблица1[[#This Row],[ID сообщения]]=B1100),NOT(Таблица1[[#This Row],[№ в теме]]=C1100))),"",FALSE)</f>
        <v/>
      </c>
      <c r="B1101" s="30">
        <f>1*MID(Таблица1[[#This Row],[Ссылка]],FIND("=",Таблица1[[#This Row],[Ссылка]])+1,FIND("&amp;",Таблица1[[#This Row],[Ссылка]])-FIND("=",Таблица1[[#This Row],[Ссылка]])-1)</f>
        <v>220502</v>
      </c>
      <c r="C1101" s="30">
        <f>1*MID(Таблица1[[#This Row],[Ссылка]],FIND("&amp;",Таблица1[[#This Row],[Ссылка]])+11,LEN(Таблица1[[#This Row],[Ссылка]])-FIND("&amp;",Таблица1[[#This Row],[Ссылка]])+10)</f>
        <v>567</v>
      </c>
      <c r="D1101" s="52" t="s">
        <v>285</v>
      </c>
      <c r="E1101" s="33" t="s">
        <v>1820</v>
      </c>
      <c r="F1101" s="46" t="s">
        <v>1093</v>
      </c>
      <c r="G1101" s="33" t="s">
        <v>82</v>
      </c>
      <c r="H1101" s="44" t="s">
        <v>70</v>
      </c>
      <c r="I1101" s="45" t="s">
        <v>1065</v>
      </c>
      <c r="J1101" s="23" t="s">
        <v>1065</v>
      </c>
      <c r="K11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Row],[Раздел]],G1100)),$D$12),CONCATENATE("[SPOILER=",Таблица1[[#This Row],[Раздел]],"]"),""),IF(EXACT(Таблица1[[#This Row],[Подраздел]],H1100),"",CONCATENATE(IF(ISBLANK(Таблица1[[#This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Row],[Подраздел]],H1102),"",CONCATENATE("[/LIST]",IF(ISBLANK(Таблица1[[#This Row],[Подраздел]]),"","[/SPOILER]"),IF(AND(NOT(EXACT(Таблица1[[#This Row],[Раздел]],G1102)),$D$12),"[/SPOILER]",)))))</f>
        <v>[*][B][COLOR=Silver][FRW][/COLOR][/B] [URL=http://promebelclub.ru/forum/showthread.php?p=220502&amp;postcount=567]Вытяжка 900 Italia Screen [/URL]</v>
      </c>
      <c r="L1101" s="33">
        <f>LEN(Таблица1[[#This Row],[Код]])</f>
        <v>142</v>
      </c>
    </row>
    <row r="1102" spans="1:12" x14ac:dyDescent="0.25">
      <c r="A1102" s="18" t="str">
        <f>IF(OR(AND(Таблица1[[#This Row],[ID сообщения]]=B1101,Таблица1[[#This Row],[№ в теме]]=C1101),AND(NOT(Таблица1[[#This Row],[ID сообщения]]=B1101),NOT(Таблица1[[#This Row],[№ в теме]]=C1101))),"",FALSE)</f>
        <v/>
      </c>
      <c r="B1102" s="30">
        <f>1*MID(Таблица1[[#This Row],[Ссылка]],FIND("=",Таблица1[[#This Row],[Ссылка]])+1,FIND("&amp;",Таблица1[[#This Row],[Ссылка]])-FIND("=",Таблица1[[#This Row],[Ссылка]])-1)</f>
        <v>215764</v>
      </c>
      <c r="C1102" s="30">
        <f>1*MID(Таблица1[[#This Row],[Ссылка]],FIND("&amp;",Таблица1[[#This Row],[Ссылка]])+11,LEN(Таблица1[[#This Row],[Ссылка]])-FIND("&amp;",Таблица1[[#This Row],[Ссылка]])+10)</f>
        <v>543</v>
      </c>
      <c r="D1102" s="52" t="s">
        <v>286</v>
      </c>
      <c r="E1102" s="33" t="s">
        <v>1821</v>
      </c>
      <c r="F1102" s="46" t="s">
        <v>1093</v>
      </c>
      <c r="G1102" s="33" t="s">
        <v>82</v>
      </c>
      <c r="H1102" s="44" t="s">
        <v>70</v>
      </c>
      <c r="I1102" s="45" t="s">
        <v>1065</v>
      </c>
      <c r="J1102" s="23" t="s">
        <v>1065</v>
      </c>
      <c r="K11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Row],[Раздел]],G1101)),$D$12),CONCATENATE("[SPOILER=",Таблица1[[#This Row],[Раздел]],"]"),""),IF(EXACT(Таблица1[[#This Row],[Подраздел]],H1101),"",CONCATENATE(IF(ISBLANK(Таблица1[[#This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Row],[Подраздел]],H1103),"",CONCATENATE("[/LIST]",IF(ISBLANK(Таблица1[[#This Row],[Подраздел]]),"","[/SPOILER]"),IF(AND(NOT(EXACT(Таблица1[[#This Row],[Раздел]],G1103)),$D$12),"[/SPOILER]",)))))</f>
        <v>[*][B][COLOR=Silver][FRW][/COLOR][/B] [URL=http://promebelclub.ru/forum/showthread.php?p=215764&amp;postcount=543]Вытяжка 900 Rimini [/URL]</v>
      </c>
      <c r="L1102" s="33">
        <f>LEN(Таблица1[[#This Row],[Код]])</f>
        <v>135</v>
      </c>
    </row>
    <row r="1103" spans="1:12" x14ac:dyDescent="0.25">
      <c r="A1103" s="18" t="str">
        <f>IF(OR(AND(Таблица1[[#This Row],[ID сообщения]]=B1102,Таблица1[[#This Row],[№ в теме]]=C1102),AND(NOT(Таблица1[[#This Row],[ID сообщения]]=B1102),NOT(Таблица1[[#This Row],[№ в теме]]=C1102))),"",FALSE)</f>
        <v/>
      </c>
      <c r="B1103" s="30">
        <f>1*MID(Таблица1[[#This Row],[Ссылка]],FIND("=",Таблица1[[#This Row],[Ссылка]])+1,FIND("&amp;",Таблица1[[#This Row],[Ссылка]])-FIND("=",Таблица1[[#This Row],[Ссылка]])-1)</f>
        <v>215764</v>
      </c>
      <c r="C1103" s="30">
        <f>1*MID(Таблица1[[#This Row],[Ссылка]],FIND("&amp;",Таблица1[[#This Row],[Ссылка]])+11,LEN(Таблица1[[#This Row],[Ссылка]])-FIND("&amp;",Таблица1[[#This Row],[Ссылка]])+10)</f>
        <v>543</v>
      </c>
      <c r="D1103" s="52" t="s">
        <v>286</v>
      </c>
      <c r="E1103" s="33" t="s">
        <v>1822</v>
      </c>
      <c r="F1103" s="46" t="s">
        <v>1093</v>
      </c>
      <c r="G1103" s="33" t="s">
        <v>82</v>
      </c>
      <c r="H1103" s="44" t="s">
        <v>70</v>
      </c>
      <c r="I1103" s="45" t="s">
        <v>1065</v>
      </c>
      <c r="J1103" s="23" t="s">
        <v>1065</v>
      </c>
      <c r="K11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Row],[Раздел]],G1102)),$D$12),CONCATENATE("[SPOILER=",Таблица1[[#This Row],[Раздел]],"]"),""),IF(EXACT(Таблица1[[#This Row],[Подраздел]],H1102),"",CONCATENATE(IF(ISBLANK(Таблица1[[#This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Row],[Подраздел]],H1104),"",CONCATENATE("[/LIST]",IF(ISBLANK(Таблица1[[#This Row],[Подраздел]]),"","[/SPOILER]"),IF(AND(NOT(EXACT(Таблица1[[#This Row],[Раздел]],G1104)),$D$12),"[/SPOILER]",)))))</f>
        <v>[*][B][COLOR=Silver][FRW][/COLOR][/B] [URL=http://promebelclub.ru/forum/showthread.php?p=215764&amp;postcount=543]Вытяжка 900 Venezia [/URL]</v>
      </c>
      <c r="L1103" s="33">
        <f>LEN(Таблица1[[#This Row],[Код]])</f>
        <v>136</v>
      </c>
    </row>
    <row r="1104" spans="1:12" x14ac:dyDescent="0.25">
      <c r="A1104" s="18" t="str">
        <f>IF(OR(AND(Таблица1[[#This Row],[ID сообщения]]=B1103,Таблица1[[#This Row],[№ в теме]]=C1103),AND(NOT(Таблица1[[#This Row],[ID сообщения]]=B1103),NOT(Таблица1[[#This Row],[№ в теме]]=C1103))),"",FALSE)</f>
        <v/>
      </c>
      <c r="B1104" s="30">
        <f>1*MID(Таблица1[[#This Row],[Ссылка]],FIND("=",Таблица1[[#This Row],[Ссылка]])+1,FIND("&amp;",Таблица1[[#This Row],[Ссылка]])-FIND("=",Таблица1[[#This Row],[Ссылка]])-1)</f>
        <v>59804</v>
      </c>
      <c r="C1104" s="30">
        <f>1*MID(Таблица1[[#This Row],[Ссылка]],FIND("&amp;",Таблица1[[#This Row],[Ссылка]])+11,LEN(Таблица1[[#This Row],[Ссылка]])-FIND("&amp;",Таблица1[[#This Row],[Ссылка]])+10)</f>
        <v>242</v>
      </c>
      <c r="D1104" s="52" t="s">
        <v>493</v>
      </c>
      <c r="E1104" s="33" t="s">
        <v>494</v>
      </c>
      <c r="F1104" s="46"/>
      <c r="G1104" s="33" t="s">
        <v>82</v>
      </c>
      <c r="H1104" s="33" t="s">
        <v>70</v>
      </c>
      <c r="I1104" s="45" t="s">
        <v>1065</v>
      </c>
      <c r="J1104" s="23" t="s">
        <v>1065</v>
      </c>
      <c r="K11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Row],[Раздел]],G1103)),$D$12),CONCATENATE("[SPOILER=",Таблица1[[#This Row],[Раздел]],"]"),""),IF(EXACT(Таблица1[[#This Row],[Подраздел]],H1103),"",CONCATENATE(IF(ISBLANK(Таблица1[[#This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Row],[Подраздел]],H1105),"",CONCATENATE("[/LIST]",IF(ISBLANK(Таблица1[[#This Row],[Подраздел]]),"","[/SPOILER]"),IF(AND(NOT(EXACT(Таблица1[[#This Row],[Раздел]],G1105)),$D$12),"[/SPOILER]",)))))</f>
        <v>[*][URL=http://promebelclub.ru/forum/showthread.php?p=59804&amp;postcount=242]Вытяжка Bosch DHI 635 H[/URL]</v>
      </c>
      <c r="L1104" s="33">
        <f>LEN(Таблица1[[#This Row],[Код]])</f>
        <v>103</v>
      </c>
    </row>
    <row r="1105" spans="1:12" x14ac:dyDescent="0.25">
      <c r="A1105" s="18" t="str">
        <f>IF(OR(AND(Таблица1[[#This Row],[ID сообщения]]=B1104,Таблица1[[#This Row],[№ в теме]]=C1104),AND(NOT(Таблица1[[#This Row],[ID сообщения]]=B1104),NOT(Таблица1[[#This Row],[№ в теме]]=C1104))),"",FALSE)</f>
        <v/>
      </c>
      <c r="B1105" s="30">
        <f>1*MID(Таблица1[[#This Row],[Ссылка]],FIND("=",Таблица1[[#This Row],[Ссылка]])+1,FIND("&amp;",Таблица1[[#This Row],[Ссылка]])-FIND("=",Таблица1[[#This Row],[Ссылка]])-1)</f>
        <v>57569</v>
      </c>
      <c r="C1105" s="30">
        <f>1*MID(Таблица1[[#This Row],[Ссылка]],FIND("&amp;",Таблица1[[#This Row],[Ссылка]])+11,LEN(Таблица1[[#This Row],[Ссылка]])-FIND("&amp;",Таблица1[[#This Row],[Ссылка]])+10)</f>
        <v>225</v>
      </c>
      <c r="D1105" s="52" t="s">
        <v>491</v>
      </c>
      <c r="E1105" s="33" t="s">
        <v>492</v>
      </c>
      <c r="F1105" s="46"/>
      <c r="G1105" s="33" t="s">
        <v>82</v>
      </c>
      <c r="H1105" s="33" t="s">
        <v>70</v>
      </c>
      <c r="I1105" s="45" t="s">
        <v>1065</v>
      </c>
      <c r="J1105" s="23" t="s">
        <v>1065</v>
      </c>
      <c r="K11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Row],[Раздел]],G1104)),$D$12),CONCATENATE("[SPOILER=",Таблица1[[#This Row],[Раздел]],"]"),""),IF(EXACT(Таблица1[[#This Row],[Подраздел]],H1104),"",CONCATENATE(IF(ISBLANK(Таблица1[[#This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Row],[Подраздел]],H1106),"",CONCATENATE("[/LIST]",IF(ISBLANK(Таблица1[[#This Row],[Подраздел]]),"","[/SPOILER]"),IF(AND(NOT(EXACT(Таблица1[[#This Row],[Раздел]],G1106)),$D$12),"[/SPOILER]",)))))</f>
        <v>[*][URL=http://promebelclub.ru/forum/showthread.php?p=57569&amp;postcount=225]Вытяжка Bosch DWW092750-DWW091491[/URL]</v>
      </c>
      <c r="L1105" s="33">
        <f>LEN(Таблица1[[#This Row],[Код]])</f>
        <v>113</v>
      </c>
    </row>
    <row r="1106" spans="1:12" x14ac:dyDescent="0.25">
      <c r="A1106" s="18" t="str">
        <f>IF(OR(AND(Таблица1[[#This Row],[ID сообщения]]=B1105,Таблица1[[#This Row],[№ в теме]]=C1105),AND(NOT(Таблица1[[#This Row],[ID сообщения]]=B1105),NOT(Таблица1[[#This Row],[№ в теме]]=C1105))),"",FALSE)</f>
        <v/>
      </c>
      <c r="B1106" s="30">
        <f>1*MID(Таблица1[[#This Row],[Ссылка]],FIND("=",Таблица1[[#This Row],[Ссылка]])+1,FIND("&amp;",Таблица1[[#This Row],[Ссылка]])-FIND("=",Таблица1[[#This Row],[Ссылка]])-1)</f>
        <v>19785</v>
      </c>
      <c r="C1106" s="30">
        <f>1*MID(Таблица1[[#This Row],[Ссылка]],FIND("&amp;",Таблица1[[#This Row],[Ссылка]])+11,LEN(Таблица1[[#This Row],[Ссылка]])-FIND("&amp;",Таблица1[[#This Row],[Ссылка]])+10)</f>
        <v>110</v>
      </c>
      <c r="D1106" s="52" t="s">
        <v>853</v>
      </c>
      <c r="E1106" s="33" t="s">
        <v>1823</v>
      </c>
      <c r="F1106" s="46" t="s">
        <v>1093</v>
      </c>
      <c r="G1106" s="33" t="s">
        <v>82</v>
      </c>
      <c r="H1106" s="33" t="s">
        <v>70</v>
      </c>
      <c r="I1106" s="45" t="s">
        <v>1065</v>
      </c>
      <c r="J1106" s="23" t="s">
        <v>1065</v>
      </c>
      <c r="K11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Row],[Раздел]],G1105)),$D$12),CONCATENATE("[SPOILER=",Таблица1[[#This Row],[Раздел]],"]"),""),IF(EXACT(Таблица1[[#This Row],[Подраздел]],H1105),"",CONCATENATE(IF(ISBLANK(Таблица1[[#This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Row],[Подраздел]],H1107),"",CONCATENATE("[/LIST]",IF(ISBLANK(Таблица1[[#This Row],[Подраздел]]),"","[/SPOILER]"),IF(AND(NOT(EXACT(Таблица1[[#This Row],[Раздел]],G1107)),$D$12),"[/SPOILER]",)))))</f>
        <v>[*][B][COLOR=Silver][FRW][/COLOR][/B] [URL=http://promebelclub.ru/forum/showthread.php?p=19785&amp;postcount=110]Вытяжка Electrolux EFC 9680 [/URL]</v>
      </c>
      <c r="L1106" s="33">
        <f>LEN(Таблица1[[#This Row],[Код]])</f>
        <v>143</v>
      </c>
    </row>
    <row r="1107" spans="1:12" x14ac:dyDescent="0.25">
      <c r="A1107" s="18" t="str">
        <f>IF(OR(AND(Таблица1[[#This Row],[ID сообщения]]=B1106,Таблица1[[#This Row],[№ в теме]]=C1106),AND(NOT(Таблица1[[#This Row],[ID сообщения]]=B1106),NOT(Таблица1[[#This Row],[№ в теме]]=C1106))),"",FALSE)</f>
        <v/>
      </c>
      <c r="B1107" s="30">
        <f>1*MID(Таблица1[[#This Row],[Ссылка]],FIND("=",Таблица1[[#This Row],[Ссылка]])+1,FIND("&amp;",Таблица1[[#This Row],[Ссылка]])-FIND("=",Таблица1[[#This Row],[Ссылка]])-1)</f>
        <v>295088</v>
      </c>
      <c r="C1107" s="30">
        <f>1*MID(Таблица1[[#This Row],[Ссылка]],FIND("&amp;",Таблица1[[#This Row],[Ссылка]])+11,LEN(Таблица1[[#This Row],[Ссылка]])-FIND("&amp;",Таблица1[[#This Row],[Ссылка]])+10)</f>
        <v>756</v>
      </c>
      <c r="D1107" s="52" t="s">
        <v>81</v>
      </c>
      <c r="E1107" s="33" t="s">
        <v>1824</v>
      </c>
      <c r="F1107" s="46" t="s">
        <v>1093</v>
      </c>
      <c r="G1107" s="47" t="s">
        <v>82</v>
      </c>
      <c r="H1107" s="33" t="s">
        <v>70</v>
      </c>
      <c r="I1107" s="45" t="s">
        <v>1065</v>
      </c>
      <c r="J1107" s="23" t="s">
        <v>1065</v>
      </c>
      <c r="K11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Row],[Раздел]],G1106)),$D$12),CONCATENATE("[SPOILER=",Таблица1[[#This Row],[Раздел]],"]"),""),IF(EXACT(Таблица1[[#This Row],[Подраздел]],H1106),"",CONCATENATE(IF(ISBLANK(Таблица1[[#This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Row],[Подраздел]],H1108),"",CONCATENATE("[/LIST]",IF(ISBLANK(Таблица1[[#This Row],[Подраздел]]),"","[/SPOILER]"),IF(AND(NOT(EXACT(Таблица1[[#This Row],[Раздел]],G1108)),$D$12),"[/SPOILER]",)))))</f>
        <v>[*][B][COLOR=Silver][FRW][/COLOR][/B] [URL=http://promebelclub.ru/forum/showthread.php?p=295088&amp;postcount=756]Вытяжка Faber 700 мм [/URL]</v>
      </c>
      <c r="L1107" s="33">
        <f>LEN(Таблица1[[#This Row],[Код]])</f>
        <v>137</v>
      </c>
    </row>
    <row r="1108" spans="1:12" x14ac:dyDescent="0.25">
      <c r="A1108" s="18" t="str">
        <f>IF(OR(AND(Таблица1[[#This Row],[ID сообщения]]=B1107,Таблица1[[#This Row],[№ в теме]]=C1107),AND(NOT(Таблица1[[#This Row],[ID сообщения]]=B1107),NOT(Таблица1[[#This Row],[№ в теме]]=C1107))),"",FALSE)</f>
        <v/>
      </c>
      <c r="B1108" s="30">
        <f>1*MID(Таблица1[[#This Row],[Ссылка]],FIND("=",Таблица1[[#This Row],[Ссылка]])+1,FIND("&amp;",Таблица1[[#This Row],[Ссылка]])-FIND("=",Таблица1[[#This Row],[Ссылка]])-1)</f>
        <v>4583</v>
      </c>
      <c r="C1108" s="30">
        <f>1*MID(Таблица1[[#This Row],[Ссылка]],FIND("&amp;",Таблица1[[#This Row],[Ссылка]])+11,LEN(Таблица1[[#This Row],[Ссылка]])-FIND("&amp;",Таблица1[[#This Row],[Ссылка]])+10)</f>
        <v>30</v>
      </c>
      <c r="D1108" s="52" t="s">
        <v>780</v>
      </c>
      <c r="E1108" s="33" t="s">
        <v>1825</v>
      </c>
      <c r="F1108" s="46" t="s">
        <v>1093</v>
      </c>
      <c r="G1108" s="33" t="s">
        <v>82</v>
      </c>
      <c r="H1108" s="44" t="s">
        <v>70</v>
      </c>
      <c r="I1108" s="45" t="s">
        <v>1065</v>
      </c>
      <c r="J1108" s="23" t="s">
        <v>1065</v>
      </c>
      <c r="K11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Row],[Раздел]],G1107)),$D$12),CONCATENATE("[SPOILER=",Таблица1[[#This Row],[Раздел]],"]"),""),IF(EXACT(Таблица1[[#This Row],[Подраздел]],H1107),"",CONCATENATE(IF(ISBLANK(Таблица1[[#This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Row],[Подраздел]],H1109),"",CONCATENATE("[/LIST]",IF(ISBLANK(Таблица1[[#This Row],[Подраздел]]),"","[/SPOILER]"),IF(AND(NOT(EXACT(Таблица1[[#This Row],[Раздел]],G1109)),$D$12),"[/SPOILER]",)))))</f>
        <v>[*][B][COLOR=Silver][FRW][/COLOR][/B] [URL=http://promebelclub.ru/forum/showthread.php?p=4583&amp;postcount=30]Вытяжка Glassy 900 и Stilo 600 [/URL]</v>
      </c>
      <c r="L1108" s="33">
        <f>LEN(Таблица1[[#This Row],[Код]])</f>
        <v>144</v>
      </c>
    </row>
    <row r="1109" spans="1:12" x14ac:dyDescent="0.25">
      <c r="A1109" s="18" t="str">
        <f>IF(OR(AND(Таблица1[[#This Row],[ID сообщения]]=B1108,Таблица1[[#This Row],[№ в теме]]=C1108),AND(NOT(Таблица1[[#This Row],[ID сообщения]]=B1108),NOT(Таблица1[[#This Row],[№ в теме]]=C1108))),"",FALSE)</f>
        <v/>
      </c>
      <c r="B1109" s="30">
        <f>1*MID(Таблица1[[#This Row],[Ссылка]],FIND("=",Таблица1[[#This Row],[Ссылка]])+1,FIND("&amp;",Таблица1[[#This Row],[Ссылка]])-FIND("=",Таблица1[[#This Row],[Ссылка]])-1)</f>
        <v>298212</v>
      </c>
      <c r="C1109" s="30">
        <f>1*MID(Таблица1[[#This Row],[Ссылка]],FIND("&amp;",Таблица1[[#This Row],[Ссылка]])+11,LEN(Таблица1[[#This Row],[Ссылка]])-FIND("&amp;",Таблица1[[#This Row],[Ссылка]])+10)</f>
        <v>775</v>
      </c>
      <c r="D1109" s="52" t="s">
        <v>96</v>
      </c>
      <c r="E1109" s="33" t="s">
        <v>1826</v>
      </c>
      <c r="F1109" s="46" t="s">
        <v>1096</v>
      </c>
      <c r="G1109" s="47" t="s">
        <v>82</v>
      </c>
      <c r="H1109" s="33" t="s">
        <v>70</v>
      </c>
      <c r="I1109" s="45" t="s">
        <v>1065</v>
      </c>
      <c r="J1109" s="23" t="s">
        <v>1065</v>
      </c>
      <c r="K11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Row],[Раздел]],G1108)),$D$12),CONCATENATE("[SPOILER=",Таблица1[[#This Row],[Раздел]],"]"),""),IF(EXACT(Таблица1[[#This Row],[Подраздел]],H1108),"",CONCATENATE(IF(ISBLANK(Таблица1[[#This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Row],[Подраздел]],H1110),"",CONCATENATE("[/LIST]",IF(ISBLANK(Таблица1[[#This Row],[Подраздел]]),"","[/SPOILER]"),IF(AND(NOT(EXACT(Таблица1[[#This Row],[Раздел]],G1110)),$D$12),"[/SPOILER]",)))))</f>
        <v>[*][B][COLOR=DeepSkyBlue][FR3D][/COLOR][/B] [URL=http://promebelclub.ru/forum/showthread.php?p=298212&amp;postcount=775]Вытяжка Gorenje DKG 552-ORA-S [/URL]</v>
      </c>
      <c r="L1109" s="33">
        <f>LEN(Таблица1[[#This Row],[Код]])</f>
        <v>152</v>
      </c>
    </row>
    <row r="1110" spans="1:12" x14ac:dyDescent="0.25">
      <c r="A1110" s="18" t="str">
        <f>IF(OR(AND(Таблица1[[#This Row],[ID сообщения]]=B1109,Таблица1[[#This Row],[№ в теме]]=C1109),AND(NOT(Таблица1[[#This Row],[ID сообщения]]=B1109),NOT(Таблица1[[#This Row],[№ в теме]]=C1109))),"",FALSE)</f>
        <v/>
      </c>
      <c r="B1110" s="30">
        <f>1*MID(Таблица1[[#This Row],[Ссылка]],FIND("=",Таблица1[[#This Row],[Ссылка]])+1,FIND("&amp;",Таблица1[[#This Row],[Ссылка]])-FIND("=",Таблица1[[#This Row],[Ссылка]])-1)</f>
        <v>39389</v>
      </c>
      <c r="C1110" s="30">
        <f>1*MID(Таблица1[[#This Row],[Ссылка]],FIND("&amp;",Таблица1[[#This Row],[Ссылка]])+11,LEN(Таблица1[[#This Row],[Ссылка]])-FIND("&amp;",Таблица1[[#This Row],[Ссылка]])+10)</f>
        <v>171</v>
      </c>
      <c r="D1110" s="52" t="s">
        <v>487</v>
      </c>
      <c r="E1110" s="33" t="s">
        <v>488</v>
      </c>
      <c r="F1110" s="46"/>
      <c r="G1110" s="33" t="s">
        <v>82</v>
      </c>
      <c r="H1110" s="33" t="s">
        <v>70</v>
      </c>
      <c r="I1110" s="45" t="s">
        <v>1065</v>
      </c>
      <c r="J1110" s="23" t="s">
        <v>1065</v>
      </c>
      <c r="K11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Row],[Раздел]],G1109)),$D$12),CONCATENATE("[SPOILER=",Таблица1[[#This Row],[Раздел]],"]"),""),IF(EXACT(Таблица1[[#This Row],[Подраздел]],H1109),"",CONCATENATE(IF(ISBLANK(Таблица1[[#This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Row],[Подраздел]],H1111),"",CONCATENATE("[/LIST]",IF(ISBLANK(Таблица1[[#This Row],[Подраздел]]),"","[/SPOILER]"),IF(AND(NOT(EXACT(Таблица1[[#This Row],[Раздел]],G1111)),$D$12),"[/SPOILER]",)))))</f>
        <v>[*][URL=http://promebelclub.ru/forum/showthread.php?p=39389&amp;postcount=171]Вытяжка MBS Gloriosa 160 glass[/URL]</v>
      </c>
      <c r="L1110" s="33">
        <f>LEN(Таблица1[[#This Row],[Код]])</f>
        <v>110</v>
      </c>
    </row>
    <row r="1111" spans="1:12" x14ac:dyDescent="0.25">
      <c r="A1111" s="73" t="str">
        <f>IF(OR(AND(Таблица1[[#This Row],[ID сообщения]]=B1110,Таблица1[[#This Row],[№ в теме]]=C1110),AND(NOT(Таблица1[[#This Row],[ID сообщения]]=B1110),NOT(Таблица1[[#This Row],[№ в теме]]=C1110))),"",FALSE)</f>
        <v/>
      </c>
      <c r="B1111" s="33">
        <f>1*MID(Таблица1[[#This Row],[Ссылка]],FIND("=",Таблица1[[#This Row],[Ссылка]])+1,FIND("&amp;",Таблица1[[#This Row],[Ссылка]])-FIND("=",Таблица1[[#This Row],[Ссылка]])-1)</f>
        <v>221347</v>
      </c>
      <c r="C1111" s="33">
        <f>1*MID(Таблица1[[#This Row],[Ссылка]],FIND("&amp;",Таблица1[[#This Row],[Ссылка]])+11,LEN(Таблица1[[#This Row],[Ссылка]])-FIND("&amp;",Таблица1[[#This Row],[Ссылка]])+10)</f>
        <v>579</v>
      </c>
      <c r="D1111" s="53" t="s">
        <v>222</v>
      </c>
      <c r="E1111" s="33" t="s">
        <v>1827</v>
      </c>
      <c r="F1111" s="46" t="s">
        <v>1096</v>
      </c>
      <c r="G1111" s="47" t="s">
        <v>82</v>
      </c>
      <c r="H1111" s="33" t="s">
        <v>70</v>
      </c>
      <c r="I1111" s="45" t="s">
        <v>1065</v>
      </c>
      <c r="J1111" s="46" t="s">
        <v>471</v>
      </c>
      <c r="K11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Row],[Раздел]],G1110)),$D$12),CONCATENATE("[SPOILER=",Таблица1[[#This Row],[Раздел]],"]"),""),IF(EXACT(Таблица1[[#This Row],[Подраздел]],H1110),"",CONCATENATE(IF(ISBLANK(Таблица1[[#This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Row],[Подраздел]],H1112),"",CONCATENATE("[/LIST]",IF(ISBLANK(Таблица1[[#This Row],[Подраздел]]),"","[/SPOILER]"),IF(AND(NOT(EXACT(Таблица1[[#This Row],[Раздел]],G1112)),$D$12),"[/SPOILER]",)))))</f>
        <v>[*][B][COLOR=DeepSkyBlue][FR3D][/COLOR][/B] [URL=http://promebelclub.ru/forum/showthread.php?p=221347&amp;postcount=579]Вытяжка Phaethon 900 [/URL]</v>
      </c>
      <c r="L1111" s="33">
        <f>LEN(Таблица1[[#This Row],[Код]])</f>
        <v>143</v>
      </c>
    </row>
    <row r="1112" spans="1:12" x14ac:dyDescent="0.25">
      <c r="A1112" s="18" t="str">
        <f>IF(OR(AND(Таблица1[[#This Row],[ID сообщения]]=B1111,Таблица1[[#This Row],[№ в теме]]=C1111),AND(NOT(Таблица1[[#This Row],[ID сообщения]]=B1111),NOT(Таблица1[[#This Row],[№ в теме]]=C1111))),"",FALSE)</f>
        <v/>
      </c>
      <c r="B1112" s="30">
        <f>1*MID(Таблица1[[#This Row],[Ссылка]],FIND("=",Таблица1[[#This Row],[Ссылка]])+1,FIND("&amp;",Таблица1[[#This Row],[Ссылка]])-FIND("=",Таблица1[[#This Row],[Ссылка]])-1)</f>
        <v>354490</v>
      </c>
      <c r="C1112" s="30">
        <f>1*MID(Таблица1[[#This Row],[Ссылка]],FIND("&amp;",Таблица1[[#This Row],[Ссылка]])+11,LEN(Таблица1[[#This Row],[Ссылка]])-FIND("&amp;",Таблица1[[#This Row],[Ссылка]])+10)</f>
        <v>921</v>
      </c>
      <c r="D1112" s="55" t="s">
        <v>1068</v>
      </c>
      <c r="E1112" s="33" t="s">
        <v>1828</v>
      </c>
      <c r="F1112" s="46" t="s">
        <v>1096</v>
      </c>
      <c r="G1112" s="33" t="s">
        <v>82</v>
      </c>
      <c r="H1112" s="44" t="s">
        <v>70</v>
      </c>
      <c r="I1112" s="45" t="s">
        <v>1065</v>
      </c>
      <c r="J1112" s="46" t="s">
        <v>1065</v>
      </c>
      <c r="K11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Row],[Раздел]],G1111)),$D$12),CONCATENATE("[SPOILER=",Таблица1[[#This Row],[Раздел]],"]"),""),IF(EXACT(Таблица1[[#This Row],[Подраздел]],H1111),"",CONCATENATE(IF(ISBLANK(Таблица1[[#This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Row],[Подраздел]],H1113),"",CONCATENATE("[/LIST]",IF(ISBLANK(Таблица1[[#This Row],[Подраздел]]),"","[/SPOILER]"),IF(AND(NOT(EXACT(Таблица1[[#This Row],[Раздел]],G1113)),$D$12),"[/SPOILER]",)))))</f>
        <v>[*][B][COLOR=DeepSkyBlue][FR3D][/COLOR][/B] [URL=http://promebelclub.ru/forum/showthread.php?p=354490&amp;postcount=921]Вытяжка Pyramida BG 600 Black [/URL]</v>
      </c>
      <c r="L1112" s="33">
        <f>LEN(Таблица1[[#This Row],[Код]])</f>
        <v>152</v>
      </c>
    </row>
    <row r="1113" spans="1:12" x14ac:dyDescent="0.25">
      <c r="A1113" s="63" t="str">
        <f>IF(OR(AND(Таблица1[[#This Row],[ID сообщения]]=B1112,Таблица1[[#This Row],[№ в теме]]=C1112),AND(NOT(Таблица1[[#This Row],[ID сообщения]]=B1112),NOT(Таблица1[[#This Row],[№ в теме]]=C1112))),"",FALSE)</f>
        <v/>
      </c>
      <c r="B1113" s="33">
        <f>1*MID(Таблица1[[#This Row],[Ссылка]],FIND("=",Таблица1[[#This Row],[Ссылка]])+1,FIND("&amp;",Таблица1[[#This Row],[Ссылка]])-FIND("=",Таблица1[[#This Row],[Ссылка]])-1)</f>
        <v>239635</v>
      </c>
      <c r="C1113" s="33">
        <f>1*MID(Таблица1[[#This Row],[Ссылка]],FIND("&amp;",Таблица1[[#This Row],[Ссылка]])+11,LEN(Таблица1[[#This Row],[Ссылка]])-FIND("&amp;",Таблица1[[#This Row],[Ссылка]])+10)</f>
        <v>615</v>
      </c>
      <c r="D1113" s="53" t="s">
        <v>594</v>
      </c>
      <c r="E1113" s="33" t="s">
        <v>595</v>
      </c>
      <c r="F1113" s="46"/>
      <c r="G1113" s="33" t="s">
        <v>82</v>
      </c>
      <c r="H1113" s="33" t="s">
        <v>70</v>
      </c>
      <c r="I1113" s="45" t="s">
        <v>1065</v>
      </c>
      <c r="J1113" s="23" t="s">
        <v>1065</v>
      </c>
      <c r="K11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Row],[Раздел]],G1112)),$D$12),CONCATENATE("[SPOILER=",Таблица1[[#This Row],[Раздел]],"]"),""),IF(EXACT(Таблица1[[#This Row],[Подраздел]],H1112),"",CONCATENATE(IF(ISBLANK(Таблица1[[#This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Row],[Подраздел]],H1114),"",CONCATENATE("[/LIST]",IF(ISBLANK(Таблица1[[#This Row],[Подраздел]]),"","[/SPOILER]"),IF(AND(NOT(EXACT(Таблица1[[#This Row],[Раздел]],G1114)),$D$12),"[/SPOILER]",)))))</f>
        <v>[*][URL=http://promebelclub.ru/forum/showthread.php?p=239635&amp;postcount=615]Вытяжка встроенная "Krona KAMILLA sensor 600 black"[/URL]</v>
      </c>
      <c r="L1113" s="33">
        <f>LEN(Таблица1[[#This Row],[Код]])</f>
        <v>132</v>
      </c>
    </row>
    <row r="1114" spans="1:12" x14ac:dyDescent="0.25">
      <c r="A1114" s="73" t="str">
        <f>IF(OR(AND(Таблица1[[#This Row],[ID сообщения]]=B1113,Таблица1[[#This Row],[№ в теме]]=C1113),AND(NOT(Таблица1[[#This Row],[ID сообщения]]=B1113),NOT(Таблица1[[#This Row],[№ в теме]]=C1113))),"",FALSE)</f>
        <v/>
      </c>
      <c r="B1114" s="33">
        <f>1*MID(Таблица1[[#This Row],[Ссылка]],FIND("=",Таблица1[[#This Row],[Ссылка]])+1,FIND("&amp;",Таблица1[[#This Row],[Ссылка]])-FIND("=",Таблица1[[#This Row],[Ссылка]])-1)</f>
        <v>4462</v>
      </c>
      <c r="C1114" s="33">
        <f>1*MID(Таблица1[[#This Row],[Ссылка]],FIND("&amp;",Таблица1[[#This Row],[Ссылка]])+11,LEN(Таблица1[[#This Row],[Ссылка]])-FIND("&amp;",Таблица1[[#This Row],[Ссылка]])+10)</f>
        <v>26</v>
      </c>
      <c r="D1114" s="53" t="s">
        <v>776</v>
      </c>
      <c r="E1114" s="33" t="s">
        <v>1829</v>
      </c>
      <c r="F1114" s="46" t="s">
        <v>1093</v>
      </c>
      <c r="G1114" s="47" t="s">
        <v>82</v>
      </c>
      <c r="H1114" s="33" t="s">
        <v>70</v>
      </c>
      <c r="I1114" s="45" t="s">
        <v>1065</v>
      </c>
      <c r="J1114" s="23" t="s">
        <v>1065</v>
      </c>
      <c r="K11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Row],[Раздел]],G1113)),$D$12),CONCATENATE("[SPOILER=",Таблица1[[#This Row],[Раздел]],"]"),""),IF(EXACT(Таблица1[[#This Row],[Подраздел]],H1113),"",CONCATENATE(IF(ISBLANK(Таблица1[[#This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Row],[Подраздел]],H1115),"",CONCATENATE("[/LIST]",IF(ISBLANK(Таблица1[[#This Row],[Подраздел]]),"","[/SPOILER]"),IF(AND(NOT(EXACT(Таблица1[[#This Row],[Раздел]],G1115)),$D$12),"[/SPOILER]",)))))</f>
        <v>[*][B][COLOR=Silver][FRW][/COLOR][/B] [URL=http://promebelclub.ru/forum/showthread.php?p=4462&amp;postcount=26]Вытяжка Гварнери и Faber Брио 900 [/URL]</v>
      </c>
      <c r="L1114" s="33">
        <f>LEN(Таблица1[[#This Row],[Код]])</f>
        <v>147</v>
      </c>
    </row>
    <row r="1115" spans="1:12" x14ac:dyDescent="0.25">
      <c r="A1115" s="18" t="str">
        <f>IF(OR(AND(Таблица1[[#This Row],[ID сообщения]]=B1114,Таблица1[[#This Row],[№ в теме]]=C1114),AND(NOT(Таблица1[[#This Row],[ID сообщения]]=B1114),NOT(Таблица1[[#This Row],[№ в теме]]=C1114))),"",FALSE)</f>
        <v/>
      </c>
      <c r="B1115" s="30">
        <f>1*MID(Таблица1[[#This Row],[Ссылка]],FIND("=",Таблица1[[#This Row],[Ссылка]])+1,FIND("&amp;",Таблица1[[#This Row],[Ссылка]])-FIND("=",Таблица1[[#This Row],[Ссылка]])-1)</f>
        <v>219899</v>
      </c>
      <c r="C1115" s="30">
        <f>1*MID(Таблица1[[#This Row],[Ссылка]],FIND("&amp;",Таблица1[[#This Row],[Ссылка]])+11,LEN(Таблица1[[#This Row],[Ссылка]])-FIND("&amp;",Таблица1[[#This Row],[Ссылка]])+10)</f>
        <v>562</v>
      </c>
      <c r="D1115" s="52" t="s">
        <v>287</v>
      </c>
      <c r="E1115" s="33" t="s">
        <v>1830</v>
      </c>
      <c r="F1115" s="46" t="s">
        <v>1093</v>
      </c>
      <c r="G1115" s="33" t="s">
        <v>82</v>
      </c>
      <c r="H1115" s="44" t="s">
        <v>70</v>
      </c>
      <c r="I1115" s="45" t="s">
        <v>1065</v>
      </c>
      <c r="J1115" s="23" t="s">
        <v>1065</v>
      </c>
      <c r="K11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Row],[Раздел]],G1114)),$D$12),CONCATENATE("[SPOILER=",Таблица1[[#This Row],[Раздел]],"]"),""),IF(EXACT(Таблица1[[#This Row],[Подраздел]],H1114),"",CONCATENATE(IF(ISBLANK(Таблица1[[#This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Row],[Подраздел]],H1116),"",CONCATENATE("[/LIST]",IF(ISBLANK(Таблица1[[#This Row],[Подраздел]]),"","[/SPOILER]"),IF(AND(NOT(EXACT(Таблица1[[#This Row],[Раздел]],G1116)),$D$12),"[/SPOILER]",)))))</f>
        <v>[*][B][COLOR=Silver][FRW][/COLOR][/B] [URL=http://promebelclub.ru/forum/showthread.php?p=219899&amp;postcount=562]Вытяжка классика 900 [/URL]</v>
      </c>
      <c r="L1115" s="33">
        <f>LEN(Таблица1[[#This Row],[Код]])</f>
        <v>137</v>
      </c>
    </row>
    <row r="1116" spans="1:12" x14ac:dyDescent="0.25">
      <c r="A1116" s="18" t="str">
        <f>IF(OR(AND(Таблица1[[#This Row],[ID сообщения]]=B1115,Таблица1[[#This Row],[№ в теме]]=C1115),AND(NOT(Таблица1[[#This Row],[ID сообщения]]=B1115),NOT(Таблица1[[#This Row],[№ в теме]]=C1115))),"",FALSE)</f>
        <v/>
      </c>
      <c r="B1116" s="30">
        <f>1*MID(Таблица1[[#This Row],[Ссылка]],FIND("=",Таблица1[[#This Row],[Ссылка]])+1,FIND("&amp;",Таблица1[[#This Row],[Ссылка]])-FIND("=",Таблица1[[#This Row],[Ссылка]])-1)</f>
        <v>4452</v>
      </c>
      <c r="C1116" s="30">
        <f>1*MID(Таблица1[[#This Row],[Ссылка]],FIND("&amp;",Таблица1[[#This Row],[Ссылка]])+11,LEN(Таблица1[[#This Row],[Ссылка]])-FIND("&amp;",Таблица1[[#This Row],[Ссылка]])+10)</f>
        <v>25</v>
      </c>
      <c r="D1116" s="52" t="s">
        <v>775</v>
      </c>
      <c r="E1116" s="33" t="s">
        <v>1831</v>
      </c>
      <c r="F1116" s="46" t="s">
        <v>1093</v>
      </c>
      <c r="G1116" s="47" t="s">
        <v>82</v>
      </c>
      <c r="H1116" s="33" t="s">
        <v>70</v>
      </c>
      <c r="I1116" s="45" t="s">
        <v>1065</v>
      </c>
      <c r="J1116" s="23" t="s">
        <v>1065</v>
      </c>
      <c r="K11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Row],[Раздел]],G1115)),$D$12),CONCATENATE("[SPOILER=",Таблица1[[#This Row],[Раздел]],"]"),""),IF(EXACT(Таблица1[[#This Row],[Подраздел]],H1115),"",CONCATENATE(IF(ISBLANK(Таблица1[[#This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Row],[Подраздел]],H1117),"",CONCATENATE("[/LIST]",IF(ISBLANK(Таблица1[[#This Row],[Подраздел]]),"","[/SPOILER]"),IF(AND(NOT(EXACT(Таблица1[[#This Row],[Раздел]],G1117)),$D$12),"[/SPOILER]",)))))</f>
        <v>[*][B][COLOR=Silver][FRW][/COLOR][/B] [URL=http://promebelclub.ru/forum/showthread.php?p=4452&amp;postcount=25]Вытяжка купольная [/URL]</v>
      </c>
      <c r="L1116" s="33">
        <f>LEN(Таблица1[[#This Row],[Код]])</f>
        <v>131</v>
      </c>
    </row>
    <row r="1117" spans="1:12" x14ac:dyDescent="0.25">
      <c r="A1117" s="18" t="str">
        <f>IF(OR(AND(Таблица1[[#This Row],[ID сообщения]]=B1116,Таблица1[[#This Row],[№ в теме]]=C1116),AND(NOT(Таблица1[[#This Row],[ID сообщения]]=B1116),NOT(Таблица1[[#This Row],[№ в теме]]=C1116))),"",FALSE)</f>
        <v/>
      </c>
      <c r="B1117" s="30">
        <f>1*MID(Таблица1[[#This Row],[Ссылка]],FIND("=",Таблица1[[#This Row],[Ссылка]])+1,FIND("&amp;",Таблица1[[#This Row],[Ссылка]])-FIND("=",Таблица1[[#This Row],[Ссылка]])-1)</f>
        <v>214653</v>
      </c>
      <c r="C1117" s="30">
        <f>1*MID(Таблица1[[#This Row],[Ссылка]],FIND("&amp;",Таблица1[[#This Row],[Ссылка]])+11,LEN(Таблица1[[#This Row],[Ссылка]])-FIND("&amp;",Таблица1[[#This Row],[Ссылка]])+10)</f>
        <v>542</v>
      </c>
      <c r="D1117" s="52" t="s">
        <v>288</v>
      </c>
      <c r="E1117" s="33" t="s">
        <v>1832</v>
      </c>
      <c r="F1117" s="46" t="s">
        <v>1093</v>
      </c>
      <c r="G1117" s="33" t="s">
        <v>82</v>
      </c>
      <c r="H1117" s="44" t="s">
        <v>70</v>
      </c>
      <c r="I1117" s="45" t="s">
        <v>1065</v>
      </c>
      <c r="J1117" s="23" t="s">
        <v>1065</v>
      </c>
      <c r="K11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Row],[Раздел]],G1116)),$D$12),CONCATENATE("[SPOILER=",Таблица1[[#This Row],[Раздел]],"]"),""),IF(EXACT(Таблица1[[#This Row],[Подраздел]],H1116),"",CONCATENATE(IF(ISBLANK(Таблица1[[#This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Row],[Подраздел]],H1118),"",CONCATENATE("[/LIST]",IF(ISBLANK(Таблица1[[#This Row],[Подраздел]]),"","[/SPOILER]"),IF(AND(NOT(EXACT(Таблица1[[#This Row],[Раздел]],G1118)),$D$12),"[/SPOILER]",)))))</f>
        <v>[*][B][COLOR=Silver][FRW][/COLOR][/B] [URL=http://promebelclub.ru/forum/showthread.php?p=214653&amp;postcount=542]Вытяжка купольная классика (с деревянным декором) [/URL]</v>
      </c>
      <c r="L1117" s="33">
        <f>LEN(Таблица1[[#This Row],[Код]])</f>
        <v>166</v>
      </c>
    </row>
    <row r="1118" spans="1:12" x14ac:dyDescent="0.25">
      <c r="A1118" s="18" t="str">
        <f>IF(OR(AND(Таблица1[[#This Row],[ID сообщения]]=B1117,Таблица1[[#This Row],[№ в теме]]=C1117),AND(NOT(Таблица1[[#This Row],[ID сообщения]]=B1117),NOT(Таблица1[[#This Row],[№ в теме]]=C1117))),"",FALSE)</f>
        <v/>
      </c>
      <c r="B1118" s="30">
        <f>1*MID(Таблица1[[#This Row],[Ссылка]],FIND("=",Таблица1[[#This Row],[Ссылка]])+1,FIND("&amp;",Таблица1[[#This Row],[Ссылка]])-FIND("=",Таблица1[[#This Row],[Ссылка]])-1)</f>
        <v>4568</v>
      </c>
      <c r="C1118" s="30">
        <f>1*MID(Таблица1[[#This Row],[Ссылка]],FIND("&amp;",Таблица1[[#This Row],[Ссылка]])+11,LEN(Таблица1[[#This Row],[Ссылка]])-FIND("&amp;",Таблица1[[#This Row],[Ссылка]])+10)</f>
        <v>29</v>
      </c>
      <c r="D1118" s="52" t="s">
        <v>779</v>
      </c>
      <c r="E1118" s="33" t="s">
        <v>1833</v>
      </c>
      <c r="F1118" s="46" t="s">
        <v>1093</v>
      </c>
      <c r="G1118" s="33" t="s">
        <v>82</v>
      </c>
      <c r="H1118" s="44" t="s">
        <v>70</v>
      </c>
      <c r="I1118" s="45" t="s">
        <v>1065</v>
      </c>
      <c r="J1118" s="23" t="s">
        <v>1065</v>
      </c>
      <c r="K11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Row],[Раздел]],G1117)),$D$12),CONCATENATE("[SPOILER=",Таблица1[[#This Row],[Раздел]],"]"),""),IF(EXACT(Таблица1[[#This Row],[Подраздел]],H1117),"",CONCATENATE(IF(ISBLANK(Таблица1[[#This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Row],[Подраздел]],H1119),"",CONCATENATE("[/LIST]",IF(ISBLANK(Таблица1[[#This Row],[Подраздел]]),"","[/SPOILER]"),IF(AND(NOT(EXACT(Таблица1[[#This Row],[Раздел]],G1119)),$D$12),"[/SPOILER]",)))))</f>
        <v>[*][B][COLOR=Silver][FRW][/COLOR][/B] [URL=http://promebelclub.ru/forum/showthread.php?p=4568&amp;postcount=29]Вытяжка Эпоха 900 [/URL]</v>
      </c>
      <c r="L1118" s="33">
        <f>LEN(Таблица1[[#This Row],[Код]])</f>
        <v>131</v>
      </c>
    </row>
    <row r="1119" spans="1:12" x14ac:dyDescent="0.25">
      <c r="A1119" s="59" t="str">
        <f>IF(OR(AND(Таблица1[[#This Row],[ID сообщения]]=B1118,Таблица1[[#This Row],[№ в теме]]=C1118),AND(NOT(Таблица1[[#This Row],[ID сообщения]]=B1118),NOT(Таблица1[[#This Row],[№ в теме]]=C1118))),"",FALSE)</f>
        <v/>
      </c>
      <c r="B1119" s="60">
        <f>1*MID(Таблица1[[#This Row],[Ссылка]],FIND("=",Таблица1[[#This Row],[Ссылка]])+1,FIND("&amp;",Таблица1[[#This Row],[Ссылка]])-FIND("=",Таблица1[[#This Row],[Ссылка]])-1)</f>
        <v>356094</v>
      </c>
      <c r="C1119" s="60">
        <f>1*MID(Таблица1[[#This Row],[Ссылка]],FIND("&amp;",Таблица1[[#This Row],[Ссылка]])+11,LEN(Таблица1[[#This Row],[Ссылка]])-FIND("&amp;",Таблица1[[#This Row],[Ссылка]])+10)</f>
        <v>937</v>
      </c>
      <c r="D1119" s="53" t="s">
        <v>1075</v>
      </c>
      <c r="E1119" s="63" t="s">
        <v>1834</v>
      </c>
      <c r="F1119" s="23" t="s">
        <v>1098</v>
      </c>
      <c r="G1119" s="38" t="s">
        <v>82</v>
      </c>
      <c r="H1119" s="21" t="s">
        <v>70</v>
      </c>
      <c r="I1119" s="23" t="s">
        <v>1065</v>
      </c>
      <c r="J1119" s="23" t="s">
        <v>1065</v>
      </c>
      <c r="K11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Row],[Раздел]],G1118)),$D$12),CONCATENATE("[SPOILER=",Таблица1[[#This Row],[Раздел]],"]"),""),IF(EXACT(Таблица1[[#This Row],[Подраздел]],H1118),"",CONCATENATE(IF(ISBLANK(Таблица1[[#This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Row],[Подраздел]],H1120),"",CONCATENATE("[/LIST]",IF(ISBLANK(Таблица1[[#This Row],[Подраздел]]),"","[/SPOILER]"),IF(AND(NOT(EXACT(Таблица1[[#This Row],[Раздел]],G1120)),$D$12),"[/SPOILER]",)))))</f>
        <v>[*][B][COLOR=DarkSlateBlue][DXF][/COLOR][/B] [URL=http://promebelclub.ru/forum/showthread.php?p=356094&amp;postcount=937]Вытяжки Best - 57 шт [/URL]</v>
      </c>
      <c r="L1119" s="39">
        <f>LEN(Таблица1[[#This Row],[Код]])</f>
        <v>144</v>
      </c>
    </row>
    <row r="1120" spans="1:12" x14ac:dyDescent="0.25">
      <c r="A1120" s="59" t="str">
        <f>IF(OR(AND(Таблица1[[#This Row],[ID сообщения]]=B1119,Таблица1[[#This Row],[№ в теме]]=C1119),AND(NOT(Таблица1[[#This Row],[ID сообщения]]=B1119),NOT(Таблица1[[#This Row],[№ в теме]]=C1119))),"",FALSE)</f>
        <v/>
      </c>
      <c r="B1120" s="60">
        <f>1*MID(Таблица1[[#This Row],[Ссылка]],FIND("=",Таблица1[[#This Row],[Ссылка]])+1,FIND("&amp;",Таблица1[[#This Row],[Ссылка]])-FIND("=",Таблица1[[#This Row],[Ссылка]])-1)</f>
        <v>359062</v>
      </c>
      <c r="C1120" s="60">
        <f>1*MID(Таблица1[[#This Row],[Ссылка]],FIND("&amp;",Таблица1[[#This Row],[Ссылка]])+11,LEN(Таблица1[[#This Row],[Ссылка]])-FIND("&amp;",Таблица1[[#This Row],[Ссылка]])+10)</f>
        <v>974</v>
      </c>
      <c r="D1120" s="22" t="s">
        <v>1088</v>
      </c>
      <c r="E1120" s="73" t="s">
        <v>1834</v>
      </c>
      <c r="F1120" s="23" t="s">
        <v>1097</v>
      </c>
      <c r="G1120" s="38" t="s">
        <v>82</v>
      </c>
      <c r="H1120" s="21" t="s">
        <v>70</v>
      </c>
      <c r="I1120" s="23" t="s">
        <v>1065</v>
      </c>
      <c r="J1120" s="23" t="s">
        <v>1065</v>
      </c>
      <c r="K11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Row],[Раздел]],G1119)),$D$12),CONCATENATE("[SPOILER=",Таблица1[[#This Row],[Раздел]],"]"),""),IF(EXACT(Таблица1[[#This Row],[Подраздел]],H1119),"",CONCATENATE(IF(ISBLANK(Таблица1[[#This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Row],[Подраздел]],H1121),"",CONCATENATE("[/LIST]",IF(ISBLANK(Таблица1[[#This Row],[Подраздел]]),"","[/SPOILER]"),IF(AND(NOT(EXACT(Таблица1[[#This Row],[Раздел]],G1121)),$D$12),"[/SPOILER]",)))))</f>
        <v>[*][B][COLOR=PaleTurquoise][WRL][/COLOR][/B] [URL=http://promebelclub.ru/forum/showthread.php?p=359062&amp;postcount=974]Вытяжки Best - 57 шт [/URL]</v>
      </c>
      <c r="L1120" s="39">
        <f>LEN(Таблица1[[#This Row],[Код]])</f>
        <v>144</v>
      </c>
    </row>
    <row r="1121" spans="1:12" x14ac:dyDescent="0.25">
      <c r="A1121" s="18" t="str">
        <f>IF(OR(AND(Таблица1[[#This Row],[ID сообщения]]=B1120,Таблица1[[#This Row],[№ в теме]]=C1120),AND(NOT(Таблица1[[#This Row],[ID сообщения]]=B1120),NOT(Таблица1[[#This Row],[№ в теме]]=C1120))),"",FALSE)</f>
        <v/>
      </c>
      <c r="B1121" s="30">
        <f>1*MID(Таблица1[[#This Row],[Ссылка]],FIND("=",Таблица1[[#This Row],[Ссылка]])+1,FIND("&amp;",Таблица1[[#This Row],[Ссылка]])-FIND("=",Таблица1[[#This Row],[Ссылка]])-1)</f>
        <v>38704</v>
      </c>
      <c r="C1121" s="30">
        <f>1*MID(Таблица1[[#This Row],[Ссылка]],FIND("&amp;",Таблица1[[#This Row],[Ссылка]])+11,LEN(Таблица1[[#This Row],[Ссылка]])-FIND("&amp;",Таблица1[[#This Row],[Ссылка]])+10)</f>
        <v>168</v>
      </c>
      <c r="D1121" s="52" t="s">
        <v>485</v>
      </c>
      <c r="E1121" s="33" t="s">
        <v>486</v>
      </c>
      <c r="F1121" s="46"/>
      <c r="G1121" s="33" t="s">
        <v>82</v>
      </c>
      <c r="H1121" s="33" t="s">
        <v>70</v>
      </c>
      <c r="I1121" s="45" t="s">
        <v>1065</v>
      </c>
      <c r="J1121" s="23" t="s">
        <v>1065</v>
      </c>
      <c r="K11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Row],[Раздел]],G1120)),$D$12),CONCATENATE("[SPOILER=",Таблица1[[#This Row],[Раздел]],"]"),""),IF(EXACT(Таблица1[[#This Row],[Подраздел]],H1120),"",CONCATENATE(IF(ISBLANK(Таблица1[[#This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Row],[Подраздел]],H1122),"",CONCATENATE("[/LIST]",IF(ISBLANK(Таблица1[[#This Row],[Подраздел]]),"","[/SPOILER]"),IF(AND(NOT(EXACT(Таблица1[[#This Row],[Раздел]],G1122)),$D$12),"[/SPOILER]",)))))</f>
        <v>[*][URL=http://promebelclub.ru/forum/showthread.php?p=38704&amp;postcount=168]Духовка Ariston FD 52.2 CH Diamond[/URL]</v>
      </c>
      <c r="L1121" s="33">
        <f>LEN(Таблица1[[#This Row],[Код]])</f>
        <v>114</v>
      </c>
    </row>
    <row r="1122" spans="1:12" x14ac:dyDescent="0.25">
      <c r="A1122" s="73" t="str">
        <f>IF(OR(AND(Таблица1[[#This Row],[ID сообщения]]=B1121,Таблица1[[#This Row],[№ в теме]]=C1121),AND(NOT(Таблица1[[#This Row],[ID сообщения]]=B1121),NOT(Таблица1[[#This Row],[№ в теме]]=C1121))),"",FALSE)</f>
        <v/>
      </c>
      <c r="B1122" s="33">
        <f>1*MID(Таблица1[[#This Row],[Ссылка]],FIND("=",Таблица1[[#This Row],[Ссылка]])+1,FIND("&amp;",Таблица1[[#This Row],[Ссылка]])-FIND("=",Таблица1[[#This Row],[Ссылка]])-1)</f>
        <v>274081</v>
      </c>
      <c r="C1122" s="33">
        <f>1*MID(Таблица1[[#This Row],[Ссылка]],FIND("&amp;",Таблица1[[#This Row],[Ссылка]])+11,LEN(Таблица1[[#This Row],[Ссылка]])-FIND("&amp;",Таблица1[[#This Row],[Ссылка]])+10)</f>
        <v>698</v>
      </c>
      <c r="D1122" s="53" t="s">
        <v>606</v>
      </c>
      <c r="E1122" s="33" t="s">
        <v>607</v>
      </c>
      <c r="F1122" s="46"/>
      <c r="G1122" s="33" t="s">
        <v>82</v>
      </c>
      <c r="H1122" s="44" t="s">
        <v>70</v>
      </c>
      <c r="I1122" s="45" t="s">
        <v>1065</v>
      </c>
      <c r="J1122" s="23" t="s">
        <v>1065</v>
      </c>
      <c r="K11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Row],[Раздел]],G1121)),$D$12),CONCATENATE("[SPOILER=",Таблица1[[#This Row],[Раздел]],"]"),""),IF(EXACT(Таблица1[[#This Row],[Подраздел]],H1121),"",CONCATENATE(IF(ISBLANK(Таблица1[[#This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Row],[Подраздел]],H1123),"",CONCATENATE("[/LIST]",IF(ISBLANK(Таблица1[[#This Row],[Подраздел]]),"","[/SPOILER]"),IF(AND(NOT(EXACT(Таблица1[[#This Row],[Раздел]],G1123)),$D$12),"[/SPOILER]",)))))</f>
        <v>[*][URL=http://promebelclub.ru/forum/showthread.php?p=274081&amp;postcount=698]Духовка HBA43S421E[/URL]</v>
      </c>
      <c r="L1122" s="33">
        <f>LEN(Таблица1[[#This Row],[Код]])</f>
        <v>99</v>
      </c>
    </row>
    <row r="1123" spans="1:12" x14ac:dyDescent="0.25">
      <c r="A1123" s="18" t="str">
        <f>IF(OR(AND(Таблица1[[#This Row],[ID сообщения]]=B1071,Таблица1[[#This Row],[№ в теме]]=C1071),AND(NOT(Таблица1[[#This Row],[ID сообщения]]=B1071),NOT(Таблица1[[#This Row],[№ в теме]]=C1071))),"",FALSE)</f>
        <v/>
      </c>
      <c r="B1123" s="30">
        <f>1*MID(Таблица1[[#This Row],[Ссылка]],FIND("=",Таблица1[[#This Row],[Ссылка]])+1,FIND("&amp;",Таблица1[[#This Row],[Ссылка]])-FIND("=",Таблица1[[#This Row],[Ссылка]])-1)</f>
        <v>151037</v>
      </c>
      <c r="C1123" s="30">
        <f>1*MID(Таблица1[[#This Row],[Ссылка]],FIND("&amp;",Таблица1[[#This Row],[Ссылка]])+11,LEN(Таблица1[[#This Row],[Ссылка]])-FIND("&amp;",Таблица1[[#This Row],[Ссылка]])+10)</f>
        <v>427</v>
      </c>
      <c r="D1123" s="52" t="s">
        <v>1005</v>
      </c>
      <c r="E1123" s="48" t="s">
        <v>1835</v>
      </c>
      <c r="F1123" s="65" t="s">
        <v>1096</v>
      </c>
      <c r="G1123" s="33" t="s">
        <v>82</v>
      </c>
      <c r="H1123" s="44" t="s">
        <v>70</v>
      </c>
      <c r="I1123" s="45" t="s">
        <v>1065</v>
      </c>
      <c r="J1123" s="23" t="s">
        <v>1065</v>
      </c>
      <c r="K11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Row],[Раздел]],G1122)),$D$12),CONCATENATE("[SPOILER=",Таблица1[[#This Row],[Раздел]],"]"),""),IF(EXACT(Таблица1[[#This Row],[Подраздел]],H1122),"",CONCATENATE(IF(ISBLANK(Таблица1[[#This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Row],[Подраздел]],H1124),"",CONCATENATE("[/LIST]",IF(ISBLANK(Таблица1[[#This Row],[Подраздел]]),"","[/SPOILER]"),IF(AND(NOT(EXACT(Таблица1[[#This Row],[Раздел]],G1124)),$D$12),"[/SPOILER]",)))))</f>
        <v>[*][B][COLOR=DeepSkyBlue][FR3D][/COLOR][/B] [URL=http://promebelclub.ru/forum/showthread.php?p=151037&amp;postcount=427]Духовой шкаф Ariston 70FH 1039P [/URL]</v>
      </c>
      <c r="L1123" s="33">
        <f>LEN(Таблица1[[#This Row],[Код]])</f>
        <v>154</v>
      </c>
    </row>
    <row r="1124" spans="1:12" x14ac:dyDescent="0.25">
      <c r="A1124" s="18" t="str">
        <f>IF(OR(AND(Таблица1[[#This Row],[ID сообщения]]=B1123,Таблица1[[#This Row],[№ в теме]]=C1123),AND(NOT(Таблица1[[#This Row],[ID сообщения]]=B1123),NOT(Таблица1[[#This Row],[№ в теме]]=C1123))),"",FALSE)</f>
        <v/>
      </c>
      <c r="B1124" s="30">
        <f>1*MID(Таблица1[[#This Row],[Ссылка]],FIND("=",Таблица1[[#This Row],[Ссылка]])+1,FIND("&amp;",Таблица1[[#This Row],[Ссылка]])-FIND("=",Таблица1[[#This Row],[Ссылка]])-1)</f>
        <v>11448</v>
      </c>
      <c r="C1124" s="30">
        <f>1*MID(Таблица1[[#This Row],[Ссылка]],FIND("&amp;",Таблица1[[#This Row],[Ссылка]])+11,LEN(Таблица1[[#This Row],[Ссылка]])-FIND("&amp;",Таблица1[[#This Row],[Ссылка]])+10)</f>
        <v>74</v>
      </c>
      <c r="D1124" s="52" t="s">
        <v>820</v>
      </c>
      <c r="E1124" s="33" t="s">
        <v>1836</v>
      </c>
      <c r="F1124" s="46" t="s">
        <v>1093</v>
      </c>
      <c r="G1124" s="33" t="s">
        <v>82</v>
      </c>
      <c r="H1124" s="44" t="s">
        <v>70</v>
      </c>
      <c r="I1124" s="45" t="s">
        <v>1065</v>
      </c>
      <c r="J1124" s="23" t="s">
        <v>1065</v>
      </c>
      <c r="K11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Row],[Раздел]],G1123)),$D$12),CONCATENATE("[SPOILER=",Таблица1[[#This Row],[Раздел]],"]"),""),IF(EXACT(Таблица1[[#This Row],[Подраздел]],H1123),"",CONCATENATE(IF(ISBLANK(Таблица1[[#This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Row],[Подраздел]],H1125),"",CONCATENATE("[/LIST]",IF(ISBLANK(Таблица1[[#This Row],[Подраздел]]),"","[/SPOILER]"),IF(AND(NOT(EXACT(Таблица1[[#This Row],[Раздел]],G1125)),$D$12),"[/SPOILER]",)))))</f>
        <v>[*][B][COLOR=Silver][FRW][/COLOR][/B] [URL=http://promebelclub.ru/forum/showthread.php?p=11448&amp;postcount=74]Духовой шкаф Bosch и микроволновка [/URL]</v>
      </c>
      <c r="L1124" s="33">
        <f>LEN(Таблица1[[#This Row],[Код]])</f>
        <v>149</v>
      </c>
    </row>
    <row r="1125" spans="1:12" x14ac:dyDescent="0.25">
      <c r="A1125" s="73" t="str">
        <f>IF(OR(AND(Таблица1[[#This Row],[ID сообщения]]=B1124,Таблица1[[#This Row],[№ в теме]]=C1124),AND(NOT(Таблица1[[#This Row],[ID сообщения]]=B1124),NOT(Таблица1[[#This Row],[№ в теме]]=C1124))),"",FALSE)</f>
        <v/>
      </c>
      <c r="B1125" s="33">
        <f>1*MID(Таблица1[[#This Row],[Ссылка]],FIND("=",Таблица1[[#This Row],[Ссылка]])+1,FIND("&amp;",Таблица1[[#This Row],[Ссылка]])-FIND("=",Таблица1[[#This Row],[Ссылка]])-1)</f>
        <v>296576</v>
      </c>
      <c r="C1125" s="33">
        <f>1*MID(Таблица1[[#This Row],[Ссылка]],FIND("&amp;",Таблица1[[#This Row],[Ссылка]])+11,LEN(Таблица1[[#This Row],[Ссылка]])-FIND("&amp;",Таблица1[[#This Row],[Ссылка]])+10)</f>
        <v>761</v>
      </c>
      <c r="D1125" s="53" t="s">
        <v>87</v>
      </c>
      <c r="E1125" s="33" t="s">
        <v>1837</v>
      </c>
      <c r="F1125" s="46" t="s">
        <v>1095</v>
      </c>
      <c r="G1125" s="47" t="s">
        <v>82</v>
      </c>
      <c r="H1125" s="33" t="s">
        <v>70</v>
      </c>
      <c r="I1125" s="45" t="s">
        <v>1065</v>
      </c>
      <c r="J1125" s="23" t="s">
        <v>1065</v>
      </c>
      <c r="K11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Row],[Раздел]],G1124)),$D$12),CONCATENATE("[SPOILER=",Таблица1[[#This Row],[Раздел]],"]"),""),IF(EXACT(Таблица1[[#This Row],[Подраздел]],H1124),"",CONCATENATE(IF(ISBLANK(Таблица1[[#This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Row],[Подраздел]],H1126),"",CONCATENATE("[/LIST]",IF(ISBLANK(Таблица1[[#This Row],[Подраздел]]),"","[/SPOILER]"),IF(AND(NOT(EXACT(Таблица1[[#This Row],[Раздел]],G1126)),$D$12),"[/SPOILER]",)))))</f>
        <v>[*][B][COLOR=Gray][F3D][/COLOR][/B] [URL=http://promebelclub.ru/forum/showthread.php?p=296576&amp;postcount=761]Духовой шкаф Miele H6860BP [/URL]</v>
      </c>
      <c r="L1125" s="33">
        <f>LEN(Таблица1[[#This Row],[Код]])</f>
        <v>141</v>
      </c>
    </row>
    <row r="1126" spans="1:12" x14ac:dyDescent="0.25">
      <c r="A1126" s="18" t="str">
        <f>IF(OR(AND(Таблица1[[#This Row],[ID сообщения]]=B1125,Таблица1[[#This Row],[№ в теме]]=C1125),AND(NOT(Таблица1[[#This Row],[ID сообщения]]=B1125),NOT(Таблица1[[#This Row],[№ в теме]]=C1125))),"",FALSE)</f>
        <v/>
      </c>
      <c r="B1126" s="30">
        <f>1*MID(Таблица1[[#This Row],[Ссылка]],FIND("=",Таблица1[[#This Row],[Ссылка]])+1,FIND("&amp;",Таблица1[[#This Row],[Ссылка]])-FIND("=",Таблица1[[#This Row],[Ссылка]])-1)</f>
        <v>178097</v>
      </c>
      <c r="C1126" s="30">
        <f>1*MID(Таблица1[[#This Row],[Ссылка]],FIND("&amp;",Таблица1[[#This Row],[Ссылка]])+11,LEN(Таблица1[[#This Row],[Ссылка]])-FIND("&amp;",Таблица1[[#This Row],[Ссылка]])+10)</f>
        <v>470</v>
      </c>
      <c r="D1126" s="52" t="s">
        <v>290</v>
      </c>
      <c r="E1126" s="33" t="s">
        <v>1838</v>
      </c>
      <c r="F1126" s="46" t="s">
        <v>1093</v>
      </c>
      <c r="G1126" s="33" t="s">
        <v>82</v>
      </c>
      <c r="H1126" s="44" t="s">
        <v>70</v>
      </c>
      <c r="I1126" s="45" t="s">
        <v>1065</v>
      </c>
      <c r="J1126" s="23" t="s">
        <v>1065</v>
      </c>
      <c r="K11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Row],[Раздел]],G1125)),$D$12),CONCATENATE("[SPOILER=",Таблица1[[#This Row],[Раздел]],"]"),""),IF(EXACT(Таблица1[[#This Row],[Подраздел]],H1125),"",CONCATENATE(IF(ISBLANK(Таблица1[[#This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Row],[Подраздел]],H1127),"",CONCATENATE("[/LIST]",IF(ISBLANK(Таблица1[[#This Row],[Подраздел]]),"","[/SPOILER]"),IF(AND(NOT(EXACT(Таблица1[[#This Row],[Раздел]],G1127)),$D$12),"[/SPOILER]",)))))</f>
        <v>[*][B][COLOR=Silver][FRW][/COLOR][/B] [URL=http://promebelclub.ru/forum/showthread.php?p=178097&amp;postcount=470]Кофемашина [/URL]</v>
      </c>
      <c r="L1126" s="33">
        <f>LEN(Таблица1[[#This Row],[Код]])</f>
        <v>127</v>
      </c>
    </row>
    <row r="1127" spans="1:12" x14ac:dyDescent="0.25">
      <c r="A1127" s="59" t="str">
        <f>IF(OR(AND(Таблица1[[#This Row],[ID сообщения]]=B1126,Таблица1[[#This Row],[№ в теме]]=C1126),AND(NOT(Таблица1[[#This Row],[ID сообщения]]=B1126),NOT(Таблица1[[#This Row],[№ в теме]]=C1126))),"",FALSE)</f>
        <v/>
      </c>
      <c r="B1127" s="60">
        <f>1*MID(Таблица1[[#This Row],[Ссылка]],FIND("=",Таблица1[[#This Row],[Ссылка]])+1,FIND("&amp;",Таблица1[[#This Row],[Ссылка]])-FIND("=",Таблица1[[#This Row],[Ссылка]])-1)</f>
        <v>358303</v>
      </c>
      <c r="C1127" s="60">
        <f>1*MID(Таблица1[[#This Row],[Ссылка]],FIND("&amp;",Таблица1[[#This Row],[Ссылка]])+11,LEN(Таблица1[[#This Row],[Ссылка]])-FIND("&amp;",Таблица1[[#This Row],[Ссылка]])+10)</f>
        <v>955</v>
      </c>
      <c r="D1127" s="22" t="s">
        <v>1084</v>
      </c>
      <c r="E1127" s="73" t="s">
        <v>1839</v>
      </c>
      <c r="F1127" s="23" t="s">
        <v>1096</v>
      </c>
      <c r="G1127" s="38" t="s">
        <v>82</v>
      </c>
      <c r="H1127" s="21" t="s">
        <v>70</v>
      </c>
      <c r="I1127" s="23" t="s">
        <v>1065</v>
      </c>
      <c r="J1127" s="23" t="s">
        <v>1065</v>
      </c>
      <c r="K11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Row],[Раздел]],G1126)),$D$12),CONCATENATE("[SPOILER=",Таблица1[[#This Row],[Раздел]],"]"),""),IF(EXACT(Таблица1[[#This Row],[Подраздел]],H1126),"",CONCATENATE(IF(ISBLANK(Таблица1[[#This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Row],[Подраздел]],H1128),"",CONCATENATE("[/LIST]",IF(ISBLANK(Таблица1[[#This Row],[Подраздел]]),"","[/SPOILER]"),IF(AND(NOT(EXACT(Таблица1[[#This Row],[Раздел]],G1128)),$D$12),"[/SPOILER]",)))))</f>
        <v>[*][B][COLOR=DeepSkyBlue][FR3D][/COLOR][/B] [URL=http://promebelclub.ru/forum/showthread.php?p=358303&amp;postcount=955]Микроволновка 510х290х370 [/URL]</v>
      </c>
      <c r="L1127" s="39">
        <f>LEN(Таблица1[[#This Row],[Код]])</f>
        <v>148</v>
      </c>
    </row>
    <row r="1128" spans="1:12" x14ac:dyDescent="0.25">
      <c r="A1128" s="73" t="str">
        <f>IF(OR(AND(Таблица1[[#This Row],[ID сообщения]]=B1127,Таблица1[[#This Row],[№ в теме]]=C1127),AND(NOT(Таблица1[[#This Row],[ID сообщения]]=B1127),NOT(Таблица1[[#This Row],[№ в теме]]=C1127))),"",FALSE)</f>
        <v/>
      </c>
      <c r="B1128" s="33">
        <f>1*MID(Таблица1[[#This Row],[Ссылка]],FIND("=",Таблица1[[#This Row],[Ссылка]])+1,FIND("&amp;",Таблица1[[#This Row],[Ссылка]])-FIND("=",Таблица1[[#This Row],[Ссылка]])-1)</f>
        <v>298085</v>
      </c>
      <c r="C1128" s="33">
        <f>1*MID(Таблица1[[#This Row],[Ссылка]],FIND("&amp;",Таблица1[[#This Row],[Ссылка]])+11,LEN(Таблица1[[#This Row],[Ссылка]])-FIND("&amp;",Таблица1[[#This Row],[Ссылка]])+10)</f>
        <v>772</v>
      </c>
      <c r="D1128" s="53" t="s">
        <v>95</v>
      </c>
      <c r="E1128" s="33" t="s">
        <v>1840</v>
      </c>
      <c r="F1128" s="46" t="s">
        <v>1095</v>
      </c>
      <c r="G1128" s="47" t="s">
        <v>82</v>
      </c>
      <c r="H1128" s="33" t="s">
        <v>70</v>
      </c>
      <c r="I1128" s="45" t="s">
        <v>1065</v>
      </c>
      <c r="J1128" s="23" t="s">
        <v>1065</v>
      </c>
      <c r="K11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Row],[Раздел]],G1127)),$D$12),CONCATENATE("[SPOILER=",Таблица1[[#This Row],[Раздел]],"]"),""),IF(EXACT(Таблица1[[#This Row],[Подраздел]],H1127),"",CONCATENATE(IF(ISBLANK(Таблица1[[#This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Row],[Подраздел]],H1129),"",CONCATENATE("[/LIST]",IF(ISBLANK(Таблица1[[#This Row],[Подраздел]]),"","[/SPOILER]"),IF(AND(NOT(EXACT(Таблица1[[#This Row],[Раздел]],G1129)),$D$12),"[/SPOILER]",)))))</f>
        <v>[*][B][COLOR=Gray][F3D][/COLOR][/B] [URL=http://promebelclub.ru/forum/showthread.php?p=298085&amp;postcount=772]Панель декоративная Gorenje DPM-ORA [/URL]</v>
      </c>
      <c r="L1128" s="33">
        <f>LEN(Таблица1[[#This Row],[Код]])</f>
        <v>150</v>
      </c>
    </row>
    <row r="1129" spans="1:12" s="26" customFormat="1" x14ac:dyDescent="0.25">
      <c r="A1129" s="18" t="str">
        <f>IF(OR(AND(Таблица1[[#This Row],[ID сообщения]]=B1128,Таблица1[[#This Row],[№ в теме]]=C1128),AND(NOT(Таблица1[[#This Row],[ID сообщения]]=B1128),NOT(Таблица1[[#This Row],[№ в теме]]=C1128))),"",FALSE)</f>
        <v/>
      </c>
      <c r="B1129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1129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1129" s="52" t="s">
        <v>753</v>
      </c>
      <c r="E1129" s="33" t="s">
        <v>1841</v>
      </c>
      <c r="F1129" s="46" t="s">
        <v>1093</v>
      </c>
      <c r="G1129" s="33" t="s">
        <v>82</v>
      </c>
      <c r="H1129" s="33" t="s">
        <v>70</v>
      </c>
      <c r="I1129" s="45" t="s">
        <v>1065</v>
      </c>
      <c r="J1129" s="46" t="s">
        <v>471</v>
      </c>
      <c r="K11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Row],[Раздел]],G1128)),$D$12),CONCATENATE("[SPOILER=",Таблица1[[#This Row],[Раздел]],"]"),""),IF(EXACT(Таблица1[[#This Row],[Подраздел]],H1128),"",CONCATENATE(IF(ISBLANK(Таблица1[[#This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Row],[Подраздел]],H1130),"",CONCATENATE("[/LIST]",IF(ISBLANK(Таблица1[[#This Row],[Подраздел]]),"","[/SPOILER]"),IF(AND(NOT(EXACT(Таблица1[[#This Row],[Раздел]],G1130)),$D$12),"[/SPOILER]",)))))</f>
        <v>[*][B][COLOR=Silver][FRW][/COLOR][/B] [URL=http://promebelclub.ru/forum/showthread.php?p=808&amp;postcount=8]Плита газовая [/URL]</v>
      </c>
      <c r="L1129" s="33">
        <f>LEN(Таблица1[[#This Row],[Код]])</f>
        <v>125</v>
      </c>
    </row>
    <row r="1130" spans="1:12" s="26" customFormat="1" x14ac:dyDescent="0.25">
      <c r="A1130" s="18" t="str">
        <f>IF(OR(AND(Таблица1[[#This Row],[ID сообщения]]=B1129,Таблица1[[#This Row],[№ в теме]]=C1129),AND(NOT(Таблица1[[#This Row],[ID сообщения]]=B1129),NOT(Таблица1[[#This Row],[№ в теме]]=C1129))),"",FALSE)</f>
        <v/>
      </c>
      <c r="B1130" s="30">
        <f>1*MID(Таблица1[[#This Row],[Ссылка]],FIND("=",Таблица1[[#This Row],[Ссылка]])+1,FIND("&amp;",Таблица1[[#This Row],[Ссылка]])-FIND("=",Таблица1[[#This Row],[Ссылка]])-1)</f>
        <v>83942</v>
      </c>
      <c r="C1130" s="30">
        <f>1*MID(Таблица1[[#This Row],[Ссылка]],FIND("&amp;",Таблица1[[#This Row],[Ссылка]])+11,LEN(Таблица1[[#This Row],[Ссылка]])-FIND("&amp;",Таблица1[[#This Row],[Ссылка]])+10)</f>
        <v>282</v>
      </c>
      <c r="D1130" s="52" t="s">
        <v>946</v>
      </c>
      <c r="E1130" s="33" t="s">
        <v>1842</v>
      </c>
      <c r="F1130" s="46" t="s">
        <v>1093</v>
      </c>
      <c r="G1130" s="33" t="s">
        <v>82</v>
      </c>
      <c r="H1130" s="33" t="s">
        <v>70</v>
      </c>
      <c r="I1130" s="45" t="s">
        <v>1065</v>
      </c>
      <c r="J1130" s="23" t="s">
        <v>1065</v>
      </c>
      <c r="K11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Row],[Раздел]],G1129)),$D$12),CONCATENATE("[SPOILER=",Таблица1[[#This Row],[Раздел]],"]"),""),IF(EXACT(Таблица1[[#This Row],[Подраздел]],H1129),"",CONCATENATE(IF(ISBLANK(Таблица1[[#This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Row],[Подраздел]],H1131),"",CONCATENATE("[/LIST]",IF(ISBLANK(Таблица1[[#This Row],[Подраздел]]),"","[/SPOILER]"),IF(AND(NOT(EXACT(Таблица1[[#This Row],[Раздел]],G1131)),$D$12),"[/SPOILER]",)))))</f>
        <v>[*][B][COLOR=Silver][FRW][/COLOR][/B] [URL=http://promebelclub.ru/forum/showthread.php?p=83942&amp;postcount=282]Плита газовая Дарина 441 001 500мм [/URL]</v>
      </c>
      <c r="L1130" s="33">
        <f>LEN(Таблица1[[#This Row],[Код]])</f>
        <v>150</v>
      </c>
    </row>
    <row r="1131" spans="1:12" s="26" customFormat="1" x14ac:dyDescent="0.25">
      <c r="A1131" s="18" t="str">
        <f>IF(OR(AND(Таблица1[[#This Row],[ID сообщения]]=B1130,Таблица1[[#This Row],[№ в теме]]=C1130),AND(NOT(Таблица1[[#This Row],[ID сообщения]]=B1130),NOT(Таблица1[[#This Row],[№ в теме]]=C1130))),"",FALSE)</f>
        <v/>
      </c>
      <c r="B1131" s="30">
        <f>1*MID(Таблица1[[#This Row],[Ссылка]],FIND("=",Таблица1[[#This Row],[Ссылка]])+1,FIND("&amp;",Таблица1[[#This Row],[Ссылка]])-FIND("=",Таблица1[[#This Row],[Ссылка]])-1)</f>
        <v>35430</v>
      </c>
      <c r="C1131" s="30">
        <f>1*MID(Таблица1[[#This Row],[Ссылка]],FIND("&amp;",Таблица1[[#This Row],[Ссылка]])+11,LEN(Таблица1[[#This Row],[Ссылка]])-FIND("&amp;",Таблица1[[#This Row],[Ссылка]])+10)</f>
        <v>159</v>
      </c>
      <c r="D1131" s="52" t="s">
        <v>481</v>
      </c>
      <c r="E1131" s="33" t="s">
        <v>482</v>
      </c>
      <c r="F1131" s="46"/>
      <c r="G1131" s="33" t="s">
        <v>82</v>
      </c>
      <c r="H1131" s="33" t="s">
        <v>70</v>
      </c>
      <c r="I1131" s="45" t="s">
        <v>1065</v>
      </c>
      <c r="J1131" s="23" t="s">
        <v>1065</v>
      </c>
      <c r="K11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Row],[Раздел]],G1130)),$D$12),CONCATENATE("[SPOILER=",Таблица1[[#This Row],[Раздел]],"]"),""),IF(EXACT(Таблица1[[#This Row],[Подраздел]],H1130),"",CONCATENATE(IF(ISBLANK(Таблица1[[#This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Row],[Подраздел]],H1132),"",CONCATENATE("[/LIST]",IF(ISBLANK(Таблица1[[#This Row],[Подраздел]]),"","[/SPOILER]"),IF(AND(NOT(EXACT(Таблица1[[#This Row],[Раздел]],G1132)),$D$12),"[/SPOILER]",)))))</f>
        <v>[*][URL=http://promebelclub.ru/forum/showthread.php?p=35430&amp;postcount=159]Посудомоечная машина AEG F 55011 (60 см) встраевымая[/URL]</v>
      </c>
      <c r="L1131" s="33">
        <f>LEN(Таблица1[[#This Row],[Код]])</f>
        <v>132</v>
      </c>
    </row>
    <row r="1132" spans="1:12" s="26" customFormat="1" x14ac:dyDescent="0.25">
      <c r="A1132" s="73" t="str">
        <f>IF(OR(AND(Таблица1[[#This Row],[ID сообщения]]=B1131,Таблица1[[#This Row],[№ в теме]]=C1131),AND(NOT(Таблица1[[#This Row],[ID сообщения]]=B1131),NOT(Таблица1[[#This Row],[№ в теме]]=C1131))),"",FALSE)</f>
        <v/>
      </c>
      <c r="B1132" s="33">
        <f>1*MID(Таблица1[[#This Row],[Ссылка]],FIND("=",Таблица1[[#This Row],[Ссылка]])+1,FIND("&amp;",Таблица1[[#This Row],[Ссылка]])-FIND("=",Таблица1[[#This Row],[Ссылка]])-1)</f>
        <v>239619</v>
      </c>
      <c r="C1132" s="33">
        <f>1*MID(Таблица1[[#This Row],[Ссылка]],FIND("&amp;",Таблица1[[#This Row],[Ссылка]])+11,LEN(Таблица1[[#This Row],[Ссылка]])-FIND("&amp;",Таблица1[[#This Row],[Ссылка]])+10)</f>
        <v>610</v>
      </c>
      <c r="D1132" s="53" t="s">
        <v>592</v>
      </c>
      <c r="E1132" s="30" t="s">
        <v>593</v>
      </c>
      <c r="F1132" s="66"/>
      <c r="G1132" s="33" t="s">
        <v>82</v>
      </c>
      <c r="H1132" s="33" t="s">
        <v>70</v>
      </c>
      <c r="I1132" s="45" t="s">
        <v>1065</v>
      </c>
      <c r="J1132" s="46" t="s">
        <v>471</v>
      </c>
      <c r="K11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Row],[Раздел]],G1131)),$D$12),CONCATENATE("[SPOILER=",Таблица1[[#This Row],[Раздел]],"]"),""),IF(EXACT(Таблица1[[#This Row],[Подраздел]],H1131),"",CONCATENATE(IF(ISBLANK(Таблица1[[#This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Row],[Подраздел]],H1133),"",CONCATENATE("[/LIST]",IF(ISBLANK(Таблица1[[#This Row],[Подраздел]]),"","[/SPOILER]"),IF(AND(NOT(EXACT(Таблица1[[#This Row],[Раздел]],G1133)),$D$12),"[/SPOILER]",)))))</f>
        <v>[*][URL=http://promebelclub.ru/forum/showthread.php?p=239619&amp;postcount=610]Свч SIEMENS HF 25 G 560[/URL]</v>
      </c>
      <c r="L1132" s="33">
        <f>LEN(Таблица1[[#This Row],[Код]])</f>
        <v>104</v>
      </c>
    </row>
    <row r="1133" spans="1:12" s="26" customFormat="1" x14ac:dyDescent="0.25">
      <c r="A1133" s="25" t="str">
        <f>IF(OR(AND(Таблица1[[#This Row],[ID сообщения]]=B1132,Таблица1[[#This Row],[№ в теме]]=C1132),AND(NOT(Таблица1[[#This Row],[ID сообщения]]=B1132),NOT(Таблица1[[#This Row],[№ в теме]]=C1132))),"",FALSE)</f>
        <v/>
      </c>
      <c r="B1133" s="32">
        <f>1*MID(Таблица1[[#This Row],[Ссылка]],FIND("=",Таблица1[[#This Row],[Ссылка]])+1,FIND("&amp;",Таблица1[[#This Row],[Ссылка]])-FIND("=",Таблица1[[#This Row],[Ссылка]])-1)</f>
        <v>134162</v>
      </c>
      <c r="C1133" s="32">
        <f>1*MID(Таблица1[[#This Row],[Ссылка]],FIND("&amp;",Таблица1[[#This Row],[Ссылка]])+11,LEN(Таблица1[[#This Row],[Ссылка]])-FIND("&amp;",Таблица1[[#This Row],[Ссылка]])+10)</f>
        <v>369</v>
      </c>
      <c r="D1133" s="54" t="s">
        <v>882</v>
      </c>
      <c r="E1133" s="48" t="s">
        <v>1064</v>
      </c>
      <c r="F1133" s="65"/>
      <c r="G1133" s="49" t="s">
        <v>82</v>
      </c>
      <c r="H1133" s="49" t="s">
        <v>70</v>
      </c>
      <c r="I1133" s="45" t="s">
        <v>1065</v>
      </c>
      <c r="J1133" s="50" t="s">
        <v>471</v>
      </c>
      <c r="K11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Row],[Раздел]],G1132)),$D$12),CONCATENATE("[SPOILER=",Таблица1[[#This Row],[Раздел]],"]"),""),IF(EXACT(Таблица1[[#This Row],[Подраздел]],H1132),"",CONCATENATE(IF(ISBLANK(Таблица1[[#This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Row],[Подраздел]],H1134),"",CONCATENATE("[/LIST]",IF(ISBLANK(Таблица1[[#This Row],[Подраздел]]),"","[/SPOILER]"),IF(AND(NOT(EXACT(Таблица1[[#This Row],[Раздел]],G1134)),$D$12),"[/SPOILER]",)))))</f>
        <v>[*][URL=http://promebelclub.ru/forum/showthread.php?p=134162&amp;postcount=369]СВЧ встраиваимая SIEMENS HF 25 G 560[/URL]</v>
      </c>
      <c r="L1133" s="33">
        <f>LEN(Таблица1[[#This Row],[Код]])</f>
        <v>117</v>
      </c>
    </row>
    <row r="1134" spans="1:12" s="26" customFormat="1" x14ac:dyDescent="0.25">
      <c r="A1134" s="73" t="str">
        <f>IF(OR(AND(Таблица1[[#This Row],[ID сообщения]]=B1133,Таблица1[[#This Row],[№ в теме]]=C1133),AND(NOT(Таблица1[[#This Row],[ID сообщения]]=B1133),NOT(Таблица1[[#This Row],[№ в теме]]=C1133))),"",FALSE)</f>
        <v/>
      </c>
      <c r="B1134" s="33">
        <f>1*MID(Таблица1[[#This Row],[Ссылка]],FIND("=",Таблица1[[#This Row],[Ссылка]])+1,FIND("&amp;",Таблица1[[#This Row],[Ссылка]])-FIND("=",Таблица1[[#This Row],[Ссылка]])-1)</f>
        <v>274084</v>
      </c>
      <c r="C1134" s="33">
        <f>1*MID(Таблица1[[#This Row],[Ссылка]],FIND("&amp;",Таблица1[[#This Row],[Ссылка]])+11,LEN(Таблица1[[#This Row],[Ссылка]])-FIND("&amp;",Таблица1[[#This Row],[Ссылка]])+10)</f>
        <v>699</v>
      </c>
      <c r="D1134" s="53" t="s">
        <v>608</v>
      </c>
      <c r="E1134" s="33" t="s">
        <v>609</v>
      </c>
      <c r="F1134" s="46"/>
      <c r="G1134" s="33" t="s">
        <v>82</v>
      </c>
      <c r="H1134" s="44" t="s">
        <v>70</v>
      </c>
      <c r="I1134" s="45" t="s">
        <v>1065</v>
      </c>
      <c r="J1134" s="23" t="s">
        <v>1065</v>
      </c>
      <c r="K11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Row],[Раздел]],G1133)),$D$12),CONCATENATE("[SPOILER=",Таблица1[[#This Row],[Раздел]],"]"),""),IF(EXACT(Таблица1[[#This Row],[Подраздел]],H1133),"",CONCATENATE(IF(ISBLANK(Таблица1[[#This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Row],[Подраздел]],H1135),"",CONCATENATE("[/LIST]",IF(ISBLANK(Таблица1[[#This Row],[Подраздел]]),"","[/SPOILER]"),IF(AND(NOT(EXACT(Таблица1[[#This Row],[Раздел]],G1135)),$D$12),"[/SPOILER]",)))))</f>
        <v>[*][URL=http://promebelclub.ru/forum/showthread.php?p=274084&amp;postcount=699]СВЧ печь 510х300х445[/URL]</v>
      </c>
      <c r="L1134" s="33">
        <f>LEN(Таблица1[[#This Row],[Код]])</f>
        <v>101</v>
      </c>
    </row>
    <row r="1135" spans="1:12" s="26" customFormat="1" x14ac:dyDescent="0.25">
      <c r="A1135" s="18" t="str">
        <f>IF(OR(AND(Таблица1[[#This Row],[ID сообщения]]=B1134,Таблица1[[#This Row],[№ в теме]]=C1134),AND(NOT(Таблица1[[#This Row],[ID сообщения]]=B1134),NOT(Таблица1[[#This Row],[№ в теме]]=C1134))),"",FALSE)</f>
        <v/>
      </c>
      <c r="B1135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1135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1135" s="52" t="s">
        <v>753</v>
      </c>
      <c r="E1135" s="33" t="s">
        <v>1843</v>
      </c>
      <c r="F1135" s="46" t="s">
        <v>1093</v>
      </c>
      <c r="G1135" s="33" t="s">
        <v>82</v>
      </c>
      <c r="H1135" s="33" t="s">
        <v>70</v>
      </c>
      <c r="I1135" s="45" t="s">
        <v>1065</v>
      </c>
      <c r="J1135" s="46" t="s">
        <v>471</v>
      </c>
      <c r="K11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Row],[Раздел]],G1134)),$D$12),CONCATENATE("[SPOILER=",Таблица1[[#This Row],[Раздел]],"]"),""),IF(EXACT(Таблица1[[#This Row],[Подраздел]],H1134),"",CONCATENATE(IF(ISBLANK(Таблица1[[#This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Row],[Подраздел]],H1136),"",CONCATENATE("[/LIST]",IF(ISBLANK(Таблица1[[#This Row],[Подраздел]]),"","[/SPOILER]"),IF(AND(NOT(EXACT(Таблица1[[#This Row],[Раздел]],G1136)),$D$12),"[/SPOILER]",)))))</f>
        <v>[*][B][COLOR=Silver][FRW][/COLOR][/B] [URL=http://promebelclub.ru/forum/showthread.php?p=808&amp;postcount=8]Стиральная машина [/URL]</v>
      </c>
      <c r="L1135" s="33">
        <f>LEN(Таблица1[[#This Row],[Код]])</f>
        <v>129</v>
      </c>
    </row>
    <row r="1136" spans="1:12" s="26" customFormat="1" x14ac:dyDescent="0.25">
      <c r="A1136" s="18" t="str">
        <f>IF(OR(AND(Таблица1[[#This Row],[ID сообщения]]=B1135,Таблица1[[#This Row],[№ в теме]]=C1135),AND(NOT(Таблица1[[#This Row],[ID сообщения]]=B1135),NOT(Таблица1[[#This Row],[№ в теме]]=C1135))),"",FALSE)</f>
        <v/>
      </c>
      <c r="B1136" s="30">
        <f>1*MID(Таблица1[[#This Row],[Ссылка]],FIND("=",Таблица1[[#This Row],[Ссылка]])+1,FIND("&amp;",Таблица1[[#This Row],[Ссылка]])-FIND("=",Таблица1[[#This Row],[Ссылка]])-1)</f>
        <v>10891</v>
      </c>
      <c r="C1136" s="30">
        <f>1*MID(Таблица1[[#This Row],[Ссылка]],FIND("&amp;",Таблица1[[#This Row],[Ссылка]])+11,LEN(Таблица1[[#This Row],[Ссылка]])-FIND("&amp;",Таблица1[[#This Row],[Ссылка]])+10)</f>
        <v>65</v>
      </c>
      <c r="D1136" s="52" t="s">
        <v>811</v>
      </c>
      <c r="E1136" s="33" t="s">
        <v>812</v>
      </c>
      <c r="F1136" s="46"/>
      <c r="G1136" s="33" t="s">
        <v>82</v>
      </c>
      <c r="H1136" s="44" t="s">
        <v>70</v>
      </c>
      <c r="I1136" s="45" t="s">
        <v>1065</v>
      </c>
      <c r="J1136" s="23" t="s">
        <v>1065</v>
      </c>
      <c r="K11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Row],[Раздел]],G1135)),$D$12),CONCATENATE("[SPOILER=",Таблица1[[#This Row],[Раздел]],"]"),""),IF(EXACT(Таблица1[[#This Row],[Подраздел]],H1135),"",CONCATENATE(IF(ISBLANK(Таблица1[[#This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Row],[Подраздел]],H1137),"",CONCATENATE("[/LIST]",IF(ISBLANK(Таблица1[[#This Row],[Подраздел]]),"","[/SPOILER]"),IF(AND(NOT(EXACT(Таблица1[[#This Row],[Раздел]],G1137)),$D$12),"[/SPOILER]",)))))</f>
        <v>[*][URL=http://promebelclub.ru/forum/showthread.php?p=10891&amp;postcount=65]Стиральная машина Indesit Moon[/URL]</v>
      </c>
      <c r="L1136" s="33">
        <f>LEN(Таблица1[[#This Row],[Код]])</f>
        <v>109</v>
      </c>
    </row>
    <row r="1137" spans="1:12" s="26" customFormat="1" x14ac:dyDescent="0.25">
      <c r="A1137" s="59" t="str">
        <f>IF(OR(AND(Таблица1[[#This Row],[ID сообщения]]=B1136,Таблица1[[#This Row],[№ в теме]]=C1136),AND(NOT(Таблица1[[#This Row],[ID сообщения]]=B1136),NOT(Таблица1[[#This Row],[№ в теме]]=C1136))),"",FALSE)</f>
        <v/>
      </c>
      <c r="B1137" s="60">
        <f>1*MID(Таблица1[[#This Row],[Ссылка]],FIND("=",Таблица1[[#This Row],[Ссылка]])+1,FIND("&amp;",Таблица1[[#This Row],[Ссылка]])-FIND("=",Таблица1[[#This Row],[Ссылка]])-1)</f>
        <v>360805</v>
      </c>
      <c r="C1137" s="60">
        <f>1*MID(Таблица1[[#This Row],[Ссылка]],FIND("&amp;",Таблица1[[#This Row],[Ссылка]])+11,LEN(Таблица1[[#This Row],[Ссылка]])-FIND("&amp;",Таблица1[[#This Row],[Ссылка]])+10)</f>
        <v>1013</v>
      </c>
      <c r="D1137" s="53" t="s">
        <v>2007</v>
      </c>
      <c r="E1137" s="73" t="s">
        <v>2009</v>
      </c>
      <c r="F1137" s="23" t="s">
        <v>2008</v>
      </c>
      <c r="G1137" s="38" t="s">
        <v>82</v>
      </c>
      <c r="H1137" s="21" t="s">
        <v>70</v>
      </c>
      <c r="I1137" s="23" t="s">
        <v>1065</v>
      </c>
      <c r="J1137" s="23" t="s">
        <v>1065</v>
      </c>
      <c r="K11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Row],[Раздел]],G1136)),$D$12),CONCATENATE("[SPOILER=",Таблица1[[#This Row],[Раздел]],"]"),""),IF(EXACT(Таблица1[[#This Row],[Подраздел]],H1136),"",CONCATENATE(IF(ISBLANK(Таблица1[[#This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Row],[Подраздел]],H1138),"",CONCATENATE("[/LIST]",IF(ISBLANK(Таблица1[[#This Row],[Подраздел]]),"","[/SPOILER]"),IF(AND(NOT(EXACT(Таблица1[[#This Row],[Раздел]],G1138)),$D$12),"[/SPOILER]",)))))</f>
        <v>[*][B][COLOR=Sienna][DWG][/COLOR][/B] [URL=http://promebelclub.ru/forum/showthread.php?p=360805&amp;postcount=1013]Техника SMEG (вся!)[/URL]</v>
      </c>
      <c r="L1137" s="39">
        <f>LEN(Таблица1[[#This Row],[Код]])</f>
        <v>136</v>
      </c>
    </row>
    <row r="1138" spans="1:12" s="26" customFormat="1" x14ac:dyDescent="0.25">
      <c r="A1138" s="18" t="str">
        <f>IF(OR(AND(Таблица1[[#This Row],[ID сообщения]]=B1137,Таблица1[[#This Row],[№ в теме]]=C1137),AND(NOT(Таблица1[[#This Row],[ID сообщения]]=B1137),NOT(Таблица1[[#This Row],[№ в теме]]=C1137))),"",FALSE)</f>
        <v/>
      </c>
      <c r="B1138" s="30">
        <f>1*MID(Таблица1[[#This Row],[Ссылка]],FIND("=",Таблица1[[#This Row],[Ссылка]])+1,FIND("&amp;",Таблица1[[#This Row],[Ссылка]])-FIND("=",Таблица1[[#This Row],[Ссылка]])-1)</f>
        <v>34612</v>
      </c>
      <c r="C1138" s="30">
        <f>1*MID(Таблица1[[#This Row],[Ссылка]],FIND("&amp;",Таблица1[[#This Row],[Ссылка]])+11,LEN(Таблица1[[#This Row],[Ссылка]])-FIND("&amp;",Таблица1[[#This Row],[Ссылка]])+10)</f>
        <v>157</v>
      </c>
      <c r="D1138" s="52" t="s">
        <v>477</v>
      </c>
      <c r="E1138" s="33" t="s">
        <v>478</v>
      </c>
      <c r="F1138" s="46"/>
      <c r="G1138" s="33" t="s">
        <v>82</v>
      </c>
      <c r="H1138" s="33" t="s">
        <v>70</v>
      </c>
      <c r="I1138" s="45" t="s">
        <v>1065</v>
      </c>
      <c r="J1138" s="23" t="s">
        <v>1065</v>
      </c>
      <c r="K11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Row],[Раздел]],G1137)),$D$12),CONCATENATE("[SPOILER=",Таблица1[[#This Row],[Раздел]],"]"),""),IF(EXACT(Таблица1[[#This Row],[Подраздел]],H1137),"",CONCATENATE(IF(ISBLANK(Таблица1[[#This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Row],[Подраздел]],H1139),"",CONCATENATE("[/LIST]",IF(ISBLANK(Таблица1[[#This Row],[Подраздел]]),"","[/SPOILER]"),IF(AND(NOT(EXACT(Таблица1[[#This Row],[Раздел]],G1139)),$D$12),"[/SPOILER]",)))))</f>
        <v>[*][URL=http://promebelclub.ru/forum/showthread.php?p=34612&amp;postcount=157]Холодильник[/URL]</v>
      </c>
      <c r="L1138" s="33">
        <f>LEN(Таблица1[[#This Row],[Код]])</f>
        <v>91</v>
      </c>
    </row>
    <row r="1139" spans="1:12" s="26" customFormat="1" x14ac:dyDescent="0.25">
      <c r="A1139" s="18" t="str">
        <f>IF(OR(AND(Таблица1[[#This Row],[ID сообщения]]=B1138,Таблица1[[#This Row],[№ в теме]]=C1138),AND(NOT(Таблица1[[#This Row],[ID сообщения]]=B1138),NOT(Таблица1[[#This Row],[№ в теме]]=C1138))),"",FALSE)</f>
        <v/>
      </c>
      <c r="B1139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1139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1139" s="52" t="s">
        <v>753</v>
      </c>
      <c r="E1139" s="51" t="s">
        <v>1844</v>
      </c>
      <c r="F1139" s="46" t="s">
        <v>1093</v>
      </c>
      <c r="G1139" s="33" t="s">
        <v>82</v>
      </c>
      <c r="H1139" s="33" t="s">
        <v>70</v>
      </c>
      <c r="I1139" s="45" t="s">
        <v>1065</v>
      </c>
      <c r="J1139" s="46" t="s">
        <v>471</v>
      </c>
      <c r="K11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Row],[Раздел]],G1138)),$D$12),CONCATENATE("[SPOILER=",Таблица1[[#This Row],[Раздел]],"]"),""),IF(EXACT(Таблица1[[#This Row],[Подраздел]],H1138),"",CONCATENATE(IF(ISBLANK(Таблица1[[#This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Row],[Подраздел]],H1140),"",CONCATENATE("[/LIST]",IF(ISBLANK(Таблица1[[#This Row],[Подраздел]]),"","[/SPOILER]"),IF(AND(NOT(EXACT(Таблица1[[#This Row],[Раздел]],G1140)),$D$12),"[/SPOILER]",)))))</f>
        <v>[*][B][COLOR=Silver][FRW][/COLOR][/B] [URL=http://promebelclub.ru/forum/showthread.php?p=808&amp;postcount=8]Холодильник [/URL]</v>
      </c>
      <c r="L1139" s="33">
        <f>LEN(Таблица1[[#This Row],[Код]])</f>
        <v>123</v>
      </c>
    </row>
    <row r="1140" spans="1:12" s="26" customFormat="1" x14ac:dyDescent="0.25">
      <c r="A1140" s="18" t="str">
        <f>IF(OR(AND(Таблица1[[#This Row],[ID сообщения]]=B1139,Таблица1[[#This Row],[№ в теме]]=C1139),AND(NOT(Таблица1[[#This Row],[ID сообщения]]=B1139),NOT(Таблица1[[#This Row],[№ в теме]]=C1139))),"",FALSE)</f>
        <v/>
      </c>
      <c r="B1140" s="30">
        <f>1*MID(Таблица1[[#This Row],[Ссылка]],FIND("=",Таблица1[[#This Row],[Ссылка]])+1,FIND("&amp;",Таблица1[[#This Row],[Ссылка]])-FIND("=",Таблица1[[#This Row],[Ссылка]])-1)</f>
        <v>220490</v>
      </c>
      <c r="C1140" s="30">
        <f>1*MID(Таблица1[[#This Row],[Ссылка]],FIND("&amp;",Таблица1[[#This Row],[Ссылка]])+11,LEN(Таблица1[[#This Row],[Ссылка]])-FIND("&amp;",Таблица1[[#This Row],[Ссылка]])+10)</f>
        <v>565</v>
      </c>
      <c r="D1140" s="52" t="s">
        <v>283</v>
      </c>
      <c r="E1140" s="33" t="s">
        <v>1845</v>
      </c>
      <c r="F1140" s="46" t="s">
        <v>1093</v>
      </c>
      <c r="G1140" s="33" t="s">
        <v>82</v>
      </c>
      <c r="H1140" s="44" t="s">
        <v>70</v>
      </c>
      <c r="I1140" s="45" t="s">
        <v>1065</v>
      </c>
      <c r="J1140" s="23" t="s">
        <v>1065</v>
      </c>
      <c r="K11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Row],[Раздел]],G1139)),$D$12),CONCATENATE("[SPOILER=",Таблица1[[#This Row],[Раздел]],"]"),""),IF(EXACT(Таблица1[[#This Row],[Подраздел]],H1139),"",CONCATENATE(IF(ISBLANK(Таблица1[[#This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Row],[Подраздел]],H1141),"",CONCATENATE("[/LIST]",IF(ISBLANK(Таблица1[[#This Row],[Подраздел]]),"","[/SPOILER]"),IF(AND(NOT(EXACT(Таблица1[[#This Row],[Раздел]],G1141)),$D$12),"[/SPOILER]",)))))</f>
        <v>[*][B][COLOR=Silver][FRW][/COLOR][/B] [URL=http://promebelclub.ru/forum/showthread.php?p=220490&amp;postcount=565]Холодильник Gorenje 2000х600х600 [/URL]</v>
      </c>
      <c r="L1140" s="33">
        <f>LEN(Таблица1[[#This Row],[Код]])</f>
        <v>149</v>
      </c>
    </row>
    <row r="1141" spans="1:12" s="26" customFormat="1" x14ac:dyDescent="0.25">
      <c r="A1141" s="18" t="str">
        <f>IF(OR(AND(Таблица1[[#This Row],[ID сообщения]]=B1140,Таблица1[[#This Row],[№ в теме]]=C1140),AND(NOT(Таблица1[[#This Row],[ID сообщения]]=B1140),NOT(Таблица1[[#This Row],[№ в теме]]=C1140))),"",FALSE)</f>
        <v/>
      </c>
      <c r="B1141" s="30">
        <f>1*MID(Таблица1[[#This Row],[Ссылка]],FIND("=",Таблица1[[#This Row],[Ссылка]])+1,FIND("&amp;",Таблица1[[#This Row],[Ссылка]])-FIND("=",Таблица1[[#This Row],[Ссылка]])-1)</f>
        <v>27347</v>
      </c>
      <c r="C1141" s="30">
        <f>1*MID(Таблица1[[#This Row],[Ссылка]],FIND("&amp;",Таблица1[[#This Row],[Ссылка]])+11,LEN(Таблица1[[#This Row],[Ссылка]])-FIND("&amp;",Таблица1[[#This Row],[Ссылка]])+10)</f>
        <v>133</v>
      </c>
      <c r="D1141" s="52" t="s">
        <v>868</v>
      </c>
      <c r="E1141" s="33" t="s">
        <v>1846</v>
      </c>
      <c r="F1141" s="46" t="s">
        <v>1093</v>
      </c>
      <c r="G1141" s="33" t="s">
        <v>82</v>
      </c>
      <c r="H1141" s="33" t="s">
        <v>70</v>
      </c>
      <c r="I1141" s="45" t="s">
        <v>1065</v>
      </c>
      <c r="J1141" s="23" t="s">
        <v>1065</v>
      </c>
      <c r="K11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Row],[Раздел]],G1140)),$D$12),CONCATENATE("[SPOILER=",Таблица1[[#This Row],[Раздел]],"]"),""),IF(EXACT(Таблица1[[#This Row],[Подраздел]],H1140),"",CONCATENATE(IF(ISBLANK(Таблица1[[#This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Row],[Подраздел]],H1142),"",CONCATENATE("[/LIST]",IF(ISBLANK(Таблица1[[#This Row],[Подраздел]]),"","[/SPOILER]"),IF(AND(NOT(EXACT(Таблица1[[#This Row],[Раздел]],G1142)),$D$12),"[/SPOILER]",)))))</f>
        <v>[*][B][COLOR=Silver][FRW][/COLOR][/B] [URL=http://promebelclub.ru/forum/showthread.php?p=27347&amp;postcount=133]Холодильник Gorenje NRK 2000 P2 [/URL]</v>
      </c>
      <c r="L1141" s="33">
        <f>LEN(Таблица1[[#This Row],[Код]])</f>
        <v>147</v>
      </c>
    </row>
    <row r="1142" spans="1:12" s="26" customFormat="1" x14ac:dyDescent="0.25">
      <c r="A1142" s="18" t="str">
        <f>IF(OR(AND(Таблица1[[#This Row],[ID сообщения]]=B1141,Таблица1[[#This Row],[№ в теме]]=C1141),AND(NOT(Таблица1[[#This Row],[ID сообщения]]=B1141),NOT(Таблица1[[#This Row],[№ в теме]]=C1141))),"",FALSE)</f>
        <v/>
      </c>
      <c r="B1142" s="30">
        <f>1*MID(Таблица1[[#This Row],[Ссылка]],FIND("=",Таблица1[[#This Row],[Ссылка]])+1,FIND("&amp;",Таблица1[[#This Row],[Ссылка]])-FIND("=",Таблица1[[#This Row],[Ссылка]])-1)</f>
        <v>35444</v>
      </c>
      <c r="C1142" s="30">
        <f>1*MID(Таблица1[[#This Row],[Ссылка]],FIND("&amp;",Таблица1[[#This Row],[Ссылка]])+11,LEN(Таблица1[[#This Row],[Ссылка]])-FIND("&amp;",Таблица1[[#This Row],[Ссылка]])+10)</f>
        <v>160</v>
      </c>
      <c r="D1142" s="52" t="s">
        <v>479</v>
      </c>
      <c r="E1142" s="33" t="s">
        <v>480</v>
      </c>
      <c r="F1142" s="46"/>
      <c r="G1142" s="33" t="s">
        <v>82</v>
      </c>
      <c r="H1142" s="33" t="s">
        <v>70</v>
      </c>
      <c r="I1142" s="45" t="s">
        <v>1065</v>
      </c>
      <c r="J1142" s="23" t="s">
        <v>1065</v>
      </c>
      <c r="K11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Row],[Раздел]],G1141)),$D$12),CONCATENATE("[SPOILER=",Таблица1[[#This Row],[Раздел]],"]"),""),IF(EXACT(Таблица1[[#This Row],[Подраздел]],H1141),"",CONCATENATE(IF(ISBLANK(Таблица1[[#This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Row],[Подраздел]],H1143),"",CONCATENATE("[/LIST]",IF(ISBLANK(Таблица1[[#This Row],[Подраздел]]),"","[/SPOILER]"),IF(AND(NOT(EXACT(Таблица1[[#This Row],[Раздел]],G1143)),$D$12),"[/SPOILER]",)))))</f>
        <v>[*][URL=http://promebelclub.ru/forum/showthread.php?p=35444&amp;postcount=160]Холодильник Sharp SJ-641NBE[/URL][/LIST][/SPOILER]</v>
      </c>
      <c r="L1142" s="33">
        <f>LEN(Таблица1[[#This Row],[Код]])</f>
        <v>124</v>
      </c>
    </row>
    <row r="1143" spans="1:12" s="26" customFormat="1" x14ac:dyDescent="0.25">
      <c r="A1143" s="63" t="str">
        <f>IF(OR(AND(Таблица1[[#This Row],[ID сообщения]]=B1142,Таблица1[[#This Row],[№ в теме]]=C1142),AND(NOT(Таблица1[[#This Row],[ID сообщения]]=B1142),NOT(Таблица1[[#This Row],[№ в теме]]=C1142))),"",FALSE)</f>
        <v/>
      </c>
      <c r="B1143" s="33">
        <f>1*MID(Таблица1[[#This Row],[Ссылка]],FIND("=",Таблица1[[#This Row],[Ссылка]])+1,FIND("&amp;",Таблица1[[#This Row],[Ссылка]])-FIND("=",Таблица1[[#This Row],[Ссылка]])-1)</f>
        <v>325391</v>
      </c>
      <c r="C1143" s="33">
        <f>1*MID(Таблица1[[#This Row],[Ссылка]],FIND("&amp;",Таблица1[[#This Row],[Ссылка]])+11,LEN(Таблица1[[#This Row],[Ссылка]])-FIND("&amp;",Таблица1[[#This Row],[Ссылка]])+10)</f>
        <v>868</v>
      </c>
      <c r="D1143" s="53" t="s">
        <v>168</v>
      </c>
      <c r="E1143" s="33" t="s">
        <v>1847</v>
      </c>
      <c r="F1143" s="46" t="s">
        <v>1095</v>
      </c>
      <c r="G1143" s="47" t="s">
        <v>82</v>
      </c>
      <c r="H1143" s="33" t="s">
        <v>68</v>
      </c>
      <c r="I1143" s="45" t="s">
        <v>1065</v>
      </c>
      <c r="J1143" s="23" t="s">
        <v>1065</v>
      </c>
      <c r="K11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Row],[Раздел]],G1142)),$D$12),CONCATENATE("[SPOILER=",Таблица1[[#This Row],[Раздел]],"]"),""),IF(EXACT(Таблица1[[#This Row],[Подраздел]],H1142),"",CONCATENATE(IF(ISBLANK(Таблица1[[#This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Row],[Подраздел]],H1144),"",CONCATENATE("[/LIST]",IF(ISBLANK(Таблица1[[#This Row],[Подраздел]]),"","[/SPOILER]"),IF(AND(NOT(EXACT(Таблица1[[#This Row],[Раздел]],G1144)),$D$12),"[/SPOILER]",)))))</f>
        <v>[SPOILER=Выдвижные блоки с розетками и заглушки кабель-каналов][LIST][*][B][COLOR=Gray][F3D][/COLOR][/B] [URL=http://promebelclub.ru/forum/showthread.php?p=325391&amp;postcount=868]Выдвижной блок с розетками AE-BPW3.60-80 [/URL]</v>
      </c>
      <c r="L1143" s="33">
        <f>LEN(Таблица1[[#This Row],[Код]])</f>
        <v>224</v>
      </c>
    </row>
    <row r="1144" spans="1:12" s="26" customFormat="1" x14ac:dyDescent="0.25">
      <c r="A1144" s="73" t="str">
        <f>IF(OR(AND(Таблица1[[#This Row],[ID сообщения]]=B1143,Таблица1[[#This Row],[№ в теме]]=C1143),AND(NOT(Таблица1[[#This Row],[ID сообщения]]=B1143),NOT(Таблица1[[#This Row],[№ в теме]]=C1143))),"",FALSE)</f>
        <v/>
      </c>
      <c r="B1144" s="33">
        <f>1*MID(Таблица1[[#This Row],[Ссылка]],FIND("=",Таблица1[[#This Row],[Ссылка]])+1,FIND("&amp;",Таблица1[[#This Row],[Ссылка]])-FIND("=",Таблица1[[#This Row],[Ссылка]])-1)</f>
        <v>281884</v>
      </c>
      <c r="C1144" s="33">
        <f>1*MID(Таблица1[[#This Row],[Ссылка]],FIND("&amp;",Таблица1[[#This Row],[Ссылка]])+11,LEN(Таблица1[[#This Row],[Ссылка]])-FIND("&amp;",Таблица1[[#This Row],[Ссылка]])+10)</f>
        <v>710</v>
      </c>
      <c r="D1144" s="53" t="s">
        <v>610</v>
      </c>
      <c r="E1144" s="33" t="s">
        <v>611</v>
      </c>
      <c r="F1144" s="46"/>
      <c r="G1144" s="33" t="s">
        <v>82</v>
      </c>
      <c r="H1144" s="44" t="s">
        <v>68</v>
      </c>
      <c r="I1144" s="45" t="s">
        <v>1065</v>
      </c>
      <c r="J1144" s="23" t="s">
        <v>1065</v>
      </c>
      <c r="K11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Row],[Раздел]],G1143)),$D$12),CONCATENATE("[SPOILER=",Таблица1[[#This Row],[Раздел]],"]"),""),IF(EXACT(Таблица1[[#This Row],[Подраздел]],H1143),"",CONCATENATE(IF(ISBLANK(Таблица1[[#This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Row],[Подраздел]],H1145),"",CONCATENATE("[/LIST]",IF(ISBLANK(Таблица1[[#This Row],[Подраздел]]),"","[/SPOILER]"),IF(AND(NOT(EXACT(Таблица1[[#This Row],[Раздел]],G1145)),$D$12),"[/SPOILER]",)))))</f>
        <v>[*][URL=http://promebelclub.ru/forum/showthread.php?p=281884&amp;postcount=710]Выдвижной удлинитель[/URL]</v>
      </c>
      <c r="L1144" s="33">
        <f>LEN(Таблица1[[#This Row],[Код]])</f>
        <v>101</v>
      </c>
    </row>
    <row r="1145" spans="1:12" s="26" customFormat="1" x14ac:dyDescent="0.25">
      <c r="A1145" s="18" t="str">
        <f>IF(OR(AND(Таблица1[[#This Row],[ID сообщения]]=B1143,Таблица1[[#This Row],[№ в теме]]=C1143),AND(NOT(Таблица1[[#This Row],[ID сообщения]]=B1143),NOT(Таблица1[[#This Row],[№ в теме]]=C1143))),"",FALSE)</f>
        <v/>
      </c>
      <c r="B1145" s="30">
        <f>1*MID(Таблица1[[#This Row],[Ссылка]],FIND("=",Таблица1[[#This Row],[Ссылка]])+1,FIND("&amp;",Таблица1[[#This Row],[Ссылка]])-FIND("=",Таблица1[[#This Row],[Ссылка]])-1)</f>
        <v>140634</v>
      </c>
      <c r="C1145" s="30">
        <f>1*MID(Таблица1[[#This Row],[Ссылка]],FIND("&amp;",Таблица1[[#This Row],[Ссылка]])+11,LEN(Таблица1[[#This Row],[Ссылка]])-FIND("&amp;",Таблица1[[#This Row],[Ссылка]])+10)</f>
        <v>387</v>
      </c>
      <c r="D1145" s="55" t="s">
        <v>973</v>
      </c>
      <c r="E1145" s="33" t="s">
        <v>1801</v>
      </c>
      <c r="F1145" s="46" t="s">
        <v>1096</v>
      </c>
      <c r="G1145" s="33" t="s">
        <v>82</v>
      </c>
      <c r="H1145" s="33" t="s">
        <v>68</v>
      </c>
      <c r="I1145" s="45" t="s">
        <v>1065</v>
      </c>
      <c r="J1145" s="23" t="s">
        <v>1065</v>
      </c>
      <c r="K11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Row],[Раздел]],G1144)),$D$12),CONCATENATE("[SPOILER=",Таблица1[[#This Row],[Раздел]],"]"),""),IF(EXACT(Таблица1[[#This Row],[Подраздел]],H1144),"",CONCATENATE(IF(ISBLANK(Таблица1[[#This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Row],[Подраздел]],H1146),"",CONCATENATE("[/LIST]",IF(ISBLANK(Таблица1[[#This Row],[Подраздел]]),"","[/SPOILER]"),IF(AND(NOT(EXACT(Таблица1[[#This Row],[Раздел]],G1146)),$D$12),"[/SPOILER]",)))))</f>
        <v>[*][B][COLOR=DeepSkyBlue][FR3D][/COLOR][/B] [URL=http://promebelclub.ru/forum/showthread.php?p=140634&amp;postcount=387]Заглушка кабель-канала [/URL]</v>
      </c>
      <c r="L1145" s="33">
        <f>LEN(Таблица1[[#This Row],[Код]])</f>
        <v>145</v>
      </c>
    </row>
    <row r="1146" spans="1:12" s="26" customFormat="1" x14ac:dyDescent="0.25">
      <c r="A1146" s="18" t="str">
        <f>IF(OR(AND(Таблица1[[#This Row],[ID сообщения]]=B1145,Таблица1[[#This Row],[№ в теме]]=C1145),AND(NOT(Таблица1[[#This Row],[ID сообщения]]=B1145),NOT(Таблица1[[#This Row],[№ в теме]]=C1145))),"",FALSE)</f>
        <v/>
      </c>
      <c r="B1146" s="30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1146" s="30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1146" s="52" t="s">
        <v>769</v>
      </c>
      <c r="E1146" s="33" t="s">
        <v>1801</v>
      </c>
      <c r="F1146" s="46" t="s">
        <v>1093</v>
      </c>
      <c r="G1146" s="33" t="s">
        <v>82</v>
      </c>
      <c r="H1146" s="33" t="s">
        <v>68</v>
      </c>
      <c r="I1146" s="45" t="s">
        <v>1065</v>
      </c>
      <c r="J1146" s="46" t="s">
        <v>471</v>
      </c>
      <c r="K11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Row],[Раздел]],G1145)),$D$12),CONCATENATE("[SPOILER=",Таблица1[[#This Row],[Раздел]],"]"),""),IF(EXACT(Таблица1[[#This Row],[Подраздел]],H1145),"",CONCATENATE(IF(ISBLANK(Таблица1[[#This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Row],[Подраздел]],H1147),"",CONCATENATE("[/LIST]",IF(ISBLANK(Таблица1[[#This Row],[Подраздел]]),"","[/SPOILER]"),IF(AND(NOT(EXACT(Таблица1[[#This Row],[Раздел]],G1147)),$D$12),"[/SPOILER]",)))))</f>
        <v>[*][B][COLOR=Silver][FRW][/COLOR][/B] [URL=http://promebelclub.ru/forum/showthread.php?p=3874&amp;postcount=17]Заглушка кабель-канала [/URL]</v>
      </c>
      <c r="L1146" s="33">
        <f>LEN(Таблица1[[#This Row],[Код]])</f>
        <v>136</v>
      </c>
    </row>
    <row r="1147" spans="1:12" s="26" customFormat="1" x14ac:dyDescent="0.25">
      <c r="A1147" s="18" t="str">
        <f>IF(OR(AND(Таблица1[[#This Row],[ID сообщения]]=B1146,Таблица1[[#This Row],[№ в теме]]=C1146),AND(NOT(Таблица1[[#This Row],[ID сообщения]]=B1146),NOT(Таблица1[[#This Row],[№ в теме]]=C1146))),"",FALSE)</f>
        <v/>
      </c>
      <c r="B1147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1147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1147" s="52" t="s">
        <v>793</v>
      </c>
      <c r="E1147" s="33" t="s">
        <v>1801</v>
      </c>
      <c r="F1147" s="46" t="s">
        <v>1093</v>
      </c>
      <c r="G1147" s="33" t="s">
        <v>82</v>
      </c>
      <c r="H1147" s="33" t="s">
        <v>68</v>
      </c>
      <c r="I1147" s="45" t="s">
        <v>1065</v>
      </c>
      <c r="J1147" s="46" t="s">
        <v>471</v>
      </c>
      <c r="K11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Row],[Раздел]],G1146)),$D$12),CONCATENATE("[SPOILER=",Таблица1[[#This Row],[Раздел]],"]"),""),IF(EXACT(Таблица1[[#This Row],[Подраздел]],H1146),"",CONCATENATE(IF(ISBLANK(Таблица1[[#This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Row],[Подраздел]],H1148),"",CONCATENATE("[/LIST]",IF(ISBLANK(Таблица1[[#This Row],[Подраздел]]),"","[/SPOILER]"),IF(AND(NOT(EXACT(Таблица1[[#This Row],[Раздел]],G1148)),$D$12),"[/SPOILER]",)))))</f>
        <v>[*][B][COLOR=Silver][FRW][/COLOR][/B] [URL=http://promebelclub.ru/forum/showthread.php?p=7828&amp;postcount=46]Заглушка кабель-канала [/URL]</v>
      </c>
      <c r="L1147" s="33">
        <f>LEN(Таблица1[[#This Row],[Код]])</f>
        <v>136</v>
      </c>
    </row>
    <row r="1148" spans="1:12" s="26" customFormat="1" x14ac:dyDescent="0.25">
      <c r="A1148" s="18" t="str">
        <f>IF(OR(AND(Таблица1[[#This Row],[ID сообщения]]=B1147,Таблица1[[#This Row],[№ в теме]]=C1147),AND(NOT(Таблица1[[#This Row],[ID сообщения]]=B1147),NOT(Таблица1[[#This Row],[№ в теме]]=C1147))),"",FALSE)</f>
        <v/>
      </c>
      <c r="B1148" s="30">
        <f>1*MID(Таблица1[[#This Row],[Ссылка]],FIND("=",Таблица1[[#This Row],[Ссылка]])+1,FIND("&amp;",Таблица1[[#This Row],[Ссылка]])-FIND("=",Таблица1[[#This Row],[Ссылка]])-1)</f>
        <v>10650</v>
      </c>
      <c r="C1148" s="30">
        <f>1*MID(Таблица1[[#This Row],[Ссылка]],FIND("&amp;",Таблица1[[#This Row],[Ссылка]])+11,LEN(Таблица1[[#This Row],[Ссылка]])-FIND("&amp;",Таблица1[[#This Row],[Ссылка]])+10)</f>
        <v>60</v>
      </c>
      <c r="D1148" s="52" t="s">
        <v>806</v>
      </c>
      <c r="E1148" s="33" t="s">
        <v>1801</v>
      </c>
      <c r="F1148" s="46" t="s">
        <v>1093</v>
      </c>
      <c r="G1148" s="33" t="s">
        <v>82</v>
      </c>
      <c r="H1148" s="33" t="s">
        <v>68</v>
      </c>
      <c r="I1148" s="45" t="s">
        <v>1065</v>
      </c>
      <c r="J1148" s="46" t="s">
        <v>471</v>
      </c>
      <c r="K11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Row],[Раздел]],G1147)),$D$12),CONCATENATE("[SPOILER=",Таблица1[[#This Row],[Раздел]],"]"),""),IF(EXACT(Таблица1[[#This Row],[Подраздел]],H1147),"",CONCATENATE(IF(ISBLANK(Таблица1[[#This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Row],[Подраздел]],H1149),"",CONCATENATE("[/LIST]",IF(ISBLANK(Таблица1[[#This Row],[Подраздел]]),"","[/SPOILER]"),IF(AND(NOT(EXACT(Таблица1[[#This Row],[Раздел]],G1149)),$D$12),"[/SPOILER]",)))))</f>
        <v>[*][B][COLOR=Silver][FRW][/COLOR][/B] [URL=http://promebelclub.ru/forum/showthread.php?p=10650&amp;postcount=60]Заглушка кабель-канала [/URL]</v>
      </c>
      <c r="L1148" s="33">
        <f>LEN(Таблица1[[#This Row],[Код]])</f>
        <v>137</v>
      </c>
    </row>
    <row r="1149" spans="1:12" s="26" customFormat="1" x14ac:dyDescent="0.25">
      <c r="A1149" s="18" t="str">
        <f>IF(OR(AND(Таблица1[[#This Row],[ID сообщения]]=B1148,Таблица1[[#This Row],[№ в теме]]=C1148),AND(NOT(Таблица1[[#This Row],[ID сообщения]]=B1148),NOT(Таблица1[[#This Row],[№ в теме]]=C1148))),"",FALSE)</f>
        <v/>
      </c>
      <c r="B1149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1149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1149" s="52" t="s">
        <v>777</v>
      </c>
      <c r="E1149" s="33" t="s">
        <v>1801</v>
      </c>
      <c r="F1149" s="46" t="s">
        <v>1094</v>
      </c>
      <c r="G1149" s="33" t="s">
        <v>82</v>
      </c>
      <c r="H1149" s="44" t="s">
        <v>68</v>
      </c>
      <c r="I1149" s="45" t="s">
        <v>1065</v>
      </c>
      <c r="J1149" s="23" t="s">
        <v>1065</v>
      </c>
      <c r="K11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Row],[Раздел]],G1148)),$D$12),CONCATENATE("[SPOILER=",Таблица1[[#This Row],[Раздел]],"]"),""),IF(EXACT(Таблица1[[#This Row],[Подраздел]],H1148),"",CONCATENATE(IF(ISBLANK(Таблица1[[#This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Row],[Подраздел]],H1150),"",CONCATENATE("[/LIST]",IF(ISBLANK(Таблица1[[#This Row],[Подраздел]]),"","[/SPOILER]"),IF(AND(NOT(EXACT(Таблица1[[#This Row],[Раздел]],G1150)),$D$12),"[/SPOILER]",)))))</f>
        <v>[*][B][COLOR=Black][LDW][/COLOR][/B] [URL=http://promebelclub.ru/forum/showthread.php?p=4542&amp;postcount=27]Заглушка кабель-канала [/URL]</v>
      </c>
      <c r="L1149" s="33">
        <f>LEN(Таблица1[[#This Row],[Код]])</f>
        <v>135</v>
      </c>
    </row>
    <row r="1150" spans="1:12" s="26" customFormat="1" x14ac:dyDescent="0.25">
      <c r="A1150" s="73" t="str">
        <f>IF(OR(AND(Таблица1[[#This Row],[ID сообщения]]=B1149,Таблица1[[#This Row],[№ в теме]]=C1149),AND(NOT(Таблица1[[#This Row],[ID сообщения]]=B1149),NOT(Таблица1[[#This Row],[№ в теме]]=C1149))),"",FALSE)</f>
        <v/>
      </c>
      <c r="B1150" s="33">
        <f>1*MID(Таблица1[[#This Row],[Ссылка]],FIND("=",Таблица1[[#This Row],[Ссылка]])+1,FIND("&amp;",Таблица1[[#This Row],[Ссылка]])-FIND("=",Таблица1[[#This Row],[Ссылка]])-1)</f>
        <v>314194</v>
      </c>
      <c r="C1150" s="33">
        <f>1*MID(Таблица1[[#This Row],[Ссылка]],FIND("&amp;",Таблица1[[#This Row],[Ссылка]])+11,LEN(Таблица1[[#This Row],[Ссылка]])-FIND("&amp;",Таблица1[[#This Row],[Ссылка]])+10)</f>
        <v>837</v>
      </c>
      <c r="D1150" s="53" t="s">
        <v>148</v>
      </c>
      <c r="E1150" s="33" t="s">
        <v>1802</v>
      </c>
      <c r="F1150" s="46" t="s">
        <v>1095</v>
      </c>
      <c r="G1150" s="47" t="s">
        <v>82</v>
      </c>
      <c r="H1150" s="33" t="s">
        <v>68</v>
      </c>
      <c r="I1150" s="45" t="s">
        <v>1065</v>
      </c>
      <c r="J1150" s="23" t="s">
        <v>1065</v>
      </c>
      <c r="K11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Row],[Раздел]],G1149)),$D$12),CONCATENATE("[SPOILER=",Таблица1[[#This Row],[Раздел]],"]"),""),IF(EXACT(Таблица1[[#This Row],[Подраздел]],H1149),"",CONCATENATE(IF(ISBLANK(Таблица1[[#This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Row],[Подраздел]],H1151),"",CONCATENATE("[/LIST]",IF(ISBLANK(Таблица1[[#This Row],[Подраздел]]),"","[/SPOILER]"),IF(AND(NOT(EXACT(Таблица1[[#This Row],[Раздел]],G1151)),$D$12),"[/SPOILER]",)))))</f>
        <v>[*][B][COLOR=Gray][F3D][/COLOR][/B] [URL=http://promebelclub.ru/forum/showthread.php?p=314194&amp;postcount=837]Заглушка кабель-канала D60, D80, GTV [/URL][/LIST][/SPOILER]</v>
      </c>
      <c r="L1150" s="33">
        <f>LEN(Таблица1[[#This Row],[Код]])</f>
        <v>168</v>
      </c>
    </row>
    <row r="1151" spans="1:12" s="26" customFormat="1" x14ac:dyDescent="0.25">
      <c r="A1151" s="18" t="str">
        <f>IF(OR(AND(Таблица1[[#This Row],[ID сообщения]]=B1144,Таблица1[[#This Row],[№ в теме]]=C1144),AND(NOT(Таблица1[[#This Row],[ID сообщения]]=B1144),NOT(Таблица1[[#This Row],[№ в теме]]=C1144))),"",FALSE)</f>
        <v/>
      </c>
      <c r="B1151" s="30">
        <f>1*MID(Таблица1[[#This Row],[Ссылка]],FIND("=",Таблица1[[#This Row],[Ссылка]])+1,FIND("&amp;",Таблица1[[#This Row],[Ссылка]])-FIND("=",Таблица1[[#This Row],[Ссылка]])-1)</f>
        <v>9442</v>
      </c>
      <c r="C1151" s="30">
        <f>1*MID(Таблица1[[#This Row],[Ссылка]],FIND("&amp;",Таблица1[[#This Row],[Ссылка]])+11,LEN(Таблица1[[#This Row],[Ссылка]])-FIND("&amp;",Таблица1[[#This Row],[Ссылка]])+10)</f>
        <v>48</v>
      </c>
      <c r="D1151" s="52" t="s">
        <v>795</v>
      </c>
      <c r="E1151" s="33" t="s">
        <v>1848</v>
      </c>
      <c r="F1151" s="46" t="s">
        <v>1093</v>
      </c>
      <c r="G1151" s="33" t="s">
        <v>82</v>
      </c>
      <c r="H1151" s="33" t="s">
        <v>69</v>
      </c>
      <c r="I1151" s="45" t="s">
        <v>1065</v>
      </c>
      <c r="J1151" s="23" t="s">
        <v>1065</v>
      </c>
      <c r="K11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Row],[Раздел]],G1150)),$D$12),CONCATENATE("[SPOILER=",Таблица1[[#This Row],[Раздел]],"]"),""),IF(EXACT(Таблица1[[#This Row],[Подраздел]],H1150),"",CONCATENATE(IF(ISBLANK(Таблица1[[#This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Row],[Подраздел]],H1152),"",CONCATENATE("[/LIST]",IF(ISBLANK(Таблица1[[#This Row],[Подраздел]]),"","[/SPOILER]"),IF(AND(NOT(EXACT(Таблица1[[#This Row],[Раздел]],G1152)),$D$12),"[/SPOILER]",)))))</f>
        <v>[SPOILER=Компьютеры и оргтехника][LIST][*][B][COLOR=Silver][FRW][/COLOR][/B] [URL=http://promebelclub.ru/forum/showthread.php?p=9442&amp;postcount=48]Веб-камера на LCD-монитор [/URL]</v>
      </c>
      <c r="L1151" s="33">
        <f>LEN(Таблица1[[#This Row],[Код]])</f>
        <v>178</v>
      </c>
    </row>
    <row r="1152" spans="1:12" s="26" customFormat="1" x14ac:dyDescent="0.25">
      <c r="A1152" s="18" t="str">
        <f>IF(OR(AND(Таблица1[[#This Row],[ID сообщения]]=B1151,Таблица1[[#This Row],[№ в теме]]=C1151),AND(NOT(Таблица1[[#This Row],[ID сообщения]]=B1151),NOT(Таблица1[[#This Row],[№ в теме]]=C1151))),"",FALSE)</f>
        <v/>
      </c>
      <c r="B1152" s="30">
        <f>1*MID(Таблица1[[#This Row],[Ссылка]],FIND("=",Таблица1[[#This Row],[Ссылка]])+1,FIND("&amp;",Таблица1[[#This Row],[Ссылка]])-FIND("=",Таблица1[[#This Row],[Ссылка]])-1)</f>
        <v>296424</v>
      </c>
      <c r="C1152" s="30">
        <f>1*MID(Таблица1[[#This Row],[Ссылка]],FIND("&amp;",Таблица1[[#This Row],[Ссылка]])+11,LEN(Таблица1[[#This Row],[Ссылка]])-FIND("&amp;",Таблица1[[#This Row],[Ссылка]])+10)</f>
        <v>760</v>
      </c>
      <c r="D1152" s="52" t="s">
        <v>85</v>
      </c>
      <c r="E1152" s="33" t="s">
        <v>1849</v>
      </c>
      <c r="F1152" s="46" t="s">
        <v>1095</v>
      </c>
      <c r="G1152" s="47" t="s">
        <v>82</v>
      </c>
      <c r="H1152" s="33" t="s">
        <v>69</v>
      </c>
      <c r="I1152" s="45" t="s">
        <v>1065</v>
      </c>
      <c r="J1152" s="23" t="s">
        <v>1065</v>
      </c>
      <c r="K11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Row],[Раздел]],G1151)),$D$12),CONCATENATE("[SPOILER=",Таблица1[[#This Row],[Раздел]],"]"),""),IF(EXACT(Таблица1[[#This Row],[Подраздел]],H1151),"",CONCATENATE(IF(ISBLANK(Таблица1[[#This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Row],[Подраздел]],H1153),"",CONCATENATE("[/LIST]",IF(ISBLANK(Таблица1[[#This Row],[Подраздел]]),"","[/SPOILER]"),IF(AND(NOT(EXACT(Таблица1[[#This Row],[Раздел]],G1153)),$D$12),"[/SPOILER]",)))))</f>
        <v>[*][B][COLOR=Gray][F3D][/COLOR][/B] [URL=http://promebelclub.ru/forum/showthread.php?p=296424&amp;postcount=760]Клавиатура и мышь [/URL]</v>
      </c>
      <c r="L1152" s="33">
        <f>LEN(Таблица1[[#This Row],[Код]])</f>
        <v>132</v>
      </c>
    </row>
    <row r="1153" spans="1:12" s="26" customFormat="1" x14ac:dyDescent="0.25">
      <c r="A1153" s="18" t="str">
        <f>IF(OR(AND(Таблица1[[#This Row],[ID сообщения]]=B1152,Таблица1[[#This Row],[№ в теме]]=C1152),AND(NOT(Таблица1[[#This Row],[ID сообщения]]=B1152),NOT(Таблица1[[#This Row],[№ в теме]]=C1152))),"",FALSE)</f>
        <v/>
      </c>
      <c r="B1153" s="30">
        <f>1*MID(Таблица1[[#This Row],[Ссылка]],FIND("=",Таблица1[[#This Row],[Ссылка]])+1,FIND("&amp;",Таблица1[[#This Row],[Ссылка]])-FIND("=",Таблица1[[#This Row],[Ссылка]])-1)</f>
        <v>73260</v>
      </c>
      <c r="C1153" s="30">
        <f>1*MID(Таблица1[[#This Row],[Ссылка]],FIND("&amp;",Таблица1[[#This Row],[Ссылка]])+11,LEN(Таблица1[[#This Row],[Ссылка]])-FIND("&amp;",Таблица1[[#This Row],[Ссылка]])+10)</f>
        <v>266</v>
      </c>
      <c r="D1153" s="52" t="s">
        <v>449</v>
      </c>
      <c r="E1153" s="51" t="s">
        <v>1850</v>
      </c>
      <c r="F1153" s="46" t="s">
        <v>1093</v>
      </c>
      <c r="G1153" s="33" t="s">
        <v>82</v>
      </c>
      <c r="H1153" s="33" t="s">
        <v>69</v>
      </c>
      <c r="I1153" s="45" t="s">
        <v>1065</v>
      </c>
      <c r="J1153" s="46" t="s">
        <v>471</v>
      </c>
      <c r="K11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Row],[Раздел]],G1152)),$D$12),CONCATENATE("[SPOILER=",Таблица1[[#This Row],[Раздел]],"]"),""),IF(EXACT(Таблица1[[#This Row],[Подраздел]],H1152),"",CONCATENATE(IF(ISBLANK(Таблица1[[#This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Row],[Подраздел]],H1154),"",CONCATENATE("[/LIST]",IF(ISBLANK(Таблица1[[#This Row],[Подраздел]]),"","[/SPOILER]"),IF(AND(NOT(EXACT(Таблица1[[#This Row],[Раздел]],G1154)),$D$12),"[/SPOILER]",)))))</f>
        <v>[*][B][COLOR=Silver][FRW][/COLOR][/B] [URL=http://promebelclub.ru/forum/showthread.php?p=73260&amp;postcount=266]Клавиатура компьютерная [/URL]</v>
      </c>
      <c r="L1153" s="33">
        <f>LEN(Таблица1[[#This Row],[Код]])</f>
        <v>139</v>
      </c>
    </row>
    <row r="1154" spans="1:12" s="26" customFormat="1" x14ac:dyDescent="0.25">
      <c r="A1154" s="73" t="str">
        <f>IF(OR(AND(Таблица1[[#This Row],[ID сообщения]]=B1153,Таблица1[[#This Row],[№ в теме]]=C1153),AND(NOT(Таблица1[[#This Row],[ID сообщения]]=B1153),NOT(Таблица1[[#This Row],[№ в теме]]=C1153))),"",FALSE)</f>
        <v/>
      </c>
      <c r="B1154" s="33">
        <f>1*MID(Таблица1[[#This Row],[Ссылка]],FIND("=",Таблица1[[#This Row],[Ссылка]])+1,FIND("&amp;",Таблица1[[#This Row],[Ссылка]])-FIND("=",Таблица1[[#This Row],[Ссылка]])-1)</f>
        <v>324691</v>
      </c>
      <c r="C1154" s="33">
        <f>1*MID(Таблица1[[#This Row],[Ссылка]],FIND("&amp;",Таблица1[[#This Row],[Ссылка]])+11,LEN(Таблица1[[#This Row],[Ссылка]])-FIND("&amp;",Таблица1[[#This Row],[Ссылка]])+10)</f>
        <v>861</v>
      </c>
      <c r="D1154" s="53" t="s">
        <v>163</v>
      </c>
      <c r="E1154" s="33" t="s">
        <v>1851</v>
      </c>
      <c r="F1154" s="46" t="s">
        <v>1096</v>
      </c>
      <c r="G1154" s="47" t="s">
        <v>82</v>
      </c>
      <c r="H1154" s="33" t="s">
        <v>69</v>
      </c>
      <c r="I1154" s="45" t="s">
        <v>1065</v>
      </c>
      <c r="J1154" s="23" t="s">
        <v>1065</v>
      </c>
      <c r="K11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Row],[Раздел]],G1153)),$D$12),CONCATENATE("[SPOILER=",Таблица1[[#This Row],[Раздел]],"]"),""),IF(EXACT(Таблица1[[#This Row],[Подраздел]],H1153),"",CONCATENATE(IF(ISBLANK(Таблица1[[#This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Row],[Подраздел]],H1155),"",CONCATENATE("[/LIST]",IF(ISBLANK(Таблица1[[#This Row],[Подраздел]]),"","[/SPOILER]"),IF(AND(NOT(EXACT(Таблица1[[#This Row],[Раздел]],G1155)),$D$12),"[/SPOILER]",)))))</f>
        <v>[*][B][COLOR=DeepSkyBlue][FR3D][/COLOR][/B] [URL=http://promebelclub.ru/forum/showthread.php?p=324691&amp;postcount=861]Клавиатура с буквами [/URL]</v>
      </c>
      <c r="L1154" s="33">
        <f>LEN(Таблица1[[#This Row],[Код]])</f>
        <v>143</v>
      </c>
    </row>
    <row r="1155" spans="1:12" s="26" customFormat="1" x14ac:dyDescent="0.25">
      <c r="A1155" s="18" t="str">
        <f>IF(OR(AND(Таблица1[[#This Row],[ID сообщения]]=B1154,Таблица1[[#This Row],[№ в теме]]=C1154),AND(NOT(Таблица1[[#This Row],[ID сообщения]]=B1154),NOT(Таблица1[[#This Row],[№ в теме]]=C1154))),"",FALSE)</f>
        <v/>
      </c>
      <c r="B1155" s="30">
        <f>1*MID(Таблица1[[#This Row],[Ссылка]],FIND("=",Таблица1[[#This Row],[Ссылка]])+1,FIND("&amp;",Таблица1[[#This Row],[Ссылка]])-FIND("=",Таблица1[[#This Row],[Ссылка]])-1)</f>
        <v>60832</v>
      </c>
      <c r="C1155" s="30">
        <f>1*MID(Таблица1[[#This Row],[Ссылка]],FIND("&amp;",Таблица1[[#This Row],[Ссылка]])+11,LEN(Таблица1[[#This Row],[Ссылка]])-FIND("&amp;",Таблица1[[#This Row],[Ссылка]])+10)</f>
        <v>243</v>
      </c>
      <c r="D1155" s="52" t="s">
        <v>495</v>
      </c>
      <c r="E1155" s="33" t="s">
        <v>497</v>
      </c>
      <c r="F1155" s="46"/>
      <c r="G1155" s="33" t="s">
        <v>82</v>
      </c>
      <c r="H1155" s="33" t="s">
        <v>69</v>
      </c>
      <c r="I1155" s="45" t="s">
        <v>1065</v>
      </c>
      <c r="J1155" s="23" t="s">
        <v>1065</v>
      </c>
      <c r="K11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Row],[Раздел]],G1154)),$D$12),CONCATENATE("[SPOILER=",Таблица1[[#This Row],[Раздел]],"]"),""),IF(EXACT(Таблица1[[#This Row],[Подраздел]],H1154),"",CONCATENATE(IF(ISBLANK(Таблица1[[#This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Row],[Подраздел]],H1156),"",CONCATENATE("[/LIST]",IF(ISBLANK(Таблица1[[#This Row],[Подраздел]]),"","[/SPOILER]"),IF(AND(NOT(EXACT(Таблица1[[#This Row],[Раздел]],G1156)),$D$12),"[/SPOILER]",)))))</f>
        <v>[*][URL=http://promebelclub.ru/forum/showthread.php?p=60832&amp;postcount=243]Колонки[/URL]</v>
      </c>
      <c r="L1155" s="33">
        <f>LEN(Таблица1[[#This Row],[Код]])</f>
        <v>87</v>
      </c>
    </row>
    <row r="1156" spans="1:12" s="26" customFormat="1" x14ac:dyDescent="0.25">
      <c r="A1156" s="18" t="str">
        <f>IF(OR(AND(Таблица1[[#This Row],[ID сообщения]]=B1155,Таблица1[[#This Row],[№ в теме]]=C1155),AND(NOT(Таблица1[[#This Row],[ID сообщения]]=B1155),NOT(Таблица1[[#This Row],[№ в теме]]=C1155))),"",FALSE)</f>
        <v/>
      </c>
      <c r="B1156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1156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1156" s="52" t="s">
        <v>777</v>
      </c>
      <c r="E1156" s="33" t="s">
        <v>1852</v>
      </c>
      <c r="F1156" s="46" t="s">
        <v>1094</v>
      </c>
      <c r="G1156" s="47" t="s">
        <v>82</v>
      </c>
      <c r="H1156" s="33" t="s">
        <v>69</v>
      </c>
      <c r="I1156" s="45" t="s">
        <v>1065</v>
      </c>
      <c r="J1156" s="23" t="s">
        <v>1065</v>
      </c>
      <c r="K11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Row],[Раздел]],G1155)),$D$12),CONCATENATE("[SPOILER=",Таблица1[[#This Row],[Раздел]],"]"),""),IF(EXACT(Таблица1[[#This Row],[Подраздел]],H1155),"",CONCATENATE(IF(ISBLANK(Таблица1[[#This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Row],[Подраздел]],H1157),"",CONCATENATE("[/LIST]",IF(ISBLANK(Таблица1[[#This Row],[Подраздел]]),"","[/SPOILER]"),IF(AND(NOT(EXACT(Таблица1[[#This Row],[Раздел]],G1157)),$D$12),"[/SPOILER]",)))))</f>
        <v>[*][B][COLOR=Black][LDW][/COLOR][/B] [URL=http://promebelclub.ru/forum/showthread.php?p=4542&amp;postcount=27]Монитор 19'', принтер, кассовый аппарат [/URL]</v>
      </c>
      <c r="L1156" s="33">
        <f>LEN(Таблица1[[#This Row],[Код]])</f>
        <v>152</v>
      </c>
    </row>
    <row r="1157" spans="1:12" s="26" customFormat="1" x14ac:dyDescent="0.25">
      <c r="A1157" s="18" t="str">
        <f>IF(OR(AND(Таблица1[[#This Row],[ID сообщения]]=B1156,Таблица1[[#This Row],[№ в теме]]=C1156),AND(NOT(Таблица1[[#This Row],[ID сообщения]]=B1156),NOT(Таблица1[[#This Row],[№ в теме]]=C1156))),"",FALSE)</f>
        <v/>
      </c>
      <c r="B1157" s="30">
        <f>1*MID(Таблица1[[#This Row],[Ссылка]],FIND("=",Таблица1[[#This Row],[Ссылка]])+1,FIND("&amp;",Таблица1[[#This Row],[Ссылка]])-FIND("=",Таблица1[[#This Row],[Ссылка]])-1)</f>
        <v>220490</v>
      </c>
      <c r="C1157" s="30">
        <f>1*MID(Таблица1[[#This Row],[Ссылка]],FIND("&amp;",Таблица1[[#This Row],[Ссылка]])+11,LEN(Таблица1[[#This Row],[Ссылка]])-FIND("&amp;",Таблица1[[#This Row],[Ссылка]])+10)</f>
        <v>565</v>
      </c>
      <c r="D1157" s="52" t="s">
        <v>283</v>
      </c>
      <c r="E1157" s="33" t="s">
        <v>1853</v>
      </c>
      <c r="F1157" s="46" t="s">
        <v>1093</v>
      </c>
      <c r="G1157" s="33" t="s">
        <v>82</v>
      </c>
      <c r="H1157" s="44" t="s">
        <v>69</v>
      </c>
      <c r="I1157" s="45" t="s">
        <v>1065</v>
      </c>
      <c r="J1157" s="23" t="s">
        <v>1065</v>
      </c>
      <c r="K11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Row],[Раздел]],G1156)),$D$12),CONCATENATE("[SPOILER=",Таблица1[[#This Row],[Раздел]],"]"),""),IF(EXACT(Таблица1[[#This Row],[Подраздел]],H1156),"",CONCATENATE(IF(ISBLANK(Таблица1[[#This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Row],[Подраздел]],H1158),"",CONCATENATE("[/LIST]",IF(ISBLANK(Таблица1[[#This Row],[Подраздел]]),"","[/SPOILER]"),IF(AND(NOT(EXACT(Таблица1[[#This Row],[Раздел]],G1158)),$D$12),"[/SPOILER]",)))))</f>
        <v>[*][B][COLOR=Silver][FRW][/COLOR][/B] [URL=http://promebelclub.ru/forum/showthread.php?p=220490&amp;postcount=565]Монитор LCD [/URL]</v>
      </c>
      <c r="L1157" s="33">
        <f>LEN(Таблица1[[#This Row],[Код]])</f>
        <v>128</v>
      </c>
    </row>
    <row r="1158" spans="1:12" s="26" customFormat="1" x14ac:dyDescent="0.25">
      <c r="A1158" s="18" t="str">
        <f>IF(OR(AND(Таблица1[[#This Row],[ID сообщения]]=B1157,Таблица1[[#This Row],[№ в теме]]=C1157),AND(NOT(Таблица1[[#This Row],[ID сообщения]]=B1157),NOT(Таблица1[[#This Row],[№ в теме]]=C1157))),"",FALSE)</f>
        <v/>
      </c>
      <c r="B1158" s="30">
        <f>1*MID(Таблица1[[#This Row],[Ссылка]],FIND("=",Таблица1[[#This Row],[Ссылка]])+1,FIND("&amp;",Таблица1[[#This Row],[Ссылка]])-FIND("=",Таблица1[[#This Row],[Ссылка]])-1)</f>
        <v>11253</v>
      </c>
      <c r="C1158" s="30">
        <f>1*MID(Таблица1[[#This Row],[Ссылка]],FIND("&amp;",Таблица1[[#This Row],[Ссылка]])+11,LEN(Таблица1[[#This Row],[Ссылка]])-FIND("&amp;",Таблица1[[#This Row],[Ссылка]])+10)</f>
        <v>71</v>
      </c>
      <c r="D1158" s="52" t="s">
        <v>817</v>
      </c>
      <c r="E1158" s="33" t="s">
        <v>1854</v>
      </c>
      <c r="F1158" s="46" t="s">
        <v>1093</v>
      </c>
      <c r="G1158" s="33" t="s">
        <v>82</v>
      </c>
      <c r="H1158" s="44" t="s">
        <v>69</v>
      </c>
      <c r="I1158" s="45" t="s">
        <v>1065</v>
      </c>
      <c r="J1158" s="23" t="s">
        <v>1065</v>
      </c>
      <c r="K11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Row],[Раздел]],G1157)),$D$12),CONCATENATE("[SPOILER=",Таблица1[[#This Row],[Раздел]],"]"),""),IF(EXACT(Таблица1[[#This Row],[Подраздел]],H1157),"",CONCATENATE(IF(ISBLANK(Таблица1[[#This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Row],[Подраздел]],H1159),"",CONCATENATE("[/LIST]",IF(ISBLANK(Таблица1[[#This Row],[Подраздел]]),"","[/SPOILER]"),IF(AND(NOT(EXACT(Таблица1[[#This Row],[Раздел]],G1159)),$D$12),"[/SPOILER]",)))))</f>
        <v>[*][B][COLOR=Silver][FRW][/COLOR][/B] [URL=http://promebelclub.ru/forum/showthread.php?p=11253&amp;postcount=71]Монитор ЖК [/URL]</v>
      </c>
      <c r="L1158" s="33">
        <f>LEN(Таблица1[[#This Row],[Код]])</f>
        <v>125</v>
      </c>
    </row>
    <row r="1159" spans="1:12" s="26" customFormat="1" x14ac:dyDescent="0.25">
      <c r="A1159" s="73" t="str">
        <f>IF(OR(AND(Таблица1[[#This Row],[ID сообщения]]=B1158,Таблица1[[#This Row],[№ в теме]]=C1158),AND(NOT(Таблица1[[#This Row],[ID сообщения]]=B1158),NOT(Таблица1[[#This Row],[№ в теме]]=C1158))),"",FALSE)</f>
        <v/>
      </c>
      <c r="B1159" s="33">
        <f>1*MID(Таблица1[[#This Row],[Ссылка]],FIND("=",Таблица1[[#This Row],[Ссылка]])+1,FIND("&amp;",Таблица1[[#This Row],[Ссылка]])-FIND("=",Таблица1[[#This Row],[Ссылка]])-1)</f>
        <v>318834</v>
      </c>
      <c r="C1159" s="33">
        <f>1*MID(Таблица1[[#This Row],[Ссылка]],FIND("&amp;",Таблица1[[#This Row],[Ссылка]])+11,LEN(Таблица1[[#This Row],[Ссылка]])-FIND("&amp;",Таблица1[[#This Row],[Ссылка]])+10)</f>
        <v>847</v>
      </c>
      <c r="D1159" s="53" t="s">
        <v>156</v>
      </c>
      <c r="E1159" s="33" t="s">
        <v>1855</v>
      </c>
      <c r="F1159" s="46" t="s">
        <v>1096</v>
      </c>
      <c r="G1159" s="47" t="s">
        <v>82</v>
      </c>
      <c r="H1159" s="33" t="s">
        <v>69</v>
      </c>
      <c r="I1159" s="45" t="s">
        <v>1065</v>
      </c>
      <c r="J1159" s="23" t="s">
        <v>1065</v>
      </c>
      <c r="K11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Row],[Раздел]],G1158)),$D$12),CONCATENATE("[SPOILER=",Таблица1[[#This Row],[Раздел]],"]"),""),IF(EXACT(Таблица1[[#This Row],[Подраздел]],H1158),"",CONCATENATE(IF(ISBLANK(Таблица1[[#This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Row],[Подраздел]],H1160),"",CONCATENATE("[/LIST]",IF(ISBLANK(Таблица1[[#This Row],[Подраздел]]),"","[/SPOILER]"),IF(AND(NOT(EXACT(Таблица1[[#This Row],[Раздел]],G1160)),$D$12),"[/SPOILER]",)))))</f>
        <v>[*][B][COLOR=DeepSkyBlue][FR3D][/COLOR][/B] [URL=http://promebelclub.ru/forum/showthread.php?p=318834&amp;postcount=847]Монитор с изображенеим винды [/URL]</v>
      </c>
      <c r="L1159" s="33">
        <f>LEN(Таблица1[[#This Row],[Код]])</f>
        <v>151</v>
      </c>
    </row>
    <row r="1160" spans="1:12" s="26" customFormat="1" x14ac:dyDescent="0.25">
      <c r="A1160" s="18" t="str">
        <f>IF(OR(AND(Таблица1[[#This Row],[ID сообщения]]=B1159,Таблица1[[#This Row],[№ в теме]]=C1159),AND(NOT(Таблица1[[#This Row],[ID сообщения]]=B1159),NOT(Таблица1[[#This Row],[№ в теме]]=C1159))),"",FALSE)</f>
        <v/>
      </c>
      <c r="B1160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1160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1160" s="52" t="s">
        <v>793</v>
      </c>
      <c r="E1160" s="33" t="s">
        <v>1856</v>
      </c>
      <c r="F1160" s="46" t="s">
        <v>1093</v>
      </c>
      <c r="G1160" s="33" t="s">
        <v>82</v>
      </c>
      <c r="H1160" s="44" t="s">
        <v>69</v>
      </c>
      <c r="I1160" s="45" t="s">
        <v>1065</v>
      </c>
      <c r="J1160" s="46" t="s">
        <v>471</v>
      </c>
      <c r="K11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Row],[Раздел]],G1159)),$D$12),CONCATENATE("[SPOILER=",Таблица1[[#This Row],[Раздел]],"]"),""),IF(EXACT(Таблица1[[#This Row],[Подраздел]],H1159),"",CONCATENATE(IF(ISBLANK(Таблица1[[#This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Row],[Подраздел]],H1161),"",CONCATENATE("[/LIST]",IF(ISBLANK(Таблица1[[#This Row],[Подраздел]]),"","[/SPOILER]"),IF(AND(NOT(EXACT(Таблица1[[#This Row],[Раздел]],G1161)),$D$12),"[/SPOILER]",)))))</f>
        <v>[*][B][COLOR=Silver][FRW][/COLOR][/B] [URL=http://promebelclub.ru/forum/showthread.php?p=7828&amp;postcount=46]Монитор, принтер [/URL]</v>
      </c>
      <c r="L1160" s="33">
        <f>LEN(Таблица1[[#This Row],[Код]])</f>
        <v>130</v>
      </c>
    </row>
    <row r="1161" spans="1:12" s="26" customFormat="1" x14ac:dyDescent="0.25">
      <c r="A1161" s="18" t="str">
        <f>IF(OR(AND(Таблица1[[#This Row],[ID сообщения]]=B1160,Таблица1[[#This Row],[№ в теме]]=C1160),AND(NOT(Таблица1[[#This Row],[ID сообщения]]=B1160),NOT(Таблица1[[#This Row],[№ в теме]]=C1160))),"",FALSE)</f>
        <v/>
      </c>
      <c r="B1161" s="30">
        <f>1*MID(Таблица1[[#This Row],[Ссылка]],FIND("=",Таблица1[[#This Row],[Ссылка]])+1,FIND("&amp;",Таблица1[[#This Row],[Ссылка]])-FIND("=",Таблица1[[#This Row],[Ссылка]])-1)</f>
        <v>16516</v>
      </c>
      <c r="C1161" s="30">
        <f>1*MID(Таблица1[[#This Row],[Ссылка]],FIND("&amp;",Таблица1[[#This Row],[Ссылка]])+11,LEN(Таблица1[[#This Row],[Ссылка]])-FIND("&amp;",Таблица1[[#This Row],[Ссылка]])+10)</f>
        <v>95</v>
      </c>
      <c r="D1161" s="52" t="s">
        <v>839</v>
      </c>
      <c r="E1161" s="33" t="s">
        <v>1857</v>
      </c>
      <c r="F1161" s="46" t="s">
        <v>1093</v>
      </c>
      <c r="G1161" s="33" t="s">
        <v>82</v>
      </c>
      <c r="H1161" s="33" t="s">
        <v>69</v>
      </c>
      <c r="I1161" s="45" t="s">
        <v>1065</v>
      </c>
      <c r="J1161" s="23" t="s">
        <v>1065</v>
      </c>
      <c r="K11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Row],[Раздел]],G1160)),$D$12),CONCATENATE("[SPOILER=",Таблица1[[#This Row],[Раздел]],"]"),""),IF(EXACT(Таблица1[[#This Row],[Подраздел]],H1160),"",CONCATENATE(IF(ISBLANK(Таблица1[[#This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Row],[Подраздел]],H1162),"",CONCATENATE("[/LIST]",IF(ISBLANK(Таблица1[[#This Row],[Подраздел]]),"","[/SPOILER]"),IF(AND(NOT(EXACT(Таблица1[[#This Row],[Раздел]],G1162)),$D$12),"[/SPOILER]",)))))</f>
        <v>[*][B][COLOR=Silver][FRW][/COLOR][/B] [URL=http://promebelclub.ru/forum/showthread.php?p=16516&amp;postcount=95]Ноутбук Sony [/URL]</v>
      </c>
      <c r="L1161" s="33">
        <f>LEN(Таблица1[[#This Row],[Код]])</f>
        <v>127</v>
      </c>
    </row>
    <row r="1162" spans="1:12" s="26" customFormat="1" x14ac:dyDescent="0.25">
      <c r="A1162" s="18" t="str">
        <f>IF(OR(AND(Таблица1[[#This Row],[ID сообщения]]=B1161,Таблица1[[#This Row],[№ в теме]]=C1161),AND(NOT(Таблица1[[#This Row],[ID сообщения]]=B1161),NOT(Таблица1[[#This Row],[№ в теме]]=C1161))),"",FALSE)</f>
        <v/>
      </c>
      <c r="B1162" s="30">
        <f>1*MID(Таблица1[[#This Row],[Ссылка]],FIND("=",Таблица1[[#This Row],[Ссылка]])+1,FIND("&amp;",Таблица1[[#This Row],[Ссылка]])-FIND("=",Таблица1[[#This Row],[Ссылка]])-1)</f>
        <v>75142</v>
      </c>
      <c r="C1162" s="30">
        <f>1*MID(Таблица1[[#This Row],[Ссылка]],FIND("&amp;",Таблица1[[#This Row],[Ссылка]])+11,LEN(Таблица1[[#This Row],[Ссылка]])-FIND("&amp;",Таблица1[[#This Row],[Ссылка]])+10)</f>
        <v>270</v>
      </c>
      <c r="D1162" s="52" t="s">
        <v>451</v>
      </c>
      <c r="E1162" s="51" t="s">
        <v>1858</v>
      </c>
      <c r="F1162" s="46" t="s">
        <v>1093</v>
      </c>
      <c r="G1162" s="33" t="s">
        <v>82</v>
      </c>
      <c r="H1162" s="33" t="s">
        <v>69</v>
      </c>
      <c r="I1162" s="45" t="s">
        <v>1065</v>
      </c>
      <c r="J1162" s="23" t="s">
        <v>1065</v>
      </c>
      <c r="K11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Row],[Раздел]],G1161)),$D$12),CONCATENATE("[SPOILER=",Таблица1[[#This Row],[Раздел]],"]"),""),IF(EXACT(Таблица1[[#This Row],[Подраздел]],H1161),"",CONCATENATE(IF(ISBLANK(Таблица1[[#This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Row],[Подраздел]],H1163),"",CONCATENATE("[/LIST]",IF(ISBLANK(Таблица1[[#This Row],[Подраздел]]),"","[/SPOILER]"),IF(AND(NOT(EXACT(Таблица1[[#This Row],[Раздел]],G1163)),$D$12),"[/SPOILER]",)))))</f>
        <v>[*][B][COLOR=Silver][FRW][/COLOR][/B] [URL=http://promebelclub.ru/forum/showthread.php?p=75142&amp;postcount=270]Ноутбук Sony-vaio [/URL]</v>
      </c>
      <c r="L1162" s="33">
        <f>LEN(Таблица1[[#This Row],[Код]])</f>
        <v>133</v>
      </c>
    </row>
    <row r="1163" spans="1:12" s="26" customFormat="1" x14ac:dyDescent="0.25">
      <c r="A1163" s="18" t="str">
        <f>IF(OR(AND(Таблица1[[#This Row],[ID сообщения]]=B1162,Таблица1[[#This Row],[№ в теме]]=C1162),AND(NOT(Таблица1[[#This Row],[ID сообщения]]=B1162),NOT(Таблица1[[#This Row],[№ в теме]]=C1162))),"",FALSE)</f>
        <v/>
      </c>
      <c r="B1163" s="30">
        <f>1*MID(Таблица1[[#This Row],[Ссылка]],FIND("=",Таблица1[[#This Row],[Ссылка]])+1,FIND("&amp;",Таблица1[[#This Row],[Ссылка]])-FIND("=",Таблица1[[#This Row],[Ссылка]])-1)</f>
        <v>75138</v>
      </c>
      <c r="C1163" s="30">
        <f>1*MID(Таблица1[[#This Row],[Ссылка]],FIND("&amp;",Таблица1[[#This Row],[Ссылка]])+11,LEN(Таблица1[[#This Row],[Ссылка]])-FIND("&amp;",Таблица1[[#This Row],[Ссылка]])+10)</f>
        <v>269</v>
      </c>
      <c r="D1163" s="52" t="s">
        <v>450</v>
      </c>
      <c r="E1163" s="51" t="s">
        <v>1859</v>
      </c>
      <c r="F1163" s="46" t="s">
        <v>1093</v>
      </c>
      <c r="G1163" s="33" t="s">
        <v>82</v>
      </c>
      <c r="H1163" s="33" t="s">
        <v>69</v>
      </c>
      <c r="I1163" s="45" t="s">
        <v>1065</v>
      </c>
      <c r="J1163" s="23" t="s">
        <v>1065</v>
      </c>
      <c r="K11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Row],[Раздел]],G1162)),$D$12),CONCATENATE("[SPOILER=",Таблица1[[#This Row],[Раздел]],"]"),""),IF(EXACT(Таблица1[[#This Row],[Подраздел]],H1162),"",CONCATENATE(IF(ISBLANK(Таблица1[[#This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Row],[Подраздел]],H1164),"",CONCATENATE("[/LIST]",IF(ISBLANK(Таблица1[[#This Row],[Подраздел]]),"","[/SPOILER]"),IF(AND(NOT(EXACT(Таблица1[[#This Row],[Раздел]],G1164)),$D$12),"[/SPOILER]",)))))</f>
        <v>[*][B][COLOR=Silver][FRW][/COLOR][/B] [URL=http://promebelclub.ru/forum/showthread.php?p=75138&amp;postcount=269]Принтер HP-1010 [/URL]</v>
      </c>
      <c r="L1163" s="33">
        <f>LEN(Таблица1[[#This Row],[Код]])</f>
        <v>131</v>
      </c>
    </row>
    <row r="1164" spans="1:12" s="26" customFormat="1" x14ac:dyDescent="0.25">
      <c r="A1164" s="18" t="str">
        <f>IF(OR(AND(Таблица1[[#This Row],[ID сообщения]]=B1163,Таблица1[[#This Row],[№ в теме]]=C1163),AND(NOT(Таблица1[[#This Row],[ID сообщения]]=B1163),NOT(Таблица1[[#This Row],[№ в теме]]=C1163))),"",FALSE)</f>
        <v/>
      </c>
      <c r="B1164" s="30">
        <f>1*MID(Таблица1[[#This Row],[Ссылка]],FIND("=",Таблица1[[#This Row],[Ссылка]])+1,FIND("&amp;",Таблица1[[#This Row],[Ссылка]])-FIND("=",Таблица1[[#This Row],[Ссылка]])-1)</f>
        <v>60832</v>
      </c>
      <c r="C1164" s="30">
        <f>1*MID(Таблица1[[#This Row],[Ссылка]],FIND("&amp;",Таблица1[[#This Row],[Ссылка]])+11,LEN(Таблица1[[#This Row],[Ссылка]])-FIND("&amp;",Таблица1[[#This Row],[Ссылка]])+10)</f>
        <v>243</v>
      </c>
      <c r="D1164" s="52" t="s">
        <v>495</v>
      </c>
      <c r="E1164" s="33" t="s">
        <v>742</v>
      </c>
      <c r="F1164" s="46"/>
      <c r="G1164" s="33" t="s">
        <v>82</v>
      </c>
      <c r="H1164" s="33" t="s">
        <v>69</v>
      </c>
      <c r="I1164" s="45" t="s">
        <v>1065</v>
      </c>
      <c r="J1164" s="23" t="s">
        <v>1065</v>
      </c>
      <c r="K11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Row],[Раздел]],G1163)),$D$12),CONCATENATE("[SPOILER=",Таблица1[[#This Row],[Раздел]],"]"),""),IF(EXACT(Таблица1[[#This Row],[Подраздел]],H1163),"",CONCATENATE(IF(ISBLANK(Таблица1[[#This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Row],[Подраздел]],H1165),"",CONCATENATE("[/LIST]",IF(ISBLANK(Таблица1[[#This Row],[Подраздел]]),"","[/SPOILER]"),IF(AND(NOT(EXACT(Таблица1[[#This Row],[Раздел]],G1165)),$D$12),"[/SPOILER]",)))))</f>
        <v>[*][URL=http://promebelclub.ru/forum/showthread.php?p=60832&amp;postcount=243]Сабвуфер[/URL]</v>
      </c>
      <c r="L1164" s="33">
        <f>LEN(Таблица1[[#This Row],[Код]])</f>
        <v>88</v>
      </c>
    </row>
    <row r="1165" spans="1:12" s="26" customFormat="1" x14ac:dyDescent="0.25">
      <c r="A1165" s="73" t="str">
        <f>IF(OR(AND(Таблица1[[#This Row],[ID сообщения]]=B1164,Таблица1[[#This Row],[№ в теме]]=C1164),AND(NOT(Таблица1[[#This Row],[ID сообщения]]=B1164),NOT(Таблица1[[#This Row],[№ в теме]]=C1164))),"",FALSE)</f>
        <v/>
      </c>
      <c r="B1165" s="33">
        <f>1*MID(Таблица1[[#This Row],[Ссылка]],FIND("=",Таблица1[[#This Row],[Ссылка]])+1,FIND("&amp;",Таблица1[[#This Row],[Ссылка]])-FIND("=",Таблица1[[#This Row],[Ссылка]])-1)</f>
        <v>15181</v>
      </c>
      <c r="C1165" s="33">
        <f>1*MID(Таблица1[[#This Row],[Ссылка]],FIND("&amp;",Таблица1[[#This Row],[Ссылка]])+11,LEN(Таблица1[[#This Row],[Ссылка]])-FIND("&amp;",Таблица1[[#This Row],[Ссылка]])+10)</f>
        <v>88</v>
      </c>
      <c r="D1165" s="53" t="s">
        <v>833</v>
      </c>
      <c r="E1165" s="33" t="s">
        <v>1860</v>
      </c>
      <c r="F1165" s="46" t="s">
        <v>1094</v>
      </c>
      <c r="G1165" s="47" t="s">
        <v>82</v>
      </c>
      <c r="H1165" s="33" t="s">
        <v>69</v>
      </c>
      <c r="I1165" s="45" t="s">
        <v>1065</v>
      </c>
      <c r="J1165" s="23" t="s">
        <v>1065</v>
      </c>
      <c r="K11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Row],[Раздел]],G1164)),$D$12),CONCATENATE("[SPOILER=",Таблица1[[#This Row],[Раздел]],"]"),""),IF(EXACT(Таблица1[[#This Row],[Подраздел]],H1164),"",CONCATENATE(IF(ISBLANK(Таблица1[[#This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Row],[Подраздел]],H1166),"",CONCATENATE("[/LIST]",IF(ISBLANK(Таблица1[[#This Row],[Подраздел]]),"","[/SPOILER]"),IF(AND(NOT(EXACT(Таблица1[[#This Row],[Раздел]],G1166)),$D$12),"[/SPOILER]",)))))</f>
        <v>[*][B][COLOR=Black][LDW][/COLOR][/B] [URL=http://promebelclub.ru/forum/showthread.php?p=15181&amp;postcount=88]Системный блок [/URL][/LIST][/SPOILER]</v>
      </c>
      <c r="L1165" s="33">
        <f>LEN(Таблица1[[#This Row],[Код]])</f>
        <v>145</v>
      </c>
    </row>
    <row r="1166" spans="1:12" s="26" customFormat="1" x14ac:dyDescent="0.25">
      <c r="A1166" s="18" t="str">
        <f>IF(OR(AND(Таблица1[[#This Row],[ID сообщения]]=B1165,Таблица1[[#This Row],[№ в теме]]=C1165),AND(NOT(Таблица1[[#This Row],[ID сообщения]]=B1165),NOT(Таблица1[[#This Row],[№ в теме]]=C1165))),"",FALSE)</f>
        <v/>
      </c>
      <c r="B1166" s="30">
        <f>1*MID(Таблица1[[#This Row],[Ссылка]],FIND("=",Таблица1[[#This Row],[Ссылка]])+1,FIND("&amp;",Таблица1[[#This Row],[Ссылка]])-FIND("=",Таблица1[[#This Row],[Ссылка]])-1)</f>
        <v>124916</v>
      </c>
      <c r="C1166" s="30">
        <f>1*MID(Таблица1[[#This Row],[Ссылка]],FIND("&amp;",Таблица1[[#This Row],[Ссылка]])+11,LEN(Таблица1[[#This Row],[Ссылка]])-FIND("&amp;",Таблица1[[#This Row],[Ссылка]])+10)</f>
        <v>326</v>
      </c>
      <c r="D1166" s="52" t="s">
        <v>921</v>
      </c>
      <c r="E1166" s="48" t="s">
        <v>1861</v>
      </c>
      <c r="F1166" s="65" t="s">
        <v>1093</v>
      </c>
      <c r="G1166" s="33" t="s">
        <v>82</v>
      </c>
      <c r="H1166" s="49" t="s">
        <v>67</v>
      </c>
      <c r="I1166" s="45" t="s">
        <v>1065</v>
      </c>
      <c r="J1166" s="23" t="s">
        <v>1065</v>
      </c>
      <c r="K11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Row],[Раздел]],G1165)),$D$12),CONCATENATE("[SPOILER=",Таблица1[[#This Row],[Раздел]],"]"),""),IF(EXACT(Таблица1[[#This Row],[Подраздел]],H1165),"",CONCATENATE(IF(ISBLANK(Таблица1[[#This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Row],[Подраздел]],H1167),"",CONCATENATE("[/LIST]",IF(ISBLANK(Таблица1[[#This Row],[Подраздел]]),"","[/SPOILER]"),IF(AND(NOT(EXACT(Таблица1[[#This Row],[Раздел]],G1167)),$D$12),"[/SPOILER]",)))))</f>
        <v>[SPOILER=Светильники и комплектующие][LIST][*][B][COLOR=Silver][FRW][/COLOR][/B] [URL=http://promebelclub.ru/forum/showthread.php?p=124916&amp;postcount=326]Минитрек со светодиодными светильниками для витрин от МДМ [/URL]</v>
      </c>
      <c r="L1166" s="33">
        <f>LEN(Таблица1[[#This Row],[Код]])</f>
        <v>217</v>
      </c>
    </row>
    <row r="1167" spans="1:12" s="26" customFormat="1" x14ac:dyDescent="0.25">
      <c r="A1167" s="73" t="str">
        <f>IF(OR(AND(Таблица1[[#This Row],[ID сообщения]]=B1166,Таблица1[[#This Row],[№ в теме]]=C1166),AND(NOT(Таблица1[[#This Row],[ID сообщения]]=B1166),NOT(Таблица1[[#This Row],[№ в теме]]=C1166))),"",FALSE)</f>
        <v/>
      </c>
      <c r="B1167" s="33">
        <f>1*MID(Таблица1[[#This Row],[Ссылка]],FIND("=",Таблица1[[#This Row],[Ссылка]])+1,FIND("&amp;",Таблица1[[#This Row],[Ссылка]])-FIND("=",Таблица1[[#This Row],[Ссылка]])-1)</f>
        <v>270687</v>
      </c>
      <c r="C1167" s="33">
        <f>1*MID(Таблица1[[#This Row],[Ссылка]],FIND("&amp;",Таблица1[[#This Row],[Ссылка]])+11,LEN(Таблица1[[#This Row],[Ссылка]])-FIND("&amp;",Таблица1[[#This Row],[Ссылка]])+10)</f>
        <v>689</v>
      </c>
      <c r="D1167" s="53" t="s">
        <v>598</v>
      </c>
      <c r="E1167" s="33" t="s">
        <v>599</v>
      </c>
      <c r="F1167" s="46"/>
      <c r="G1167" s="33" t="s">
        <v>82</v>
      </c>
      <c r="H1167" s="44" t="s">
        <v>67</v>
      </c>
      <c r="I1167" s="45" t="s">
        <v>1065</v>
      </c>
      <c r="J1167" s="23" t="s">
        <v>1065</v>
      </c>
      <c r="K11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Row],[Раздел]],G1166)),$D$12),CONCATENATE("[SPOILER=",Таблица1[[#This Row],[Раздел]],"]"),""),IF(EXACT(Таблица1[[#This Row],[Подраздел]],H1166),"",CONCATENATE(IF(ISBLANK(Таблица1[[#This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Row],[Подраздел]],H1168),"",CONCATENATE("[/LIST]",IF(ISBLANK(Таблица1[[#This Row],[Подраздел]]),"","[/SPOILER]"),IF(AND(NOT(EXACT(Таблица1[[#This Row],[Раздел]],G1168)),$D$12),"[/SPOILER]",)))))</f>
        <v>[*][URL=http://promebelclub.ru/forum/showthread.php?p=270687&amp;postcount=689]Светильник RYRAMID (треугольные)[/URL]</v>
      </c>
      <c r="L1167" s="33">
        <f>LEN(Таблица1[[#This Row],[Код]])</f>
        <v>113</v>
      </c>
    </row>
    <row r="1168" spans="1:12" s="26" customFormat="1" x14ac:dyDescent="0.25">
      <c r="A1168" s="18" t="str">
        <f>IF(OR(AND(Таблица1[[#This Row],[ID сообщения]]=B1167,Таблица1[[#This Row],[№ в теме]]=C1167),AND(NOT(Таблица1[[#This Row],[ID сообщения]]=B1167),NOT(Таблица1[[#This Row],[№ в теме]]=C1167))),"",FALSE)</f>
        <v/>
      </c>
      <c r="B1168" s="30">
        <f>1*MID(Таблица1[[#This Row],[Ссылка]],FIND("=",Таблица1[[#This Row],[Ссылка]])+1,FIND("&amp;",Таблица1[[#This Row],[Ссылка]])-FIND("=",Таблица1[[#This Row],[Ссылка]])-1)</f>
        <v>71495</v>
      </c>
      <c r="C1168" s="30">
        <f>1*MID(Таблица1[[#This Row],[Ссылка]],FIND("&amp;",Таблица1[[#This Row],[Ссылка]])+11,LEN(Таблица1[[#This Row],[Ссылка]])-FIND("&amp;",Таблица1[[#This Row],[Ссылка]])+10)</f>
        <v>265</v>
      </c>
      <c r="D1168" s="52" t="s">
        <v>446</v>
      </c>
      <c r="E1168" s="51" t="s">
        <v>1862</v>
      </c>
      <c r="F1168" s="46" t="s">
        <v>1093</v>
      </c>
      <c r="G1168" s="33" t="s">
        <v>82</v>
      </c>
      <c r="H1168" s="33" t="s">
        <v>67</v>
      </c>
      <c r="I1168" s="45" t="s">
        <v>1065</v>
      </c>
      <c r="J1168" s="46" t="s">
        <v>471</v>
      </c>
      <c r="K11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Row],[Раздел]],G1167)),$D$12),CONCATENATE("[SPOILER=",Таблица1[[#This Row],[Раздел]],"]"),""),IF(EXACT(Таблица1[[#This Row],[Подраздел]],H1167),"",CONCATENATE(IF(ISBLANK(Таблица1[[#This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Row],[Подраздел]],H1169),"",CONCATENATE("[/LIST]",IF(ISBLANK(Таблица1[[#This Row],[Подраздел]]),"","[/SPOILER]"),IF(AND(NOT(EXACT(Таблица1[[#This Row],[Раздел]],G1169)),$D$12),"[/SPOILER]",)))))</f>
        <v>[*][B][COLOR=Silver][FRW][/COLOR][/B] [URL=http://promebelclub.ru/forum/showthread.php?p=71495&amp;postcount=265]Светильник врезной 2 Д50 [/URL]</v>
      </c>
      <c r="L1168" s="33">
        <f>LEN(Таблица1[[#This Row],[Код]])</f>
        <v>140</v>
      </c>
    </row>
    <row r="1169" spans="1:12" s="26" customFormat="1" x14ac:dyDescent="0.25">
      <c r="A1169" s="18" t="str">
        <f>IF(OR(AND(Таблица1[[#This Row],[ID сообщения]]=B1168,Таблица1[[#This Row],[№ в теме]]=C1168),AND(NOT(Таблица1[[#This Row],[ID сообщения]]=B1168),NOT(Таблица1[[#This Row],[№ в теме]]=C1168))),"",FALSE)</f>
        <v/>
      </c>
      <c r="B1169" s="30">
        <f>1*MID(Таблица1[[#This Row],[Ссылка]],FIND("=",Таблица1[[#This Row],[Ссылка]])+1,FIND("&amp;",Таблица1[[#This Row],[Ссылка]])-FIND("=",Таблица1[[#This Row],[Ссылка]])-1)</f>
        <v>5731</v>
      </c>
      <c r="C1169" s="30">
        <f>1*MID(Таблица1[[#This Row],[Ссылка]],FIND("&amp;",Таблица1[[#This Row],[Ссылка]])+11,LEN(Таблица1[[#This Row],[Ссылка]])-FIND("&amp;",Таблица1[[#This Row],[Ссылка]])+10)</f>
        <v>39</v>
      </c>
      <c r="D1169" s="52" t="s">
        <v>788</v>
      </c>
      <c r="E1169" s="33" t="s">
        <v>1863</v>
      </c>
      <c r="F1169" s="46" t="s">
        <v>1093</v>
      </c>
      <c r="G1169" s="33" t="s">
        <v>82</v>
      </c>
      <c r="H1169" s="33" t="s">
        <v>67</v>
      </c>
      <c r="I1169" s="45" t="s">
        <v>1065</v>
      </c>
      <c r="J1169" s="46" t="s">
        <v>471</v>
      </c>
      <c r="K11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Row],[Раздел]],G1168)),$D$12),CONCATENATE("[SPOILER=",Таблица1[[#This Row],[Раздел]],"]"),""),IF(EXACT(Таблица1[[#This Row],[Подраздел]],H1168),"",CONCATENATE(IF(ISBLANK(Таблица1[[#This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Row],[Подраздел]],H1170),"",CONCATENATE("[/LIST]",IF(ISBLANK(Таблица1[[#This Row],[Подраздел]]),"","[/SPOILER]"),IF(AND(NOT(EXACT(Таблица1[[#This Row],[Раздел]],G1170)),$D$12),"[/SPOILER]",)))))</f>
        <v>[*][B][COLOR=Silver][FRW][/COLOR][/B] [URL=http://promebelclub.ru/forum/showthread.php?p=5731&amp;postcount=39]Светильник люминесцентный [/URL]</v>
      </c>
      <c r="L1169" s="33">
        <f>LEN(Таблица1[[#This Row],[Код]])</f>
        <v>139</v>
      </c>
    </row>
    <row r="1170" spans="1:12" s="26" customFormat="1" x14ac:dyDescent="0.25">
      <c r="A1170" s="73" t="str">
        <f>IF(OR(AND(Таблица1[[#This Row],[ID сообщения]]=B1169,Таблица1[[#This Row],[№ в теме]]=C1169),AND(NOT(Таблица1[[#This Row],[ID сообщения]]=B1169),NOT(Таблица1[[#This Row],[№ в теме]]=C1169))),"",FALSE)</f>
        <v/>
      </c>
      <c r="B1170" s="33">
        <f>1*MID(Таблица1[[#This Row],[Ссылка]],FIND("=",Таблица1[[#This Row],[Ссылка]])+1,FIND("&amp;",Таблица1[[#This Row],[Ссылка]])-FIND("=",Таблица1[[#This Row],[Ссылка]])-1)</f>
        <v>270688</v>
      </c>
      <c r="C1170" s="33">
        <f>1*MID(Таблица1[[#This Row],[Ссылка]],FIND("&amp;",Таблица1[[#This Row],[Ссылка]])+11,LEN(Таблица1[[#This Row],[Ссылка]])-FIND("&amp;",Таблица1[[#This Row],[Ссылка]])+10)</f>
        <v>690</v>
      </c>
      <c r="D1170" s="53" t="s">
        <v>600</v>
      </c>
      <c r="E1170" s="33" t="s">
        <v>601</v>
      </c>
      <c r="F1170" s="46"/>
      <c r="G1170" s="33" t="s">
        <v>82</v>
      </c>
      <c r="H1170" s="44" t="s">
        <v>67</v>
      </c>
      <c r="I1170" s="45" t="s">
        <v>1065</v>
      </c>
      <c r="J1170" s="23" t="s">
        <v>1065</v>
      </c>
      <c r="K11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Row],[Раздел]],G1169)),$D$12),CONCATENATE("[SPOILER=",Таблица1[[#This Row],[Раздел]],"]"),""),IF(EXACT(Таблица1[[#This Row],[Подраздел]],H1169),"",CONCATENATE(IF(ISBLANK(Таблица1[[#This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Row],[Подраздел]],H1171),"",CONCATENATE("[/LIST]",IF(ISBLANK(Таблица1[[#This Row],[Подраздел]]),"","[/SPOILER]"),IF(AND(NOT(EXACT(Таблица1[[#This Row],[Раздел]],G1171)),$D$12),"[/SPOILER]",)))))</f>
        <v>[*][URL=http://promebelclub.ru/forum/showthread.php?p=270688&amp;postcount=690]Светильник на гибкой ножке[/URL]</v>
      </c>
      <c r="L1170" s="33">
        <f>LEN(Таблица1[[#This Row],[Код]])</f>
        <v>107</v>
      </c>
    </row>
    <row r="1171" spans="1:12" s="26" customFormat="1" x14ac:dyDescent="0.25">
      <c r="A1171" s="18" t="str">
        <f>IF(OR(AND(Таблица1[[#This Row],[ID сообщения]]=B1170,Таблица1[[#This Row],[№ в теме]]=C1170),AND(NOT(Таблица1[[#This Row],[ID сообщения]]=B1170),NOT(Таблица1[[#This Row],[№ в теме]]=C1170))),"",FALSE)</f>
        <v/>
      </c>
      <c r="B1171" s="30">
        <f>1*MID(Таблица1[[#This Row],[Ссылка]],FIND("=",Таблица1[[#This Row],[Ссылка]])+1,FIND("&amp;",Таблица1[[#This Row],[Ссылка]])-FIND("=",Таблица1[[#This Row],[Ссылка]])-1)</f>
        <v>71495</v>
      </c>
      <c r="C1171" s="30">
        <f>1*MID(Таблица1[[#This Row],[Ссылка]],FIND("&amp;",Таблица1[[#This Row],[Ссылка]])+11,LEN(Таблица1[[#This Row],[Ссылка]])-FIND("&amp;",Таблица1[[#This Row],[Ссылка]])+10)</f>
        <v>265</v>
      </c>
      <c r="D1171" s="52" t="s">
        <v>446</v>
      </c>
      <c r="E1171" s="51" t="s">
        <v>1864</v>
      </c>
      <c r="F1171" s="46" t="s">
        <v>1093</v>
      </c>
      <c r="G1171" s="33" t="s">
        <v>82</v>
      </c>
      <c r="H1171" s="33" t="s">
        <v>67</v>
      </c>
      <c r="I1171" s="45" t="s">
        <v>1065</v>
      </c>
      <c r="J1171" s="46" t="s">
        <v>471</v>
      </c>
      <c r="K11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Row],[Раздел]],G1170)),$D$12),CONCATENATE("[SPOILER=",Таблица1[[#This Row],[Раздел]],"]"),""),IF(EXACT(Таблица1[[#This Row],[Подраздел]],H1170),"",CONCATENATE(IF(ISBLANK(Таблица1[[#This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Row],[Подраздел]],H1172),"",CONCATENATE("[/LIST]",IF(ISBLANK(Таблица1[[#This Row],[Подраздел]]),"","[/SPOILER]"),IF(AND(NOT(EXACT(Таблица1[[#This Row],[Раздел]],G1172)),$D$12),"[/SPOILER]",)))))</f>
        <v>[*][B][COLOR=Silver][FRW][/COLOR][/B] [URL=http://promebelclub.ru/forum/showthread.php?p=71495&amp;postcount=265]Светильник навесной 2 [/URL]</v>
      </c>
      <c r="L1171" s="33">
        <f>LEN(Таблица1[[#This Row],[Код]])</f>
        <v>137</v>
      </c>
    </row>
    <row r="1172" spans="1:12" s="26" customFormat="1" x14ac:dyDescent="0.25">
      <c r="A1172" s="18" t="str">
        <f>IF(OR(AND(Таблица1[[#This Row],[ID сообщения]]=B1171,Таблица1[[#This Row],[№ в теме]]=C1171),AND(NOT(Таблица1[[#This Row],[ID сообщения]]=B1171),NOT(Таблица1[[#This Row],[№ в теме]]=C1171))),"",FALSE)</f>
        <v/>
      </c>
      <c r="B1172" s="30">
        <f>1*MID(Таблица1[[#This Row],[Ссылка]],FIND("=",Таблица1[[#This Row],[Ссылка]])+1,FIND("&amp;",Таблица1[[#This Row],[Ссылка]])-FIND("=",Таблица1[[#This Row],[Ссылка]])-1)</f>
        <v>88971</v>
      </c>
      <c r="C1172" s="30">
        <f>1*MID(Таблица1[[#This Row],[Ссылка]],FIND("&amp;",Таблица1[[#This Row],[Ссылка]])+11,LEN(Таблица1[[#This Row],[Ссылка]])-FIND("&amp;",Таблица1[[#This Row],[Ссылка]])+10)</f>
        <v>290</v>
      </c>
      <c r="D1172" s="52" t="s">
        <v>429</v>
      </c>
      <c r="E1172" s="33" t="s">
        <v>1865</v>
      </c>
      <c r="F1172" s="46" t="s">
        <v>1093</v>
      </c>
      <c r="G1172" s="33" t="s">
        <v>82</v>
      </c>
      <c r="H1172" s="33" t="s">
        <v>67</v>
      </c>
      <c r="I1172" s="45" t="s">
        <v>1065</v>
      </c>
      <c r="J1172" s="23" t="s">
        <v>1065</v>
      </c>
      <c r="K11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Row],[Раздел]],G1171)),$D$12),CONCATENATE("[SPOILER=",Таблица1[[#This Row],[Раздел]],"]"),""),IF(EXACT(Таблица1[[#This Row],[Подраздел]],H1171),"",CONCATENATE(IF(ISBLANK(Таблица1[[#This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Row],[Подраздел]],H1173),"",CONCATENATE("[/LIST]",IF(ISBLANK(Таблица1[[#This Row],[Подраздел]]),"","[/SPOILER]"),IF(AND(NOT(EXACT(Таблица1[[#This Row],[Раздел]],G1173)),$D$12),"[/SPOILER]",)))))</f>
        <v>[*][B][COLOR=Silver][FRW][/COLOR][/B] [URL=http://promebelclub.ru/forum/showthread.php?p=88971&amp;postcount=290]Светильник потолочный [/URL]</v>
      </c>
      <c r="L1172" s="33">
        <f>LEN(Таблица1[[#This Row],[Код]])</f>
        <v>137</v>
      </c>
    </row>
    <row r="1173" spans="1:12" s="26" customFormat="1" x14ac:dyDescent="0.25">
      <c r="A1173" s="18" t="str">
        <f>IF(OR(AND(Таблица1[[#This Row],[ID сообщения]]=B1172,Таблица1[[#This Row],[№ в теме]]=C1172),AND(NOT(Таблица1[[#This Row],[ID сообщения]]=B1172),NOT(Таблица1[[#This Row],[№ в теме]]=C1172))),"",FALSE)</f>
        <v/>
      </c>
      <c r="B1173" s="30">
        <f>1*MID(Таблица1[[#This Row],[Ссылка]],FIND("=",Таблица1[[#This Row],[Ссылка]])+1,FIND("&amp;",Таблица1[[#This Row],[Ссылка]])-FIND("=",Таблица1[[#This Row],[Ссылка]])-1)</f>
        <v>200050</v>
      </c>
      <c r="C1173" s="30">
        <f>1*MID(Таблица1[[#This Row],[Ссылка]],FIND("&amp;",Таблица1[[#This Row],[Ссылка]])+11,LEN(Таблица1[[#This Row],[Ссылка]])-FIND("&amp;",Таблица1[[#This Row],[Ссылка]])+10)</f>
        <v>509</v>
      </c>
      <c r="D1173" s="52" t="s">
        <v>274</v>
      </c>
      <c r="E1173" s="33" t="s">
        <v>1866</v>
      </c>
      <c r="F1173" s="46" t="s">
        <v>1093</v>
      </c>
      <c r="G1173" s="33" t="s">
        <v>82</v>
      </c>
      <c r="H1173" s="44" t="s">
        <v>67</v>
      </c>
      <c r="I1173" s="45" t="s">
        <v>1065</v>
      </c>
      <c r="J1173" s="23" t="s">
        <v>1065</v>
      </c>
      <c r="K11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Row],[Раздел]],G1172)),$D$12),CONCATENATE("[SPOILER=",Таблица1[[#This Row],[Раздел]],"]"),""),IF(EXACT(Таблица1[[#This Row],[Подраздел]],H1172),"",CONCATENATE(IF(ISBLANK(Таблица1[[#This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Row],[Подраздел]],H1174),"",CONCATENATE("[/LIST]",IF(ISBLANK(Таблица1[[#This Row],[Подраздел]]),"","[/SPOILER]"),IF(AND(NOT(EXACT(Таблица1[[#This Row],[Раздел]],G1174)),$D$12),"[/SPOILER]",)))))</f>
        <v>[*][B][COLOR=Silver][FRW][/COLOR][/B] [URL=http://promebelclub.ru/forum/showthread.php?p=200050&amp;postcount=509]Светильник. Подсветка одинарная точечная золото [/URL]</v>
      </c>
      <c r="L1173" s="33">
        <f>LEN(Таблица1[[#This Row],[Код]])</f>
        <v>164</v>
      </c>
    </row>
    <row r="1174" spans="1:12" s="26" customFormat="1" x14ac:dyDescent="0.25">
      <c r="A1174" s="18" t="str">
        <f>IF(OR(AND(Таблица1[[#This Row],[ID сообщения]]=B1173,Таблица1[[#This Row],[№ в теме]]=C1173),AND(NOT(Таблица1[[#This Row],[ID сообщения]]=B1173),NOT(Таблица1[[#This Row],[№ в теме]]=C1173))),"",FALSE)</f>
        <v/>
      </c>
      <c r="B1174" s="30">
        <f>1*MID(Таблица1[[#This Row],[Ссылка]],FIND("=",Таблица1[[#This Row],[Ссылка]])+1,FIND("&amp;",Таблица1[[#This Row],[Ссылка]])-FIND("=",Таблица1[[#This Row],[Ссылка]])-1)</f>
        <v>165148</v>
      </c>
      <c r="C1174" s="30">
        <f>1*MID(Таблица1[[#This Row],[Ссылка]],FIND("&amp;",Таблица1[[#This Row],[Ссылка]])+11,LEN(Таблица1[[#This Row],[Ссылка]])-FIND("&amp;",Таблица1[[#This Row],[Ссылка]])+10)</f>
        <v>458</v>
      </c>
      <c r="D1174" s="52" t="s">
        <v>260</v>
      </c>
      <c r="E1174" s="33" t="s">
        <v>1867</v>
      </c>
      <c r="F1174" s="46" t="s">
        <v>1095</v>
      </c>
      <c r="G1174" s="33" t="s">
        <v>82</v>
      </c>
      <c r="H1174" s="33" t="s">
        <v>67</v>
      </c>
      <c r="I1174" s="45" t="s">
        <v>1065</v>
      </c>
      <c r="J1174" s="23" t="s">
        <v>1065</v>
      </c>
      <c r="K11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Row],[Раздел]],G1173)),$D$12),CONCATENATE("[SPOILER=",Таблица1[[#This Row],[Раздел]],"]"),""),IF(EXACT(Таблица1[[#This Row],[Подраздел]],H1173),"",CONCATENATE(IF(ISBLANK(Таблица1[[#This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Row],[Подраздел]],H1175),"",CONCATENATE("[/LIST]",IF(ISBLANK(Таблица1[[#This Row],[Подраздел]]),"","[/SPOILER]"),IF(AND(NOT(EXACT(Таблица1[[#This Row],[Раздел]],G1175)),$D$12),"[/SPOILER]",)))))</f>
        <v>[*][B][COLOR=Gray][F3D][/COLOR][/B] [URL=http://promebelclub.ru/forum/showthread.php?p=165148&amp;postcount=458]Светильник-дуга 6101, 2xG4, никель мат. [/URL]</v>
      </c>
      <c r="L1174" s="33">
        <f>LEN(Таблица1[[#This Row],[Код]])</f>
        <v>154</v>
      </c>
    </row>
    <row r="1175" spans="1:12" s="26" customFormat="1" x14ac:dyDescent="0.25">
      <c r="A1175" s="73" t="str">
        <f>IF(OR(AND(Таблица1[[#This Row],[ID сообщения]]=B1174,Таблица1[[#This Row],[№ в теме]]=C1174),AND(NOT(Таблица1[[#This Row],[ID сообщения]]=B1174),NOT(Таблица1[[#This Row],[№ в теме]]=C1174))),"",FALSE)</f>
        <v/>
      </c>
      <c r="B1175" s="33">
        <f>1*MID(Таблица1[[#This Row],[Ссылка]],FIND("=",Таблица1[[#This Row],[Ссылка]])+1,FIND("&amp;",Таблица1[[#This Row],[Ссылка]])-FIND("=",Таблица1[[#This Row],[Ссылка]])-1)</f>
        <v>270690</v>
      </c>
      <c r="C1175" s="33">
        <f>1*MID(Таблица1[[#This Row],[Ссылка]],FIND("&amp;",Таблица1[[#This Row],[Ссылка]])+11,LEN(Таблица1[[#This Row],[Ссылка]])-FIND("&amp;",Таблица1[[#This Row],[Ссылка]])+10)</f>
        <v>691</v>
      </c>
      <c r="D1175" s="53" t="s">
        <v>602</v>
      </c>
      <c r="E1175" s="33" t="s">
        <v>603</v>
      </c>
      <c r="F1175" s="46"/>
      <c r="G1175" s="33" t="s">
        <v>82</v>
      </c>
      <c r="H1175" s="44" t="s">
        <v>67</v>
      </c>
      <c r="I1175" s="45" t="s">
        <v>1065</v>
      </c>
      <c r="J1175" s="23" t="s">
        <v>1065</v>
      </c>
      <c r="K11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Row],[Раздел]],G1174)),$D$12),CONCATENATE("[SPOILER=",Таблица1[[#This Row],[Раздел]],"]"),""),IF(EXACT(Таблица1[[#This Row],[Подраздел]],H1174),"",CONCATENATE(IF(ISBLANK(Таблица1[[#This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Row],[Подраздел]],H1176),"",CONCATENATE("[/LIST]",IF(ISBLANK(Таблица1[[#This Row],[Подраздел]]),"","[/SPOILER]"),IF(AND(NOT(EXACT(Таблица1[[#This Row],[Раздел]],G1176)),$D$12),"[/SPOILER]",)))))</f>
        <v>[*][URL=http://promebelclub.ru/forum/showthread.php?p=270690&amp;postcount=691]Светильники DUGA[/URL][/LIST][/SPOILER]</v>
      </c>
      <c r="L1175" s="33">
        <f>LEN(Таблица1[[#This Row],[Код]])</f>
        <v>114</v>
      </c>
    </row>
    <row r="1176" spans="1:12" s="26" customFormat="1" x14ac:dyDescent="0.25">
      <c r="A1176" s="18" t="str">
        <f>IF(OR(AND(Таблица1[[#This Row],[ID сообщения]]=B1175,Таблица1[[#This Row],[№ в теме]]=C1175),AND(NOT(Таблица1[[#This Row],[ID сообщения]]=B1175),NOT(Таблица1[[#This Row],[№ в теме]]=C1175))),"",FALSE)</f>
        <v/>
      </c>
      <c r="B1176" s="30">
        <f>1*MID(Таблица1[[#This Row],[Ссылка]],FIND("=",Таблица1[[#This Row],[Ссылка]])+1,FIND("&amp;",Таблица1[[#This Row],[Ссылка]])-FIND("=",Таблица1[[#This Row],[Ссылка]])-1)</f>
        <v>4600</v>
      </c>
      <c r="C1176" s="30">
        <f>1*MID(Таблица1[[#This Row],[Ссылка]],FIND("&amp;",Таблица1[[#This Row],[Ссылка]])+11,LEN(Таблица1[[#This Row],[Ссылка]])-FIND("&amp;",Таблица1[[#This Row],[Ссылка]])+10)</f>
        <v>31</v>
      </c>
      <c r="D1176" s="52" t="s">
        <v>781</v>
      </c>
      <c r="E1176" s="33" t="s">
        <v>1868</v>
      </c>
      <c r="F1176" s="46" t="s">
        <v>1093</v>
      </c>
      <c r="G1176" s="33" t="s">
        <v>82</v>
      </c>
      <c r="H1176" s="33" t="s">
        <v>741</v>
      </c>
      <c r="I1176" s="45" t="s">
        <v>1065</v>
      </c>
      <c r="J1176" s="23" t="s">
        <v>1065</v>
      </c>
      <c r="K11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Row],[Раздел]],G1175)),$D$12),CONCATENATE("[SPOILER=",Таблица1[[#This Row],[Раздел]],"]"),""),IF(EXACT(Таблица1[[#This Row],[Подраздел]],H1175),"",CONCATENATE(IF(ISBLANK(Таблица1[[#This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Row],[Подраздел]],H1177),"",CONCATENATE("[/LIST]",IF(ISBLANK(Таблица1[[#This Row],[Подраздел]]),"","[/SPOILER]"),IF(AND(NOT(EXACT(Таблица1[[#This Row],[Раздел]],G1177)),$D$12),"[/SPOILER]",)))))</f>
        <v>[SPOILER=Теле-, видео-, аудиотехника][LIST][*][B][COLOR=Silver][FRW][/COLOR][/B] [URL=http://promebelclub.ru/forum/showthread.php?p=4600&amp;postcount=31]DVD-плеер BBK [/URL]</v>
      </c>
      <c r="L1176" s="33">
        <f>LEN(Таблица1[[#This Row],[Код]])</f>
        <v>170</v>
      </c>
    </row>
    <row r="1177" spans="1:12" s="26" customFormat="1" x14ac:dyDescent="0.25">
      <c r="A1177" s="18" t="str">
        <f>IF(OR(AND(Таблица1[[#This Row],[ID сообщения]]=B1176,Таблица1[[#This Row],[№ в теме]]=C1176),AND(NOT(Таблица1[[#This Row],[ID сообщения]]=B1176),NOT(Таблица1[[#This Row],[№ в теме]]=C1176))),"",FALSE)</f>
        <v/>
      </c>
      <c r="B1177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1177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1177" s="52" t="s">
        <v>793</v>
      </c>
      <c r="E1177" s="33" t="s">
        <v>1869</v>
      </c>
      <c r="F1177" s="46" t="s">
        <v>1093</v>
      </c>
      <c r="G1177" s="33" t="s">
        <v>82</v>
      </c>
      <c r="H1177" s="44" t="s">
        <v>741</v>
      </c>
      <c r="I1177" s="45" t="s">
        <v>1065</v>
      </c>
      <c r="J1177" s="46" t="s">
        <v>471</v>
      </c>
      <c r="K11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Row],[Раздел]],G1176)),$D$12),CONCATENATE("[SPOILER=",Таблица1[[#This Row],[Раздел]],"]"),""),IF(EXACT(Таблица1[[#This Row],[Подраздел]],H1176),"",CONCATENATE(IF(ISBLANK(Таблица1[[#This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Row],[Подраздел]],H1178),"",CONCATENATE("[/LIST]",IF(ISBLANK(Таблица1[[#This Row],[Подраздел]]),"","[/SPOILER]"),IF(AND(NOT(EXACT(Таблица1[[#This Row],[Раздел]],G1178)),$D$12),"[/SPOILER]",)))))</f>
        <v>[*][B][COLOR=Silver][FRW][/COLOR][/B] [URL=http://promebelclub.ru/forum/showthread.php?p=7828&amp;postcount=46]DVD-плеер, телевизор [/URL]</v>
      </c>
      <c r="L1177" s="33">
        <f>LEN(Таблица1[[#This Row],[Код]])</f>
        <v>134</v>
      </c>
    </row>
    <row r="1178" spans="1:12" s="26" customFormat="1" x14ac:dyDescent="0.25">
      <c r="A1178" s="18" t="str">
        <f>IF(OR(AND(Таблица1[[#This Row],[ID сообщения]]=B1177,Таблица1[[#This Row],[№ в теме]]=C1177),AND(NOT(Таблица1[[#This Row],[ID сообщения]]=B1177),NOT(Таблица1[[#This Row],[№ в теме]]=C1177))),"",FALSE)</f>
        <v/>
      </c>
      <c r="B1178" s="30">
        <f>1*MID(Таблица1[[#This Row],[Ссылка]],FIND("=",Таблица1[[#This Row],[Ссылка]])+1,FIND("&amp;",Таблица1[[#This Row],[Ссылка]])-FIND("=",Таблица1[[#This Row],[Ссылка]])-1)</f>
        <v>70420</v>
      </c>
      <c r="C1178" s="30">
        <f>1*MID(Таблица1[[#This Row],[Ссылка]],FIND("&amp;",Таблица1[[#This Row],[Ссылка]])+11,LEN(Таблица1[[#This Row],[Ссылка]])-FIND("&amp;",Таблица1[[#This Row],[Ссылка]])+10)</f>
        <v>263</v>
      </c>
      <c r="D1178" s="52" t="s">
        <v>448</v>
      </c>
      <c r="E1178" s="51" t="s">
        <v>1870</v>
      </c>
      <c r="F1178" s="46" t="s">
        <v>1093</v>
      </c>
      <c r="G1178" s="33" t="s">
        <v>82</v>
      </c>
      <c r="H1178" s="33" t="s">
        <v>741</v>
      </c>
      <c r="I1178" s="45" t="s">
        <v>1065</v>
      </c>
      <c r="J1178" s="23" t="s">
        <v>1065</v>
      </c>
      <c r="K11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Row],[Раздел]],G1177)),$D$12),CONCATENATE("[SPOILER=",Таблица1[[#This Row],[Раздел]],"]"),""),IF(EXACT(Таблица1[[#This Row],[Подраздел]],H1177),"",CONCATENATE(IF(ISBLANK(Таблица1[[#This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Row],[Подраздел]],H1179),"",CONCATENATE("[/LIST]",IF(ISBLANK(Таблица1[[#This Row],[Подраздел]]),"","[/SPOILER]"),IF(AND(NOT(EXACT(Таблица1[[#This Row],[Раздел]],G1179)),$D$12),"[/SPOILER]",)))))</f>
        <v>[*][B][COLOR=Silver][FRW][/COLOR][/B] [URL=http://promebelclub.ru/forum/showthread.php?p=70420&amp;postcount=263]ТВ Sony KDL-32W5500 [/URL]</v>
      </c>
      <c r="L1178" s="33">
        <f>LEN(Таблица1[[#This Row],[Код]])</f>
        <v>135</v>
      </c>
    </row>
    <row r="1179" spans="1:12" s="26" customFormat="1" x14ac:dyDescent="0.25">
      <c r="A1179" s="18" t="str">
        <f>IF(OR(AND(Таблица1[[#This Row],[ID сообщения]]=B1178,Таблица1[[#This Row],[№ в теме]]=C1178),AND(NOT(Таблица1[[#This Row],[ID сообщения]]=B1178),NOT(Таблица1[[#This Row],[№ в теме]]=C1178))),"",FALSE)</f>
        <v/>
      </c>
      <c r="B1179" s="30">
        <f>1*MID(Таблица1[[#This Row],[Ссылка]],FIND("=",Таблица1[[#This Row],[Ссылка]])+1,FIND("&amp;",Таблица1[[#This Row],[Ссылка]])-FIND("=",Таблица1[[#This Row],[Ссылка]])-1)</f>
        <v>808</v>
      </c>
      <c r="C1179" s="30">
        <f>1*MID(Таблица1[[#This Row],[Ссылка]],FIND("&amp;",Таблица1[[#This Row],[Ссылка]])+11,LEN(Таблица1[[#This Row],[Ссылка]])-FIND("&amp;",Таблица1[[#This Row],[Ссылка]])+10)</f>
        <v>8</v>
      </c>
      <c r="D1179" s="52" t="s">
        <v>753</v>
      </c>
      <c r="E1179" s="33" t="s">
        <v>1871</v>
      </c>
      <c r="F1179" s="46" t="s">
        <v>1093</v>
      </c>
      <c r="G1179" s="33" t="s">
        <v>82</v>
      </c>
      <c r="H1179" s="33" t="s">
        <v>741</v>
      </c>
      <c r="I1179" s="45" t="s">
        <v>1065</v>
      </c>
      <c r="J1179" s="46" t="s">
        <v>471</v>
      </c>
      <c r="K11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Row],[Раздел]],G1178)),$D$12),CONCATENATE("[SPOILER=",Таблица1[[#This Row],[Раздел]],"]"),""),IF(EXACT(Таблица1[[#This Row],[Подраздел]],H1178),"",CONCATENATE(IF(ISBLANK(Таблица1[[#This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Row],[Подраздел]],H1180),"",CONCATENATE("[/LIST]",IF(ISBLANK(Таблица1[[#This Row],[Подраздел]]),"","[/SPOILER]"),IF(AND(NOT(EXACT(Таблица1[[#This Row],[Раздел]],G1180)),$D$12),"[/SPOILER]",)))))</f>
        <v>[*][B][COLOR=Silver][FRW][/COLOR][/B] [URL=http://promebelclub.ru/forum/showthread.php?p=808&amp;postcount=8]Телевизор Samsung [/URL]</v>
      </c>
      <c r="L1179" s="33">
        <f>LEN(Таблица1[[#This Row],[Код]])</f>
        <v>129</v>
      </c>
    </row>
    <row r="1180" spans="1:12" s="26" customFormat="1" x14ac:dyDescent="0.25">
      <c r="A1180" s="18" t="str">
        <f>IF(OR(AND(Таблица1[[#This Row],[ID сообщения]]=B1179,Таблица1[[#This Row],[№ в теме]]=C1179),AND(NOT(Таблица1[[#This Row],[ID сообщения]]=B1179),NOT(Таблица1[[#This Row],[№ в теме]]=C1179))),"",FALSE)</f>
        <v/>
      </c>
      <c r="B1180" s="30">
        <f>1*MID(Таблица1[[#This Row],[Ссылка]],FIND("=",Таблица1[[#This Row],[Ссылка]])+1,FIND("&amp;",Таблица1[[#This Row],[Ссылка]])-FIND("=",Таблица1[[#This Row],[Ссылка]])-1)</f>
        <v>19817</v>
      </c>
      <c r="C1180" s="30">
        <f>1*MID(Таблица1[[#This Row],[Ссылка]],FIND("&amp;",Таблица1[[#This Row],[Ссылка]])+11,LEN(Таблица1[[#This Row],[Ссылка]])-FIND("&amp;",Таблица1[[#This Row],[Ссылка]])+10)</f>
        <v>111</v>
      </c>
      <c r="D1180" s="52" t="s">
        <v>854</v>
      </c>
      <c r="E1180" s="33" t="s">
        <v>1872</v>
      </c>
      <c r="F1180" s="46" t="s">
        <v>1094</v>
      </c>
      <c r="G1180" s="33" t="s">
        <v>82</v>
      </c>
      <c r="H1180" s="33" t="s">
        <v>741</v>
      </c>
      <c r="I1180" s="45" t="s">
        <v>1065</v>
      </c>
      <c r="J1180" s="23" t="s">
        <v>1065</v>
      </c>
      <c r="K11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Row],[Раздел]],G1179)),$D$12),CONCATENATE("[SPOILER=",Таблица1[[#This Row],[Раздел]],"]"),""),IF(EXACT(Таблица1[[#This Row],[Подраздел]],H1179),"",CONCATENATE(IF(ISBLANK(Таблица1[[#This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Row],[Подраздел]],H1181),"",CONCATENATE("[/LIST]",IF(ISBLANK(Таблица1[[#This Row],[Подраздел]]),"","[/SPOILER]"),IF(AND(NOT(EXACT(Таблица1[[#This Row],[Раздел]],G1181)),$D$12),"[/SPOILER]",)))))</f>
        <v>[*][B][COLOR=Black][LDW][/COLOR][/B] [URL=http://promebelclub.ru/forum/showthread.php?p=19817&amp;postcount=111]Телевизор плазменный Philips 42PFP5332/10 [/URL]</v>
      </c>
      <c r="L1180" s="33">
        <f>LEN(Таблица1[[#This Row],[Код]])</f>
        <v>156</v>
      </c>
    </row>
    <row r="1181" spans="1:12" s="26" customFormat="1" x14ac:dyDescent="0.25">
      <c r="A1181" s="18" t="str">
        <f>IF(OR(AND(Таблица1[[#This Row],[ID сообщения]]=B1180,Таблица1[[#This Row],[№ в теме]]=C1180),AND(NOT(Таблица1[[#This Row],[ID сообщения]]=B1180),NOT(Таблица1[[#This Row],[№ в теме]]=C1180))),"",FALSE)</f>
        <v/>
      </c>
      <c r="B1181" s="30">
        <f>1*MID(Таблица1[[#This Row],[Ссылка]],FIND("=",Таблица1[[#This Row],[Ссылка]])+1,FIND("&amp;",Таблица1[[#This Row],[Ссылка]])-FIND("=",Таблица1[[#This Row],[Ссылка]])-1)</f>
        <v>238222</v>
      </c>
      <c r="C1181" s="30">
        <f>1*MID(Таблица1[[#This Row],[Ссылка]],FIND("&amp;",Таблица1[[#This Row],[Ссылка]])+11,LEN(Таблица1[[#This Row],[Ссылка]])-FIND("&amp;",Таблица1[[#This Row],[Ссылка]])+10)</f>
        <v>602</v>
      </c>
      <c r="D1181" s="52" t="s">
        <v>590</v>
      </c>
      <c r="E1181" s="33" t="s">
        <v>591</v>
      </c>
      <c r="F1181" s="46"/>
      <c r="G1181" s="33" t="s">
        <v>82</v>
      </c>
      <c r="H1181" s="33" t="s">
        <v>741</v>
      </c>
      <c r="I1181" s="45" t="s">
        <v>1065</v>
      </c>
      <c r="J1181" s="23" t="s">
        <v>1065</v>
      </c>
      <c r="K11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Row],[Раздел]],G1180)),$D$12),CONCATENATE("[SPOILER=",Таблица1[[#This Row],[Раздел]],"]"),""),IF(EXACT(Таблица1[[#This Row],[Подраздел]],H1180),"",CONCATENATE(IF(ISBLANK(Таблица1[[#This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Row],[Подраздел]],H1182),"",CONCATENATE("[/LIST]",IF(ISBLANK(Таблица1[[#This Row],[Подраздел]]),"","[/SPOILER]"),IF(AND(NOT(EXACT(Таблица1[[#This Row],[Раздел]],G1182)),$D$12),"[/SPOILER]",)))))</f>
        <v>[*][URL=http://promebelclub.ru/forum/showthread.php?p=238222&amp;postcount=602]Шарнир для крепления ТВ[/URL][/LIST][/SPOILER]</v>
      </c>
      <c r="L1181" s="33">
        <f>LEN(Таблица1[[#This Row],[Код]])</f>
        <v>121</v>
      </c>
    </row>
    <row r="1182" spans="1:12" s="26" customFormat="1" x14ac:dyDescent="0.25">
      <c r="A1182" s="18" t="str">
        <f>IF(OR(AND(Таблица1[[#This Row],[ID сообщения]]=B1181,Таблица1[[#This Row],[№ в теме]]=C1181),AND(NOT(Таблица1[[#This Row],[ID сообщения]]=B1181),NOT(Таблица1[[#This Row],[№ в теме]]=C1181))),"",FALSE)</f>
        <v/>
      </c>
      <c r="B1182" s="30">
        <f>1*MID(Таблица1[[#This Row],[Ссылка]],FIND("=",Таблица1[[#This Row],[Ссылка]])+1,FIND("&amp;",Таблица1[[#This Row],[Ссылка]])-FIND("=",Таблица1[[#This Row],[Ссылка]])-1)</f>
        <v>192496</v>
      </c>
      <c r="C1182" s="30">
        <f>1*MID(Таблица1[[#This Row],[Ссылка]],FIND("&amp;",Таблица1[[#This Row],[Ссылка]])+11,LEN(Таблица1[[#This Row],[Ссылка]])-FIND("&amp;",Таблица1[[#This Row],[Ссылка]])+10)</f>
        <v>490</v>
      </c>
      <c r="D1182" s="52" t="s">
        <v>292</v>
      </c>
      <c r="E1182" s="33" t="s">
        <v>1873</v>
      </c>
      <c r="F1182" s="46" t="s">
        <v>1093</v>
      </c>
      <c r="G1182" s="33" t="s">
        <v>82</v>
      </c>
      <c r="H1182" s="44" t="s">
        <v>334</v>
      </c>
      <c r="I1182" s="45" t="s">
        <v>1065</v>
      </c>
      <c r="J1182" s="23" t="s">
        <v>1065</v>
      </c>
      <c r="K11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Row],[Раздел]],G1181)),$D$12),CONCATENATE("[SPOILER=",Таблица1[[#This Row],[Раздел]],"]"),""),IF(EXACT(Таблица1[[#This Row],[Подраздел]],H1181),"",CONCATENATE(IF(ISBLANK(Таблица1[[#This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Row],[Подраздел]],H1183),"",CONCATENATE("[/LIST]",IF(ISBLANK(Таблица1[[#This Row],[Подраздел]]),"","[/SPOILER]"),IF(AND(NOT(EXACT(Таблица1[[#This Row],[Раздел]],G1183)),$D$12),"[/SPOILER]",)))))</f>
        <v>[SPOILER=Торговая техника][LIST][*][B][COLOR=Silver][FRW][/COLOR][/B] [URL=http://promebelclub.ru/forum/showthread.php?p=192496&amp;postcount=490]Холодильная витрина [/URL]</v>
      </c>
      <c r="L1182" s="33">
        <f>LEN(Таблица1[[#This Row],[Код]])</f>
        <v>168</v>
      </c>
    </row>
    <row r="1183" spans="1:12" s="26" customFormat="1" x14ac:dyDescent="0.25">
      <c r="A1183" s="18" t="str">
        <f>IF(OR(AND(Таблица1[[#This Row],[ID сообщения]]=B1182,Таблица1[[#This Row],[№ в теме]]=C1182),AND(NOT(Таблица1[[#This Row],[ID сообщения]]=B1182),NOT(Таблица1[[#This Row],[№ в теме]]=C1182))),"",FALSE)</f>
        <v/>
      </c>
      <c r="B1183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1183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1183" s="52" t="s">
        <v>777</v>
      </c>
      <c r="E1183" s="33" t="s">
        <v>1874</v>
      </c>
      <c r="F1183" s="46" t="s">
        <v>1094</v>
      </c>
      <c r="G1183" s="47" t="s">
        <v>82</v>
      </c>
      <c r="H1183" s="33" t="s">
        <v>334</v>
      </c>
      <c r="I1183" s="45" t="s">
        <v>1065</v>
      </c>
      <c r="J1183" s="23" t="s">
        <v>1065</v>
      </c>
      <c r="K11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Row],[Раздел]],G1182)),$D$12),CONCATENATE("[SPOILER=",Таблица1[[#This Row],[Раздел]],"]"),""),IF(EXACT(Таблица1[[#This Row],[Подраздел]],H1182),"",CONCATENATE(IF(ISBLANK(Таблица1[[#This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Row],[Подраздел]],H1184),"",CONCATENATE("[/LIST]",IF(ISBLANK(Таблица1[[#This Row],[Подраздел]]),"","[/SPOILER]"),IF(AND(NOT(EXACT(Таблица1[[#This Row],[Раздел]],G1184)),$D$12),"[/SPOILER]",)))))</f>
        <v>[*][B][COLOR=Black][LDW][/COLOR][/B] [URL=http://promebelclub.ru/forum/showthread.php?p=4542&amp;postcount=27]Холодильник торговый [/URL]</v>
      </c>
      <c r="L1183" s="33">
        <f>LEN(Таблица1[[#This Row],[Код]])</f>
        <v>133</v>
      </c>
    </row>
    <row r="1184" spans="1:12" s="26" customFormat="1" x14ac:dyDescent="0.25">
      <c r="A1184" s="18" t="str">
        <f>IF(OR(AND(Таблица1[[#This Row],[ID сообщения]]=B1183,Таблица1[[#This Row],[№ в теме]]=C1183),AND(NOT(Таблица1[[#This Row],[ID сообщения]]=B1183),NOT(Таблица1[[#This Row],[№ в теме]]=C1183))),"",FALSE)</f>
        <v/>
      </c>
      <c r="B1184" s="30">
        <f>1*MID(Таблица1[[#This Row],[Ссылка]],FIND("=",Таблица1[[#This Row],[Ссылка]])+1,FIND("&amp;",Таблица1[[#This Row],[Ссылка]])-FIND("=",Таблица1[[#This Row],[Ссылка]])-1)</f>
        <v>202432</v>
      </c>
      <c r="C1184" s="30">
        <f>1*MID(Таблица1[[#This Row],[Ссылка]],FIND("&amp;",Таблица1[[#This Row],[Ссылка]])+11,LEN(Таблица1[[#This Row],[Ссылка]])-FIND("&amp;",Таблица1[[#This Row],[Ссылка]])+10)</f>
        <v>529</v>
      </c>
      <c r="D1184" s="52" t="s">
        <v>293</v>
      </c>
      <c r="E1184" s="33" t="s">
        <v>1874</v>
      </c>
      <c r="F1184" s="46" t="s">
        <v>1094</v>
      </c>
      <c r="G1184" s="33" t="s">
        <v>82</v>
      </c>
      <c r="H1184" s="44" t="s">
        <v>334</v>
      </c>
      <c r="I1184" s="45" t="s">
        <v>1065</v>
      </c>
      <c r="J1184" s="23" t="s">
        <v>1065</v>
      </c>
      <c r="K11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Row],[Раздел]],G1183)),$D$12),CONCATENATE("[SPOILER=",Таблица1[[#This Row],[Раздел]],"]"),""),IF(EXACT(Таблица1[[#This Row],[Подраздел]],H1183),"",CONCATENATE(IF(ISBLANK(Таблица1[[#This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Row],[Подраздел]],H1185),"",CONCATENATE("[/LIST]",IF(ISBLANK(Таблица1[[#This Row],[Подраздел]]),"","[/SPOILER]"),IF(AND(NOT(EXACT(Таблица1[[#This Row],[Раздел]],G1185)),$D$12),"[/SPOILER]",)))))</f>
        <v>[*][B][COLOR=Black][LDW][/COLOR][/B] [URL=http://promebelclub.ru/forum/showthread.php?p=202432&amp;postcount=529]Холодильник торговый [/URL][/LIST][/SPOILER]</v>
      </c>
      <c r="L1184" s="33">
        <f>LEN(Таблица1[[#This Row],[Код]])</f>
        <v>153</v>
      </c>
    </row>
    <row r="1185" spans="1:12" s="26" customFormat="1" x14ac:dyDescent="0.25">
      <c r="A1185" s="18" t="str">
        <f>IF(OR(AND(Таблица1[[#This Row],[ID сообщения]]=B1184,Таблица1[[#This Row],[№ в теме]]=C1184),AND(NOT(Таблица1[[#This Row],[ID сообщения]]=B1184),NOT(Таблица1[[#This Row],[№ в теме]]=C1184))),"",FALSE)</f>
        <v/>
      </c>
      <c r="B1185" s="30">
        <f>1*MID(Таблица1[[#This Row],[Ссылка]],FIND("=",Таблица1[[#This Row],[Ссылка]])+1,FIND("&amp;",Таблица1[[#This Row],[Ссылка]])-FIND("=",Таблица1[[#This Row],[Ссылка]])-1)</f>
        <v>115652</v>
      </c>
      <c r="C1185" s="30">
        <f>1*MID(Таблица1[[#This Row],[Ссылка]],FIND("&amp;",Таблица1[[#This Row],[Ссылка]])+11,LEN(Таблица1[[#This Row],[Ссылка]])-FIND("&amp;",Таблица1[[#This Row],[Ссылка]])+10)</f>
        <v>321</v>
      </c>
      <c r="D1185" s="52" t="s">
        <v>917</v>
      </c>
      <c r="E1185" s="48" t="s">
        <v>1875</v>
      </c>
      <c r="F1185" s="65" t="s">
        <v>1093</v>
      </c>
      <c r="G1185" s="33" t="s">
        <v>171</v>
      </c>
      <c r="H1185" s="49" t="s">
        <v>72</v>
      </c>
      <c r="I1185" s="45" t="s">
        <v>1065</v>
      </c>
      <c r="J1185" s="23" t="s">
        <v>1065</v>
      </c>
      <c r="K11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Row],[Раздел]],G1184)),$D$12),CONCATENATE("[SPOILER=",Таблица1[[#This Row],[Раздел]],"]"),""),IF(EXACT(Таблица1[[#This Row],[Подраздел]],H1184),"",CONCATENATE(IF(ISBLANK(Таблица1[[#This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Row],[Подраздел]],H1186),"",CONCATENATE("[/LIST]",IF(ISBLANK(Таблица1[[#This Row],[Подраздел]]),"","[/SPOILER]"),IF(AND(NOT(EXACT(Таблица1[[#This Row],[Раздел]],G1186)),$D$12),"[/SPOILER]",)))))</f>
        <v>[SPOILER=Профили различного назначения][LIST][*][B][COLOR=Silver][FRW][/COLOR][/B] [URL=http://promebelclub.ru/forum/showthread.php?p=115652&amp;postcount=321]Еврошоп ООО Авангард Фрагменты в разброс [/URL]</v>
      </c>
      <c r="L1185" s="33">
        <f>LEN(Таблица1[[#This Row],[Код]])</f>
        <v>202</v>
      </c>
    </row>
    <row r="1186" spans="1:12" s="26" customFormat="1" x14ac:dyDescent="0.25">
      <c r="A1186" s="18" t="str">
        <f>IF(OR(AND(Таблица1[[#This Row],[ID сообщения]]=B1185,Таблица1[[#This Row],[№ в теме]]=C1185),AND(NOT(Таблица1[[#This Row],[ID сообщения]]=B1185),NOT(Таблица1[[#This Row],[№ в теме]]=C1185))),"",FALSE)</f>
        <v/>
      </c>
      <c r="B1186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1186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1186" s="52" t="s">
        <v>777</v>
      </c>
      <c r="E1186" s="33" t="s">
        <v>1876</v>
      </c>
      <c r="F1186" s="46" t="s">
        <v>1094</v>
      </c>
      <c r="G1186" s="33" t="s">
        <v>171</v>
      </c>
      <c r="H1186" s="44" t="s">
        <v>72</v>
      </c>
      <c r="I1186" s="45" t="s">
        <v>1065</v>
      </c>
      <c r="J1186" s="23" t="s">
        <v>1065</v>
      </c>
      <c r="K11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Row],[Раздел]],G1185)),$D$12),CONCATENATE("[SPOILER=",Таблица1[[#This Row],[Раздел]],"]"),""),IF(EXACT(Таблица1[[#This Row],[Подраздел]],H1185),"",CONCATENATE(IF(ISBLANK(Таблица1[[#This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Row],[Подраздел]],H1187),"",CONCATENATE("[/LIST]",IF(ISBLANK(Таблица1[[#This Row],[Подраздел]]),"","[/SPOILER]"),IF(AND(NOT(EXACT(Таблица1[[#This Row],[Раздел]],G1187)),$D$12),"[/SPOILER]",)))))</f>
        <v>[*][B][COLOR=Black][LDW][/COLOR][/B] [URL=http://promebelclub.ru/forum/showthread.php?p=4542&amp;postcount=27]Карниз пластиковый [/URL]</v>
      </c>
      <c r="L1186" s="33">
        <f>LEN(Таблица1[[#This Row],[Код]])</f>
        <v>131</v>
      </c>
    </row>
    <row r="1187" spans="1:12" s="26" customFormat="1" x14ac:dyDescent="0.25">
      <c r="A1187" s="18" t="str">
        <f>IF(OR(AND(Таблица1[[#This Row],[ID сообщения]]=B1173,Таблица1[[#This Row],[№ в теме]]=C1173),AND(NOT(Таблица1[[#This Row],[ID сообщения]]=B1173),NOT(Таблица1[[#This Row],[№ в теме]]=C1173))),"",FALSE)</f>
        <v/>
      </c>
      <c r="B1187" s="30">
        <f>1*MID(Таблица1[[#This Row],[Ссылка]],FIND("=",Таблица1[[#This Row],[Ссылка]])+1,FIND("&amp;",Таблица1[[#This Row],[Ссылка]])-FIND("=",Таблица1[[#This Row],[Ссылка]])-1)</f>
        <v>139208</v>
      </c>
      <c r="C1187" s="30">
        <f>1*MID(Таблица1[[#This Row],[Ссылка]],FIND("&amp;",Таблица1[[#This Row],[Ссылка]])+11,LEN(Таблица1[[#This Row],[Ссылка]])-FIND("&amp;",Таблица1[[#This Row],[Ссылка]])+10)</f>
        <v>383</v>
      </c>
      <c r="D1187" s="55" t="s">
        <v>969</v>
      </c>
      <c r="E1187" s="48" t="s">
        <v>1877</v>
      </c>
      <c r="F1187" s="65" t="s">
        <v>1093</v>
      </c>
      <c r="G1187" s="33" t="s">
        <v>171</v>
      </c>
      <c r="H1187" s="33" t="s">
        <v>72</v>
      </c>
      <c r="I1187" s="45" t="s">
        <v>1065</v>
      </c>
      <c r="J1187" s="23" t="s">
        <v>1065</v>
      </c>
      <c r="K11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Row],[Раздел]],G1186)),$D$12),CONCATENATE("[SPOILER=",Таблица1[[#This Row],[Раздел]],"]"),""),IF(EXACT(Таблица1[[#This Row],[Подраздел]],H1186),"",CONCATENATE(IF(ISBLANK(Таблица1[[#This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Row],[Подраздел]],H1188),"",CONCATENATE("[/LIST]",IF(ISBLANK(Таблица1[[#This Row],[Подраздел]]),"","[/SPOILER]"),IF(AND(NOT(EXACT(Таблица1[[#This Row],[Раздел]],G1188)),$D$12),"[/SPOILER]",)))))</f>
        <v>[*][B][COLOR=Silver][FRW][/COLOR][/B] [URL=http://promebelclub.ru/forum/showthread.php?p=139208&amp;postcount=383]Полка с подсветкой для кухонь от ПКФ "Выбор" [/URL]</v>
      </c>
      <c r="L1187" s="33">
        <f>LEN(Таблица1[[#This Row],[Код]])</f>
        <v>161</v>
      </c>
    </row>
    <row r="1188" spans="1:12" s="26" customFormat="1" x14ac:dyDescent="0.25">
      <c r="A1188" s="18" t="str">
        <f>IF(OR(AND(Таблица1[[#This Row],[ID сообщения]]=B1187,Таблица1[[#This Row],[№ в теме]]=C1187),AND(NOT(Таблица1[[#This Row],[ID сообщения]]=B1187),NOT(Таблица1[[#This Row],[№ в теме]]=C1187))),"",FALSE)</f>
        <v/>
      </c>
      <c r="B1188" s="30">
        <f>1*MID(Таблица1[[#This Row],[Ссылка]],FIND("=",Таблица1[[#This Row],[Ссылка]])+1,FIND("&amp;",Таблица1[[#This Row],[Ссылка]])-FIND("=",Таблица1[[#This Row],[Ссылка]])-1)</f>
        <v>10644</v>
      </c>
      <c r="C1188" s="30">
        <f>1*MID(Таблица1[[#This Row],[Ссылка]],FIND("&amp;",Таблица1[[#This Row],[Ссылка]])+11,LEN(Таблица1[[#This Row],[Ссылка]])-FIND("&amp;",Таблица1[[#This Row],[Ссылка]])+10)</f>
        <v>59</v>
      </c>
      <c r="D1188" s="52" t="s">
        <v>805</v>
      </c>
      <c r="E1188" s="33" t="s">
        <v>1878</v>
      </c>
      <c r="F1188" s="46" t="s">
        <v>1093</v>
      </c>
      <c r="G1188" s="33" t="s">
        <v>171</v>
      </c>
      <c r="H1188" s="44" t="s">
        <v>72</v>
      </c>
      <c r="I1188" s="45" t="s">
        <v>1065</v>
      </c>
      <c r="J1188" s="23" t="s">
        <v>1065</v>
      </c>
      <c r="K11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Row],[Раздел]],G1187)),$D$12),CONCATENATE("[SPOILER=",Таблица1[[#This Row],[Раздел]],"]"),""),IF(EXACT(Таблица1[[#This Row],[Подраздел]],H1187),"",CONCATENATE(IF(ISBLANK(Таблица1[[#This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Row],[Подраздел]],H1189),"",CONCATENATE("[/LIST]",IF(ISBLANK(Таблица1[[#This Row],[Подраздел]]),"","[/SPOILER]"),IF(AND(NOT(EXACT(Таблица1[[#This Row],[Раздел]],G1189)),$D$12),"[/SPOILER]",)))))</f>
        <v>[*][B][COLOR=Silver][FRW][/COLOR][/B] [URL=http://promebelclub.ru/forum/showthread.php?p=10644&amp;postcount=59]Профили различных прямоуг. cечений [/URL]</v>
      </c>
      <c r="L1188" s="33">
        <f>LEN(Таблица1[[#This Row],[Код]])</f>
        <v>149</v>
      </c>
    </row>
    <row r="1189" spans="1:12" s="26" customFormat="1" x14ac:dyDescent="0.25">
      <c r="A1189" s="18" t="str">
        <f>IF(OR(AND(Таблица1[[#This Row],[ID сообщения]]=B1188,Таблица1[[#This Row],[№ в теме]]=C1188),AND(NOT(Таблица1[[#This Row],[ID сообщения]]=B1188),NOT(Таблица1[[#This Row],[№ в теме]]=C1188))),"",FALSE)</f>
        <v/>
      </c>
      <c r="B1189" s="30">
        <f>1*MID(Таблица1[[#This Row],[Ссылка]],FIND("=",Таблица1[[#This Row],[Ссылка]])+1,FIND("&amp;",Таблица1[[#This Row],[Ссылка]])-FIND("=",Таблица1[[#This Row],[Ссылка]])-1)</f>
        <v>11199</v>
      </c>
      <c r="C1189" s="30">
        <f>1*MID(Таблица1[[#This Row],[Ссылка]],FIND("&amp;",Таблица1[[#This Row],[Ссылка]])+11,LEN(Таблица1[[#This Row],[Ссылка]])-FIND("&amp;",Таблица1[[#This Row],[Ссылка]])+10)</f>
        <v>69</v>
      </c>
      <c r="D1189" s="52" t="s">
        <v>815</v>
      </c>
      <c r="E1189" s="33" t="s">
        <v>1879</v>
      </c>
      <c r="F1189" s="46" t="s">
        <v>1094</v>
      </c>
      <c r="G1189" s="33" t="s">
        <v>171</v>
      </c>
      <c r="H1189" s="44" t="s">
        <v>72</v>
      </c>
      <c r="I1189" s="45" t="s">
        <v>1065</v>
      </c>
      <c r="J1189" s="23" t="s">
        <v>1065</v>
      </c>
      <c r="K11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Row],[Раздел]],G1188)),$D$12),CONCATENATE("[SPOILER=",Таблица1[[#This Row],[Раздел]],"]"),""),IF(EXACT(Таблица1[[#This Row],[Подраздел]],H1188),"",CONCATENATE(IF(ISBLANK(Таблица1[[#This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Row],[Подраздел]],H1190),"",CONCATENATE("[/LIST]",IF(ISBLANK(Таблица1[[#This Row],[Подраздел]]),"","[/SPOILER]"),IF(AND(NOT(EXACT(Таблица1[[#This Row],[Раздел]],G1190)),$D$12),"[/SPOILER]",)))))</f>
        <v>[*][B][COLOR=Black][LDW][/COLOR][/B] [URL=http://promebelclub.ru/forum/showthread.php?p=11199&amp;postcount=69]Профиль "С" (кант) [/URL]</v>
      </c>
      <c r="L1189" s="33">
        <f>LEN(Таблица1[[#This Row],[Код]])</f>
        <v>132</v>
      </c>
    </row>
    <row r="1190" spans="1:12" s="26" customFormat="1" x14ac:dyDescent="0.25">
      <c r="A1190" s="18" t="str">
        <f>IF(OR(AND(Таблица1[[#This Row],[ID сообщения]]=B1189,Таблица1[[#This Row],[№ в теме]]=C1189),AND(NOT(Таблица1[[#This Row],[ID сообщения]]=B1189),NOT(Таблица1[[#This Row],[№ в теме]]=C1189))),"",FALSE)</f>
        <v/>
      </c>
      <c r="B1190" s="30">
        <f>1*MID(Таблица1[[#This Row],[Ссылка]],FIND("=",Таблица1[[#This Row],[Ссылка]])+1,FIND("&amp;",Таблица1[[#This Row],[Ссылка]])-FIND("=",Таблица1[[#This Row],[Ссылка]])-1)</f>
        <v>3876</v>
      </c>
      <c r="C1190" s="30">
        <f>1*MID(Таблица1[[#This Row],[Ссылка]],FIND("&amp;",Таблица1[[#This Row],[Ссылка]])+11,LEN(Таблица1[[#This Row],[Ссылка]])-FIND("&amp;",Таблица1[[#This Row],[Ссылка]])+10)</f>
        <v>19</v>
      </c>
      <c r="D1190" s="55" t="s">
        <v>932</v>
      </c>
      <c r="E1190" s="33" t="s">
        <v>1880</v>
      </c>
      <c r="F1190" s="46" t="s">
        <v>1093</v>
      </c>
      <c r="G1190" s="33" t="s">
        <v>171</v>
      </c>
      <c r="H1190" s="44" t="s">
        <v>72</v>
      </c>
      <c r="I1190" s="45" t="s">
        <v>1065</v>
      </c>
      <c r="J1190" s="46" t="s">
        <v>471</v>
      </c>
      <c r="K11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Row],[Раздел]],G1189)),$D$12),CONCATENATE("[SPOILER=",Таблица1[[#This Row],[Раздел]],"]"),""),IF(EXACT(Таблица1[[#This Row],[Подраздел]],H1189),"",CONCATENATE(IF(ISBLANK(Таблица1[[#This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Row],[Подраздел]],H1191),"",CONCATENATE("[/LIST]",IF(ISBLANK(Таблица1[[#This Row],[Подраздел]]),"","[/SPOILER]"),IF(AND(NOT(EXACT(Таблица1[[#This Row],[Раздел]],G1191)),$D$12),"[/SPOILER]",)))))</f>
        <v>[*][B][COLOR=Silver][FRW][/COLOR][/B] [URL=http://promebelclub.ru/forum/showthread.php?p=3876&amp;postcount=19]Профиль алюминиевый [/URL]</v>
      </c>
      <c r="L1190" s="33">
        <f>LEN(Таблица1[[#This Row],[Код]])</f>
        <v>133</v>
      </c>
    </row>
    <row r="1191" spans="1:12" s="26" customFormat="1" x14ac:dyDescent="0.25">
      <c r="A1191" s="18" t="str">
        <f>IF(OR(AND(Таблица1[[#This Row],[ID сообщения]]=B1151,Таблица1[[#This Row],[№ в теме]]=C1151),AND(NOT(Таблица1[[#This Row],[ID сообщения]]=B1151),NOT(Таблица1[[#This Row],[№ в теме]]=C1151))),"",FALSE)</f>
        <v/>
      </c>
      <c r="B1191" s="30">
        <f>1*MID(Таблица1[[#This Row],[Ссылка]],FIND("=",Таблица1[[#This Row],[Ссылка]])+1,FIND("&amp;",Таблица1[[#This Row],[Ссылка]])-FIND("=",Таблица1[[#This Row],[Ссылка]])-1)</f>
        <v>148570</v>
      </c>
      <c r="C1191" s="30">
        <f>1*MID(Таблица1[[#This Row],[Ссылка]],FIND("&amp;",Таблица1[[#This Row],[Ссылка]])+11,LEN(Таблица1[[#This Row],[Ссылка]])-FIND("&amp;",Таблица1[[#This Row],[Ссылка]])+10)</f>
        <v>416</v>
      </c>
      <c r="D1191" s="55" t="s">
        <v>993</v>
      </c>
      <c r="E1191" s="48" t="s">
        <v>1881</v>
      </c>
      <c r="F1191" s="65" t="s">
        <v>1096</v>
      </c>
      <c r="G1191" s="33" t="s">
        <v>171</v>
      </c>
      <c r="H1191" s="33" t="s">
        <v>72</v>
      </c>
      <c r="I1191" s="45" t="s">
        <v>1065</v>
      </c>
      <c r="J1191" s="23" t="s">
        <v>1065</v>
      </c>
      <c r="K11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Row],[Раздел]],G1190)),$D$12),CONCATENATE("[SPOILER=",Таблица1[[#This Row],[Раздел]],"]"),""),IF(EXACT(Таблица1[[#This Row],[Подраздел]],H1190),"",CONCATENATE(IF(ISBLANK(Таблица1[[#This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Row],[Подраздел]],H1192),"",CONCATENATE("[/LIST]",IF(ISBLANK(Таблица1[[#This Row],[Подраздел]]),"","[/SPOILER]"),IF(AND(NOT(EXACT(Таблица1[[#This Row],[Раздел]],G1192)),$D$12),"[/SPOILER]",)))))</f>
        <v>[*][B][COLOR=DeepSkyBlue][FR3D][/COLOR][/B] [URL=http://promebelclub.ru/forum/showthread.php?p=148570&amp;postcount=416]Профиль врезной (алюминиевая кромка) [/URL]</v>
      </c>
      <c r="L1191" s="33">
        <f>LEN(Таблица1[[#This Row],[Код]])</f>
        <v>159</v>
      </c>
    </row>
    <row r="1192" spans="1:12" s="26" customFormat="1" x14ac:dyDescent="0.25">
      <c r="A1192" s="18" t="str">
        <f>IF(OR(AND(Таблица1[[#This Row],[ID сообщения]]=B1191,Таблица1[[#This Row],[№ в теме]]=C1191),AND(NOT(Таблица1[[#This Row],[ID сообщения]]=B1191),NOT(Таблица1[[#This Row],[№ в теме]]=C1191))),"",FALSE)</f>
        <v/>
      </c>
      <c r="B1192" s="30">
        <f>1*MID(Таблица1[[#This Row],[Ссылка]],FIND("=",Таблица1[[#This Row],[Ссылка]])+1,FIND("&amp;",Таблица1[[#This Row],[Ссылка]])-FIND("=",Таблица1[[#This Row],[Ссылка]])-1)</f>
        <v>10053</v>
      </c>
      <c r="C1192" s="30">
        <f>1*MID(Таблица1[[#This Row],[Ссылка]],FIND("&amp;",Таблица1[[#This Row],[Ссылка]])+11,LEN(Таблица1[[#This Row],[Ссылка]])-FIND("&amp;",Таблица1[[#This Row],[Ссылка]])+10)</f>
        <v>54</v>
      </c>
      <c r="D1192" s="55" t="s">
        <v>800</v>
      </c>
      <c r="E1192" s="33" t="s">
        <v>1313</v>
      </c>
      <c r="F1192" s="46" t="s">
        <v>1093</v>
      </c>
      <c r="G1192" s="33" t="s">
        <v>171</v>
      </c>
      <c r="H1192" s="44" t="s">
        <v>72</v>
      </c>
      <c r="I1192" s="45" t="s">
        <v>1065</v>
      </c>
      <c r="J1192" s="23" t="s">
        <v>1065</v>
      </c>
      <c r="K11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Row],[Раздел]],G1191)),$D$12),CONCATENATE("[SPOILER=",Таблица1[[#This Row],[Раздел]],"]"),""),IF(EXACT(Таблица1[[#This Row],[Подраздел]],H1191),"",CONCATENATE(IF(ISBLANK(Таблица1[[#This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Row],[Подраздел]],H1193),"",CONCATENATE("[/LIST]",IF(ISBLANK(Таблица1[[#This Row],[Подраздел]]),"","[/SPOILER]"),IF(AND(NOT(EXACT(Таблица1[[#This Row],[Раздел]],G1193)),$D$12),"[/SPOILER]",)))))</f>
        <v>[*][B][COLOR=Silver][FRW][/COLOR][/B] [URL=http://promebelclub.ru/forum/showthread.php?p=10053&amp;postcount=54]Система квадратных труб 40х40 мм Varia Quadro [/URL][/LIST][/SPOILER]</v>
      </c>
      <c r="L1192" s="33">
        <f>LEN(Таблица1[[#This Row],[Код]])</f>
        <v>177</v>
      </c>
    </row>
    <row r="1193" spans="1:12" s="26" customFormat="1" x14ac:dyDescent="0.25">
      <c r="A1193" s="73" t="str">
        <f>IF(OR(AND(Таблица1[[#This Row],[ID сообщения]]=B1192,Таблица1[[#This Row],[№ в теме]]=C1192),AND(NOT(Таблица1[[#This Row],[ID сообщения]]=B1192),NOT(Таблица1[[#This Row],[№ в теме]]=C1192))),"",FALSE)</f>
        <v/>
      </c>
      <c r="B1193" s="33">
        <f>1*MID(Таблица1[[#This Row],[Ссылка]],FIND("=",Таблица1[[#This Row],[Ссылка]])+1,FIND("&amp;",Таблица1[[#This Row],[Ссылка]])-FIND("=",Таблица1[[#This Row],[Ссылка]])-1)</f>
        <v>326418</v>
      </c>
      <c r="C1193" s="33">
        <f>1*MID(Таблица1[[#This Row],[Ссылка]],FIND("&amp;",Таблица1[[#This Row],[Ссылка]])+11,LEN(Таблица1[[#This Row],[Ссылка]])-FIND("&amp;",Таблица1[[#This Row],[Ссылка]])+10)</f>
        <v>871</v>
      </c>
      <c r="D1193" s="53" t="s">
        <v>170</v>
      </c>
      <c r="E1193" s="33" t="s">
        <v>1882</v>
      </c>
      <c r="F1193" s="46" t="s">
        <v>1094</v>
      </c>
      <c r="G1193" s="47" t="s">
        <v>171</v>
      </c>
      <c r="H1193" s="33" t="s">
        <v>71</v>
      </c>
      <c r="I1193" s="45" t="s">
        <v>1065</v>
      </c>
      <c r="J1193" s="23" t="s">
        <v>1065</v>
      </c>
      <c r="K11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Row],[Раздел]],G1192)),$D$12),CONCATENATE("[SPOILER=",Таблица1[[#This Row],[Раздел]],"]"),""),IF(EXACT(Таблица1[[#This Row],[Подраздел]],H1192),"",CONCATENATE(IF(ISBLANK(Таблица1[[#This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Row],[Подраздел]],H1194),"",CONCATENATE("[/LIST]",IF(ISBLANK(Таблица1[[#This Row],[Подраздел]]),"","[/SPOILER]"),IF(AND(NOT(EXACT(Таблица1[[#This Row],[Раздел]],G1194)),$D$12),"[/SPOILER]",)))))</f>
        <v>[SPOILER=Сечения фрез][LIST][*][B][COLOR=Black][LDW][/COLOR][/B] [URL=http://promebelclub.ru/forum/showthread.php?p=326418&amp;postcount=871]Сечение фрез для деревянного фасада - 40 шт [/URL]</v>
      </c>
      <c r="L1193" s="33">
        <f>LEN(Таблица1[[#This Row],[Код]])</f>
        <v>187</v>
      </c>
    </row>
    <row r="1194" spans="1:12" s="26" customFormat="1" x14ac:dyDescent="0.25">
      <c r="A1194" s="18" t="str">
        <f>IF(OR(AND(Таблица1[[#This Row],[ID сообщения]]=B1156,Таблица1[[#This Row],[№ в теме]]=C1156),AND(NOT(Таблица1[[#This Row],[ID сообщения]]=B1156),NOT(Таблица1[[#This Row],[№ в теме]]=C1156))),"",FALSE)</f>
        <v/>
      </c>
      <c r="B1194" s="30">
        <f>1*MID(Таблица1[[#This Row],[Ссылка]],FIND("=",Таблица1[[#This Row],[Ссылка]])+1,FIND("&amp;",Таблица1[[#This Row],[Ссылка]])-FIND("=",Таблица1[[#This Row],[Ссылка]])-1)</f>
        <v>148181</v>
      </c>
      <c r="C1194" s="30">
        <f>1*MID(Таблица1[[#This Row],[Ссылка]],FIND("&amp;",Таблица1[[#This Row],[Ссылка]])+11,LEN(Таблица1[[#This Row],[Ссылка]])-FIND("&amp;",Таблица1[[#This Row],[Ссылка]])+10)</f>
        <v>412</v>
      </c>
      <c r="D1194" s="52" t="s">
        <v>991</v>
      </c>
      <c r="E1194" s="33" t="s">
        <v>1026</v>
      </c>
      <c r="F1194" s="46"/>
      <c r="G1194" s="33" t="s">
        <v>171</v>
      </c>
      <c r="H1194" s="33" t="s">
        <v>71</v>
      </c>
      <c r="I1194" s="45" t="s">
        <v>1065</v>
      </c>
      <c r="J1194" s="23" t="s">
        <v>1065</v>
      </c>
      <c r="K11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Row],[Раздел]],G1193)),$D$12),CONCATENATE("[SPOILER=",Таблица1[[#This Row],[Раздел]],"]"),""),IF(EXACT(Таблица1[[#This Row],[Подраздел]],H1193),"",CONCATENATE(IF(ISBLANK(Таблица1[[#This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Row],[Подраздел]],H1195),"",CONCATENATE("[/LIST]",IF(ISBLANK(Таблица1[[#This Row],[Подраздел]]),"","[/SPOILER]"),IF(AND(NOT(EXACT(Таблица1[[#This Row],[Раздел]],G1195)),$D$12),"[/SPOILER]",)))))</f>
        <v>[*][URL=http://promebelclub.ru/forum/showthread.php?p=148181&amp;postcount=412]Фрагменты фрез[/URL][/LIST][/SPOILER]</v>
      </c>
      <c r="L1194" s="33">
        <f>LEN(Таблица1[[#This Row],[Код]])</f>
        <v>112</v>
      </c>
    </row>
    <row r="1195" spans="1:12" s="26" customFormat="1" x14ac:dyDescent="0.25">
      <c r="A1195" s="18" t="str">
        <f>IF(OR(AND(Таблица1[[#This Row],[ID сообщения]]=B1194,Таблица1[[#This Row],[№ в теме]]=C1194),AND(NOT(Таблица1[[#This Row],[ID сообщения]]=B1194),NOT(Таблица1[[#This Row],[№ в теме]]=C1194))),"",FALSE)</f>
        <v/>
      </c>
      <c r="B1195" s="30">
        <f>1*MID(Таблица1[[#This Row],[Ссылка]],FIND("=",Таблица1[[#This Row],[Ссылка]])+1,FIND("&amp;",Таблица1[[#This Row],[Ссылка]])-FIND("=",Таблица1[[#This Row],[Ссылка]])-1)</f>
        <v>18688</v>
      </c>
      <c r="C1195" s="30">
        <f>1*MID(Таблица1[[#This Row],[Ссылка]],FIND("&amp;",Таблица1[[#This Row],[Ссылка]])+11,LEN(Таблица1[[#This Row],[Ссылка]])-FIND("&amp;",Таблица1[[#This Row],[Ссылка]])+10)</f>
        <v>105</v>
      </c>
      <c r="D1195" s="52" t="s">
        <v>849</v>
      </c>
      <c r="E1195" s="33" t="s">
        <v>1883</v>
      </c>
      <c r="F1195" s="46" t="s">
        <v>1093</v>
      </c>
      <c r="G1195" s="33" t="s">
        <v>171</v>
      </c>
      <c r="H1195" s="33"/>
      <c r="I1195" s="45" t="s">
        <v>1065</v>
      </c>
      <c r="J1195" s="23" t="s">
        <v>1065</v>
      </c>
      <c r="K11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Row],[Раздел]],G1194)),$D$12),CONCATENATE("[SPOILER=",Таблица1[[#This Row],[Раздел]],"]"),""),IF(EXACT(Таблица1[[#This Row],[Подраздел]],H1194),"",CONCATENATE(IF(ISBLANK(Таблица1[[#This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Row],[Подраздел]],H1196),"",CONCATENATE("[/LIST]",IF(ISBLANK(Таблица1[[#This Row],[Подраздел]]),"","[/SPOILER]"),IF(AND(NOT(EXACT(Таблица1[[#This Row],[Раздел]],G1196)),$D$12),"[/SPOILER]",)))))</f>
        <v>[LIST][*][B][COLOR=Silver][FRW][/COLOR][/B] [URL=http://promebelclub.ru/forum/showthread.php?p=18688&amp;postcount=105]Панели ХДФ перфорированные [/URL][/LIST]</v>
      </c>
      <c r="L1195" s="33">
        <f>LEN(Таблица1[[#This Row],[Код]])</f>
        <v>155</v>
      </c>
    </row>
    <row r="1196" spans="1:12" s="26" customFormat="1" x14ac:dyDescent="0.25">
      <c r="A1196" s="18" t="str">
        <f>IF(OR(AND(Таблица1[[#This Row],[ID сообщения]]=B1195,Таблица1[[#This Row],[№ в теме]]=C1195),AND(NOT(Таблица1[[#This Row],[ID сообщения]]=B1195),NOT(Таблица1[[#This Row],[№ в теме]]=C1195))),"",FALSE)</f>
        <v/>
      </c>
      <c r="B1196" s="30">
        <f>1*MID(Таблица1[[#This Row],[Ссылка]],FIND("=",Таблица1[[#This Row],[Ссылка]])+1,FIND("&amp;",Таблица1[[#This Row],[Ссылка]])-FIND("=",Таблица1[[#This Row],[Ссылка]])-1)</f>
        <v>49632</v>
      </c>
      <c r="C1196" s="30">
        <f>1*MID(Таблица1[[#This Row],[Ссылка]],FIND("&amp;",Таблица1[[#This Row],[Ссылка]])+11,LEN(Таблица1[[#This Row],[Ссылка]])-FIND("&amp;",Таблица1[[#This Row],[Ссылка]])+10)</f>
        <v>188</v>
      </c>
      <c r="D1196" s="52" t="s">
        <v>506</v>
      </c>
      <c r="E1196" s="33" t="s">
        <v>507</v>
      </c>
      <c r="F1196" s="46"/>
      <c r="G1196" s="33" t="s">
        <v>140</v>
      </c>
      <c r="H1196" s="33" t="s">
        <v>75</v>
      </c>
      <c r="I1196" s="45" t="s">
        <v>1065</v>
      </c>
      <c r="J1196" s="23" t="s">
        <v>1065</v>
      </c>
      <c r="K11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Row],[Раздел]],G1195)),$D$12),CONCATENATE("[SPOILER=",Таблица1[[#This Row],[Раздел]],"]"),""),IF(EXACT(Таблица1[[#This Row],[Подраздел]],H1195),"",CONCATENATE(IF(ISBLANK(Таблица1[[#This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Row],[Подраздел]],H1197),"",CONCATENATE("[/LIST]",IF(ISBLANK(Таблица1[[#This Row],[Подраздел]]),"","[/SPOILER]"),IF(AND(NOT(EXACT(Таблица1[[#This Row],[Раздел]],G1197)),$D$12),"[/SPOILER]",)))))</f>
        <v>[SPOILER=Декоративные элементы][LIST][*][URL=http://promebelclub.ru/forum/showthread.php?p=49632&amp;postcount=188]Бильярдный стол[/URL]</v>
      </c>
      <c r="L1196" s="33">
        <f>LEN(Таблица1[[#This Row],[Код]])</f>
        <v>132</v>
      </c>
    </row>
    <row r="1197" spans="1:12" s="26" customFormat="1" x14ac:dyDescent="0.25">
      <c r="A1197" s="18" t="str">
        <f>IF(OR(AND(Таблица1[[#This Row],[ID сообщения]]=B1196,Таблица1[[#This Row],[№ в теме]]=C1196),AND(NOT(Таблица1[[#This Row],[ID сообщения]]=B1196),NOT(Таблица1[[#This Row],[№ в теме]]=C1196))),"",FALSE)</f>
        <v/>
      </c>
      <c r="B1197" s="30">
        <f>1*MID(Таблица1[[#This Row],[Ссылка]],FIND("=",Таблица1[[#This Row],[Ссылка]])+1,FIND("&amp;",Таблица1[[#This Row],[Ссылка]])-FIND("=",Таблица1[[#This Row],[Ссылка]])-1)</f>
        <v>12650</v>
      </c>
      <c r="C1197" s="30">
        <f>1*MID(Таблица1[[#This Row],[Ссылка]],FIND("&amp;",Таблица1[[#This Row],[Ссылка]])+11,LEN(Таблица1[[#This Row],[Ссылка]])-FIND("&amp;",Таблица1[[#This Row],[Ссылка]])+10)</f>
        <v>80</v>
      </c>
      <c r="D1197" s="52" t="s">
        <v>826</v>
      </c>
      <c r="E1197" s="33" t="s">
        <v>1884</v>
      </c>
      <c r="F1197" s="46" t="s">
        <v>1094</v>
      </c>
      <c r="G1197" s="33" t="s">
        <v>140</v>
      </c>
      <c r="H1197" s="44" t="s">
        <v>75</v>
      </c>
      <c r="I1197" s="45" t="s">
        <v>1065</v>
      </c>
      <c r="J1197" s="23" t="s">
        <v>1065</v>
      </c>
      <c r="K11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Row],[Раздел]],G1196)),$D$12),CONCATENATE("[SPOILER=",Таблица1[[#This Row],[Раздел]],"]"),""),IF(EXACT(Таблица1[[#This Row],[Подраздел]],H1196),"",CONCATENATE(IF(ISBLANK(Таблица1[[#This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Row],[Подраздел]],H1198),"",CONCATENATE("[/LIST]",IF(ISBLANK(Таблица1[[#This Row],[Подраздел]]),"","[/SPOILER]"),IF(AND(NOT(EXACT(Таблица1[[#This Row],[Раздел]],G1198)),$D$12),"[/SPOILER]",)))))</f>
        <v>[*][B][COLOR=Black][LDW][/COLOR][/B] [URL=http://promebelclub.ru/forum/showthread.php?p=12650&amp;postcount=80]Бокал с вином [/URL]</v>
      </c>
      <c r="L1197" s="33">
        <f>LEN(Таблица1[[#This Row],[Код]])</f>
        <v>127</v>
      </c>
    </row>
    <row r="1198" spans="1:12" s="26" customFormat="1" x14ac:dyDescent="0.25">
      <c r="A1198" s="18" t="str">
        <f>IF(OR(AND(Таблица1[[#This Row],[ID сообщения]]=B1197,Таблица1[[#This Row],[№ в теме]]=C1197),AND(NOT(Таблица1[[#This Row],[ID сообщения]]=B1197),NOT(Таблица1[[#This Row],[№ в теме]]=C1197))),"",FALSE)</f>
        <v/>
      </c>
      <c r="B1198" s="30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1198" s="30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1198" s="52" t="s">
        <v>769</v>
      </c>
      <c r="E1198" s="33" t="s">
        <v>1885</v>
      </c>
      <c r="F1198" s="46" t="s">
        <v>1093</v>
      </c>
      <c r="G1198" s="33" t="s">
        <v>140</v>
      </c>
      <c r="H1198" s="33" t="s">
        <v>75</v>
      </c>
      <c r="I1198" s="45" t="s">
        <v>1065</v>
      </c>
      <c r="J1198" s="46" t="s">
        <v>471</v>
      </c>
      <c r="K11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Row],[Раздел]],G1197)),$D$12),CONCATENATE("[SPOILER=",Таблица1[[#This Row],[Раздел]],"]"),""),IF(EXACT(Таблица1[[#This Row],[Подраздел]],H1197),"",CONCATENATE(IF(ISBLANK(Таблица1[[#This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Row],[Подраздел]],H1199),"",CONCATENATE("[/LIST]",IF(ISBLANK(Таблица1[[#This Row],[Подраздел]]),"","[/SPOILER]"),IF(AND(NOT(EXACT(Таблица1[[#This Row],[Раздел]],G1199)),$D$12),"[/SPOILER]",)))))</f>
        <v>[*][B][COLOR=Silver][FRW][/COLOR][/B] [URL=http://promebelclub.ru/forum/showthread.php?p=3874&amp;postcount=17]Ваза с тюльпанами [/URL]</v>
      </c>
      <c r="L1198" s="33">
        <f>LEN(Таблица1[[#This Row],[Код]])</f>
        <v>131</v>
      </c>
    </row>
    <row r="1199" spans="1:12" s="26" customFormat="1" x14ac:dyDescent="0.25">
      <c r="A1199" s="18" t="str">
        <f>IF(OR(AND(Таблица1[[#This Row],[ID сообщения]]=B1198,Таблица1[[#This Row],[№ в теме]]=C1198),AND(NOT(Таблица1[[#This Row],[ID сообщения]]=B1198),NOT(Таблица1[[#This Row],[№ в теме]]=C1198))),"",FALSE)</f>
        <v/>
      </c>
      <c r="B1199" s="30">
        <f>1*MID(Таблица1[[#This Row],[Ссылка]],FIND("=",Таблица1[[#This Row],[Ссылка]])+1,FIND("&amp;",Таблица1[[#This Row],[Ссылка]])-FIND("=",Таблица1[[#This Row],[Ссылка]])-1)</f>
        <v>10651</v>
      </c>
      <c r="C1199" s="30">
        <f>1*MID(Таблица1[[#This Row],[Ссылка]],FIND("&amp;",Таблица1[[#This Row],[Ссылка]])+11,LEN(Таблица1[[#This Row],[Ссылка]])-FIND("&amp;",Таблица1[[#This Row],[Ссылка]])+10)</f>
        <v>61</v>
      </c>
      <c r="D1199" s="55" t="s">
        <v>807</v>
      </c>
      <c r="E1199" s="33" t="s">
        <v>1886</v>
      </c>
      <c r="F1199" s="46" t="s">
        <v>1093</v>
      </c>
      <c r="G1199" s="33" t="s">
        <v>140</v>
      </c>
      <c r="H1199" s="44" t="s">
        <v>75</v>
      </c>
      <c r="I1199" s="45" t="s">
        <v>1065</v>
      </c>
      <c r="J1199" s="46" t="s">
        <v>471</v>
      </c>
      <c r="K11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Row],[Раздел]],G1198)),$D$12),CONCATENATE("[SPOILER=",Таблица1[[#This Row],[Раздел]],"]"),""),IF(EXACT(Таблица1[[#This Row],[Подраздел]],H1198),"",CONCATENATE(IF(ISBLANK(Таблица1[[#This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Row],[Подраздел]],H1200),"",CONCATENATE("[/LIST]",IF(ISBLANK(Таблица1[[#This Row],[Подраздел]]),"","[/SPOILER]"),IF(AND(NOT(EXACT(Таблица1[[#This Row],[Раздел]],G1200)),$D$12),"[/SPOILER]",)))))</f>
        <v>[*][B][COLOR=Silver][FRW][/COLOR][/B] [URL=http://promebelclub.ru/forum/showthread.php?p=10651&amp;postcount=61]Ваза, кружка, ножи, чайник [/URL]</v>
      </c>
      <c r="L1199" s="33">
        <f>LEN(Таблица1[[#This Row],[Код]])</f>
        <v>141</v>
      </c>
    </row>
    <row r="1200" spans="1:12" s="26" customFormat="1" x14ac:dyDescent="0.25">
      <c r="A1200" s="18" t="str">
        <f>IF(OR(AND(Таблица1[[#This Row],[ID сообщения]]=B1199,Таблица1[[#This Row],[№ в теме]]=C1199),AND(NOT(Таблица1[[#This Row],[ID сообщения]]=B1199),NOT(Таблица1[[#This Row],[№ в теме]]=C1199))),"",FALSE)</f>
        <v/>
      </c>
      <c r="B1200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1200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1200" s="52" t="s">
        <v>793</v>
      </c>
      <c r="E1200" s="33" t="s">
        <v>1887</v>
      </c>
      <c r="F1200" s="46" t="s">
        <v>1093</v>
      </c>
      <c r="G1200" s="33" t="s">
        <v>140</v>
      </c>
      <c r="H1200" s="44" t="s">
        <v>75</v>
      </c>
      <c r="I1200" s="45" t="s">
        <v>1065</v>
      </c>
      <c r="J1200" s="46" t="s">
        <v>471</v>
      </c>
      <c r="K12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Row],[Раздел]],G1199)),$D$12),CONCATENATE("[SPOILER=",Таблица1[[#This Row],[Раздел]],"]"),""),IF(EXACT(Таблица1[[#This Row],[Подраздел]],H1199),"",CONCATENATE(IF(ISBLANK(Таблица1[[#This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Row],[Подраздел]],H1201),"",CONCATENATE("[/LIST]",IF(ISBLANK(Таблица1[[#This Row],[Подраздел]]),"","[/SPOILER]"),IF(AND(NOT(EXACT(Таблица1[[#This Row],[Раздел]],G1201)),$D$12),"[/SPOILER]",)))))</f>
        <v>[*][B][COLOR=Silver][FRW][/COLOR][/B] [URL=http://promebelclub.ru/forum/showthread.php?p=7828&amp;postcount=46]Ваза, кружка, ножи, чайник, самолёт [/URL]</v>
      </c>
      <c r="L1200" s="33">
        <f>LEN(Таблица1[[#This Row],[Код]])</f>
        <v>149</v>
      </c>
    </row>
    <row r="1201" spans="1:12" s="26" customFormat="1" x14ac:dyDescent="0.25">
      <c r="A1201" s="18" t="str">
        <f>IF(OR(AND(Таблица1[[#This Row],[ID сообщения]]=B1200,Таблица1[[#This Row],[№ в теме]]=C1200),AND(NOT(Таблица1[[#This Row],[ID сообщения]]=B1200),NOT(Таблица1[[#This Row],[№ в теме]]=C1200))),"",FALSE)</f>
        <v/>
      </c>
      <c r="B1201" s="30">
        <f>1*MID(Таблица1[[#This Row],[Ссылка]],FIND("=",Таблица1[[#This Row],[Ссылка]])+1,FIND("&amp;",Таблица1[[#This Row],[Ссылка]])-FIND("=",Таблица1[[#This Row],[Ссылка]])-1)</f>
        <v>12923</v>
      </c>
      <c r="C1201" s="30">
        <f>1*MID(Таблица1[[#This Row],[Ссылка]],FIND("&amp;",Таблица1[[#This Row],[Ссылка]])+11,LEN(Таблица1[[#This Row],[Ссылка]])-FIND("&amp;",Таблица1[[#This Row],[Ссылка]])+10)</f>
        <v>82</v>
      </c>
      <c r="D1201" s="52" t="s">
        <v>828</v>
      </c>
      <c r="E1201" s="51" t="s">
        <v>1888</v>
      </c>
      <c r="F1201" s="46" t="s">
        <v>1093</v>
      </c>
      <c r="G1201" s="33" t="s">
        <v>140</v>
      </c>
      <c r="H1201" s="44" t="s">
        <v>75</v>
      </c>
      <c r="I1201" s="45" t="s">
        <v>1065</v>
      </c>
      <c r="J1201" s="23" t="s">
        <v>1065</v>
      </c>
      <c r="K12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Row],[Раздел]],G1200)),$D$12),CONCATENATE("[SPOILER=",Таблица1[[#This Row],[Раздел]],"]"),""),IF(EXACT(Таблица1[[#This Row],[Подраздел]],H1200),"",CONCATENATE(IF(ISBLANK(Таблица1[[#This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Row],[Подраздел]],H1202),"",CONCATENATE("[/LIST]",IF(ISBLANK(Таблица1[[#This Row],[Подраздел]]),"","[/SPOILER]"),IF(AND(NOT(EXACT(Таблица1[[#This Row],[Раздел]],G1202)),$D$12),"[/SPOILER]",)))))</f>
        <v>[*][B][COLOR=Silver][FRW][/COLOR][/B] [URL=http://promebelclub.ru/forum/showthread.php?p=12923&amp;postcount=82]Ведро мусорное [/URL]</v>
      </c>
      <c r="L1201" s="33">
        <f>LEN(Таблица1[[#This Row],[Код]])</f>
        <v>129</v>
      </c>
    </row>
    <row r="1202" spans="1:12" s="26" customFormat="1" x14ac:dyDescent="0.25">
      <c r="A1202" s="59" t="str">
        <f>IF(OR(AND(Таблица1[[#This Row],[ID сообщения]]=B1201,Таблица1[[#This Row],[№ в теме]]=C1201),AND(NOT(Таблица1[[#This Row],[ID сообщения]]=B1201),NOT(Таблица1[[#This Row],[№ в теме]]=C1201))),"",FALSE)</f>
        <v/>
      </c>
      <c r="B1202" s="60">
        <f>1*MID(Таблица1[[#This Row],[Ссылка]],FIND("=",Таблица1[[#This Row],[Ссылка]])+1,FIND("&amp;",Таблица1[[#This Row],[Ссылка]])-FIND("=",Таблица1[[#This Row],[Ссылка]])-1)</f>
        <v>358262</v>
      </c>
      <c r="C1202" s="60">
        <f>1*MID(Таблица1[[#This Row],[Ссылка]],FIND("&amp;",Таблица1[[#This Row],[Ссылка]])+11,LEN(Таблица1[[#This Row],[Ссылка]])-FIND("&amp;",Таблица1[[#This Row],[Ссылка]])+10)</f>
        <v>952</v>
      </c>
      <c r="D1202" s="53" t="s">
        <v>1083</v>
      </c>
      <c r="E1202" s="73" t="s">
        <v>1889</v>
      </c>
      <c r="F1202" s="23" t="s">
        <v>1095</v>
      </c>
      <c r="G1202" s="38" t="s">
        <v>140</v>
      </c>
      <c r="H1202" s="21" t="s">
        <v>75</v>
      </c>
      <c r="I1202" s="23" t="s">
        <v>1065</v>
      </c>
      <c r="J1202" s="23" t="s">
        <v>1065</v>
      </c>
      <c r="K12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Row],[Раздел]],G1201)),$D$12),CONCATENATE("[SPOILER=",Таблица1[[#This Row],[Раздел]],"]"),""),IF(EXACT(Таблица1[[#This Row],[Подраздел]],H1201),"",CONCATENATE(IF(ISBLANK(Таблица1[[#This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Row],[Подраздел]],H1203),"",CONCATENATE("[/LIST]",IF(ISBLANK(Таблица1[[#This Row],[Подраздел]]),"","[/SPOILER]"),IF(AND(NOT(EXACT(Таблица1[[#This Row],[Раздел]],G1203)),$D$12),"[/SPOILER]",)))))</f>
        <v>[*][B][COLOR=Gray][F3D][/COLOR][/B] [URL=http://promebelclub.ru/forum/showthread.php?p=358262&amp;postcount=952]Ведро, совок, щётка, Фейри, Силит, Доместос, лук и морковь [/URL]</v>
      </c>
      <c r="L1202" s="39">
        <f>LEN(Таблица1[[#This Row],[Код]])</f>
        <v>173</v>
      </c>
    </row>
    <row r="1203" spans="1:12" s="26" customFormat="1" x14ac:dyDescent="0.25">
      <c r="A1203" s="18" t="str">
        <f>IF(OR(AND(Таблица1[[#This Row],[ID сообщения]]=B1202,Таблица1[[#This Row],[№ в теме]]=C1202),AND(NOT(Таблица1[[#This Row],[ID сообщения]]=B1202),NOT(Таблица1[[#This Row],[№ в теме]]=C1202))),"",FALSE)</f>
        <v/>
      </c>
      <c r="B1203" s="30">
        <f>1*MID(Таблица1[[#This Row],[Ссылка]],FIND("=",Таблица1[[#This Row],[Ссылка]])+1,FIND("&amp;",Таблица1[[#This Row],[Ссылка]])-FIND("=",Таблица1[[#This Row],[Ссылка]])-1)</f>
        <v>60832</v>
      </c>
      <c r="C1203" s="30">
        <f>1*MID(Таблица1[[#This Row],[Ссылка]],FIND("&amp;",Таблица1[[#This Row],[Ссылка]])+11,LEN(Таблица1[[#This Row],[Ссылка]])-FIND("&amp;",Таблица1[[#This Row],[Ссылка]])+10)</f>
        <v>243</v>
      </c>
      <c r="D1203" s="52" t="s">
        <v>495</v>
      </c>
      <c r="E1203" s="33" t="s">
        <v>496</v>
      </c>
      <c r="F1203" s="46"/>
      <c r="G1203" s="33" t="s">
        <v>140</v>
      </c>
      <c r="H1203" s="33" t="s">
        <v>75</v>
      </c>
      <c r="I1203" s="45" t="s">
        <v>1065</v>
      </c>
      <c r="J1203" s="23" t="s">
        <v>1065</v>
      </c>
      <c r="K12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Row],[Раздел]],G1202)),$D$12),CONCATENATE("[SPOILER=",Таблица1[[#This Row],[Раздел]],"]"),""),IF(EXACT(Таблица1[[#This Row],[Подраздел]],H1202),"",CONCATENATE(IF(ISBLANK(Таблица1[[#This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Row],[Подраздел]],H1204),"",CONCATENATE("[/LIST]",IF(ISBLANK(Таблица1[[#This Row],[Подраздел]]),"","[/SPOILER]"),IF(AND(NOT(EXACT(Таблица1[[#This Row],[Раздел]],G1204)),$D$12),"[/SPOILER]",)))))</f>
        <v>[*][URL=http://promebelclub.ru/forum/showthread.php?p=60832&amp;postcount=243]Вентилятор[/URL]</v>
      </c>
      <c r="L1203" s="33">
        <f>LEN(Таблица1[[#This Row],[Код]])</f>
        <v>90</v>
      </c>
    </row>
    <row r="1204" spans="1:12" s="26" customFormat="1" x14ac:dyDescent="0.25">
      <c r="A1204" s="73" t="str">
        <f>IF(OR(AND(Таблица1[[#This Row],[ID сообщения]]=B1203,Таблица1[[#This Row],[№ в теме]]=C1203),AND(NOT(Таблица1[[#This Row],[ID сообщения]]=B1203),NOT(Таблица1[[#This Row],[№ в теме]]=C1203))),"",FALSE)</f>
        <v/>
      </c>
      <c r="B1204" s="33">
        <f>1*MID(Таблица1[[#This Row],[Ссылка]],FIND("=",Таблица1[[#This Row],[Ссылка]])+1,FIND("&amp;",Таблица1[[#This Row],[Ссылка]])-FIND("=",Таблица1[[#This Row],[Ссылка]])-1)</f>
        <v>11198</v>
      </c>
      <c r="C1204" s="33">
        <f>1*MID(Таблица1[[#This Row],[Ссылка]],FIND("&amp;",Таблица1[[#This Row],[Ссылка]])+11,LEN(Таблица1[[#This Row],[Ссылка]])-FIND("&amp;",Таблица1[[#This Row],[Ссылка]])+10)</f>
        <v>68</v>
      </c>
      <c r="D1204" s="53" t="s">
        <v>814</v>
      </c>
      <c r="E1204" s="33" t="s">
        <v>1890</v>
      </c>
      <c r="F1204" s="46" t="s">
        <v>1094</v>
      </c>
      <c r="G1204" s="33" t="s">
        <v>140</v>
      </c>
      <c r="H1204" s="44" t="s">
        <v>75</v>
      </c>
      <c r="I1204" s="45" t="s">
        <v>1065</v>
      </c>
      <c r="J1204" s="23" t="s">
        <v>1065</v>
      </c>
      <c r="K12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Row],[Раздел]],G1203)),$D$12),CONCATENATE("[SPOILER=",Таблица1[[#This Row],[Раздел]],"]"),""),IF(EXACT(Таблица1[[#This Row],[Подраздел]],H1203),"",CONCATENATE(IF(ISBLANK(Таблица1[[#This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Row],[Подраздел]],H1205),"",CONCATENATE("[/LIST]",IF(ISBLANK(Таблица1[[#This Row],[Подраздел]]),"","[/SPOILER]"),IF(AND(NOT(EXACT(Таблица1[[#This Row],[Раздел]],G1205)),$D$12),"[/SPOILER]",)))))</f>
        <v>[*][B][COLOR=Black][LDW][/COLOR][/B] [URL=http://promebelclub.ru/forum/showthread.php?p=11198&amp;postcount=68]Гладильная доска [/URL]</v>
      </c>
      <c r="L1204" s="33">
        <f>LEN(Таблица1[[#This Row],[Код]])</f>
        <v>130</v>
      </c>
    </row>
    <row r="1205" spans="1:12" s="26" customFormat="1" x14ac:dyDescent="0.25">
      <c r="A1205" s="18" t="str">
        <f>IF(OR(AND(Таблица1[[#This Row],[ID сообщения]]=B1204,Таблица1[[#This Row],[№ в теме]]=C1204),AND(NOT(Таблица1[[#This Row],[ID сообщения]]=B1204),NOT(Таблица1[[#This Row],[№ в теме]]=C1204))),"",FALSE)</f>
        <v/>
      </c>
      <c r="B1205" s="30">
        <f>1*MID(Таблица1[[#This Row],[Ссылка]],FIND("=",Таблица1[[#This Row],[Ссылка]])+1,FIND("&amp;",Таблица1[[#This Row],[Ссылка]])-FIND("=",Таблица1[[#This Row],[Ссылка]])-1)</f>
        <v>220593</v>
      </c>
      <c r="C1205" s="30">
        <f>1*MID(Таблица1[[#This Row],[Ссылка]],FIND("&amp;",Таблица1[[#This Row],[Ссылка]])+11,LEN(Таблица1[[#This Row],[Ссылка]])-FIND("&amp;",Таблица1[[#This Row],[Ссылка]])+10)</f>
        <v>569</v>
      </c>
      <c r="D1205" s="52" t="s">
        <v>295</v>
      </c>
      <c r="E1205" s="33" t="s">
        <v>1891</v>
      </c>
      <c r="F1205" s="46" t="s">
        <v>1093</v>
      </c>
      <c r="G1205" s="33" t="s">
        <v>140</v>
      </c>
      <c r="H1205" s="33" t="s">
        <v>75</v>
      </c>
      <c r="I1205" s="45" t="s">
        <v>1065</v>
      </c>
      <c r="J1205" s="23" t="s">
        <v>1065</v>
      </c>
      <c r="K12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Row],[Раздел]],G1204)),$D$12),CONCATENATE("[SPOILER=",Таблица1[[#This Row],[Раздел]],"]"),""),IF(EXACT(Таблица1[[#This Row],[Подраздел]],H1204),"",CONCATENATE(IF(ISBLANK(Таблица1[[#This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Row],[Подраздел]],H1206),"",CONCATENATE("[/LIST]",IF(ISBLANK(Таблица1[[#This Row],[Подраздел]]),"","[/SPOILER]"),IF(AND(NOT(EXACT(Таблица1[[#This Row],[Раздел]],G1206)),$D$12),"[/SPOILER]",)))))</f>
        <v>[*][B][COLOR=Silver][FRW][/COLOR][/B] [URL=http://promebelclub.ru/forum/showthread.php?p=220593&amp;postcount=569]Денежный ящик [/URL]</v>
      </c>
      <c r="L1205" s="33">
        <f>LEN(Таблица1[[#This Row],[Код]])</f>
        <v>130</v>
      </c>
    </row>
    <row r="1206" spans="1:12" s="26" customFormat="1" x14ac:dyDescent="0.25">
      <c r="A1206" s="73" t="str">
        <f>IF(OR(AND(Таблица1[[#This Row],[ID сообщения]]=B1205,Таблица1[[#This Row],[№ в теме]]=C1205),AND(NOT(Таблица1[[#This Row],[ID сообщения]]=B1205),NOT(Таблица1[[#This Row],[№ в теме]]=C1205))),"",FALSE)</f>
        <v/>
      </c>
      <c r="B1206" s="33">
        <f>1*MID(Таблица1[[#This Row],[Ссылка]],FIND("=",Таблица1[[#This Row],[Ссылка]])+1,FIND("&amp;",Таблица1[[#This Row],[Ссылка]])-FIND("=",Таблица1[[#This Row],[Ссылка]])-1)</f>
        <v>315460</v>
      </c>
      <c r="C1206" s="33">
        <f>1*MID(Таблица1[[#This Row],[Ссылка]],FIND("&amp;",Таблица1[[#This Row],[Ссылка]])+11,LEN(Таблица1[[#This Row],[Ссылка]])-FIND("&amp;",Таблица1[[#This Row],[Ссылка]])+10)</f>
        <v>841</v>
      </c>
      <c r="D1206" s="22" t="s">
        <v>152</v>
      </c>
      <c r="E1206" s="33" t="s">
        <v>1892</v>
      </c>
      <c r="F1206" s="46" t="s">
        <v>1096</v>
      </c>
      <c r="G1206" s="47" t="s">
        <v>140</v>
      </c>
      <c r="H1206" s="33" t="s">
        <v>75</v>
      </c>
      <c r="I1206" s="45" t="s">
        <v>1065</v>
      </c>
      <c r="J1206" s="23" t="s">
        <v>1065</v>
      </c>
      <c r="K12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Row],[Раздел]],G1205)),$D$12),CONCATENATE("[SPOILER=",Таблица1[[#This Row],[Раздел]],"]"),""),IF(EXACT(Таблица1[[#This Row],[Подраздел]],H1205),"",CONCATENATE(IF(ISBLANK(Таблица1[[#This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Row],[Подраздел]],H1207),"",CONCATENATE("[/LIST]",IF(ISBLANK(Таблица1[[#This Row],[Подраздел]]),"","[/SPOILER]"),IF(AND(NOT(EXACT(Таблица1[[#This Row],[Раздел]],G1207)),$D$12),"[/SPOILER]",)))))</f>
        <v>[*][B][COLOR=DeepSkyBlue][FR3D][/COLOR][/B] [URL=http://promebelclub.ru/forum/showthread.php?p=315460&amp;postcount=841]Жалюзи вертикальные и горизонтальные [/URL]</v>
      </c>
      <c r="L1206" s="33">
        <f>LEN(Таблица1[[#This Row],[Код]])</f>
        <v>159</v>
      </c>
    </row>
    <row r="1207" spans="1:12" s="26" customFormat="1" x14ac:dyDescent="0.25">
      <c r="A1207" s="18" t="str">
        <f>IF(OR(AND(Таблица1[[#This Row],[ID сообщения]]=B1206,Таблица1[[#This Row],[№ в теме]]=C1206),AND(NOT(Таблица1[[#This Row],[ID сообщения]]=B1206),NOT(Таблица1[[#This Row],[№ в теме]]=C1206))),"",FALSE)</f>
        <v/>
      </c>
      <c r="B1207" s="30">
        <f>1*MID(Таблица1[[#This Row],[Ссылка]],FIND("=",Таблица1[[#This Row],[Ссылка]])+1,FIND("&amp;",Таблица1[[#This Row],[Ссылка]])-FIND("=",Таблица1[[#This Row],[Ссылка]])-1)</f>
        <v>77207</v>
      </c>
      <c r="C1207" s="30">
        <f>1*MID(Таблица1[[#This Row],[Ссылка]],FIND("&amp;",Таблица1[[#This Row],[Ссылка]])+11,LEN(Таблица1[[#This Row],[Ссылка]])-FIND("&amp;",Таблица1[[#This Row],[Ссылка]])+10)</f>
        <v>272</v>
      </c>
      <c r="D1207" s="52" t="s">
        <v>454</v>
      </c>
      <c r="E1207" s="51" t="s">
        <v>1893</v>
      </c>
      <c r="F1207" s="46" t="s">
        <v>1093</v>
      </c>
      <c r="G1207" s="33" t="s">
        <v>140</v>
      </c>
      <c r="H1207" s="33" t="s">
        <v>75</v>
      </c>
      <c r="I1207" s="45" t="s">
        <v>1065</v>
      </c>
      <c r="J1207" s="23" t="s">
        <v>1065</v>
      </c>
      <c r="K12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Row],[Раздел]],G1206)),$D$12),CONCATENATE("[SPOILER=",Таблица1[[#This Row],[Раздел]],"]"),""),IF(EXACT(Таблица1[[#This Row],[Подраздел]],H1206),"",CONCATENATE(IF(ISBLANK(Таблица1[[#This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Row],[Подраздел]],H1208),"",CONCATENATE("[/LIST]",IF(ISBLANK(Таблица1[[#This Row],[Подраздел]]),"","[/SPOILER]"),IF(AND(NOT(EXACT(Таблица1[[#This Row],[Раздел]],G1208)),$D$12),"[/SPOILER]",)))))</f>
        <v>[*][B][COLOR=Silver][FRW][/COLOR][/B] [URL=http://promebelclub.ru/forum/showthread.php?p=77207&amp;postcount=272]Жалюзи горизонтальные ( закрытое состояние ) [/URL]</v>
      </c>
      <c r="L1207" s="33">
        <f>LEN(Таблица1[[#This Row],[Код]])</f>
        <v>160</v>
      </c>
    </row>
    <row r="1208" spans="1:12" s="26" customFormat="1" x14ac:dyDescent="0.25">
      <c r="A1208" s="18" t="str">
        <f>IF(OR(AND(Таблица1[[#This Row],[ID сообщения]]=B1207,Таблица1[[#This Row],[№ в теме]]=C1207),AND(NOT(Таблица1[[#This Row],[ID сообщения]]=B1207),NOT(Таблица1[[#This Row],[№ в теме]]=C1207))),"",FALSE)</f>
        <v/>
      </c>
      <c r="B1208" s="30">
        <f>1*MID(Таблица1[[#This Row],[Ссылка]],FIND("=",Таблица1[[#This Row],[Ссылка]])+1,FIND("&amp;",Таблица1[[#This Row],[Ссылка]])-FIND("=",Таблица1[[#This Row],[Ссылка]])-1)</f>
        <v>77207</v>
      </c>
      <c r="C1208" s="30">
        <f>1*MID(Таблица1[[#This Row],[Ссылка]],FIND("&amp;",Таблица1[[#This Row],[Ссылка]])+11,LEN(Таблица1[[#This Row],[Ссылка]])-FIND("&amp;",Таблица1[[#This Row],[Ссылка]])+10)</f>
        <v>272</v>
      </c>
      <c r="D1208" s="52" t="s">
        <v>454</v>
      </c>
      <c r="E1208" s="51" t="s">
        <v>1894</v>
      </c>
      <c r="F1208" s="46" t="s">
        <v>1093</v>
      </c>
      <c r="G1208" s="33" t="s">
        <v>140</v>
      </c>
      <c r="H1208" s="33" t="s">
        <v>75</v>
      </c>
      <c r="I1208" s="45" t="s">
        <v>1065</v>
      </c>
      <c r="J1208" s="23" t="s">
        <v>1065</v>
      </c>
      <c r="K12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Row],[Раздел]],G1207)),$D$12),CONCATENATE("[SPOILER=",Таблица1[[#This Row],[Раздел]],"]"),""),IF(EXACT(Таблица1[[#This Row],[Подраздел]],H1207),"",CONCATENATE(IF(ISBLANK(Таблица1[[#This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Row],[Подраздел]],H1209),"",CONCATENATE("[/LIST]",IF(ISBLANK(Таблица1[[#This Row],[Подраздел]]),"","[/SPOILER]"),IF(AND(NOT(EXACT(Таблица1[[#This Row],[Раздел]],G1209)),$D$12),"[/SPOILER]",)))))</f>
        <v>[*][B][COLOR=Silver][FRW][/COLOR][/B] [URL=http://promebelclub.ru/forum/showthread.php?p=77207&amp;postcount=272]Жалюзи горизонтальные ( открытое состояние ) [/URL]</v>
      </c>
      <c r="L1208" s="33">
        <f>LEN(Таблица1[[#This Row],[Код]])</f>
        <v>160</v>
      </c>
    </row>
    <row r="1209" spans="1:12" s="26" customFormat="1" x14ac:dyDescent="0.25">
      <c r="A1209" s="18" t="str">
        <f>IF(OR(AND(Таблица1[[#This Row],[ID сообщения]]=B1208,Таблица1[[#This Row],[№ в теме]]=C1208),AND(NOT(Таблица1[[#This Row],[ID сообщения]]=B1208),NOT(Таблица1[[#This Row],[№ в теме]]=C1208))),"",FALSE)</f>
        <v/>
      </c>
      <c r="B1209" s="30">
        <f>1*MID(Таблица1[[#This Row],[Ссылка]],FIND("=",Таблица1[[#This Row],[Ссылка]])+1,FIND("&amp;",Таблица1[[#This Row],[Ссылка]])-FIND("=",Таблица1[[#This Row],[Ссылка]])-1)</f>
        <v>6050</v>
      </c>
      <c r="C1209" s="30">
        <f>1*MID(Таблица1[[#This Row],[Ссылка]],FIND("&amp;",Таблица1[[#This Row],[Ссылка]])+11,LEN(Таблица1[[#This Row],[Ссылка]])-FIND("&amp;",Таблица1[[#This Row],[Ссылка]])+10)</f>
        <v>44</v>
      </c>
      <c r="D1209" s="52" t="s">
        <v>935</v>
      </c>
      <c r="E1209" s="33" t="s">
        <v>1895</v>
      </c>
      <c r="F1209" s="46" t="s">
        <v>1093</v>
      </c>
      <c r="G1209" s="33" t="s">
        <v>140</v>
      </c>
      <c r="H1209" s="44" t="s">
        <v>75</v>
      </c>
      <c r="I1209" s="45" t="s">
        <v>1065</v>
      </c>
      <c r="J1209" s="46" t="s">
        <v>471</v>
      </c>
      <c r="K12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Row],[Раздел]],G1208)),$D$12),CONCATENATE("[SPOILER=",Таблица1[[#This Row],[Раздел]],"]"),""),IF(EXACT(Таблица1[[#This Row],[Подраздел]],H1208),"",CONCATENATE(IF(ISBLANK(Таблица1[[#This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Row],[Подраздел]],H1210),"",CONCATENATE("[/LIST]",IF(ISBLANK(Таблица1[[#This Row],[Подраздел]]),"","[/SPOILER]"),IF(AND(NOT(EXACT(Таблица1[[#This Row],[Раздел]],G1210)),$D$12),"[/SPOILER]",)))))</f>
        <v>[*][B][COLOR=Silver][FRW][/COLOR][/B] [URL=http://promebelclub.ru/forum/showthread.php?p=6050&amp;postcount=44]Зеркало с канделябрами [/URL]</v>
      </c>
      <c r="L1209" s="33">
        <f>LEN(Таблица1[[#This Row],[Код]])</f>
        <v>136</v>
      </c>
    </row>
    <row r="1210" spans="1:12" s="26" customFormat="1" x14ac:dyDescent="0.25">
      <c r="A1210" s="73" t="str">
        <f>IF(OR(AND(Таблица1[[#This Row],[ID сообщения]]=B1209,Таблица1[[#This Row],[№ в теме]]=C1209),AND(NOT(Таблица1[[#This Row],[ID сообщения]]=B1209),NOT(Таблица1[[#This Row],[№ в теме]]=C1209))),"",FALSE)</f>
        <v/>
      </c>
      <c r="B1210" s="33">
        <f>1*MID(Таблица1[[#This Row],[Ссылка]],FIND("=",Таблица1[[#This Row],[Ссылка]])+1,FIND("&amp;",Таблица1[[#This Row],[Ссылка]])-FIND("=",Таблица1[[#This Row],[Ссылка]])-1)</f>
        <v>269800</v>
      </c>
      <c r="C1210" s="33">
        <f>1*MID(Таблица1[[#This Row],[Ссылка]],FIND("&amp;",Таблица1[[#This Row],[Ссылка]])+11,LEN(Таблица1[[#This Row],[Ссылка]])-FIND("&amp;",Таблица1[[#This Row],[Ссылка]])+10)</f>
        <v>683</v>
      </c>
      <c r="D1210" s="53" t="s">
        <v>620</v>
      </c>
      <c r="E1210" s="33" t="s">
        <v>621</v>
      </c>
      <c r="F1210" s="46"/>
      <c r="G1210" s="33" t="s">
        <v>140</v>
      </c>
      <c r="H1210" s="44" t="s">
        <v>75</v>
      </c>
      <c r="I1210" s="45" t="s">
        <v>1065</v>
      </c>
      <c r="J1210" s="23" t="s">
        <v>1065</v>
      </c>
      <c r="K12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Row],[Раздел]],G1209)),$D$12),CONCATENATE("[SPOILER=",Таблица1[[#This Row],[Раздел]],"]"),""),IF(EXACT(Таблица1[[#This Row],[Подраздел]],H1209),"",CONCATENATE(IF(ISBLANK(Таблица1[[#This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Row],[Подраздел]],H1211),"",CONCATENATE("[/LIST]",IF(ISBLANK(Таблица1[[#This Row],[Подраздел]]),"","[/SPOILER]"),IF(AND(NOT(EXACT(Таблица1[[#This Row],[Раздел]],G1211)),$D$12),"[/SPOILER]",)))))</f>
        <v>[*][URL=http://promebelclub.ru/forum/showthread.php?p=269800&amp;postcount=683]Игрушки для детского сада[/URL]</v>
      </c>
      <c r="L1210" s="33">
        <f>LEN(Таблица1[[#This Row],[Код]])</f>
        <v>106</v>
      </c>
    </row>
    <row r="1211" spans="1:12" s="26" customFormat="1" x14ac:dyDescent="0.25">
      <c r="A1211" s="18" t="str">
        <f>IF(OR(AND(Таблица1[[#This Row],[ID сообщения]]=B1210,Таблица1[[#This Row],[№ в теме]]=C1210),AND(NOT(Таблица1[[#This Row],[ID сообщения]]=B1210),NOT(Таблица1[[#This Row],[№ в теме]]=C1210))),"",FALSE)</f>
        <v/>
      </c>
      <c r="B1211" s="30">
        <f>1*MID(Таблица1[[#This Row],[Ссылка]],FIND("=",Таблица1[[#This Row],[Ссылка]])+1,FIND("&amp;",Таблица1[[#This Row],[Ссылка]])-FIND("=",Таблица1[[#This Row],[Ссылка]])-1)</f>
        <v>12864</v>
      </c>
      <c r="C1211" s="30">
        <f>1*MID(Таблица1[[#This Row],[Ссылка]],FIND("&amp;",Таблица1[[#This Row],[Ссылка]])+11,LEN(Таблица1[[#This Row],[Ссылка]])-FIND("&amp;",Таблица1[[#This Row],[Ссылка]])+10)</f>
        <v>81</v>
      </c>
      <c r="D1211" s="52" t="s">
        <v>827</v>
      </c>
      <c r="E1211" s="33" t="s">
        <v>1896</v>
      </c>
      <c r="F1211" s="46" t="s">
        <v>1093</v>
      </c>
      <c r="G1211" s="33" t="s">
        <v>140</v>
      </c>
      <c r="H1211" s="44" t="s">
        <v>75</v>
      </c>
      <c r="I1211" s="45" t="s">
        <v>1065</v>
      </c>
      <c r="J1211" s="23" t="s">
        <v>1065</v>
      </c>
      <c r="K12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Row],[Раздел]],G1210)),$D$12),CONCATENATE("[SPOILER=",Таблица1[[#This Row],[Раздел]],"]"),""),IF(EXACT(Таблица1[[#This Row],[Подраздел]],H1210),"",CONCATENATE(IF(ISBLANK(Таблица1[[#This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Row],[Подраздел]],H1212),"",CONCATENATE("[/LIST]",IF(ISBLANK(Таблица1[[#This Row],[Подраздел]]),"","[/SPOILER]"),IF(AND(NOT(EXACT(Таблица1[[#This Row],[Раздел]],G1212)),$D$12),"[/SPOILER]",)))))</f>
        <v>[*][B][COLOR=Silver][FRW][/COLOR][/B] [URL=http://promebelclub.ru/forum/showthread.php?p=12864&amp;postcount=81]Калькулятор настольный [/URL]</v>
      </c>
      <c r="L1211" s="33">
        <f>LEN(Таблица1[[#This Row],[Код]])</f>
        <v>137</v>
      </c>
    </row>
    <row r="1212" spans="1:12" s="26" customFormat="1" x14ac:dyDescent="0.25">
      <c r="A1212" s="18" t="str">
        <f>IF(OR(AND(Таблица1[[#This Row],[ID сообщения]]=B1211,Таблица1[[#This Row],[№ в теме]]=C1211),AND(NOT(Таблица1[[#This Row],[ID сообщения]]=B1211),NOT(Таблица1[[#This Row],[№ в теме]]=C1211))),"",FALSE)</f>
        <v/>
      </c>
      <c r="B1212" s="30">
        <f>1*MID(Таблица1[[#This Row],[Ссылка]],FIND("=",Таблица1[[#This Row],[Ссылка]])+1,FIND("&amp;",Таблица1[[#This Row],[Ссылка]])-FIND("=",Таблица1[[#This Row],[Ссылка]])-1)</f>
        <v>58822</v>
      </c>
      <c r="C1212" s="30">
        <f>1*MID(Таблица1[[#This Row],[Ссылка]],FIND("&amp;",Таблица1[[#This Row],[Ссылка]])+11,LEN(Таблица1[[#This Row],[Ссылка]])-FIND("&amp;",Таблица1[[#This Row],[Ссылка]])+10)</f>
        <v>239</v>
      </c>
      <c r="D1212" s="52" t="s">
        <v>504</v>
      </c>
      <c r="E1212" s="33" t="s">
        <v>505</v>
      </c>
      <c r="F1212" s="46"/>
      <c r="G1212" s="33" t="s">
        <v>140</v>
      </c>
      <c r="H1212" s="33" t="s">
        <v>75</v>
      </c>
      <c r="I1212" s="45" t="s">
        <v>1065</v>
      </c>
      <c r="J1212" s="23" t="s">
        <v>1065</v>
      </c>
      <c r="K12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Row],[Раздел]],G1211)),$D$12),CONCATENATE("[SPOILER=",Таблица1[[#This Row],[Раздел]],"]"),""),IF(EXACT(Таблица1[[#This Row],[Подраздел]],H1211),"",CONCATENATE(IF(ISBLANK(Таблица1[[#This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Row],[Подраздел]],H1213),"",CONCATENATE("[/LIST]",IF(ISBLANK(Таблица1[[#This Row],[Подраздел]]),"","[/SPOILER]"),IF(AND(NOT(EXACT(Таблица1[[#This Row],[Раздел]],G1213)),$D$12),"[/SPOILER]",)))))</f>
        <v>[*][URL=http://promebelclub.ru/forum/showthread.php?p=58822&amp;postcount=239]Книга[/URL]</v>
      </c>
      <c r="L1212" s="33">
        <f>LEN(Таблица1[[#This Row],[Код]])</f>
        <v>85</v>
      </c>
    </row>
    <row r="1213" spans="1:12" s="26" customFormat="1" x14ac:dyDescent="0.25">
      <c r="A1213" s="18" t="str">
        <f>IF(OR(AND(Таблица1[[#This Row],[ID сообщения]]=B1212,Таблица1[[#This Row],[№ в теме]]=C1212),AND(NOT(Таблица1[[#This Row],[ID сообщения]]=B1212),NOT(Таблица1[[#This Row],[№ в теме]]=C1212))),"",FALSE)</f>
        <v/>
      </c>
      <c r="B1213" s="30">
        <f>1*MID(Таблица1[[#This Row],[Ссылка]],FIND("=",Таблица1[[#This Row],[Ссылка]])+1,FIND("&amp;",Таблица1[[#This Row],[Ссылка]])-FIND("=",Таблица1[[#This Row],[Ссылка]])-1)</f>
        <v>173156</v>
      </c>
      <c r="C1213" s="30">
        <f>1*MID(Таблица1[[#This Row],[Ссылка]],FIND("&amp;",Таблица1[[#This Row],[Ссылка]])+11,LEN(Таблица1[[#This Row],[Ссылка]])-FIND("&amp;",Таблица1[[#This Row],[Ссылка]])+10)</f>
        <v>465</v>
      </c>
      <c r="D1213" s="52" t="s">
        <v>275</v>
      </c>
      <c r="E1213" s="33" t="s">
        <v>1897</v>
      </c>
      <c r="F1213" s="46" t="s">
        <v>1093</v>
      </c>
      <c r="G1213" s="33" t="s">
        <v>140</v>
      </c>
      <c r="H1213" s="33" t="s">
        <v>75</v>
      </c>
      <c r="I1213" s="45" t="s">
        <v>1065</v>
      </c>
      <c r="J1213" s="23" t="s">
        <v>1065</v>
      </c>
      <c r="K12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Row],[Раздел]],G1212)),$D$12),CONCATENATE("[SPOILER=",Таблица1[[#This Row],[Раздел]],"]"),""),IF(EXACT(Таблица1[[#This Row],[Подраздел]],H1212),"",CONCATENATE(IF(ISBLANK(Таблица1[[#This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Row],[Подраздел]],H1214),"",CONCATENATE("[/LIST]",IF(ISBLANK(Таблица1[[#This Row],[Подраздел]]),"","[/SPOILER]"),IF(AND(NOT(EXACT(Таблица1[[#This Row],[Раздел]],G1214)),$D$12),"[/SPOILER]",)))))</f>
        <v>[*][B][COLOR=Silver][FRW][/COLOR][/B] [URL=http://promebelclub.ru/forum/showthread.php?p=173156&amp;postcount=465]Книга - 5шт., с текстурами [/URL]</v>
      </c>
      <c r="L1213" s="33">
        <f>LEN(Таблица1[[#This Row],[Код]])</f>
        <v>143</v>
      </c>
    </row>
    <row r="1214" spans="1:12" s="26" customFormat="1" x14ac:dyDescent="0.25">
      <c r="A1214" s="18" t="str">
        <f>IF(OR(AND(Таблица1[[#This Row],[ID сообщения]]=B1213,Таблица1[[#This Row],[№ в теме]]=C1213),AND(NOT(Таблица1[[#This Row],[ID сообщения]]=B1213),NOT(Таблица1[[#This Row],[№ в теме]]=C1213))),"",FALSE)</f>
        <v/>
      </c>
      <c r="B1214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1214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1214" s="52" t="s">
        <v>777</v>
      </c>
      <c r="E1214" s="33" t="s">
        <v>1898</v>
      </c>
      <c r="F1214" s="46" t="s">
        <v>1094</v>
      </c>
      <c r="G1214" s="33" t="s">
        <v>140</v>
      </c>
      <c r="H1214" s="33" t="s">
        <v>75</v>
      </c>
      <c r="I1214" s="45" t="s">
        <v>1065</v>
      </c>
      <c r="J1214" s="23" t="s">
        <v>1065</v>
      </c>
      <c r="K12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Row],[Раздел]],G1213)),$D$12),CONCATENATE("[SPOILER=",Таблица1[[#This Row],[Раздел]],"]"),""),IF(EXACT(Таблица1[[#This Row],[Подраздел]],H1213),"",CONCATENATE(IF(ISBLANK(Таблица1[[#This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Row],[Подраздел]],H1215),"",CONCATENATE("[/LIST]",IF(ISBLANK(Таблица1[[#This Row],[Подраздел]]),"","[/SPOILER]"),IF(AND(NOT(EXACT(Таблица1[[#This Row],[Раздел]],G1215)),$D$12),"[/SPOILER]",)))))</f>
        <v>[*][B][COLOR=Black][LDW][/COLOR][/B] [URL=http://promebelclub.ru/forum/showthread.php?p=4542&amp;postcount=27]Колесо [/URL]</v>
      </c>
      <c r="L1214" s="33">
        <f>LEN(Таблица1[[#This Row],[Код]])</f>
        <v>119</v>
      </c>
    </row>
    <row r="1215" spans="1:12" s="26" customFormat="1" x14ac:dyDescent="0.25">
      <c r="A1215" s="18" t="str">
        <f>IF(OR(AND(Таблица1[[#This Row],[ID сообщения]]=B1214,Таблица1[[#This Row],[№ в теме]]=C1214),AND(NOT(Таблица1[[#This Row],[ID сообщения]]=B1214),NOT(Таблица1[[#This Row],[№ в теме]]=C1214))),"",FALSE)</f>
        <v/>
      </c>
      <c r="B1215" s="30">
        <f>1*MID(Таблица1[[#This Row],[Ссылка]],FIND("=",Таблица1[[#This Row],[Ссылка]])+1,FIND("&amp;",Таблица1[[#This Row],[Ссылка]])-FIND("=",Таблица1[[#This Row],[Ссылка]])-1)</f>
        <v>11908</v>
      </c>
      <c r="C1215" s="30">
        <f>1*MID(Таблица1[[#This Row],[Ссылка]],FIND("&amp;",Таблица1[[#This Row],[Ссылка]])+11,LEN(Таблица1[[#This Row],[Ссылка]])-FIND("&amp;",Таблица1[[#This Row],[Ссылка]])+10)</f>
        <v>77</v>
      </c>
      <c r="D1215" s="52" t="s">
        <v>823</v>
      </c>
      <c r="E1215" s="33" t="s">
        <v>1899</v>
      </c>
      <c r="F1215" s="46" t="s">
        <v>1093</v>
      </c>
      <c r="G1215" s="33" t="s">
        <v>140</v>
      </c>
      <c r="H1215" s="44" t="s">
        <v>75</v>
      </c>
      <c r="I1215" s="45" t="s">
        <v>1065</v>
      </c>
      <c r="J1215" s="23" t="s">
        <v>1065</v>
      </c>
      <c r="K12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Row],[Раздел]],G1214)),$D$12),CONCATENATE("[SPOILER=",Таблица1[[#This Row],[Раздел]],"]"),""),IF(EXACT(Таблица1[[#This Row],[Подраздел]],H1214),"",CONCATENATE(IF(ISBLANK(Таблица1[[#This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Row],[Подраздел]],H1216),"",CONCATENATE("[/LIST]",IF(ISBLANK(Таблица1[[#This Row],[Подраздел]]),"","[/SPOILER]"),IF(AND(NOT(EXACT(Таблица1[[#This Row],[Раздел]],G1216)),$D$12),"[/SPOILER]",)))))</f>
        <v>[*][B][COLOR=Silver][FRW][/COLOR][/B] [URL=http://promebelclub.ru/forum/showthread.php?p=11908&amp;postcount=77]Комнатное растение [/URL]</v>
      </c>
      <c r="L1215" s="33">
        <f>LEN(Таблица1[[#This Row],[Код]])</f>
        <v>133</v>
      </c>
    </row>
    <row r="1216" spans="1:12" s="26" customFormat="1" x14ac:dyDescent="0.25">
      <c r="A1216" s="18" t="str">
        <f>IF(OR(AND(Таблица1[[#This Row],[ID сообщения]]=B1215,Таблица1[[#This Row],[№ в теме]]=C1215),AND(NOT(Таблица1[[#This Row],[ID сообщения]]=B1215),NOT(Таблица1[[#This Row],[№ в теме]]=C1215))),"",FALSE)</f>
        <v/>
      </c>
      <c r="B1216" s="30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1216" s="30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1216" s="52" t="s">
        <v>769</v>
      </c>
      <c r="E1216" s="33" t="s">
        <v>1900</v>
      </c>
      <c r="F1216" s="46" t="s">
        <v>1093</v>
      </c>
      <c r="G1216" s="33" t="s">
        <v>140</v>
      </c>
      <c r="H1216" s="33" t="s">
        <v>75</v>
      </c>
      <c r="I1216" s="45" t="s">
        <v>1065</v>
      </c>
      <c r="J1216" s="46" t="s">
        <v>471</v>
      </c>
      <c r="K12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Row],[Раздел]],G1215)),$D$12),CONCATENATE("[SPOILER=",Таблица1[[#This Row],[Раздел]],"]"),""),IF(EXACT(Таблица1[[#This Row],[Подраздел]],H1215),"",CONCATENATE(IF(ISBLANK(Таблица1[[#This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Row],[Подраздел]],H1217),"",CONCATENATE("[/LIST]",IF(ISBLANK(Таблица1[[#This Row],[Подраздел]]),"","[/SPOILER]"),IF(AND(NOT(EXACT(Таблица1[[#This Row],[Раздел]],G1217)),$D$12),"[/SPOILER]",)))))</f>
        <v>[*][B][COLOR=Silver][FRW][/COLOR][/B] [URL=http://promebelclub.ru/forum/showthread.php?p=3874&amp;postcount=17]Комплект ножей [/URL]</v>
      </c>
      <c r="L1216" s="33">
        <f>LEN(Таблица1[[#This Row],[Код]])</f>
        <v>128</v>
      </c>
    </row>
    <row r="1217" spans="1:12" s="26" customFormat="1" x14ac:dyDescent="0.25">
      <c r="A1217" s="18" t="str">
        <f>IF(OR(AND(Таблица1[[#This Row],[ID сообщения]]=B1216,Таблица1[[#This Row],[№ в теме]]=C1216),AND(NOT(Таблица1[[#This Row],[ID сообщения]]=B1216),NOT(Таблица1[[#This Row],[№ в теме]]=C1216))),"",FALSE)</f>
        <v/>
      </c>
      <c r="B1217" s="30">
        <f>1*MID(Таблица1[[#This Row],[Ссылка]],FIND("=",Таблица1[[#This Row],[Ссылка]])+1,FIND("&amp;",Таблица1[[#This Row],[Ссылка]])-FIND("=",Таблица1[[#This Row],[Ссылка]])-1)</f>
        <v>11205</v>
      </c>
      <c r="C1217" s="30">
        <f>1*MID(Таблица1[[#This Row],[Ссылка]],FIND("&amp;",Таблица1[[#This Row],[Ссылка]])+11,LEN(Таблица1[[#This Row],[Ссылка]])-FIND("&amp;",Таблица1[[#This Row],[Ссылка]])+10)</f>
        <v>70</v>
      </c>
      <c r="D1217" s="52" t="s">
        <v>816</v>
      </c>
      <c r="E1217" s="33" t="s">
        <v>1901</v>
      </c>
      <c r="F1217" s="46" t="s">
        <v>1094</v>
      </c>
      <c r="G1217" s="33" t="s">
        <v>140</v>
      </c>
      <c r="H1217" s="44" t="s">
        <v>75</v>
      </c>
      <c r="I1217" s="45" t="s">
        <v>1065</v>
      </c>
      <c r="J1217" s="23" t="s">
        <v>1065</v>
      </c>
      <c r="K12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Row],[Раздел]],G1216)),$D$12),CONCATENATE("[SPOILER=",Таблица1[[#This Row],[Раздел]],"]"),""),IF(EXACT(Таблица1[[#This Row],[Подраздел]],H1216),"",CONCATENATE(IF(ISBLANK(Таблица1[[#This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Row],[Подраздел]],H1218),"",CONCATENATE("[/LIST]",IF(ISBLANK(Таблица1[[#This Row],[Подраздел]]),"","[/SPOILER]"),IF(AND(NOT(EXACT(Таблица1[[#This Row],[Раздел]],G1218)),$D$12),"[/SPOILER]",)))))</f>
        <v>[*][B][COLOR=Black][LDW][/COLOR][/B] [URL=http://promebelclub.ru/forum/showthread.php?p=11205&amp;postcount=70]Коробка с бумагой для заметок [/URL]</v>
      </c>
      <c r="L1217" s="33">
        <f>LEN(Таблица1[[#This Row],[Код]])</f>
        <v>143</v>
      </c>
    </row>
    <row r="1218" spans="1:12" s="26" customFormat="1" x14ac:dyDescent="0.25">
      <c r="A1218" s="18" t="str">
        <f>IF(OR(AND(Таблица1[[#This Row],[ID сообщения]]=B1217,Таблица1[[#This Row],[№ в теме]]=C1217),AND(NOT(Таблица1[[#This Row],[ID сообщения]]=B1217),NOT(Таблица1[[#This Row],[№ в теме]]=C1217))),"",FALSE)</f>
        <v/>
      </c>
      <c r="B1218" s="30">
        <f>1*MID(Таблица1[[#This Row],[Ссылка]],FIND("=",Таблица1[[#This Row],[Ссылка]])+1,FIND("&amp;",Таблица1[[#This Row],[Ссылка]])-FIND("=",Таблица1[[#This Row],[Ссылка]])-1)</f>
        <v>10850</v>
      </c>
      <c r="C1218" s="30">
        <f>1*MID(Таблица1[[#This Row],[Ссылка]],FIND("&amp;",Таблица1[[#This Row],[Ссылка]])+11,LEN(Таблица1[[#This Row],[Ссылка]])-FIND("&amp;",Таблица1[[#This Row],[Ссылка]])+10)</f>
        <v>63</v>
      </c>
      <c r="D1218" s="52" t="s">
        <v>809</v>
      </c>
      <c r="E1218" s="33" t="s">
        <v>1902</v>
      </c>
      <c r="F1218" s="46" t="s">
        <v>1093</v>
      </c>
      <c r="G1218" s="33" t="s">
        <v>140</v>
      </c>
      <c r="H1218" s="44" t="s">
        <v>75</v>
      </c>
      <c r="I1218" s="45" t="s">
        <v>1065</v>
      </c>
      <c r="J1218" s="23" t="s">
        <v>1065</v>
      </c>
      <c r="K12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Row],[Раздел]],G1217)),$D$12),CONCATENATE("[SPOILER=",Таблица1[[#This Row],[Раздел]],"]"),""),IF(EXACT(Таблица1[[#This Row],[Подраздел]],H1217),"",CONCATENATE(IF(ISBLANK(Таблица1[[#This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Row],[Подраздел]],H1219),"",CONCATENATE("[/LIST]",IF(ISBLANK(Таблица1[[#This Row],[Подраздел]]),"","[/SPOILER]"),IF(AND(NOT(EXACT(Таблица1[[#This Row],[Раздел]],G1219)),$D$12),"[/SPOILER]",)))))</f>
        <v>[*][B][COLOR=Silver][FRW][/COLOR][/B] [URL=http://promebelclub.ru/forum/showthread.php?p=10850&amp;postcount=63]Кружка [/URL]</v>
      </c>
      <c r="L1218" s="33">
        <f>LEN(Таблица1[[#This Row],[Код]])</f>
        <v>121</v>
      </c>
    </row>
    <row r="1219" spans="1:12" s="26" customFormat="1" x14ac:dyDescent="0.25">
      <c r="A1219" s="18" t="str">
        <f>IF(OR(AND(Таблица1[[#This Row],[ID сообщения]]=B1218,Таблица1[[#This Row],[№ в теме]]=C1218),AND(NOT(Таблица1[[#This Row],[ID сообщения]]=B1218),NOT(Таблица1[[#This Row],[№ в теме]]=C1218))),"",FALSE)</f>
        <v/>
      </c>
      <c r="B1219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1219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1219" s="52" t="s">
        <v>777</v>
      </c>
      <c r="E1219" s="33" t="s">
        <v>1903</v>
      </c>
      <c r="F1219" s="46" t="s">
        <v>1094</v>
      </c>
      <c r="G1219" s="33" t="s">
        <v>140</v>
      </c>
      <c r="H1219" s="44" t="s">
        <v>75</v>
      </c>
      <c r="I1219" s="45" t="s">
        <v>1065</v>
      </c>
      <c r="J1219" s="23" t="s">
        <v>1065</v>
      </c>
      <c r="K12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Row],[Раздел]],G1218)),$D$12),CONCATENATE("[SPOILER=",Таблица1[[#This Row],[Раздел]],"]"),""),IF(EXACT(Таблица1[[#This Row],[Подраздел]],H1218),"",CONCATENATE(IF(ISBLANK(Таблица1[[#This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Row],[Подраздел]],H1220),"",CONCATENATE("[/LIST]",IF(ISBLANK(Таблица1[[#This Row],[Подраздел]]),"","[/SPOILER]"),IF(AND(NOT(EXACT(Таблица1[[#This Row],[Раздел]],G1220)),$D$12),"[/SPOILER]",)))))</f>
        <v>[*][B][COLOR=Black][LDW][/COLOR][/B] [URL=http://promebelclub.ru/forum/showthread.php?p=4542&amp;postcount=27]Кружка, плечики с кофтами [/URL]</v>
      </c>
      <c r="L1219" s="33">
        <f>LEN(Таблица1[[#This Row],[Код]])</f>
        <v>138</v>
      </c>
    </row>
    <row r="1220" spans="1:12" s="26" customFormat="1" x14ac:dyDescent="0.25">
      <c r="A1220" s="73" t="str">
        <f>IF(OR(AND(Таблица1[[#This Row],[ID сообщения]]=B1219,Таблица1[[#This Row],[№ в теме]]=C1219),AND(NOT(Таблица1[[#This Row],[ID сообщения]]=B1219),NOT(Таблица1[[#This Row],[№ в теме]]=C1219))),"",FALSE)</f>
        <v/>
      </c>
      <c r="B1220" s="33">
        <f>1*MID(Таблица1[[#This Row],[Ссылка]],FIND("=",Таблица1[[#This Row],[Ссылка]])+1,FIND("&amp;",Таблица1[[#This Row],[Ссылка]])-FIND("=",Таблица1[[#This Row],[Ссылка]])-1)</f>
        <v>315325</v>
      </c>
      <c r="C1220" s="33">
        <f>1*MID(Таблица1[[#This Row],[Ссылка]],FIND("&amp;",Таблица1[[#This Row],[Ссылка]])+11,LEN(Таблица1[[#This Row],[Ссылка]])-FIND("&amp;",Таблица1[[#This Row],[Ссылка]])+10)</f>
        <v>840</v>
      </c>
      <c r="D1220" s="53" t="s">
        <v>151</v>
      </c>
      <c r="E1220" s="33" t="s">
        <v>1904</v>
      </c>
      <c r="F1220" s="46" t="s">
        <v>1095</v>
      </c>
      <c r="G1220" s="47" t="s">
        <v>140</v>
      </c>
      <c r="H1220" s="33" t="s">
        <v>75</v>
      </c>
      <c r="I1220" s="45" t="s">
        <v>1065</v>
      </c>
      <c r="J1220" s="23" t="s">
        <v>1065</v>
      </c>
      <c r="K12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Row],[Раздел]],G1219)),$D$12),CONCATENATE("[SPOILER=",Таблица1[[#This Row],[Раздел]],"]"),""),IF(EXACT(Таблица1[[#This Row],[Подраздел]],H1219),"",CONCATENATE(IF(ISBLANK(Таблица1[[#This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Row],[Подраздел]],H1221),"",CONCATENATE("[/LIST]",IF(ISBLANK(Таблица1[[#This Row],[Подраздел]]),"","[/SPOILER]"),IF(AND(NOT(EXACT(Таблица1[[#This Row],[Раздел]],G1221)),$D$12),"[/SPOILER]",)))))</f>
        <v>[*][B][COLOR=Gray][F3D][/COLOR][/B] [URL=http://promebelclub.ru/forum/showthread.php?p=315325&amp;postcount=840]Кубок призовой - 3 шт [/URL]</v>
      </c>
      <c r="L1220" s="33">
        <f>LEN(Таблица1[[#This Row],[Код]])</f>
        <v>136</v>
      </c>
    </row>
    <row r="1221" spans="1:12" s="26" customFormat="1" x14ac:dyDescent="0.25">
      <c r="A1221" s="18" t="str">
        <f>IF(OR(AND(Таблица1[[#This Row],[ID сообщения]]=B1220,Таблица1[[#This Row],[№ в теме]]=C1220),AND(NOT(Таблица1[[#This Row],[ID сообщения]]=B1220),NOT(Таблица1[[#This Row],[№ в теме]]=C1220))),"",FALSE)</f>
        <v/>
      </c>
      <c r="B1221" s="30">
        <f>1*MID(Таблица1[[#This Row],[Ссылка]],FIND("=",Таблица1[[#This Row],[Ссылка]])+1,FIND("&amp;",Таблица1[[#This Row],[Ссылка]])-FIND("=",Таблица1[[#This Row],[Ссылка]])-1)</f>
        <v>17525</v>
      </c>
      <c r="C1221" s="30">
        <f>1*MID(Таблица1[[#This Row],[Ссылка]],FIND("&amp;",Таблица1[[#This Row],[Ссылка]])+11,LEN(Таблица1[[#This Row],[Ссылка]])-FIND("&amp;",Таблица1[[#This Row],[Ссылка]])+10)</f>
        <v>99</v>
      </c>
      <c r="D1221" s="52" t="s">
        <v>843</v>
      </c>
      <c r="E1221" s="33" t="s">
        <v>1905</v>
      </c>
      <c r="F1221" s="46" t="s">
        <v>1094</v>
      </c>
      <c r="G1221" s="33" t="s">
        <v>140</v>
      </c>
      <c r="H1221" s="33" t="s">
        <v>75</v>
      </c>
      <c r="I1221" s="45" t="s">
        <v>1065</v>
      </c>
      <c r="J1221" s="23" t="s">
        <v>1065</v>
      </c>
      <c r="K12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Row],[Раздел]],G1220)),$D$12),CONCATENATE("[SPOILER=",Таблица1[[#This Row],[Раздел]],"]"),""),IF(EXACT(Таблица1[[#This Row],[Подраздел]],H1220),"",CONCATENATE(IF(ISBLANK(Таблица1[[#This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Row],[Подраздел]],H1222),"",CONCATENATE("[/LIST]",IF(ISBLANK(Таблица1[[#This Row],[Подраздел]]),"","[/SPOILER]"),IF(AND(NOT(EXACT(Таблица1[[#This Row],[Раздел]],G1222)),$D$12),"[/SPOILER]",)))))</f>
        <v>[*][B][COLOR=Black][LDW][/COLOR][/B] [URL=http://promebelclub.ru/forum/showthread.php?p=17525&amp;postcount=99]Кулер (диспенсер) [/URL]</v>
      </c>
      <c r="L1221" s="33">
        <f>LEN(Таблица1[[#This Row],[Код]])</f>
        <v>131</v>
      </c>
    </row>
    <row r="1222" spans="1:12" s="26" customFormat="1" x14ac:dyDescent="0.25">
      <c r="A1222" s="18" t="str">
        <f>IF(OR(AND(Таблица1[[#This Row],[ID сообщения]]=B1221,Таблица1[[#This Row],[№ в теме]]=C1221),AND(NOT(Таблица1[[#This Row],[ID сообщения]]=B1221),NOT(Таблица1[[#This Row],[№ в теме]]=C1221))),"",FALSE)</f>
        <v/>
      </c>
      <c r="B1222" s="30">
        <f>1*MID(Таблица1[[#This Row],[Ссылка]],FIND("=",Таблица1[[#This Row],[Ссылка]])+1,FIND("&amp;",Таблица1[[#This Row],[Ссылка]])-FIND("=",Таблица1[[#This Row],[Ссылка]])-1)</f>
        <v>190974</v>
      </c>
      <c r="C1222" s="30">
        <f>1*MID(Таблица1[[#This Row],[Ссылка]],FIND("&amp;",Таблица1[[#This Row],[Ссылка]])+11,LEN(Таблица1[[#This Row],[Ссылка]])-FIND("&amp;",Таблица1[[#This Row],[Ссылка]])+10)</f>
        <v>486</v>
      </c>
      <c r="D1222" s="52" t="s">
        <v>291</v>
      </c>
      <c r="E1222" s="33" t="s">
        <v>1906</v>
      </c>
      <c r="F1222" s="46" t="s">
        <v>1094</v>
      </c>
      <c r="G1222" s="33" t="s">
        <v>140</v>
      </c>
      <c r="H1222" s="44" t="s">
        <v>75</v>
      </c>
      <c r="I1222" s="45" t="s">
        <v>1065</v>
      </c>
      <c r="J1222" s="23" t="s">
        <v>1065</v>
      </c>
      <c r="K12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Row],[Раздел]],G1221)),$D$12),CONCATENATE("[SPOILER=",Таблица1[[#This Row],[Раздел]],"]"),""),IF(EXACT(Таблица1[[#This Row],[Подраздел]],H1221),"",CONCATENATE(IF(ISBLANK(Таблица1[[#This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Row],[Подраздел]],H1223),"",CONCATENATE("[/LIST]",IF(ISBLANK(Таблица1[[#This Row],[Подраздел]]),"","[/SPOILER]"),IF(AND(NOT(EXACT(Таблица1[[#This Row],[Раздел]],G1223)),$D$12),"[/SPOILER]",)))))</f>
        <v>[*][B][COLOR=Black][LDW][/COLOR][/B] [URL=http://promebelclub.ru/forum/showthread.php?p=190974&amp;postcount=486]Люстра [/URL]</v>
      </c>
      <c r="L1222" s="33">
        <f>LEN(Таблица1[[#This Row],[Код]])</f>
        <v>122</v>
      </c>
    </row>
    <row r="1223" spans="1:12" s="26" customFormat="1" x14ac:dyDescent="0.25">
      <c r="A1223" s="18" t="str">
        <f>IF(OR(AND(Таблица1[[#This Row],[ID сообщения]]=B1222,Таблица1[[#This Row],[№ в теме]]=C1222),AND(NOT(Таблица1[[#This Row],[ID сообщения]]=B1222),NOT(Таблица1[[#This Row],[№ в теме]]=C1222))),"",FALSE)</f>
        <v/>
      </c>
      <c r="B1223" s="30">
        <f>1*MID(Таблица1[[#This Row],[Ссылка]],FIND("=",Таблица1[[#This Row],[Ссылка]])+1,FIND("&amp;",Таблица1[[#This Row],[Ссылка]])-FIND("=",Таблица1[[#This Row],[Ссылка]])-1)</f>
        <v>89200</v>
      </c>
      <c r="C1223" s="30">
        <f>1*MID(Таблица1[[#This Row],[Ссылка]],FIND("&amp;",Таблица1[[#This Row],[Ссылка]])+11,LEN(Таблица1[[#This Row],[Ссылка]])-FIND("&amp;",Таблица1[[#This Row],[Ссылка]])+10)</f>
        <v>295</v>
      </c>
      <c r="D1223" s="52" t="s">
        <v>952</v>
      </c>
      <c r="E1223" s="51" t="s">
        <v>1907</v>
      </c>
      <c r="F1223" s="46" t="s">
        <v>1093</v>
      </c>
      <c r="G1223" s="33" t="s">
        <v>140</v>
      </c>
      <c r="H1223" s="33" t="s">
        <v>75</v>
      </c>
      <c r="I1223" s="45" t="s">
        <v>1065</v>
      </c>
      <c r="J1223" s="46" t="s">
        <v>471</v>
      </c>
      <c r="K12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Row],[Раздел]],G1222)),$D$12),CONCATENATE("[SPOILER=",Таблица1[[#This Row],[Раздел]],"]"),""),IF(EXACT(Таблица1[[#This Row],[Подраздел]],H1222),"",CONCATENATE(IF(ISBLANK(Таблица1[[#This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Row],[Подраздел]],H1224),"",CONCATENATE("[/LIST]",IF(ISBLANK(Таблица1[[#This Row],[Подраздел]]),"","[/SPOILER]"),IF(AND(NOT(EXACT(Таблица1[[#This Row],[Раздел]],G1224)),$D$12),"[/SPOILER]",)))))</f>
        <v>[*][B][COLOR=Silver][FRW][/COLOR][/B] [URL=http://promebelclub.ru/forum/showthread.php?p=89200&amp;postcount=295]Люстра малая [/URL]</v>
      </c>
      <c r="L1223" s="33">
        <f>LEN(Таблица1[[#This Row],[Код]])</f>
        <v>128</v>
      </c>
    </row>
    <row r="1224" spans="1:12" s="26" customFormat="1" x14ac:dyDescent="0.25">
      <c r="A1224" s="18" t="str">
        <f>IF(OR(AND(Таблица1[[#This Row],[ID сообщения]]=B1223,Таблица1[[#This Row],[№ в теме]]=C1223),AND(NOT(Таблица1[[#This Row],[ID сообщения]]=B1223),NOT(Таблица1[[#This Row],[№ в теме]]=C1223))),"",FALSE)</f>
        <v/>
      </c>
      <c r="B1224" s="30">
        <f>1*MID(Таблица1[[#This Row],[Ссылка]],FIND("=",Таблица1[[#This Row],[Ссылка]])+1,FIND("&amp;",Таблица1[[#This Row],[Ссылка]])-FIND("=",Таблица1[[#This Row],[Ссылка]])-1)</f>
        <v>70027</v>
      </c>
      <c r="C1224" s="30">
        <f>1*MID(Таблица1[[#This Row],[Ссылка]],FIND("&amp;",Таблица1[[#This Row],[Ссылка]])+11,LEN(Таблица1[[#This Row],[Ссылка]])-FIND("&amp;",Таблица1[[#This Row],[Ссылка]])+10)</f>
        <v>262</v>
      </c>
      <c r="D1224" s="52" t="s">
        <v>452</v>
      </c>
      <c r="E1224" s="51" t="s">
        <v>1908</v>
      </c>
      <c r="F1224" s="46" t="s">
        <v>1094</v>
      </c>
      <c r="G1224" s="33" t="s">
        <v>140</v>
      </c>
      <c r="H1224" s="33" t="s">
        <v>75</v>
      </c>
      <c r="I1224" s="45" t="s">
        <v>1065</v>
      </c>
      <c r="J1224" s="23" t="s">
        <v>1065</v>
      </c>
      <c r="K12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Row],[Раздел]],G1223)),$D$12),CONCATENATE("[SPOILER=",Таблица1[[#This Row],[Раздел]],"]"),""),IF(EXACT(Таблица1[[#This Row],[Подраздел]],H1223),"",CONCATENATE(IF(ISBLANK(Таблица1[[#This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Row],[Подраздел]],H1225),"",CONCATENATE("[/LIST]",IF(ISBLANK(Таблица1[[#This Row],[Подраздел]]),"","[/SPOILER]"),IF(AND(NOT(EXACT(Таблица1[[#This Row],[Раздел]],G1225)),$D$12),"[/SPOILER]",)))))</f>
        <v>[*][B][COLOR=Black][LDW][/COLOR][/B] [URL=http://promebelclub.ru/forum/showthread.php?p=70027&amp;postcount=262]Мяч футбольный [/URL]</v>
      </c>
      <c r="L1224" s="33">
        <f>LEN(Таблица1[[#This Row],[Код]])</f>
        <v>129</v>
      </c>
    </row>
    <row r="1225" spans="1:12" s="26" customFormat="1" x14ac:dyDescent="0.25">
      <c r="A1225" s="18" t="str">
        <f>IF(OR(AND(Таблица1[[#This Row],[ID сообщения]]=B1224,Таблица1[[#This Row],[№ в теме]]=C1224),AND(NOT(Таблица1[[#This Row],[ID сообщения]]=B1224),NOT(Таблица1[[#This Row],[№ в теме]]=C1224))),"",FALSE)</f>
        <v/>
      </c>
      <c r="B1225" s="30">
        <f>1*MID(Таблица1[[#This Row],[Ссылка]],FIND("=",Таблица1[[#This Row],[Ссылка]])+1,FIND("&amp;",Таблица1[[#This Row],[Ссылка]])-FIND("=",Таблица1[[#This Row],[Ссылка]])-1)</f>
        <v>19817</v>
      </c>
      <c r="C1225" s="30">
        <f>1*MID(Таблица1[[#This Row],[Ссылка]],FIND("&amp;",Таблица1[[#This Row],[Ссылка]])+11,LEN(Таблица1[[#This Row],[Ссылка]])-FIND("&amp;",Таблица1[[#This Row],[Ссылка]])+10)</f>
        <v>111</v>
      </c>
      <c r="D1225" s="52" t="s">
        <v>854</v>
      </c>
      <c r="E1225" s="33" t="s">
        <v>1909</v>
      </c>
      <c r="F1225" s="46" t="s">
        <v>1094</v>
      </c>
      <c r="G1225" s="33" t="s">
        <v>140</v>
      </c>
      <c r="H1225" s="33" t="s">
        <v>75</v>
      </c>
      <c r="I1225" s="45" t="s">
        <v>1065</v>
      </c>
      <c r="J1225" s="23" t="s">
        <v>1065</v>
      </c>
      <c r="K12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Row],[Раздел]],G1224)),$D$12),CONCATENATE("[SPOILER=",Таблица1[[#This Row],[Раздел]],"]"),""),IF(EXACT(Таблица1[[#This Row],[Подраздел]],H1224),"",CONCATENATE(IF(ISBLANK(Таблица1[[#This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Row],[Подраздел]],H1226),"",CONCATENATE("[/LIST]",IF(ISBLANK(Таблица1[[#This Row],[Подраздел]]),"","[/SPOILER]"),IF(AND(NOT(EXACT(Таблица1[[#This Row],[Раздел]],G1226)),$D$12),"[/SPOILER]",)))))</f>
        <v>[*][B][COLOR=Black][LDW][/COLOR][/B] [URL=http://promebelclub.ru/forum/showthread.php?p=19817&amp;postcount=111]Набор книг [/URL]</v>
      </c>
      <c r="L1225" s="33">
        <f>LEN(Таблица1[[#This Row],[Код]])</f>
        <v>125</v>
      </c>
    </row>
    <row r="1226" spans="1:12" s="26" customFormat="1" x14ac:dyDescent="0.25">
      <c r="A1226" s="18" t="str">
        <f>IF(OR(AND(Таблица1[[#This Row],[ID сообщения]]=B1225,Таблица1[[#This Row],[№ в теме]]=C1225),AND(NOT(Таблица1[[#This Row],[ID сообщения]]=B1225),NOT(Таблица1[[#This Row],[№ в теме]]=C1225))),"",FALSE)</f>
        <v/>
      </c>
      <c r="B1226" s="30">
        <f>1*MID(Таблица1[[#This Row],[Ссылка]],FIND("=",Таблица1[[#This Row],[Ссылка]])+1,FIND("&amp;",Таблица1[[#This Row],[Ссылка]])-FIND("=",Таблица1[[#This Row],[Ссылка]])-1)</f>
        <v>177736</v>
      </c>
      <c r="C1226" s="30">
        <f>1*MID(Таблица1[[#This Row],[Ссылка]],FIND("&amp;",Таблица1[[#This Row],[Ссылка]])+11,LEN(Таблица1[[#This Row],[Ссылка]])-FIND("&amp;",Таблица1[[#This Row],[Ссылка]])+10)</f>
        <v>469</v>
      </c>
      <c r="D1226" s="52" t="s">
        <v>276</v>
      </c>
      <c r="E1226" s="33" t="s">
        <v>1910</v>
      </c>
      <c r="F1226" s="46" t="s">
        <v>1093</v>
      </c>
      <c r="G1226" s="33" t="s">
        <v>140</v>
      </c>
      <c r="H1226" s="33" t="s">
        <v>75</v>
      </c>
      <c r="I1226" s="45" t="s">
        <v>1065</v>
      </c>
      <c r="J1226" s="23" t="s">
        <v>1065</v>
      </c>
      <c r="K12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Row],[Раздел]],G1225)),$D$12),CONCATENATE("[SPOILER=",Таблица1[[#This Row],[Раздел]],"]"),""),IF(EXACT(Таблица1[[#This Row],[Подраздел]],H1225),"",CONCATENATE(IF(ISBLANK(Таблица1[[#This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Row],[Подраздел]],H1227),"",CONCATENATE("[/LIST]",IF(ISBLANK(Таблица1[[#This Row],[Подраздел]]),"","[/SPOILER]"),IF(AND(NOT(EXACT(Таблица1[[#This Row],[Раздел]],G1227)),$D$12),"[/SPOILER]",)))))</f>
        <v>[*][B][COLOR=Silver][FRW][/COLOR][/B] [URL=http://promebelclub.ru/forum/showthread.php?p=177736&amp;postcount=469]Напольная вешалка [/URL]</v>
      </c>
      <c r="L1226" s="33">
        <f>LEN(Таблица1[[#This Row],[Код]])</f>
        <v>134</v>
      </c>
    </row>
    <row r="1227" spans="1:12" s="26" customFormat="1" x14ac:dyDescent="0.25">
      <c r="A1227" s="18" t="str">
        <f>IF(OR(AND(Таблица1[[#This Row],[ID сообщения]]=B1226,Таблица1[[#This Row],[№ в теме]]=C1226),AND(NOT(Таблица1[[#This Row],[ID сообщения]]=B1226),NOT(Таблица1[[#This Row],[№ в теме]]=C1226))),"",FALSE)</f>
        <v/>
      </c>
      <c r="B1227" s="30">
        <f>1*MID(Таблица1[[#This Row],[Ссылка]],FIND("=",Таблица1[[#This Row],[Ссылка]])+1,FIND("&amp;",Таблица1[[#This Row],[Ссылка]])-FIND("=",Таблица1[[#This Row],[Ссылка]])-1)</f>
        <v>12946</v>
      </c>
      <c r="C1227" s="30">
        <f>1*MID(Таблица1[[#This Row],[Ссылка]],FIND("&amp;",Таблица1[[#This Row],[Ссылка]])+11,LEN(Таблица1[[#This Row],[Ссылка]])-FIND("&amp;",Таблица1[[#This Row],[Ссылка]])+10)</f>
        <v>83</v>
      </c>
      <c r="D1227" s="52" t="s">
        <v>829</v>
      </c>
      <c r="E1227" s="33" t="s">
        <v>1911</v>
      </c>
      <c r="F1227" s="46" t="s">
        <v>1093</v>
      </c>
      <c r="G1227" s="33" t="s">
        <v>140</v>
      </c>
      <c r="H1227" s="44" t="s">
        <v>75</v>
      </c>
      <c r="I1227" s="45" t="s">
        <v>1065</v>
      </c>
      <c r="J1227" s="23" t="s">
        <v>1065</v>
      </c>
      <c r="K12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Row],[Раздел]],G1226)),$D$12),CONCATENATE("[SPOILER=",Таблица1[[#This Row],[Раздел]],"]"),""),IF(EXACT(Таблица1[[#This Row],[Подраздел]],H1226),"",CONCATENATE(IF(ISBLANK(Таблица1[[#This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Row],[Подраздел]],H1228),"",CONCATENATE("[/LIST]",IF(ISBLANK(Таблица1[[#This Row],[Подраздел]]),"","[/SPOILER]"),IF(AND(NOT(EXACT(Таблица1[[#This Row],[Раздел]],G1228)),$D$12),"[/SPOILER]",)))))</f>
        <v>[*][B][COLOR=Silver][FRW][/COLOR][/B] [URL=http://promebelclub.ru/forum/showthread.php?p=12946&amp;postcount=83]Ножницы [/URL]</v>
      </c>
      <c r="L1227" s="33">
        <f>LEN(Таблица1[[#This Row],[Код]])</f>
        <v>122</v>
      </c>
    </row>
    <row r="1228" spans="1:12" s="26" customFormat="1" x14ac:dyDescent="0.25">
      <c r="A1228" s="73" t="str">
        <f>IF(OR(AND(Таблица1[[#This Row],[ID сообщения]]=B1227,Таблица1[[#This Row],[№ в теме]]=C1227),AND(NOT(Таблица1[[#This Row],[ID сообщения]]=B1227),NOT(Таблица1[[#This Row],[№ в теме]]=C1227))),"",FALSE)</f>
        <v/>
      </c>
      <c r="B1228" s="33">
        <f>1*MID(Таблица1[[#This Row],[Ссылка]],FIND("=",Таблица1[[#This Row],[Ссылка]])+1,FIND("&amp;",Таблица1[[#This Row],[Ссылка]])-FIND("=",Таблица1[[#This Row],[Ссылка]])-1)</f>
        <v>307904</v>
      </c>
      <c r="C1228" s="33">
        <f>1*MID(Таблица1[[#This Row],[Ссылка]],FIND("&amp;",Таблица1[[#This Row],[Ссылка]])+11,LEN(Таблица1[[#This Row],[Ссылка]])-FIND("&amp;",Таблица1[[#This Row],[Ссылка]])+10)</f>
        <v>816</v>
      </c>
      <c r="D1228" s="53" t="s">
        <v>125</v>
      </c>
      <c r="E1228" s="33" t="s">
        <v>1912</v>
      </c>
      <c r="F1228" s="46" t="s">
        <v>1095</v>
      </c>
      <c r="G1228" s="33" t="s">
        <v>140</v>
      </c>
      <c r="H1228" s="33" t="s">
        <v>75</v>
      </c>
      <c r="I1228" s="45" t="s">
        <v>1065</v>
      </c>
      <c r="J1228" s="23" t="s">
        <v>1065</v>
      </c>
      <c r="K12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Row],[Раздел]],G1227)),$D$12),CONCATENATE("[SPOILER=",Таблица1[[#This Row],[Раздел]],"]"),""),IF(EXACT(Таблица1[[#This Row],[Подраздел]],H1227),"",CONCATENATE(IF(ISBLANK(Таблица1[[#This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Row],[Подраздел]],H1229),"",CONCATENATE("[/LIST]",IF(ISBLANK(Таблица1[[#This Row],[Подраздел]]),"","[/SPOILER]"),IF(AND(NOT(EXACT(Таблица1[[#This Row],[Раздел]],G1229)),$D$12),"[/SPOILER]",)))))</f>
        <v>[*][B][COLOR=Gray][F3D][/COLOR][/B] [URL=http://promebelclub.ru/forum/showthread.php?p=307904&amp;postcount=816]Отбойник дверной А02 Н [/URL]</v>
      </c>
      <c r="L1228" s="33">
        <f>LEN(Таблица1[[#This Row],[Код]])</f>
        <v>137</v>
      </c>
    </row>
    <row r="1229" spans="1:12" s="26" customFormat="1" x14ac:dyDescent="0.25">
      <c r="A1229" s="18" t="str">
        <f>IF(OR(AND(Таблица1[[#This Row],[ID сообщения]]=B1228,Таблица1[[#This Row],[№ в теме]]=C1228),AND(NOT(Таблица1[[#This Row],[ID сообщения]]=B1228),NOT(Таблица1[[#This Row],[№ в теме]]=C1228))),"",FALSE)</f>
        <v/>
      </c>
      <c r="B1229" s="30">
        <f>1*MID(Таблица1[[#This Row],[Ссылка]],FIND("=",Таблица1[[#This Row],[Ссылка]])+1,FIND("&amp;",Таблица1[[#This Row],[Ссылка]])-FIND("=",Таблица1[[#This Row],[Ссылка]])-1)</f>
        <v>192126</v>
      </c>
      <c r="C1229" s="30">
        <f>1*MID(Таблица1[[#This Row],[Ссылка]],FIND("&amp;",Таблица1[[#This Row],[Ссылка]])+11,LEN(Таблица1[[#This Row],[Ссылка]])-FIND("&amp;",Таблица1[[#This Row],[Ссылка]])+10)</f>
        <v>489</v>
      </c>
      <c r="D1229" s="52" t="s">
        <v>277</v>
      </c>
      <c r="E1229" s="33" t="s">
        <v>1913</v>
      </c>
      <c r="F1229" s="46" t="s">
        <v>1093</v>
      </c>
      <c r="G1229" s="33" t="s">
        <v>140</v>
      </c>
      <c r="H1229" s="44" t="s">
        <v>75</v>
      </c>
      <c r="I1229" s="45" t="s">
        <v>1065</v>
      </c>
      <c r="J1229" s="23" t="s">
        <v>1065</v>
      </c>
      <c r="K12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Row],[Раздел]],G1228)),$D$12),CONCATENATE("[SPOILER=",Таблица1[[#This Row],[Раздел]],"]"),""),IF(EXACT(Таблица1[[#This Row],[Подраздел]],H1228),"",CONCATENATE(IF(ISBLANK(Таблица1[[#This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Row],[Подраздел]],H1230),"",CONCATENATE("[/LIST]",IF(ISBLANK(Таблица1[[#This Row],[Подраздел]]),"","[/SPOILER]"),IF(AND(NOT(EXACT(Таблица1[[#This Row],[Раздел]],G1230)),$D$12),"[/SPOILER]",)))))</f>
        <v>[*][B][COLOR=Silver][FRW][/COLOR][/B] [URL=http://promebelclub.ru/forum/showthread.php?p=192126&amp;postcount=489]Папка регистратор [/URL]</v>
      </c>
      <c r="L1229" s="33">
        <f>LEN(Таблица1[[#This Row],[Код]])</f>
        <v>134</v>
      </c>
    </row>
    <row r="1230" spans="1:12" s="26" customFormat="1" x14ac:dyDescent="0.25">
      <c r="A1230" s="18" t="str">
        <f>IF(OR(AND(Таблица1[[#This Row],[ID сообщения]]=B1229,Таблица1[[#This Row],[№ в теме]]=C1229),AND(NOT(Таблица1[[#This Row],[ID сообщения]]=B1229),NOT(Таблица1[[#This Row],[№ в теме]]=C1229))),"",FALSE)</f>
        <v/>
      </c>
      <c r="B1230" s="30">
        <f>1*MID(Таблица1[[#This Row],[Ссылка]],FIND("=",Таблица1[[#This Row],[Ссылка]])+1,FIND("&amp;",Таблица1[[#This Row],[Ссылка]])-FIND("=",Таблица1[[#This Row],[Ссылка]])-1)</f>
        <v>18456</v>
      </c>
      <c r="C1230" s="30">
        <f>1*MID(Таблица1[[#This Row],[Ссылка]],FIND("&amp;",Таблица1[[#This Row],[Ссылка]])+11,LEN(Таблица1[[#This Row],[Ссылка]])-FIND("&amp;",Таблица1[[#This Row],[Ссылка]])+10)</f>
        <v>104</v>
      </c>
      <c r="D1230" s="52" t="s">
        <v>848</v>
      </c>
      <c r="E1230" s="33" t="s">
        <v>1559</v>
      </c>
      <c r="F1230" s="46" t="s">
        <v>1093</v>
      </c>
      <c r="G1230" s="33" t="s">
        <v>140</v>
      </c>
      <c r="H1230" s="33" t="s">
        <v>75</v>
      </c>
      <c r="I1230" s="45" t="s">
        <v>1065</v>
      </c>
      <c r="J1230" s="23" t="s">
        <v>1065</v>
      </c>
      <c r="K12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Row],[Раздел]],G1229)),$D$12),CONCATENATE("[SPOILER=",Таблица1[[#This Row],[Раздел]],"]"),""),IF(EXACT(Таблица1[[#This Row],[Подраздел]],H1229),"",CONCATENATE(IF(ISBLANK(Таблица1[[#This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Row],[Подраздел]],H1231),"",CONCATENATE("[/LIST]",IF(ISBLANK(Таблица1[[#This Row],[Подраздел]]),"","[/SPOILER]"),IF(AND(NOT(EXACT(Таблица1[[#This Row],[Раздел]],G1231)),$D$12),"[/SPOILER]",)))))</f>
        <v>[*][B][COLOR=Silver][FRW][/COLOR][/B] [URL=http://promebelclub.ru/forum/showthread.php?p=18456&amp;postcount=104]Плечики [/URL]</v>
      </c>
      <c r="L1230" s="33">
        <f>LEN(Таблица1[[#This Row],[Код]])</f>
        <v>123</v>
      </c>
    </row>
    <row r="1231" spans="1:12" s="26" customFormat="1" x14ac:dyDescent="0.25">
      <c r="A1231" s="59" t="str">
        <f>IF(OR(AND(Таблица1[[#This Row],[ID сообщения]]=B1230,Таблица1[[#This Row],[№ в теме]]=C1230),AND(NOT(Таблица1[[#This Row],[ID сообщения]]=B1230),NOT(Таблица1[[#This Row],[№ в теме]]=C1230))),"",FALSE)</f>
        <v/>
      </c>
      <c r="B1231" s="60">
        <f>1*MID(Таблица1[[#This Row],[Ссылка]],FIND("=",Таблица1[[#This Row],[Ссылка]])+1,FIND("&amp;",Таблица1[[#This Row],[Ссылка]])-FIND("=",Таблица1[[#This Row],[Ссылка]])-1)</f>
        <v>357862</v>
      </c>
      <c r="C1231" s="60">
        <f>1*MID(Таблица1[[#This Row],[Ссылка]],FIND("&amp;",Таблица1[[#This Row],[Ссылка]])+11,LEN(Таблица1[[#This Row],[Ссылка]])-FIND("&amp;",Таблица1[[#This Row],[Ссылка]])+10)</f>
        <v>950</v>
      </c>
      <c r="D1231" s="22" t="s">
        <v>1082</v>
      </c>
      <c r="E1231" s="73" t="s">
        <v>1914</v>
      </c>
      <c r="F1231" s="23" t="s">
        <v>1096</v>
      </c>
      <c r="G1231" s="38" t="s">
        <v>140</v>
      </c>
      <c r="H1231" s="21" t="s">
        <v>75</v>
      </c>
      <c r="I1231" s="23" t="s">
        <v>1065</v>
      </c>
      <c r="J1231" s="23" t="s">
        <v>1065</v>
      </c>
      <c r="K12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Row],[Раздел]],G1230)),$D$12),CONCATENATE("[SPOILER=",Таблица1[[#This Row],[Раздел]],"]"),""),IF(EXACT(Таблица1[[#This Row],[Подраздел]],H1230),"",CONCATENATE(IF(ISBLANK(Таблица1[[#This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Row],[Подраздел]],H1232),"",CONCATENATE("[/LIST]",IF(ISBLANK(Таблица1[[#This Row],[Подраздел]]),"","[/SPOILER]"),IF(AND(NOT(EXACT(Таблица1[[#This Row],[Раздел]],G1232)),$D$12),"[/SPOILER]",)))))</f>
        <v>[*][B][COLOR=DeepSkyBlue][FR3D][/COLOR][/B] [URL=http://promebelclub.ru/forum/showthread.php?p=357862&amp;postcount=950]Пружина [/URL]</v>
      </c>
      <c r="L1231" s="39">
        <f>LEN(Таблица1[[#This Row],[Код]])</f>
        <v>130</v>
      </c>
    </row>
    <row r="1232" spans="1:12" s="26" customFormat="1" x14ac:dyDescent="0.25">
      <c r="A1232" s="63" t="str">
        <f>IF(OR(AND(Таблица1[[#This Row],[ID сообщения]]=B1231,Таблица1[[#This Row],[№ в теме]]=C1231),AND(NOT(Таблица1[[#This Row],[ID сообщения]]=B1231),NOT(Таблица1[[#This Row],[№ в теме]]=C1231))),"",FALSE)</f>
        <v/>
      </c>
      <c r="B1232" s="33">
        <f>1*MID(Таблица1[[#This Row],[Ссылка]],FIND("=",Таблица1[[#This Row],[Ссылка]])+1,FIND("&amp;",Таблица1[[#This Row],[Ссылка]])-FIND("=",Таблица1[[#This Row],[Ссылка]])-1)</f>
        <v>13241</v>
      </c>
      <c r="C1232" s="33">
        <f>1*MID(Таблица1[[#This Row],[Ссылка]],FIND("&amp;",Таблица1[[#This Row],[Ссылка]])+11,LEN(Таблица1[[#This Row],[Ссылка]])-FIND("&amp;",Таблица1[[#This Row],[Ссылка]])+10)</f>
        <v>84</v>
      </c>
      <c r="D1232" s="53" t="s">
        <v>830</v>
      </c>
      <c r="E1232" s="33" t="s">
        <v>1915</v>
      </c>
      <c r="F1232" s="46" t="s">
        <v>1093</v>
      </c>
      <c r="G1232" s="33" t="s">
        <v>140</v>
      </c>
      <c r="H1232" s="44" t="s">
        <v>75</v>
      </c>
      <c r="I1232" s="45" t="s">
        <v>1065</v>
      </c>
      <c r="J1232" s="23" t="s">
        <v>1065</v>
      </c>
      <c r="K12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Row],[Раздел]],G1231)),$D$12),CONCATENATE("[SPOILER=",Таблица1[[#This Row],[Раздел]],"]"),""),IF(EXACT(Таблица1[[#This Row],[Подраздел]],H1231),"",CONCATENATE(IF(ISBLANK(Таблица1[[#This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Row],[Подраздел]],H1233),"",CONCATENATE("[/LIST]",IF(ISBLANK(Таблица1[[#This Row],[Подраздел]]),"","[/SPOILER]"),IF(AND(NOT(EXACT(Таблица1[[#This Row],[Раздел]],G1233)),$D$12),"[/SPOILER]",)))))</f>
        <v>[*][B][COLOR=Silver][FRW][/COLOR][/B] [URL=http://promebelclub.ru/forum/showthread.php?p=13241&amp;postcount=84]Рамка для фото [/URL]</v>
      </c>
      <c r="L1232" s="33">
        <f>LEN(Таблица1[[#This Row],[Код]])</f>
        <v>129</v>
      </c>
    </row>
    <row r="1233" spans="1:12" s="26" customFormat="1" x14ac:dyDescent="0.25">
      <c r="A1233" s="63" t="str">
        <f>IF(OR(AND(Таблица1[[#This Row],[ID сообщения]]=B1232,Таблица1[[#This Row],[№ в теме]]=C1232),AND(NOT(Таблица1[[#This Row],[ID сообщения]]=B1232),NOT(Таблица1[[#This Row],[№ в теме]]=C1232))),"",FALSE)</f>
        <v/>
      </c>
      <c r="B1233" s="33">
        <f>1*MID(Таблица1[[#This Row],[Ссылка]],FIND("=",Таблица1[[#This Row],[Ссылка]])+1,FIND("&amp;",Таблица1[[#This Row],[Ссылка]])-FIND("=",Таблица1[[#This Row],[Ссылка]])-1)</f>
        <v>5377</v>
      </c>
      <c r="C1233" s="33">
        <f>1*MID(Таблица1[[#This Row],[Ссылка]],FIND("&amp;",Таблица1[[#This Row],[Ссылка]])+11,LEN(Таблица1[[#This Row],[Ссылка]])-FIND("&amp;",Таблица1[[#This Row],[Ссылка]])+10)</f>
        <v>37</v>
      </c>
      <c r="D1233" s="53" t="s">
        <v>786</v>
      </c>
      <c r="E1233" s="33" t="s">
        <v>1916</v>
      </c>
      <c r="F1233" s="46" t="s">
        <v>1093</v>
      </c>
      <c r="G1233" s="33" t="s">
        <v>140</v>
      </c>
      <c r="H1233" s="33" t="s">
        <v>75</v>
      </c>
      <c r="I1233" s="45" t="s">
        <v>1065</v>
      </c>
      <c r="J1233" s="23" t="s">
        <v>1065</v>
      </c>
      <c r="K12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Row],[Раздел]],G1232)),$D$12),CONCATENATE("[SPOILER=",Таблица1[[#This Row],[Раздел]],"]"),""),IF(EXACT(Таблица1[[#This Row],[Подраздел]],H1232),"",CONCATENATE(IF(ISBLANK(Таблица1[[#This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Row],[Подраздел]],H1234),"",CONCATENATE("[/LIST]",IF(ISBLANK(Таблица1[[#This Row],[Подраздел]]),"","[/SPOILER]"),IF(AND(NOT(EXACT(Таблица1[[#This Row],[Раздел]],G1234)),$D$12),"[/SPOILER]",)))))</f>
        <v>[*][B][COLOR=Silver][FRW][/COLOR][/B] [URL=http://promebelclub.ru/forum/showthread.php?p=5377&amp;postcount=37]Самолёт настольный [/URL]</v>
      </c>
      <c r="L1233" s="33">
        <f>LEN(Таблица1[[#This Row],[Код]])</f>
        <v>132</v>
      </c>
    </row>
    <row r="1234" spans="1:12" s="26" customFormat="1" x14ac:dyDescent="0.25">
      <c r="A1234" s="73" t="str">
        <f>IF(OR(AND(Таблица1[[#This Row],[ID сообщения]]=B1233,Таблица1[[#This Row],[№ в теме]]=C1233),AND(NOT(Таблица1[[#This Row],[ID сообщения]]=B1233),NOT(Таблица1[[#This Row],[№ в теме]]=C1233))),"",FALSE)</f>
        <v/>
      </c>
      <c r="B1234" s="33">
        <f>1*MID(Таблица1[[#This Row],[Ссылка]],FIND("=",Таблица1[[#This Row],[Ссылка]])+1,FIND("&amp;",Таблица1[[#This Row],[Ссылка]])-FIND("=",Таблица1[[#This Row],[Ссылка]])-1)</f>
        <v>10056</v>
      </c>
      <c r="C1234" s="33">
        <f>1*MID(Таблица1[[#This Row],[Ссылка]],FIND("&amp;",Таблица1[[#This Row],[Ссылка]])+11,LEN(Таблица1[[#This Row],[Ссылка]])-FIND("&amp;",Таблица1[[#This Row],[Ссылка]])+10)</f>
        <v>55</v>
      </c>
      <c r="D1234" s="53" t="s">
        <v>801</v>
      </c>
      <c r="E1234" s="33" t="s">
        <v>1917</v>
      </c>
      <c r="F1234" s="46" t="s">
        <v>1093</v>
      </c>
      <c r="G1234" s="47" t="s">
        <v>140</v>
      </c>
      <c r="H1234" s="33" t="s">
        <v>75</v>
      </c>
      <c r="I1234" s="45" t="s">
        <v>1065</v>
      </c>
      <c r="J1234" s="23" t="s">
        <v>1065</v>
      </c>
      <c r="K12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Row],[Раздел]],G1233)),$D$12),CONCATENATE("[SPOILER=",Таблица1[[#This Row],[Раздел]],"]"),""),IF(EXACT(Таблица1[[#This Row],[Подраздел]],H1233),"",CONCATENATE(IF(ISBLANK(Таблица1[[#This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Row],[Подраздел]],H1235),"",CONCATENATE("[/LIST]",IF(ISBLANK(Таблица1[[#This Row],[Подраздел]]),"","[/SPOILER]"),IF(AND(NOT(EXACT(Таблица1[[#This Row],[Раздел]],G1235)),$D$12),"[/SPOILER]",)))))</f>
        <v>[*][B][COLOR=Silver][FRW][/COLOR][/B] [URL=http://promebelclub.ru/forum/showthread.php?p=10056&amp;postcount=55]Светильник настенный [/URL]</v>
      </c>
      <c r="L1234" s="33">
        <f>LEN(Таблица1[[#This Row],[Код]])</f>
        <v>135</v>
      </c>
    </row>
    <row r="1235" spans="1:12" s="26" customFormat="1" x14ac:dyDescent="0.25">
      <c r="A1235" s="18" t="str">
        <f>IF(OR(AND(Таблица1[[#This Row],[ID сообщения]]=B1234,Таблица1[[#This Row],[№ в теме]]=C1234),AND(NOT(Таблица1[[#This Row],[ID сообщения]]=B1234),NOT(Таблица1[[#This Row],[№ в теме]]=C1234))),"",FALSE)</f>
        <v/>
      </c>
      <c r="B1235" s="30">
        <f>1*MID(Таблица1[[#This Row],[Ссылка]],FIND("=",Таблица1[[#This Row],[Ссылка]])+1,FIND("&amp;",Таблица1[[#This Row],[Ссылка]])-FIND("=",Таблица1[[#This Row],[Ссылка]])-1)</f>
        <v>19851</v>
      </c>
      <c r="C1235" s="30">
        <f>1*MID(Таблица1[[#This Row],[Ссылка]],FIND("&amp;",Таблица1[[#This Row],[Ссылка]])+11,LEN(Таблица1[[#This Row],[Ссылка]])-FIND("&amp;",Таблица1[[#This Row],[Ссылка]])+10)</f>
        <v>113</v>
      </c>
      <c r="D1235" s="52" t="s">
        <v>940</v>
      </c>
      <c r="E1235" s="33" t="s">
        <v>1917</v>
      </c>
      <c r="F1235" s="46" t="s">
        <v>1093</v>
      </c>
      <c r="G1235" s="33" t="s">
        <v>140</v>
      </c>
      <c r="H1235" s="33" t="s">
        <v>75</v>
      </c>
      <c r="I1235" s="45" t="s">
        <v>1065</v>
      </c>
      <c r="J1235" s="23" t="s">
        <v>1065</v>
      </c>
      <c r="K12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Row],[Раздел]],G1234)),$D$12),CONCATENATE("[SPOILER=",Таблица1[[#This Row],[Раздел]],"]"),""),IF(EXACT(Таблица1[[#This Row],[Подраздел]],H1234),"",CONCATENATE(IF(ISBLANK(Таблица1[[#This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Row],[Подраздел]],H1236),"",CONCATENATE("[/LIST]",IF(ISBLANK(Таблица1[[#This Row],[Подраздел]]),"","[/SPOILER]"),IF(AND(NOT(EXACT(Таблица1[[#This Row],[Раздел]],G1236)),$D$12),"[/SPOILER]",)))))</f>
        <v>[*][B][COLOR=Silver][FRW][/COLOR][/B] [URL=http://promebelclub.ru/forum/showthread.php?p=19851&amp;postcount=113]Светильник настенный [/URL]</v>
      </c>
      <c r="L1235" s="33">
        <f>LEN(Таблица1[[#This Row],[Код]])</f>
        <v>136</v>
      </c>
    </row>
    <row r="1236" spans="1:12" s="26" customFormat="1" x14ac:dyDescent="0.25">
      <c r="A1236" s="18" t="str">
        <f>IF(OR(AND(Таблица1[[#This Row],[ID сообщения]]=B1235,Таблица1[[#This Row],[№ в теме]]=C1235),AND(NOT(Таблица1[[#This Row],[ID сообщения]]=B1235),NOT(Таблица1[[#This Row],[№ в теме]]=C1235))),"",FALSE)</f>
        <v/>
      </c>
      <c r="B1236" s="30">
        <f>1*MID(Таблица1[[#This Row],[Ссылка]],FIND("=",Таблица1[[#This Row],[Ссылка]])+1,FIND("&amp;",Таблица1[[#This Row],[Ссылка]])-FIND("=",Таблица1[[#This Row],[Ссылка]])-1)</f>
        <v>88971</v>
      </c>
      <c r="C1236" s="30">
        <f>1*MID(Таблица1[[#This Row],[Ссылка]],FIND("&amp;",Таблица1[[#This Row],[Ссылка]])+11,LEN(Таблица1[[#This Row],[Ссылка]])-FIND("&amp;",Таблица1[[#This Row],[Ссылка]])+10)</f>
        <v>290</v>
      </c>
      <c r="D1236" s="52" t="s">
        <v>429</v>
      </c>
      <c r="E1236" s="33" t="s">
        <v>1865</v>
      </c>
      <c r="F1236" s="46" t="s">
        <v>1093</v>
      </c>
      <c r="G1236" s="33" t="s">
        <v>140</v>
      </c>
      <c r="H1236" s="33" t="s">
        <v>75</v>
      </c>
      <c r="I1236" s="45" t="s">
        <v>1065</v>
      </c>
      <c r="J1236" s="23" t="s">
        <v>1065</v>
      </c>
      <c r="K12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Row],[Раздел]],G1235)),$D$12),CONCATENATE("[SPOILER=",Таблица1[[#This Row],[Раздел]],"]"),""),IF(EXACT(Таблица1[[#This Row],[Подраздел]],H1235),"",CONCATENATE(IF(ISBLANK(Таблица1[[#This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Row],[Подраздел]],H1237),"",CONCATENATE("[/LIST]",IF(ISBLANK(Таблица1[[#This Row],[Подраздел]]),"","[/SPOILER]"),IF(AND(NOT(EXACT(Таблица1[[#This Row],[Раздел]],G1237)),$D$12),"[/SPOILER]",)))))</f>
        <v>[*][B][COLOR=Silver][FRW][/COLOR][/B] [URL=http://promebelclub.ru/forum/showthread.php?p=88971&amp;postcount=290]Светильник потолочный [/URL]</v>
      </c>
      <c r="L1236" s="33">
        <f>LEN(Таблица1[[#This Row],[Код]])</f>
        <v>137</v>
      </c>
    </row>
    <row r="1237" spans="1:12" s="26" customFormat="1" x14ac:dyDescent="0.25">
      <c r="A1237" s="18" t="str">
        <f>IF(OR(AND(Таблица1[[#This Row],[ID сообщения]]=B1236,Таблица1[[#This Row],[№ в теме]]=C1236),AND(NOT(Таблица1[[#This Row],[ID сообщения]]=B1236),NOT(Таблица1[[#This Row],[№ в теме]]=C1236))),"",FALSE)</f>
        <v/>
      </c>
      <c r="B1237" s="30">
        <f>1*MID(Таблица1[[#This Row],[Ссылка]],FIND("=",Таблица1[[#This Row],[Ссылка]])+1,FIND("&amp;",Таблица1[[#This Row],[Ссылка]])-FIND("=",Таблица1[[#This Row],[Ссылка]])-1)</f>
        <v>10895</v>
      </c>
      <c r="C1237" s="30">
        <f>1*MID(Таблица1[[#This Row],[Ссылка]],FIND("&amp;",Таблица1[[#This Row],[Ссылка]])+11,LEN(Таблица1[[#This Row],[Ссылка]])-FIND("&amp;",Таблица1[[#This Row],[Ссылка]])+10)</f>
        <v>66</v>
      </c>
      <c r="D1237" s="55" t="s">
        <v>936</v>
      </c>
      <c r="E1237" s="33" t="s">
        <v>1918</v>
      </c>
      <c r="F1237" s="46" t="s">
        <v>1093</v>
      </c>
      <c r="G1237" s="33" t="s">
        <v>140</v>
      </c>
      <c r="H1237" s="44" t="s">
        <v>75</v>
      </c>
      <c r="I1237" s="45" t="s">
        <v>1065</v>
      </c>
      <c r="J1237" s="23" t="s">
        <v>1065</v>
      </c>
      <c r="K12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Row],[Раздел]],G1236)),$D$12),CONCATENATE("[SPOILER=",Таблица1[[#This Row],[Раздел]],"]"),""),IF(EXACT(Таблица1[[#This Row],[Подраздел]],H1236),"",CONCATENATE(IF(ISBLANK(Таблица1[[#This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Row],[Подраздел]],H1238),"",CONCATENATE("[/LIST]",IF(ISBLANK(Таблица1[[#This Row],[Подраздел]]),"","[/SPOILER]"),IF(AND(NOT(EXACT(Таблица1[[#This Row],[Раздел]],G1238)),$D$12),"[/SPOILER]",)))))</f>
        <v>[*][B][COLOR=Silver][FRW][/COLOR][/B] [URL=http://promebelclub.ru/forum/showthread.php?p=10895&amp;postcount=66]Сковорода 30 см [/URL]</v>
      </c>
      <c r="L1237" s="33">
        <f>LEN(Таблица1[[#This Row],[Код]])</f>
        <v>130</v>
      </c>
    </row>
    <row r="1238" spans="1:12" s="26" customFormat="1" x14ac:dyDescent="0.25">
      <c r="A1238" s="18" t="str">
        <f>IF(OR(AND(Таблица1[[#This Row],[ID сообщения]]=B1237,Таблица1[[#This Row],[№ в теме]]=C1237),AND(NOT(Таблица1[[#This Row],[ID сообщения]]=B1237),NOT(Таблица1[[#This Row],[№ в теме]]=C1237))),"",FALSE)</f>
        <v/>
      </c>
      <c r="B1238" s="30">
        <f>1*MID(Таблица1[[#This Row],[Ссылка]],FIND("=",Таблица1[[#This Row],[Ссылка]])+1,FIND("&amp;",Таблица1[[#This Row],[Ссылка]])-FIND("=",Таблица1[[#This Row],[Ссылка]])-1)</f>
        <v>16176</v>
      </c>
      <c r="C1238" s="30">
        <f>1*MID(Таблица1[[#This Row],[Ссылка]],FIND("&amp;",Таблица1[[#This Row],[Ссылка]])+11,LEN(Таблица1[[#This Row],[Ссылка]])-FIND("&amp;",Таблица1[[#This Row],[Ссылка]])+10)</f>
        <v>94</v>
      </c>
      <c r="D1238" s="52" t="s">
        <v>838</v>
      </c>
      <c r="E1238" s="33" t="s">
        <v>1919</v>
      </c>
      <c r="F1238" s="46" t="s">
        <v>1094</v>
      </c>
      <c r="G1238" s="33" t="s">
        <v>140</v>
      </c>
      <c r="H1238" s="33" t="s">
        <v>75</v>
      </c>
      <c r="I1238" s="45" t="s">
        <v>1065</v>
      </c>
      <c r="J1238" s="23" t="s">
        <v>1065</v>
      </c>
      <c r="K12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Row],[Раздел]],G1237)),$D$12),CONCATENATE("[SPOILER=",Таблица1[[#This Row],[Раздел]],"]"),""),IF(EXACT(Таблица1[[#This Row],[Подраздел]],H1237),"",CONCATENATE(IF(ISBLANK(Таблица1[[#This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Row],[Подраздел]],H1239),"",CONCATENATE("[/LIST]",IF(ISBLANK(Таблица1[[#This Row],[Подраздел]]),"","[/SPOILER]"),IF(AND(NOT(EXACT(Таблица1[[#This Row],[Раздел]],G1239)),$D$12),"[/SPOILER]",)))))</f>
        <v>[*][B][COLOR=Black][LDW][/COLOR][/B] [URL=http://promebelclub.ru/forum/showthread.php?p=16176&amp;postcount=94]Тележка продуктовая [/URL]</v>
      </c>
      <c r="L1238" s="33">
        <f>LEN(Таблица1[[#This Row],[Код]])</f>
        <v>133</v>
      </c>
    </row>
    <row r="1239" spans="1:12" s="26" customFormat="1" x14ac:dyDescent="0.25">
      <c r="A1239" s="18" t="str">
        <f>IF(OR(AND(Таблица1[[#This Row],[ID сообщения]]=B1238,Таблица1[[#This Row],[№ в теме]]=C1238),AND(NOT(Таблица1[[#This Row],[ID сообщения]]=B1238),NOT(Таблица1[[#This Row],[№ в теме]]=C1238))),"",FALSE)</f>
        <v/>
      </c>
      <c r="B1239" s="30">
        <f>1*MID(Таблица1[[#This Row],[Ссылка]],FIND("=",Таблица1[[#This Row],[Ссылка]])+1,FIND("&amp;",Таблица1[[#This Row],[Ссылка]])-FIND("=",Таблица1[[#This Row],[Ссылка]])-1)</f>
        <v>89029</v>
      </c>
      <c r="C1239" s="30">
        <f>1*MID(Таблица1[[#This Row],[Ссылка]],FIND("&amp;",Таблица1[[#This Row],[Ссылка]])+11,LEN(Таблица1[[#This Row],[Ссылка]])-FIND("&amp;",Таблица1[[#This Row],[Ссылка]])+10)</f>
        <v>294</v>
      </c>
      <c r="D1239" s="52" t="s">
        <v>951</v>
      </c>
      <c r="E1239" s="51" t="s">
        <v>1920</v>
      </c>
      <c r="F1239" s="46" t="s">
        <v>1093</v>
      </c>
      <c r="G1239" s="33" t="s">
        <v>140</v>
      </c>
      <c r="H1239" s="33" t="s">
        <v>75</v>
      </c>
      <c r="I1239" s="45" t="s">
        <v>1065</v>
      </c>
      <c r="J1239" s="46" t="s">
        <v>471</v>
      </c>
      <c r="K12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Row],[Раздел]],G1238)),$D$12),CONCATENATE("[SPOILER=",Таблица1[[#This Row],[Раздел]],"]"),""),IF(EXACT(Таблица1[[#This Row],[Подраздел]],H1238),"",CONCATENATE(IF(ISBLANK(Таблица1[[#This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Row],[Подраздел]],H1240),"",CONCATENATE("[/LIST]",IF(ISBLANK(Таблица1[[#This Row],[Подраздел]]),"","[/SPOILER]"),IF(AND(NOT(EXACT(Таблица1[[#This Row],[Раздел]],G1240)),$D$12),"[/SPOILER]",)))))</f>
        <v>[*][B][COLOR=Silver][FRW][/COLOR][/B] [URL=http://promebelclub.ru/forum/showthread.php?p=89029&amp;postcount=294]Телефонная трубка Philips [/URL]</v>
      </c>
      <c r="L1239" s="33">
        <f>LEN(Таблица1[[#This Row],[Код]])</f>
        <v>141</v>
      </c>
    </row>
    <row r="1240" spans="1:12" s="26" customFormat="1" x14ac:dyDescent="0.25">
      <c r="A1240" s="18" t="str">
        <f>IF(OR(AND(Таблица1[[#This Row],[ID сообщения]]=B1239,Таблица1[[#This Row],[№ в теме]]=C1239),AND(NOT(Таблица1[[#This Row],[ID сообщения]]=B1239),NOT(Таблица1[[#This Row],[№ в теме]]=C1239))),"",FALSE)</f>
        <v/>
      </c>
      <c r="B1240" s="30">
        <f>1*MID(Таблица1[[#This Row],[Ссылка]],FIND("=",Таблица1[[#This Row],[Ссылка]])+1,FIND("&amp;",Таблица1[[#This Row],[Ссылка]])-FIND("=",Таблица1[[#This Row],[Ссылка]])-1)</f>
        <v>53907</v>
      </c>
      <c r="C1240" s="30">
        <f>1*MID(Таблица1[[#This Row],[Ссылка]],FIND("&amp;",Таблица1[[#This Row],[Ссылка]])+11,LEN(Таблица1[[#This Row],[Ссылка]])-FIND("&amp;",Таблица1[[#This Row],[Ссылка]])+10)</f>
        <v>207</v>
      </c>
      <c r="D1240" s="52" t="s">
        <v>500</v>
      </c>
      <c r="E1240" s="33" t="s">
        <v>501</v>
      </c>
      <c r="F1240" s="46"/>
      <c r="G1240" s="33" t="s">
        <v>140</v>
      </c>
      <c r="H1240" s="33" t="s">
        <v>75</v>
      </c>
      <c r="I1240" s="45" t="s">
        <v>1065</v>
      </c>
      <c r="J1240" s="23" t="s">
        <v>1065</v>
      </c>
      <c r="K12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Row],[Раздел]],G1239)),$D$12),CONCATENATE("[SPOILER=",Таблица1[[#This Row],[Раздел]],"]"),""),IF(EXACT(Таблица1[[#This Row],[Подраздел]],H1239),"",CONCATENATE(IF(ISBLANK(Таблица1[[#This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Row],[Подраздел]],H1241),"",CONCATENATE("[/LIST]",IF(ISBLANK(Таблица1[[#This Row],[Подраздел]]),"","[/SPOILER]"),IF(AND(NOT(EXACT(Таблица1[[#This Row],[Раздел]],G1241)),$D$12),"[/SPOILER]",)))))</f>
        <v>[*][URL=http://promebelclub.ru/forum/showthread.php?p=53907&amp;postcount=207]Цветы[/URL]</v>
      </c>
      <c r="L1240" s="33">
        <f>LEN(Таблица1[[#This Row],[Код]])</f>
        <v>85</v>
      </c>
    </row>
    <row r="1241" spans="1:12" s="26" customFormat="1" x14ac:dyDescent="0.25">
      <c r="A1241" s="59" t="str">
        <f>IF(OR(AND(Таблица1[[#This Row],[ID сообщения]]=B1240,Таблица1[[#This Row],[№ в теме]]=C1240),AND(NOT(Таблица1[[#This Row],[ID сообщения]]=B1240),NOT(Таблица1[[#This Row],[№ в теме]]=C1240))),"",FALSE)</f>
        <v/>
      </c>
      <c r="B1241" s="60">
        <f>1*MID(Таблица1[[#This Row],[Ссылка]],FIND("=",Таблица1[[#This Row],[Ссылка]])+1,FIND("&amp;",Таблица1[[#This Row],[Ссылка]])-FIND("=",Таблица1[[#This Row],[Ссылка]])-1)</f>
        <v>360436</v>
      </c>
      <c r="C1241" s="60">
        <f>1*MID(Таблица1[[#This Row],[Ссылка]],FIND("&amp;",Таблица1[[#This Row],[Ссылка]])+11,LEN(Таблица1[[#This Row],[Ссылка]])-FIND("&amp;",Таблица1[[#This Row],[Ссылка]])+10)</f>
        <v>998</v>
      </c>
      <c r="D1241" s="53" t="s">
        <v>2003</v>
      </c>
      <c r="E1241" s="73" t="s">
        <v>2004</v>
      </c>
      <c r="F1241" s="23" t="s">
        <v>1099</v>
      </c>
      <c r="G1241" s="38" t="s">
        <v>140</v>
      </c>
      <c r="H1241" s="21" t="s">
        <v>75</v>
      </c>
      <c r="I1241" s="23" t="s">
        <v>1065</v>
      </c>
      <c r="J1241" s="23" t="s">
        <v>1065</v>
      </c>
      <c r="K12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Row],[Раздел]],G1240)),$D$12),CONCATENATE("[SPOILER=",Таблица1[[#This Row],[Раздел]],"]"),""),IF(EXACT(Таблица1[[#This Row],[Подраздел]],H1240),"",CONCATENATE(IF(ISBLANK(Таблица1[[#This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Row],[Подраздел]],H1242),"",CONCATENATE("[/LIST]",IF(ISBLANK(Таблица1[[#This Row],[Подраздел]]),"","[/SPOILER]"),IF(AND(NOT(EXACT(Таблица1[[#This Row],[Раздел]],G1242)),$D$12),"[/SPOILER]",)))))</f>
        <v>[*][B][COLOR=Blue][B3D][/COLOR][/B] [URL=http://promebelclub.ru/forum/showthread.php?p=360436&amp;postcount=998]Цепь[/URL]</v>
      </c>
      <c r="L1241" s="39">
        <f>LEN(Таблица1[[#This Row],[Код]])</f>
        <v>118</v>
      </c>
    </row>
    <row r="1242" spans="1:12" s="26" customFormat="1" x14ac:dyDescent="0.25">
      <c r="A1242" s="18" t="str">
        <f>IF(OR(AND(Таблица1[[#This Row],[ID сообщения]]=B1241,Таблица1[[#This Row],[№ в теме]]=C1241),AND(NOT(Таблица1[[#This Row],[ID сообщения]]=B1241),NOT(Таблица1[[#This Row],[№ в теме]]=C1241))),"",FALSE)</f>
        <v/>
      </c>
      <c r="B1242" s="30">
        <f>1*MID(Таблица1[[#This Row],[Ссылка]],FIND("=",Таблица1[[#This Row],[Ссылка]])+1,FIND("&amp;",Таблица1[[#This Row],[Ссылка]])-FIND("=",Таблица1[[#This Row],[Ссылка]])-1)</f>
        <v>3874</v>
      </c>
      <c r="C1242" s="30">
        <f>1*MID(Таблица1[[#This Row],[Ссылка]],FIND("&amp;",Таблица1[[#This Row],[Ссылка]])+11,LEN(Таблица1[[#This Row],[Ссылка]])-FIND("&amp;",Таблица1[[#This Row],[Ссылка]])+10)</f>
        <v>17</v>
      </c>
      <c r="D1242" s="52" t="s">
        <v>769</v>
      </c>
      <c r="E1242" s="33" t="s">
        <v>1921</v>
      </c>
      <c r="F1242" s="46" t="s">
        <v>1093</v>
      </c>
      <c r="G1242" s="33" t="s">
        <v>140</v>
      </c>
      <c r="H1242" s="33" t="s">
        <v>75</v>
      </c>
      <c r="I1242" s="45" t="s">
        <v>1065</v>
      </c>
      <c r="J1242" s="46" t="s">
        <v>471</v>
      </c>
      <c r="K12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Row],[Раздел]],G1241)),$D$12),CONCATENATE("[SPOILER=",Таблица1[[#This Row],[Раздел]],"]"),""),IF(EXACT(Таблица1[[#This Row],[Подраздел]],H1241),"",CONCATENATE(IF(ISBLANK(Таблица1[[#This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Row],[Подраздел]],H1243),"",CONCATENATE("[/LIST]",IF(ISBLANK(Таблица1[[#This Row],[Подраздел]]),"","[/SPOILER]"),IF(AND(NOT(EXACT(Таблица1[[#This Row],[Раздел]],G1243)),$D$12),"[/SPOILER]",)))))</f>
        <v>[*][B][COLOR=Silver][FRW][/COLOR][/B] [URL=http://promebelclub.ru/forum/showthread.php?p=3874&amp;postcount=17]Чайник [/URL]</v>
      </c>
      <c r="L1242" s="33">
        <f>LEN(Таблица1[[#This Row],[Код]])</f>
        <v>120</v>
      </c>
    </row>
    <row r="1243" spans="1:12" s="26" customFormat="1" x14ac:dyDescent="0.25">
      <c r="A1243" s="18" t="str">
        <f>IF(OR(AND(Таблица1[[#This Row],[ID сообщения]]=B1242,Таблица1[[#This Row],[№ в теме]]=C1242),AND(NOT(Таблица1[[#This Row],[ID сообщения]]=B1242),NOT(Таблица1[[#This Row],[№ в теме]]=C1242))),"",FALSE)</f>
        <v/>
      </c>
      <c r="B1243" s="30">
        <f>1*MID(Таблица1[[#This Row],[Ссылка]],FIND("=",Таблица1[[#This Row],[Ссылка]])+1,FIND("&amp;",Таблица1[[#This Row],[Ссылка]])-FIND("=",Таблица1[[#This Row],[Ссылка]])-1)</f>
        <v>10883</v>
      </c>
      <c r="C1243" s="30">
        <f>1*MID(Таблица1[[#This Row],[Ссылка]],FIND("&amp;",Таблица1[[#This Row],[Ссылка]])+11,LEN(Таблица1[[#This Row],[Ссылка]])-FIND("&amp;",Таблица1[[#This Row],[Ссылка]])+10)</f>
        <v>64</v>
      </c>
      <c r="D1243" s="52" t="s">
        <v>810</v>
      </c>
      <c r="E1243" s="33" t="s">
        <v>1922</v>
      </c>
      <c r="F1243" s="46" t="s">
        <v>1093</v>
      </c>
      <c r="G1243" s="33" t="s">
        <v>140</v>
      </c>
      <c r="H1243" s="44" t="s">
        <v>75</v>
      </c>
      <c r="I1243" s="45" t="s">
        <v>1065</v>
      </c>
      <c r="J1243" s="23" t="s">
        <v>1065</v>
      </c>
      <c r="K12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Row],[Раздел]],G1242)),$D$12),CONCATENATE("[SPOILER=",Таблица1[[#This Row],[Раздел]],"]"),""),IF(EXACT(Таблица1[[#This Row],[Подраздел]],H1242),"",CONCATENATE(IF(ISBLANK(Таблица1[[#This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Row],[Подраздел]],H1244),"",CONCATENATE("[/LIST]",IF(ISBLANK(Таблица1[[#This Row],[Подраздел]]),"","[/SPOILER]"),IF(AND(NOT(EXACT(Таблица1[[#This Row],[Раздел]],G1244)),$D$12),"[/SPOILER]",)))))</f>
        <v>[*][B][COLOR=Silver][FRW][/COLOR][/B] [URL=http://promebelclub.ru/forum/showthread.php?p=10883&amp;postcount=64]Чайник 2 [/URL]</v>
      </c>
      <c r="L1243" s="33">
        <f>LEN(Таблица1[[#This Row],[Код]])</f>
        <v>123</v>
      </c>
    </row>
    <row r="1244" spans="1:12" s="26" customFormat="1" x14ac:dyDescent="0.25">
      <c r="A1244" s="18" t="str">
        <f>IF(OR(AND(Таблица1[[#This Row],[ID сообщения]]=B1243,Таблица1[[#This Row],[№ в теме]]=C1243),AND(NOT(Таблица1[[#This Row],[ID сообщения]]=B1243),NOT(Таблица1[[#This Row],[№ в теме]]=C1243))),"",FALSE)</f>
        <v/>
      </c>
      <c r="B1244" s="30">
        <f>1*MID(Таблица1[[#This Row],[Ссылка]],FIND("=",Таблица1[[#This Row],[Ссылка]])+1,FIND("&amp;",Таблица1[[#This Row],[Ссылка]])-FIND("=",Таблица1[[#This Row],[Ссылка]])-1)</f>
        <v>200045</v>
      </c>
      <c r="C1244" s="30">
        <f>1*MID(Таблица1[[#This Row],[Ссылка]],FIND("&amp;",Таблица1[[#This Row],[Ссылка]])+11,LEN(Таблица1[[#This Row],[Ссылка]])-FIND("&amp;",Таблица1[[#This Row],[Ссылка]])+10)</f>
        <v>508</v>
      </c>
      <c r="D1244" s="52" t="s">
        <v>278</v>
      </c>
      <c r="E1244" s="33" t="s">
        <v>1923</v>
      </c>
      <c r="F1244" s="46" t="s">
        <v>1093</v>
      </c>
      <c r="G1244" s="33" t="s">
        <v>140</v>
      </c>
      <c r="H1244" s="44" t="s">
        <v>75</v>
      </c>
      <c r="I1244" s="45" t="s">
        <v>1065</v>
      </c>
      <c r="J1244" s="23" t="s">
        <v>1065</v>
      </c>
      <c r="K12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Row],[Раздел]],G1243)),$D$12),CONCATENATE("[SPOILER=",Таблица1[[#This Row],[Раздел]],"]"),""),IF(EXACT(Таблица1[[#This Row],[Подраздел]],H1243),"",CONCATENATE(IF(ISBLANK(Таблица1[[#This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Row],[Подраздел]],H1245),"",CONCATENATE("[/LIST]",IF(ISBLANK(Таблица1[[#This Row],[Подраздел]]),"","[/SPOILER]"),IF(AND(NOT(EXACT(Таблица1[[#This Row],[Раздел]],G1245)),$D$12),"[/SPOILER]",)))))</f>
        <v>[*][B][COLOR=Silver][FRW][/COLOR][/B] [URL=http://promebelclub.ru/forum/showthread.php?p=200045&amp;postcount=508]Часы FF [/URL]</v>
      </c>
      <c r="L1244" s="33">
        <f>LEN(Таблица1[[#This Row],[Код]])</f>
        <v>124</v>
      </c>
    </row>
    <row r="1245" spans="1:12" s="26" customFormat="1" x14ac:dyDescent="0.25">
      <c r="A1245" s="73" t="str">
        <f>IF(OR(AND(Таблица1[[#This Row],[ID сообщения]]=B1244,Таблица1[[#This Row],[№ в теме]]=C1244),AND(NOT(Таблица1[[#This Row],[ID сообщения]]=B1244),NOT(Таблица1[[#This Row],[№ в теме]]=C1244))),"",FALSE)</f>
        <v/>
      </c>
      <c r="B1245" s="33">
        <f>1*MID(Таблица1[[#This Row],[Ссылка]],FIND("=",Таблица1[[#This Row],[Ссылка]])+1,FIND("&amp;",Таблица1[[#This Row],[Ссылка]])-FIND("=",Таблица1[[#This Row],[Ссылка]])-1)</f>
        <v>324895</v>
      </c>
      <c r="C1245" s="33">
        <f>1*MID(Таблица1[[#This Row],[Ссылка]],FIND("&amp;",Таблица1[[#This Row],[Ссылка]])+11,LEN(Таблица1[[#This Row],[Ссылка]])-FIND("&amp;",Таблица1[[#This Row],[Ссылка]])+10)</f>
        <v>863</v>
      </c>
      <c r="D1245" s="53" t="s">
        <v>165</v>
      </c>
      <c r="E1245" s="33" t="s">
        <v>1924</v>
      </c>
      <c r="F1245" s="46" t="s">
        <v>1096</v>
      </c>
      <c r="G1245" s="47" t="s">
        <v>140</v>
      </c>
      <c r="H1245" s="33" t="s">
        <v>75</v>
      </c>
      <c r="I1245" s="45" t="s">
        <v>1065</v>
      </c>
      <c r="J1245" s="23" t="s">
        <v>1065</v>
      </c>
      <c r="K12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Row],[Раздел]],G1244)),$D$12),CONCATENATE("[SPOILER=",Таблица1[[#This Row],[Раздел]],"]"),""),IF(EXACT(Таблица1[[#This Row],[Подраздел]],H1244),"",CONCATENATE(IF(ISBLANK(Таблица1[[#This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Row],[Подраздел]],H1246),"",CONCATENATE("[/LIST]",IF(ISBLANK(Таблица1[[#This Row],[Подраздел]]),"","[/SPOILER]"),IF(AND(NOT(EXACT(Таблица1[[#This Row],[Раздел]],G1246)),$D$12),"[/SPOILER]",)))))</f>
        <v>[*][B][COLOR=DeepSkyBlue][FR3D][/COLOR][/B] [URL=http://promebelclub.ru/forum/showthread.php?p=324895&amp;postcount=863]Часы FF настенные сувенирные [/URL]</v>
      </c>
      <c r="L1245" s="33">
        <f>LEN(Таблица1[[#This Row],[Код]])</f>
        <v>151</v>
      </c>
    </row>
    <row r="1246" spans="1:12" s="26" customFormat="1" x14ac:dyDescent="0.25">
      <c r="A1246" s="18" t="str">
        <f>IF(OR(AND(Таблица1[[#This Row],[ID сообщения]]=B1245,Таблица1[[#This Row],[№ в теме]]=C1245),AND(NOT(Таблица1[[#This Row],[ID сообщения]]=B1245),NOT(Таблица1[[#This Row],[№ в теме]]=C1245))),"",FALSE)</f>
        <v/>
      </c>
      <c r="B1246" s="30">
        <f>1*MID(Таблица1[[#This Row],[Ссылка]],FIND("=",Таблица1[[#This Row],[Ссылка]])+1,FIND("&amp;",Таблица1[[#This Row],[Ссылка]])-FIND("=",Таблица1[[#This Row],[Ссылка]])-1)</f>
        <v>9707</v>
      </c>
      <c r="C1246" s="30">
        <f>1*MID(Таблица1[[#This Row],[Ссылка]],FIND("&amp;",Таблица1[[#This Row],[Ссылка]])+11,LEN(Таблица1[[#This Row],[Ссылка]])-FIND("&amp;",Таблица1[[#This Row],[Ссылка]])+10)</f>
        <v>51</v>
      </c>
      <c r="D1246" s="52" t="s">
        <v>797</v>
      </c>
      <c r="E1246" s="33" t="s">
        <v>1925</v>
      </c>
      <c r="F1246" s="46" t="s">
        <v>1093</v>
      </c>
      <c r="G1246" s="33" t="s">
        <v>140</v>
      </c>
      <c r="H1246" s="33" t="s">
        <v>75</v>
      </c>
      <c r="I1246" s="45" t="s">
        <v>1065</v>
      </c>
      <c r="J1246" s="23" t="s">
        <v>1065</v>
      </c>
      <c r="K12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Row],[Раздел]],G1245)),$D$12),CONCATENATE("[SPOILER=",Таблица1[[#This Row],[Раздел]],"]"),""),IF(EXACT(Таблица1[[#This Row],[Подраздел]],H1245),"",CONCATENATE(IF(ISBLANK(Таблица1[[#This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Row],[Подраздел]],H1247),"",CONCATENATE("[/LIST]",IF(ISBLANK(Таблица1[[#This Row],[Подраздел]]),"","[/SPOILER]"),IF(AND(NOT(EXACT(Таблица1[[#This Row],[Раздел]],G1247)),$D$12),"[/SPOILER]",)))))</f>
        <v>[*][B][COLOR=Silver][FRW][/COLOR][/B] [URL=http://promebelclub.ru/forum/showthread.php?p=9707&amp;postcount=51]Часы настенные диам. 38 см [/URL]</v>
      </c>
      <c r="L1246" s="33">
        <f>LEN(Таблица1[[#This Row],[Код]])</f>
        <v>140</v>
      </c>
    </row>
    <row r="1247" spans="1:12" s="26" customFormat="1" x14ac:dyDescent="0.25">
      <c r="A1247" s="18" t="str">
        <f>IF(OR(AND(Таблица1[[#This Row],[ID сообщения]]=B1246,Таблица1[[#This Row],[№ в теме]]=C1246),AND(NOT(Таблица1[[#This Row],[ID сообщения]]=B1246),NOT(Таблица1[[#This Row],[№ в теме]]=C1246))),"",FALSE)</f>
        <v/>
      </c>
      <c r="B1247" s="30">
        <f>1*MID(Таблица1[[#This Row],[Ссылка]],FIND("=",Таблица1[[#This Row],[Ссылка]])+1,FIND("&amp;",Таблица1[[#This Row],[Ссылка]])-FIND("=",Таблица1[[#This Row],[Ссылка]])-1)</f>
        <v>181202</v>
      </c>
      <c r="C1247" s="30">
        <f>1*MID(Таблица1[[#This Row],[Ссылка]],FIND("&amp;",Таблица1[[#This Row],[Ссылка]])+11,LEN(Таблица1[[#This Row],[Ссылка]])-FIND("&amp;",Таблица1[[#This Row],[Ссылка]])+10)</f>
        <v>474</v>
      </c>
      <c r="D1247" s="52" t="s">
        <v>294</v>
      </c>
      <c r="E1247" s="33" t="s">
        <v>1926</v>
      </c>
      <c r="F1247" s="46" t="s">
        <v>1094</v>
      </c>
      <c r="G1247" s="33" t="s">
        <v>140</v>
      </c>
      <c r="H1247" s="33" t="s">
        <v>75</v>
      </c>
      <c r="I1247" s="45" t="s">
        <v>1065</v>
      </c>
      <c r="J1247" s="23" t="s">
        <v>1065</v>
      </c>
      <c r="K12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Row],[Раздел]],G1246)),$D$12),CONCATENATE("[SPOILER=",Таблица1[[#This Row],[Раздел]],"]"),""),IF(EXACT(Таблица1[[#This Row],[Подраздел]],H1246),"",CONCATENATE(IF(ISBLANK(Таблица1[[#This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Row],[Подраздел]],H1248),"",CONCATENATE("[/LIST]",IF(ISBLANK(Таблица1[[#This Row],[Подраздел]]),"","[/SPOILER]"),IF(AND(NOT(EXACT(Таблица1[[#This Row],[Раздел]],G1248)),$D$12),"[/SPOILER]",)))))</f>
        <v>[*][B][COLOR=Black][LDW][/COLOR][/B] [URL=http://promebelclub.ru/forum/showthread.php?p=181202&amp;postcount=474]Швабра [/URL][/LIST][/SPOILER]</v>
      </c>
      <c r="L1247" s="33">
        <f>LEN(Таблица1[[#This Row],[Код]])</f>
        <v>139</v>
      </c>
    </row>
    <row r="1248" spans="1:12" s="26" customFormat="1" x14ac:dyDescent="0.25">
      <c r="A1248" s="18" t="str">
        <f>IF(OR(AND(Таблица1[[#This Row],[ID сообщения]]=B1247,Таблица1[[#This Row],[№ в теме]]=C1247),AND(NOT(Таблица1[[#This Row],[ID сообщения]]=B1247),NOT(Таблица1[[#This Row],[№ в теме]]=C1247))),"",FALSE)</f>
        <v/>
      </c>
      <c r="B1248" s="30">
        <f>1*MID(Таблица1[[#This Row],[Ссылка]],FIND("=",Таблица1[[#This Row],[Ссылка]])+1,FIND("&amp;",Таблица1[[#This Row],[Ссылка]])-FIND("=",Таблица1[[#This Row],[Ссылка]])-1)</f>
        <v>209272</v>
      </c>
      <c r="C1248" s="30">
        <f>1*MID(Таблица1[[#This Row],[Ссылка]],FIND("&amp;",Таблица1[[#This Row],[Ссылка]])+11,LEN(Таблица1[[#This Row],[Ссылка]])-FIND("&amp;",Таблица1[[#This Row],[Ссылка]])+10)</f>
        <v>537</v>
      </c>
      <c r="D1248" s="52" t="s">
        <v>296</v>
      </c>
      <c r="E1248" s="33" t="s">
        <v>1927</v>
      </c>
      <c r="F1248" s="46" t="s">
        <v>1099</v>
      </c>
      <c r="G1248" s="33" t="s">
        <v>140</v>
      </c>
      <c r="H1248" s="33" t="s">
        <v>1063</v>
      </c>
      <c r="I1248" s="45" t="s">
        <v>1065</v>
      </c>
      <c r="J1248" s="23" t="s">
        <v>1065</v>
      </c>
      <c r="K12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Row],[Раздел]],G1247)),$D$12),CONCATENATE("[SPOILER=",Таблица1[[#This Row],[Раздел]],"]"),""),IF(EXACT(Таблица1[[#This Row],[Подраздел]],H1247),"",CONCATENATE(IF(ISBLANK(Таблица1[[#This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Row],[Подраздел]],H1249),"",CONCATENATE("[/LIST]",IF(ISBLANK(Таблица1[[#This Row],[Подраздел]]),"","[/SPOILER]"),IF(AND(NOT(EXACT(Таблица1[[#This Row],[Раздел]],G1249)),$D$12),"[/SPOILER]",)))))</f>
        <v>[SPOILER=Для чертежей][LIST][*][B][COLOR=Blue][B3D][/COLOR][/B] [URL=http://promebelclub.ru/forum/showthread.php?p=209272&amp;postcount=537]Инструменты (ножевка, уровень, отвертка, стрелки ..) для схем сборки [/URL]</v>
      </c>
      <c r="L1248" s="33">
        <f>LEN(Таблица1[[#This Row],[Код]])</f>
        <v>211</v>
      </c>
    </row>
    <row r="1249" spans="1:12" s="26" customFormat="1" x14ac:dyDescent="0.25">
      <c r="A1249" s="18" t="str">
        <f>IF(OR(AND(Таблица1[[#This Row],[ID сообщения]]=B1248,Таблица1[[#This Row],[№ в теме]]=C1248),AND(NOT(Таблица1[[#This Row],[ID сообщения]]=B1248),NOT(Таблица1[[#This Row],[№ в теме]]=C1248))),"",FALSE)</f>
        <v/>
      </c>
      <c r="B1249" s="30">
        <f>1*MID(Таблица1[[#This Row],[Ссылка]],FIND("=",Таблица1[[#This Row],[Ссылка]])+1,FIND("&amp;",Таблица1[[#This Row],[Ссылка]])-FIND("=",Таблица1[[#This Row],[Ссылка]])-1)</f>
        <v>237914</v>
      </c>
      <c r="C1249" s="30">
        <f>1*MID(Таблица1[[#This Row],[Ссылка]],FIND("&amp;",Таблица1[[#This Row],[Ссылка]])+11,LEN(Таблица1[[#This Row],[Ссылка]])-FIND("&amp;",Таблица1[[#This Row],[Ссылка]])+10)</f>
        <v>601</v>
      </c>
      <c r="D1249" s="52" t="s">
        <v>614</v>
      </c>
      <c r="E1249" s="33" t="s">
        <v>615</v>
      </c>
      <c r="F1249" s="46"/>
      <c r="G1249" s="33" t="s">
        <v>140</v>
      </c>
      <c r="H1249" s="33" t="s">
        <v>1063</v>
      </c>
      <c r="I1249" s="45" t="s">
        <v>1065</v>
      </c>
      <c r="J1249" s="23" t="s">
        <v>1065</v>
      </c>
      <c r="K12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Row],[Раздел]],G1248)),$D$12),CONCATENATE("[SPOILER=",Таблица1[[#This Row],[Раздел]],"]"),""),IF(EXACT(Таблица1[[#This Row],[Подраздел]],H1248),"",CONCATENATE(IF(ISBLANK(Таблица1[[#This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Row],[Подраздел]],H1250),"",CONCATENATE("[/LIST]",IF(ISBLANK(Таблица1[[#This Row],[Подраздел]]),"","[/SPOILER]"),IF(AND(NOT(EXACT(Таблица1[[#This Row],[Раздел]],G1250)),$D$12),"[/SPOILER]",)))))</f>
        <v>[*][URL=http://promebelclub.ru/forum/showthread.php?p=237914&amp;postcount=601]Контуры людей для оформления эскизов изделий, планировок.[/URL]</v>
      </c>
      <c r="L1249" s="33">
        <f>LEN(Таблица1[[#This Row],[Код]])</f>
        <v>138</v>
      </c>
    </row>
    <row r="1250" spans="1:12" s="26" customFormat="1" x14ac:dyDescent="0.25">
      <c r="A1250" s="25" t="str">
        <f>IF(OR(AND(Таблица1[[#This Row],[ID сообщения]]=B1249,Таблица1[[#This Row],[№ в теме]]=C1249),AND(NOT(Таблица1[[#This Row],[ID сообщения]]=B1249),NOT(Таблица1[[#This Row],[№ в теме]]=C1249))),"",FALSE)</f>
        <v/>
      </c>
      <c r="B1250" s="32">
        <f>1*MID(Таблица1[[#This Row],[Ссылка]],FIND("=",Таблица1[[#This Row],[Ссылка]])+1,FIND("&amp;",Таблица1[[#This Row],[Ссылка]])-FIND("=",Таблица1[[#This Row],[Ссылка]])-1)</f>
        <v>133830</v>
      </c>
      <c r="C1250" s="32">
        <f>1*MID(Таблица1[[#This Row],[Ссылка]],FIND("&amp;",Таблица1[[#This Row],[Ссылка]])+11,LEN(Таблица1[[#This Row],[Ссылка]])-FIND("&amp;",Таблица1[[#This Row],[Ссылка]])+10)</f>
        <v>367</v>
      </c>
      <c r="D1250" s="54" t="s">
        <v>889</v>
      </c>
      <c r="E1250" s="48" t="s">
        <v>1928</v>
      </c>
      <c r="F1250" s="65" t="s">
        <v>1096</v>
      </c>
      <c r="G1250" s="33" t="s">
        <v>140</v>
      </c>
      <c r="H1250" s="33" t="s">
        <v>1063</v>
      </c>
      <c r="I1250" s="45" t="s">
        <v>1065</v>
      </c>
      <c r="J1250" s="50" t="s">
        <v>471</v>
      </c>
      <c r="K12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Row],[Раздел]],G1249)),$D$12),CONCATENATE("[SPOILER=",Таблица1[[#This Row],[Раздел]],"]"),""),IF(EXACT(Таблица1[[#This Row],[Подраздел]],H1249),"",CONCATENATE(IF(ISBLANK(Таблица1[[#This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Row],[Подраздел]],H1251),"",CONCATENATE("[/LIST]",IF(ISBLANK(Таблица1[[#This Row],[Подраздел]]),"","[/SPOILER]"),IF(AND(NOT(EXACT(Таблица1[[#This Row],[Раздел]],G1251)),$D$12),"[/SPOILER]",)))))</f>
        <v>[*][B][COLOR=DeepSkyBlue][FR3D][/COLOR][/B] [URL=http://promebelclub.ru/forum/showthread.php?p=133830&amp;postcount=367]Отвертка [/URL]</v>
      </c>
      <c r="L1250" s="33">
        <f>LEN(Таблица1[[#This Row],[Код]])</f>
        <v>131</v>
      </c>
    </row>
    <row r="1251" spans="1:12" s="26" customFormat="1" x14ac:dyDescent="0.25">
      <c r="A1251" s="18" t="str">
        <f>IF(OR(AND(Таблица1[[#This Row],[ID сообщения]]=B1250,Таблица1[[#This Row],[№ в теме]]=C1250),AND(NOT(Таблица1[[#This Row],[ID сообщения]]=B1250),NOT(Таблица1[[#This Row],[№ в теме]]=C1250))),"",FALSE)</f>
        <v/>
      </c>
      <c r="B1251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51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51" s="52" t="s">
        <v>267</v>
      </c>
      <c r="E1251" s="33" t="s">
        <v>1929</v>
      </c>
      <c r="F1251" s="46" t="s">
        <v>1093</v>
      </c>
      <c r="G1251" s="33" t="s">
        <v>140</v>
      </c>
      <c r="H1251" s="44" t="s">
        <v>1063</v>
      </c>
      <c r="I1251" s="45" t="s">
        <v>1065</v>
      </c>
      <c r="J1251" s="46" t="s">
        <v>471</v>
      </c>
      <c r="K12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Row],[Раздел]],G1250)),$D$12),CONCATENATE("[SPOILER=",Таблица1[[#This Row],[Раздел]],"]"),""),IF(EXACT(Таблица1[[#This Row],[Подраздел]],H1250),"",CONCATENATE(IF(ISBLANK(Таблица1[[#This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Row],[Подраздел]],H1252),"",CONCATENATE("[/LIST]",IF(ISBLANK(Таблица1[[#This Row],[Подраздел]]),"","[/SPOILER]"),IF(AND(NOT(EXACT(Таблица1[[#This Row],[Раздел]],G1252)),$D$12),"[/SPOILER]",)))))</f>
        <v>[*][B][COLOR=Silver][FRW][/COLOR][/B] [URL=http://promebelclub.ru/forum/showthread.php?p=184827&amp;postcount=475]Условное обозначение Евровинт 6 скв [/URL]</v>
      </c>
      <c r="L1251" s="33">
        <f>LEN(Таблица1[[#This Row],[Код]])</f>
        <v>152</v>
      </c>
    </row>
    <row r="1252" spans="1:12" s="26" customFormat="1" x14ac:dyDescent="0.25">
      <c r="A1252" s="18" t="str">
        <f>IF(OR(AND(Таблица1[[#This Row],[ID сообщения]]=B1251,Таблица1[[#This Row],[№ в теме]]=C1251),AND(NOT(Таблица1[[#This Row],[ID сообщения]]=B1251),NOT(Таблица1[[#This Row],[№ в теме]]=C1251))),"",FALSE)</f>
        <v/>
      </c>
      <c r="B1252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52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52" s="52" t="s">
        <v>267</v>
      </c>
      <c r="E1252" s="33" t="s">
        <v>1930</v>
      </c>
      <c r="F1252" s="46" t="s">
        <v>1093</v>
      </c>
      <c r="G1252" s="33" t="s">
        <v>140</v>
      </c>
      <c r="H1252" s="44" t="s">
        <v>1063</v>
      </c>
      <c r="I1252" s="45" t="s">
        <v>1065</v>
      </c>
      <c r="J1252" s="46" t="s">
        <v>471</v>
      </c>
      <c r="K12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Row],[Раздел]],G1251)),$D$12),CONCATENATE("[SPOILER=",Таблица1[[#This Row],[Раздел]],"]"),""),IF(EXACT(Таблица1[[#This Row],[Подраздел]],H1251),"",CONCATENATE(IF(ISBLANK(Таблица1[[#This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Row],[Подраздел]],H1253),"",CONCATENATE("[/LIST]",IF(ISBLANK(Таблица1[[#This Row],[Подраздел]]),"","[/SPOILER]"),IF(AND(NOT(EXACT(Таблица1[[#This Row],[Раздел]],G1253)),$D$12),"[/SPOILER]",)))))</f>
        <v>[*][B][COLOR=Silver][FRW][/COLOR][/B] [URL=http://promebelclub.ru/forum/showthread.php?p=184827&amp;postcount=475]Условное обозначение Полкодержатель 5х9 лиц [/URL]</v>
      </c>
      <c r="L1252" s="33">
        <f>LEN(Таблица1[[#This Row],[Код]])</f>
        <v>160</v>
      </c>
    </row>
    <row r="1253" spans="1:12" s="26" customFormat="1" x14ac:dyDescent="0.25">
      <c r="A1253" s="18" t="str">
        <f>IF(OR(AND(Таблица1[[#This Row],[ID сообщения]]=B1252,Таблица1[[#This Row],[№ в теме]]=C1252),AND(NOT(Таблица1[[#This Row],[ID сообщения]]=B1252),NOT(Таблица1[[#This Row],[№ в теме]]=C1252))),"",FALSE)</f>
        <v/>
      </c>
      <c r="B1253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53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53" s="52" t="s">
        <v>267</v>
      </c>
      <c r="E1253" s="33" t="s">
        <v>1931</v>
      </c>
      <c r="F1253" s="46" t="s">
        <v>1093</v>
      </c>
      <c r="G1253" s="33" t="s">
        <v>140</v>
      </c>
      <c r="H1253" s="44" t="s">
        <v>1063</v>
      </c>
      <c r="I1253" s="45" t="s">
        <v>1065</v>
      </c>
      <c r="J1253" s="46" t="s">
        <v>471</v>
      </c>
      <c r="K12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Row],[Раздел]],G1252)),$D$12),CONCATENATE("[SPOILER=",Таблица1[[#This Row],[Раздел]],"]"),""),IF(EXACT(Таблица1[[#This Row],[Подраздел]],H1252),"",CONCATENATE(IF(ISBLANK(Таблица1[[#This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Row],[Подраздел]],H1254),"",CONCATENATE("[/LIST]",IF(ISBLANK(Таблица1[[#This Row],[Подраздел]]),"","[/SPOILER]"),IF(AND(NOT(EXACT(Таблица1[[#This Row],[Раздел]],G1254)),$D$12),"[/SPOILER]",)))))</f>
        <v>[*][B][COLOR=Silver][FRW][/COLOR][/B] [URL=http://promebelclub.ru/forum/showthread.php?p=184827&amp;postcount=475]Условное обозначение Полкодержатель 5х9 обр [/URL]</v>
      </c>
      <c r="L1253" s="33">
        <f>LEN(Таблица1[[#This Row],[Код]])</f>
        <v>160</v>
      </c>
    </row>
    <row r="1254" spans="1:12" s="26" customFormat="1" x14ac:dyDescent="0.25">
      <c r="A1254" s="18" t="str">
        <f>IF(OR(AND(Таблица1[[#This Row],[ID сообщения]]=B1253,Таблица1[[#This Row],[№ в теме]]=C1253),AND(NOT(Таблица1[[#This Row],[ID сообщения]]=B1253),NOT(Таблица1[[#This Row],[№ в теме]]=C1253))),"",FALSE)</f>
        <v/>
      </c>
      <c r="B1254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54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54" s="52" t="s">
        <v>267</v>
      </c>
      <c r="E1254" s="33" t="s">
        <v>1932</v>
      </c>
      <c r="F1254" s="46" t="s">
        <v>1093</v>
      </c>
      <c r="G1254" s="33" t="s">
        <v>140</v>
      </c>
      <c r="H1254" s="44" t="s">
        <v>1063</v>
      </c>
      <c r="I1254" s="45" t="s">
        <v>1065</v>
      </c>
      <c r="J1254" s="46" t="s">
        <v>471</v>
      </c>
      <c r="K12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Row],[Раздел]],G1253)),$D$12),CONCATENATE("[SPOILER=",Таблица1[[#This Row],[Раздел]],"]"),""),IF(EXACT(Таблица1[[#This Row],[Подраздел]],H1253),"",CONCATENATE(IF(ISBLANK(Таблица1[[#This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Row],[Подраздел]],H1255),"",CONCATENATE("[/LIST]",IF(ISBLANK(Таблица1[[#This Row],[Подраздел]]),"","[/SPOILER]"),IF(AND(NOT(EXACT(Таблица1[[#This Row],[Раздел]],G1255)),$D$12),"[/SPOILER]",)))))</f>
        <v>[*][B][COLOR=Silver][FRW][/COLOR][/B] [URL=http://promebelclub.ru/forum/showthread.php?p=184827&amp;postcount=475]Условное обозначение Шкант 8х10 лиц [/URL]</v>
      </c>
      <c r="L1254" s="33">
        <f>LEN(Таблица1[[#This Row],[Код]])</f>
        <v>152</v>
      </c>
    </row>
    <row r="1255" spans="1:12" s="26" customFormat="1" x14ac:dyDescent="0.25">
      <c r="A1255" s="18" t="str">
        <f>IF(OR(AND(Таблица1[[#This Row],[ID сообщения]]=B1254,Таблица1[[#This Row],[№ в теме]]=C1254),AND(NOT(Таблица1[[#This Row],[ID сообщения]]=B1254),NOT(Таблица1[[#This Row],[№ в теме]]=C1254))),"",FALSE)</f>
        <v/>
      </c>
      <c r="B1255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55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55" s="52" t="s">
        <v>267</v>
      </c>
      <c r="E1255" s="33" t="s">
        <v>1933</v>
      </c>
      <c r="F1255" s="46" t="s">
        <v>1093</v>
      </c>
      <c r="G1255" s="33" t="s">
        <v>140</v>
      </c>
      <c r="H1255" s="44" t="s">
        <v>1063</v>
      </c>
      <c r="I1255" s="45" t="s">
        <v>1065</v>
      </c>
      <c r="J1255" s="46" t="s">
        <v>471</v>
      </c>
      <c r="K12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Row],[Раздел]],G1254)),$D$12),CONCATENATE("[SPOILER=",Таблица1[[#This Row],[Раздел]],"]"),""),IF(EXACT(Таблица1[[#This Row],[Подраздел]],H1254),"",CONCATENATE(IF(ISBLANK(Таблица1[[#This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Row],[Подраздел]],H1256),"",CONCATENATE("[/LIST]",IF(ISBLANK(Таблица1[[#This Row],[Подраздел]]),"","[/SPOILER]"),IF(AND(NOT(EXACT(Таблица1[[#This Row],[Раздел]],G1256)),$D$12),"[/SPOILER]",)))))</f>
        <v>[*][B][COLOR=Silver][FRW][/COLOR][/B] [URL=http://promebelclub.ru/forum/showthread.php?p=184827&amp;postcount=475]Условное обозначение Шкант 8х10 обр [/URL]</v>
      </c>
      <c r="L1255" s="33">
        <f>LEN(Таблица1[[#This Row],[Код]])</f>
        <v>152</v>
      </c>
    </row>
    <row r="1256" spans="1:12" s="26" customFormat="1" x14ac:dyDescent="0.25">
      <c r="A1256" s="18" t="str">
        <f>IF(OR(AND(Таблица1[[#This Row],[ID сообщения]]=B1255,Таблица1[[#This Row],[№ в теме]]=C1255),AND(NOT(Таблица1[[#This Row],[ID сообщения]]=B1255),NOT(Таблица1[[#This Row],[№ в теме]]=C1255))),"",FALSE)</f>
        <v/>
      </c>
      <c r="B1256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56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56" s="52" t="s">
        <v>267</v>
      </c>
      <c r="E1256" s="33" t="s">
        <v>1934</v>
      </c>
      <c r="F1256" s="46" t="s">
        <v>1093</v>
      </c>
      <c r="G1256" s="33" t="s">
        <v>140</v>
      </c>
      <c r="H1256" s="44" t="s">
        <v>1063</v>
      </c>
      <c r="I1256" s="45" t="s">
        <v>1065</v>
      </c>
      <c r="J1256" s="46" t="s">
        <v>471</v>
      </c>
      <c r="K12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Row],[Раздел]],G1255)),$D$12),CONCATENATE("[SPOILER=",Таблица1[[#This Row],[Раздел]],"]"),""),IF(EXACT(Таблица1[[#This Row],[Подраздел]],H1255),"",CONCATENATE(IF(ISBLANK(Таблица1[[#This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Row],[Подраздел]],H1257),"",CONCATENATE("[/LIST]",IF(ISBLANK(Таблица1[[#This Row],[Подраздел]]),"","[/SPOILER]"),IF(AND(NOT(EXACT(Таблица1[[#This Row],[Раздел]],G1257)),$D$12),"[/SPOILER]",)))))</f>
        <v>[*][B][COLOR=Silver][FRW][/COLOR][/B] [URL=http://promebelclub.ru/forum/showthread.php?p=184827&amp;postcount=475]Условное обозначение Шкант 8х15 тор [/URL]</v>
      </c>
      <c r="L1256" s="33">
        <f>LEN(Таблица1[[#This Row],[Код]])</f>
        <v>152</v>
      </c>
    </row>
    <row r="1257" spans="1:12" s="26" customFormat="1" x14ac:dyDescent="0.25">
      <c r="A1257" s="18" t="str">
        <f>IF(OR(AND(Таблица1[[#This Row],[ID сообщения]]=B1256,Таблица1[[#This Row],[№ в теме]]=C1256),AND(NOT(Таблица1[[#This Row],[ID сообщения]]=B1256),NOT(Таблица1[[#This Row],[№ в теме]]=C1256))),"",FALSE)</f>
        <v/>
      </c>
      <c r="B1257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57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57" s="52" t="s">
        <v>267</v>
      </c>
      <c r="E1257" s="33" t="s">
        <v>1935</v>
      </c>
      <c r="F1257" s="46" t="s">
        <v>1093</v>
      </c>
      <c r="G1257" s="33" t="s">
        <v>140</v>
      </c>
      <c r="H1257" s="44" t="s">
        <v>1063</v>
      </c>
      <c r="I1257" s="45" t="s">
        <v>1065</v>
      </c>
      <c r="J1257" s="46" t="s">
        <v>471</v>
      </c>
      <c r="K12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Row],[Раздел]],G1256)),$D$12),CONCATENATE("[SPOILER=",Таблица1[[#This Row],[Раздел]],"]"),""),IF(EXACT(Таблица1[[#This Row],[Подраздел]],H1256),"",CONCATENATE(IF(ISBLANK(Таблица1[[#This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Row],[Подраздел]],H1258),"",CONCATENATE("[/LIST]",IF(ISBLANK(Таблица1[[#This Row],[Подраздел]]),"","[/SPOILER]"),IF(AND(NOT(EXACT(Таблица1[[#This Row],[Раздел]],G1258)),$D$12),"[/SPOILER]",)))))</f>
        <v>[*][B][COLOR=Silver][FRW][/COLOR][/B] [URL=http://promebelclub.ru/forum/showthread.php?p=184827&amp;postcount=475]Условное обозначение Эксцентрик 16х12 лиц [/URL]</v>
      </c>
      <c r="L1257" s="33">
        <f>LEN(Таблица1[[#This Row],[Код]])</f>
        <v>158</v>
      </c>
    </row>
    <row r="1258" spans="1:12" s="26" customFormat="1" x14ac:dyDescent="0.25">
      <c r="A1258" s="18" t="str">
        <f>IF(OR(AND(Таблица1[[#This Row],[ID сообщения]]=B1257,Таблица1[[#This Row],[№ в теме]]=C1257),AND(NOT(Таблица1[[#This Row],[ID сообщения]]=B1257),NOT(Таблица1[[#This Row],[№ в теме]]=C1257))),"",FALSE)</f>
        <v/>
      </c>
      <c r="B1258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58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58" s="52" t="s">
        <v>267</v>
      </c>
      <c r="E1258" s="33" t="s">
        <v>1936</v>
      </c>
      <c r="F1258" s="46" t="s">
        <v>1093</v>
      </c>
      <c r="G1258" s="33" t="s">
        <v>140</v>
      </c>
      <c r="H1258" s="44" t="s">
        <v>1063</v>
      </c>
      <c r="I1258" s="45" t="s">
        <v>1065</v>
      </c>
      <c r="J1258" s="46" t="s">
        <v>471</v>
      </c>
      <c r="K125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Row],[Раздел]],G1257)),$D$12),CONCATENATE("[SPOILER=",Таблица1[[#This Row],[Раздел]],"]"),""),IF(EXACT(Таблица1[[#This Row],[Подраздел]],H1257),"",CONCATENATE(IF(ISBLANK(Таблица1[[#This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Row],[Подраздел]],H1259),"",CONCATENATE("[/LIST]",IF(ISBLANK(Таблица1[[#This Row],[Подраздел]]),"","[/SPOILER]"),IF(AND(NOT(EXACT(Таблица1[[#This Row],[Раздел]],G1259)),$D$12),"[/SPOILER]",)))))</f>
        <v>[*][B][COLOR=Silver][FRW][/COLOR][/B] [URL=http://promebelclub.ru/forum/showthread.php?p=184827&amp;postcount=475]Условное обозначение Эксцентрик 16х12 обр [/URL]</v>
      </c>
      <c r="L1258" s="33">
        <f>LEN(Таблица1[[#This Row],[Код]])</f>
        <v>158</v>
      </c>
    </row>
    <row r="1259" spans="1:12" s="26" customFormat="1" x14ac:dyDescent="0.25">
      <c r="A1259" s="18" t="str">
        <f>IF(OR(AND(Таблица1[[#This Row],[ID сообщения]]=B1258,Таблица1[[#This Row],[№ в теме]]=C1258),AND(NOT(Таблица1[[#This Row],[ID сообщения]]=B1258),NOT(Таблица1[[#This Row],[№ в теме]]=C1258))),"",FALSE)</f>
        <v/>
      </c>
      <c r="B1259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59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59" s="52" t="s">
        <v>267</v>
      </c>
      <c r="E1259" s="33" t="s">
        <v>1937</v>
      </c>
      <c r="F1259" s="46" t="s">
        <v>1093</v>
      </c>
      <c r="G1259" s="33" t="s">
        <v>140</v>
      </c>
      <c r="H1259" s="44" t="s">
        <v>1063</v>
      </c>
      <c r="I1259" s="45" t="s">
        <v>1065</v>
      </c>
      <c r="J1259" s="46" t="s">
        <v>471</v>
      </c>
      <c r="K125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Row],[Раздел]],G1258)),$D$12),CONCATENATE("[SPOILER=",Таблица1[[#This Row],[Раздел]],"]"),""),IF(EXACT(Таблица1[[#This Row],[Подраздел]],H1258),"",CONCATENATE(IF(ISBLANK(Таблица1[[#This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Row],[Подраздел]],H1260),"",CONCATENATE("[/LIST]",IF(ISBLANK(Таблица1[[#This Row],[Подраздел]]),"","[/SPOILER]"),IF(AND(NOT(EXACT(Таблица1[[#This Row],[Раздел]],G1260)),$D$12),"[/SPOILER]",)))))</f>
        <v>[*][B][COLOR=Silver][FRW][/COLOR][/B] [URL=http://promebelclub.ru/forum/showthread.php?p=184827&amp;postcount=475]Условное обозначение Эксцентрик 5х5 лиц [/URL]</v>
      </c>
      <c r="L1259" s="33">
        <f>LEN(Таблица1[[#This Row],[Код]])</f>
        <v>156</v>
      </c>
    </row>
    <row r="1260" spans="1:12" s="26" customFormat="1" x14ac:dyDescent="0.25">
      <c r="A1260" s="18" t="str">
        <f>IF(OR(AND(Таблица1[[#This Row],[ID сообщения]]=B1259,Таблица1[[#This Row],[№ в теме]]=C1259),AND(NOT(Таблица1[[#This Row],[ID сообщения]]=B1259),NOT(Таблица1[[#This Row],[№ в теме]]=C1259))),"",FALSE)</f>
        <v/>
      </c>
      <c r="B1260" s="30">
        <f>1*MID(Таблица1[[#This Row],[Ссылка]],FIND("=",Таблица1[[#This Row],[Ссылка]])+1,FIND("&amp;",Таблица1[[#This Row],[Ссылка]])-FIND("=",Таблица1[[#This Row],[Ссылка]])-1)</f>
        <v>184827</v>
      </c>
      <c r="C1260" s="30">
        <f>1*MID(Таблица1[[#This Row],[Ссылка]],FIND("&amp;",Таблица1[[#This Row],[Ссылка]])+11,LEN(Таблица1[[#This Row],[Ссылка]])-FIND("&amp;",Таблица1[[#This Row],[Ссылка]])+10)</f>
        <v>475</v>
      </c>
      <c r="D1260" s="52" t="s">
        <v>267</v>
      </c>
      <c r="E1260" s="33" t="s">
        <v>1938</v>
      </c>
      <c r="F1260" s="46" t="s">
        <v>1093</v>
      </c>
      <c r="G1260" s="33" t="s">
        <v>140</v>
      </c>
      <c r="H1260" s="44" t="s">
        <v>1063</v>
      </c>
      <c r="I1260" s="45" t="s">
        <v>1065</v>
      </c>
      <c r="J1260" s="46" t="s">
        <v>471</v>
      </c>
      <c r="K126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Row],[Раздел]],G1259)),$D$12),CONCATENATE("[SPOILER=",Таблица1[[#This Row],[Раздел]],"]"),""),IF(EXACT(Таблица1[[#This Row],[Подраздел]],H1259),"",CONCATENATE(IF(ISBLANK(Таблица1[[#This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Row],[Подраздел]],H1261),"",CONCATENATE("[/LIST]",IF(ISBLANK(Таблица1[[#This Row],[Подраздел]]),"","[/SPOILER]"),IF(AND(NOT(EXACT(Таблица1[[#This Row],[Раздел]],G1261)),$D$12),"[/SPOILER]",)))))</f>
        <v>[*][B][COLOR=Silver][FRW][/COLOR][/B] [URL=http://promebelclub.ru/forum/showthread.php?p=184827&amp;postcount=475]Условное обозначение Эксцентрик 5х5 обр [/URL]</v>
      </c>
      <c r="L1260" s="33">
        <f>LEN(Таблица1[[#This Row],[Код]])</f>
        <v>156</v>
      </c>
    </row>
    <row r="1261" spans="1:12" s="26" customFormat="1" x14ac:dyDescent="0.25">
      <c r="A1261" s="18" t="str">
        <f>IF(OR(AND(Таблица1[[#This Row],[ID сообщения]]=B1260,Таблица1[[#This Row],[№ в теме]]=C1260),AND(NOT(Таблица1[[#This Row],[ID сообщения]]=B1260),NOT(Таблица1[[#This Row],[№ в теме]]=C1260))),"",FALSE)</f>
        <v/>
      </c>
      <c r="B1261" s="30">
        <f>1*MID(Таблица1[[#This Row],[Ссылка]],FIND("=",Таблица1[[#This Row],[Ссылка]])+1,FIND("&amp;",Таблица1[[#This Row],[Ссылка]])-FIND("=",Таблица1[[#This Row],[Ссылка]])-1)</f>
        <v>66470</v>
      </c>
      <c r="C1261" s="30">
        <f>1*MID(Таблица1[[#This Row],[Ссылка]],FIND("&amp;",Таблица1[[#This Row],[Ссылка]])+11,LEN(Таблица1[[#This Row],[Ссылка]])-FIND("&amp;",Таблица1[[#This Row],[Ссылка]])+10)</f>
        <v>250</v>
      </c>
      <c r="D1261" s="52" t="s">
        <v>508</v>
      </c>
      <c r="E1261" s="33" t="s">
        <v>509</v>
      </c>
      <c r="F1261" s="46"/>
      <c r="G1261" s="33" t="s">
        <v>140</v>
      </c>
      <c r="H1261" s="33" t="s">
        <v>1063</v>
      </c>
      <c r="I1261" s="45" t="s">
        <v>1065</v>
      </c>
      <c r="J1261" s="46" t="s">
        <v>471</v>
      </c>
      <c r="K126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Row],[Раздел]],G1260)),$D$12),CONCATENATE("[SPOILER=",Таблица1[[#This Row],[Раздел]],"]"),""),IF(EXACT(Таблица1[[#This Row],[Подраздел]],H1260),"",CONCATENATE(IF(ISBLANK(Таблица1[[#This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Row],[Подраздел]],H1262),"",CONCATENATE("[/LIST]",IF(ISBLANK(Таблица1[[#This Row],[Подраздел]]),"","[/SPOILER]"),IF(AND(NOT(EXACT(Таблица1[[#This Row],[Раздел]],G1262)),$D$12),"[/SPOILER]",)))))</f>
        <v>[*][URL=http://promebelclub.ru/forum/showthread.php?p=66470&amp;postcount=250]Условные обозначения[/URL]</v>
      </c>
      <c r="L1261" s="33">
        <f>LEN(Таблица1[[#This Row],[Код]])</f>
        <v>100</v>
      </c>
    </row>
    <row r="1262" spans="1:12" s="26" customFormat="1" x14ac:dyDescent="0.25">
      <c r="A1262" s="25" t="str">
        <f>IF(OR(AND(Таблица1[[#This Row],[ID сообщения]]=B1261,Таблица1[[#This Row],[№ в теме]]=C1261),AND(NOT(Таблица1[[#This Row],[ID сообщения]]=B1261),NOT(Таблица1[[#This Row],[№ в теме]]=C1261))),"",FALSE)</f>
        <v/>
      </c>
      <c r="B1262" s="32">
        <f>1*MID(Таблица1[[#This Row],[Ссылка]],FIND("=",Таблица1[[#This Row],[Ссылка]])+1,FIND("&amp;",Таблица1[[#This Row],[Ссылка]])-FIND("=",Таблица1[[#This Row],[Ссылка]])-1)</f>
        <v>128152</v>
      </c>
      <c r="C1262" s="32">
        <f>1*MID(Таблица1[[#This Row],[Ссылка]],FIND("&amp;",Таблица1[[#This Row],[Ссылка]])+11,LEN(Таблица1[[#This Row],[Ссылка]])-FIND("&amp;",Таблица1[[#This Row],[Ссылка]])+10)</f>
        <v>349</v>
      </c>
      <c r="D1262" s="54" t="s">
        <v>888</v>
      </c>
      <c r="E1262" s="48" t="s">
        <v>1939</v>
      </c>
      <c r="F1262" s="65" t="s">
        <v>1093</v>
      </c>
      <c r="G1262" s="33" t="s">
        <v>140</v>
      </c>
      <c r="H1262" s="33" t="s">
        <v>1063</v>
      </c>
      <c r="I1262" s="45" t="s">
        <v>1065</v>
      </c>
      <c r="J1262" s="50" t="s">
        <v>471</v>
      </c>
      <c r="K126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Row],[Раздел]],G1261)),$D$12),CONCATENATE("[SPOILER=",Таблица1[[#This Row],[Раздел]],"]"),""),IF(EXACT(Таблица1[[#This Row],[Подраздел]],H1261),"",CONCATENATE(IF(ISBLANK(Таблица1[[#This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Row],[Подраздел]],H1263),"",CONCATENATE("[/LIST]",IF(ISBLANK(Таблица1[[#This Row],[Подраздел]]),"","[/SPOILER]"),IF(AND(NOT(EXACT(Таблица1[[#This Row],[Раздел]],G1263)),$D$12),"[/SPOILER]",)))))</f>
        <v>[*][B][COLOR=Silver][FRW][/COLOR][/B] [URL=http://promebelclub.ru/forum/showthread.php?p=128152&amp;postcount=349]Шаблоны для проектирования комп. столов [/URL]</v>
      </c>
      <c r="L1262" s="33">
        <f>LEN(Таблица1[[#This Row],[Код]])</f>
        <v>156</v>
      </c>
    </row>
    <row r="1263" spans="1:12" s="26" customFormat="1" x14ac:dyDescent="0.25">
      <c r="A1263" s="18" t="str">
        <f>IF(OR(AND(Таблица1[[#This Row],[ID сообщения]]=B1262,Таблица1[[#This Row],[№ в теме]]=C1262),AND(NOT(Таблица1[[#This Row],[ID сообщения]]=B1262),NOT(Таблица1[[#This Row],[№ в теме]]=C1262))),"",FALSE)</f>
        <v/>
      </c>
      <c r="B1263" s="30">
        <f>1*MID(Таблица1[[#This Row],[Ссылка]],FIND("=",Таблица1[[#This Row],[Ссылка]])+1,FIND("&amp;",Таблица1[[#This Row],[Ссылка]])-FIND("=",Таблица1[[#This Row],[Ссылка]])-1)</f>
        <v>188517</v>
      </c>
      <c r="C1263" s="30">
        <f>1*MID(Таблица1[[#This Row],[Ссылка]],FIND("&amp;",Таблица1[[#This Row],[Ссылка]])+11,LEN(Таблица1[[#This Row],[Ссылка]])-FIND("&amp;",Таблица1[[#This Row],[Ссылка]])+10)</f>
        <v>481</v>
      </c>
      <c r="D1263" s="52" t="s">
        <v>256</v>
      </c>
      <c r="E1263" s="33" t="s">
        <v>1940</v>
      </c>
      <c r="F1263" s="46" t="s">
        <v>1093</v>
      </c>
      <c r="G1263" s="33" t="s">
        <v>140</v>
      </c>
      <c r="H1263" s="33" t="s">
        <v>1063</v>
      </c>
      <c r="I1263" s="45" t="s">
        <v>1065</v>
      </c>
      <c r="J1263" s="46" t="s">
        <v>471</v>
      </c>
      <c r="K126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Row],[Раздел]],G1262)),$D$12),CONCATENATE("[SPOILER=",Таблица1[[#This Row],[Раздел]],"]"),""),IF(EXACT(Таблица1[[#This Row],[Подраздел]],H1262),"",CONCATENATE(IF(ISBLANK(Таблица1[[#This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Row],[Подраздел]],H1264),"",CONCATENATE("[/LIST]",IF(ISBLANK(Таблица1[[#This Row],[Подраздел]]),"","[/SPOILER]"),IF(AND(NOT(EXACT(Таблица1[[#This Row],[Раздел]],G1264)),$D$12),"[/SPOILER]",)))))</f>
        <v>[*][B][COLOR=Silver][FRW][/COLOR][/B] [URL=http://promebelclub.ru/forum/showthread.php?p=188517&amp;postcount=481]Штамп А4 [/URL][/LIST][/SPOILER]</v>
      </c>
      <c r="L1263" s="33">
        <f>LEN(Таблица1[[#This Row],[Код]])</f>
        <v>142</v>
      </c>
    </row>
    <row r="1264" spans="1:12" s="26" customFormat="1" x14ac:dyDescent="0.25">
      <c r="A1264" s="18" t="str">
        <f>IF(OR(AND(Таблица1[[#This Row],[ID сообщения]]=B1263,Таблица1[[#This Row],[№ в теме]]=C1263),AND(NOT(Таблица1[[#This Row],[ID сообщения]]=B1263),NOT(Таблица1[[#This Row],[№ в теме]]=C1263))),"",FALSE)</f>
        <v/>
      </c>
      <c r="B1264" s="30">
        <f>1*MID(Таблица1[[#This Row],[Ссылка]],FIND("=",Таблица1[[#This Row],[Ссылка]])+1,FIND("&amp;",Таблица1[[#This Row],[Ссылка]])-FIND("=",Таблица1[[#This Row],[Ссылка]])-1)</f>
        <v>89633</v>
      </c>
      <c r="C1264" s="30">
        <f>1*MID(Таблица1[[#This Row],[Ссылка]],FIND("&amp;",Таблица1[[#This Row],[Ссылка]])+11,LEN(Таблица1[[#This Row],[Ссылка]])-FIND("&amp;",Таблица1[[#This Row],[Ссылка]])+10)</f>
        <v>296</v>
      </c>
      <c r="D1264" s="52" t="s">
        <v>953</v>
      </c>
      <c r="E1264" s="33" t="s">
        <v>1941</v>
      </c>
      <c r="F1264" s="46" t="s">
        <v>1093</v>
      </c>
      <c r="G1264" s="33" t="s">
        <v>140</v>
      </c>
      <c r="H1264" s="33" t="s">
        <v>74</v>
      </c>
      <c r="I1264" s="45" t="s">
        <v>1065</v>
      </c>
      <c r="J1264" s="23" t="s">
        <v>1065</v>
      </c>
      <c r="K126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Row],[Раздел]],G1263)),$D$12),CONCATENATE("[SPOILER=",Таблица1[[#This Row],[Раздел]],"]"),""),IF(EXACT(Таблица1[[#This Row],[Подраздел]],H1263),"",CONCATENATE(IF(ISBLANK(Таблица1[[#This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Row],[Подраздел]],H1265),"",CONCATENATE("[/LIST]",IF(ISBLANK(Таблица1[[#This Row],[Подраздел]]),"","[/SPOILER]"),IF(AND(NOT(EXACT(Таблица1[[#This Row],[Раздел]],G1265)),$D$12),"[/SPOILER]",)))))</f>
        <v>[SPOILER=Столы, стулья, диваны и пр.][LIST][*][B][COLOR=Silver][FRW][/COLOR][/B] [URL=http://promebelclub.ru/forum/showthread.php?p=89633&amp;postcount=296]Диван - 2х- и 3х-местный [/URL]</v>
      </c>
      <c r="L1264" s="33">
        <f>LEN(Таблица1[[#This Row],[Код]])</f>
        <v>183</v>
      </c>
    </row>
    <row r="1265" spans="1:12" s="26" customFormat="1" x14ac:dyDescent="0.25">
      <c r="A1265" s="18" t="str">
        <f>IF(OR(AND(Таблица1[[#This Row],[ID сообщения]]=B1264,Таблица1[[#This Row],[№ в теме]]=C1264),AND(NOT(Таблица1[[#This Row],[ID сообщения]]=B1264),NOT(Таблица1[[#This Row],[№ в теме]]=C1264))),"",FALSE)</f>
        <v/>
      </c>
      <c r="B1265" s="30">
        <f>1*MID(Таблица1[[#This Row],[Ссылка]],FIND("=",Таблица1[[#This Row],[Ссылка]])+1,FIND("&amp;",Таблица1[[#This Row],[Ссылка]])-FIND("=",Таблица1[[#This Row],[Ссылка]])-1)</f>
        <v>43251</v>
      </c>
      <c r="C1265" s="30">
        <f>1*MID(Таблица1[[#This Row],[Ссылка]],FIND("&amp;",Таблица1[[#This Row],[Ссылка]])+11,LEN(Таблица1[[#This Row],[Ссылка]])-FIND("&amp;",Таблица1[[#This Row],[Ссылка]])+10)</f>
        <v>181</v>
      </c>
      <c r="D1265" s="52" t="s">
        <v>498</v>
      </c>
      <c r="E1265" s="33" t="s">
        <v>499</v>
      </c>
      <c r="F1265" s="46"/>
      <c r="G1265" s="33" t="s">
        <v>140</v>
      </c>
      <c r="H1265" s="33" t="s">
        <v>74</v>
      </c>
      <c r="I1265" s="45" t="s">
        <v>1065</v>
      </c>
      <c r="J1265" s="23" t="s">
        <v>1065</v>
      </c>
      <c r="K126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Row],[Раздел]],G1264)),$D$12),CONCATENATE("[SPOILER=",Таблица1[[#This Row],[Раздел]],"]"),""),IF(EXACT(Таблица1[[#This Row],[Подраздел]],H1264),"",CONCATENATE(IF(ISBLANK(Таблица1[[#This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Row],[Подраздел]],H1266),"",CONCATENATE("[/LIST]",IF(ISBLANK(Таблица1[[#This Row],[Подраздел]]),"","[/SPOILER]"),IF(AND(NOT(EXACT(Таблица1[[#This Row],[Раздел]],G1266)),$D$12),"[/SPOILER]",)))))</f>
        <v>[*][URL=http://promebelclub.ru/forum/showthread.php?p=43251&amp;postcount=181]Диван 2400х900х950[/URL]</v>
      </c>
      <c r="L1265" s="33">
        <f>LEN(Таблица1[[#This Row],[Код]])</f>
        <v>98</v>
      </c>
    </row>
    <row r="1266" spans="1:12" s="26" customFormat="1" x14ac:dyDescent="0.25">
      <c r="A1266" s="73" t="str">
        <f>IF(OR(AND(Таблица1[[#This Row],[ID сообщения]]=B1265,Таблица1[[#This Row],[№ в теме]]=C1265),AND(NOT(Таблица1[[#This Row],[ID сообщения]]=B1265),NOT(Таблица1[[#This Row],[№ в теме]]=C1265))),"",FALSE)</f>
        <v/>
      </c>
      <c r="B1266" s="33">
        <f>1*MID(Таблица1[[#This Row],[Ссылка]],FIND("=",Таблица1[[#This Row],[Ссылка]])+1,FIND("&amp;",Таблица1[[#This Row],[Ссылка]])-FIND("=",Таблица1[[#This Row],[Ссылка]])-1)</f>
        <v>257863</v>
      </c>
      <c r="C1266" s="33">
        <f>1*MID(Таблица1[[#This Row],[Ссылка]],FIND("&amp;",Таблица1[[#This Row],[Ссылка]])+11,LEN(Таблица1[[#This Row],[Ссылка]])-FIND("&amp;",Таблица1[[#This Row],[Ссылка]])+10)</f>
        <v>647</v>
      </c>
      <c r="D1266" s="53" t="s">
        <v>622</v>
      </c>
      <c r="E1266" s="33" t="s">
        <v>623</v>
      </c>
      <c r="F1266" s="46"/>
      <c r="G1266" s="33" t="s">
        <v>140</v>
      </c>
      <c r="H1266" s="33" t="s">
        <v>74</v>
      </c>
      <c r="I1266" s="45" t="s">
        <v>1065</v>
      </c>
      <c r="J1266" s="23" t="s">
        <v>1065</v>
      </c>
      <c r="K126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Row],[Раздел]],G1265)),$D$12),CONCATENATE("[SPOILER=",Таблица1[[#This Row],[Раздел]],"]"),""),IF(EXACT(Таблица1[[#This Row],[Подраздел]],H1265),"",CONCATENATE(IF(ISBLANK(Таблица1[[#This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Row],[Подраздел]],H1267),"",CONCATENATE("[/LIST]",IF(ISBLANK(Таблица1[[#This Row],[Подраздел]]),"","[/SPOILER]"),IF(AND(NOT(EXACT(Таблица1[[#This Row],[Раздел]],G1267)),$D$12),"[/SPOILER]",)))))</f>
        <v>[*][URL=http://promebelclub.ru/forum/showthread.php?p=257863&amp;postcount=647]Диван Г-образный по-модульно[/URL]</v>
      </c>
      <c r="L1266" s="33">
        <f>LEN(Таблица1[[#This Row],[Код]])</f>
        <v>109</v>
      </c>
    </row>
    <row r="1267" spans="1:12" s="26" customFormat="1" x14ac:dyDescent="0.25">
      <c r="A1267" s="18" t="str">
        <f>IF(OR(AND(Таблица1[[#This Row],[ID сообщения]]=B1266,Таблица1[[#This Row],[№ в теме]]=C1266),AND(NOT(Таблица1[[#This Row],[ID сообщения]]=B1266),NOT(Таблица1[[#This Row],[№ в теме]]=C1266))),"",FALSE)</f>
        <v/>
      </c>
      <c r="B1267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1267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1267" s="52" t="s">
        <v>793</v>
      </c>
      <c r="E1267" s="33" t="s">
        <v>1942</v>
      </c>
      <c r="F1267" s="46" t="s">
        <v>1093</v>
      </c>
      <c r="G1267" s="33" t="s">
        <v>140</v>
      </c>
      <c r="H1267" s="44" t="s">
        <v>74</v>
      </c>
      <c r="I1267" s="45" t="s">
        <v>1065</v>
      </c>
      <c r="J1267" s="46" t="s">
        <v>471</v>
      </c>
      <c r="K126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Row],[Раздел]],G1266)),$D$12),CONCATENATE("[SPOILER=",Таблица1[[#This Row],[Раздел]],"]"),""),IF(EXACT(Таблица1[[#This Row],[Подраздел]],H1266),"",CONCATENATE(IF(ISBLANK(Таблица1[[#This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Row],[Подраздел]],H1268),"",CONCATENATE("[/LIST]",IF(ISBLANK(Таблица1[[#This Row],[Подраздел]]),"","[/SPOILER]"),IF(AND(NOT(EXACT(Таблица1[[#This Row],[Раздел]],G1268)),$D$12),"[/SPOILER]",)))))</f>
        <v>[*][B][COLOR=Silver][FRW][/COLOR][/B] [URL=http://promebelclub.ru/forum/showthread.php?p=7828&amp;postcount=46]Диван, кресло, стул [/URL]</v>
      </c>
      <c r="L1267" s="33">
        <f>LEN(Таблица1[[#This Row],[Код]])</f>
        <v>133</v>
      </c>
    </row>
    <row r="1268" spans="1:12" s="26" customFormat="1" x14ac:dyDescent="0.25">
      <c r="A1268" s="18" t="str">
        <f>IF(OR(AND(Таблица1[[#This Row],[ID сообщения]]=B1267,Таблица1[[#This Row],[№ в теме]]=C1267),AND(NOT(Таблица1[[#This Row],[ID сообщения]]=B1267),NOT(Таблица1[[#This Row],[№ в теме]]=C1267))),"",FALSE)</f>
        <v/>
      </c>
      <c r="B1268" s="30">
        <f>1*MID(Таблица1[[#This Row],[Ссылка]],FIND("=",Таблица1[[#This Row],[Ссылка]])+1,FIND("&amp;",Таблица1[[#This Row],[Ссылка]])-FIND("=",Таблица1[[#This Row],[Ссылка]])-1)</f>
        <v>189247</v>
      </c>
      <c r="C1268" s="30">
        <f>1*MID(Таблица1[[#This Row],[Ссылка]],FIND("&amp;",Таблица1[[#This Row],[Ссылка]])+11,LEN(Таблица1[[#This Row],[Ссылка]])-FIND("&amp;",Таблица1[[#This Row],[Ссылка]])+10)</f>
        <v>483</v>
      </c>
      <c r="D1268" s="52" t="s">
        <v>279</v>
      </c>
      <c r="E1268" s="33" t="s">
        <v>1943</v>
      </c>
      <c r="F1268" s="46" t="s">
        <v>1094</v>
      </c>
      <c r="G1268" s="33" t="s">
        <v>140</v>
      </c>
      <c r="H1268" s="44" t="s">
        <v>74</v>
      </c>
      <c r="I1268" s="45" t="s">
        <v>1065</v>
      </c>
      <c r="J1268" s="23" t="s">
        <v>1065</v>
      </c>
      <c r="K126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Row],[Раздел]],G1267)),$D$12),CONCATENATE("[SPOILER=",Таблица1[[#This Row],[Раздел]],"]"),""),IF(EXACT(Таблица1[[#This Row],[Подраздел]],H1267),"",CONCATENATE(IF(ISBLANK(Таблица1[[#This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Row],[Подраздел]],H1269),"",CONCATENATE("[/LIST]",IF(ISBLANK(Таблица1[[#This Row],[Подраздел]]),"","[/SPOILER]"),IF(AND(NOT(EXACT(Таблица1[[#This Row],[Раздел]],G1269)),$D$12),"[/SPOILER]",)))))</f>
        <v>[*][B][COLOR=Black][LDW][/COLOR][/B] [URL=http://promebelclub.ru/forum/showthread.php?p=189247&amp;postcount=483]Диванчик [/URL]</v>
      </c>
      <c r="L1268" s="33">
        <f>LEN(Таблица1[[#This Row],[Код]])</f>
        <v>124</v>
      </c>
    </row>
    <row r="1269" spans="1:12" s="26" customFormat="1" x14ac:dyDescent="0.25">
      <c r="A1269" s="18" t="str">
        <f>IF(OR(AND(Таблица1[[#This Row],[ID сообщения]]=B1268,Таблица1[[#This Row],[№ в теме]]=C1268),AND(NOT(Таблица1[[#This Row],[ID сообщения]]=B1268),NOT(Таблица1[[#This Row],[№ в теме]]=C1268))),"",FALSE)</f>
        <v/>
      </c>
      <c r="B1269" s="30">
        <f>1*MID(Таблица1[[#This Row],[Ссылка]],FIND("=",Таблица1[[#This Row],[Ссылка]])+1,FIND("&amp;",Таблица1[[#This Row],[Ссылка]])-FIND("=",Таблица1[[#This Row],[Ссылка]])-1)</f>
        <v>12076</v>
      </c>
      <c r="C1269" s="30">
        <f>1*MID(Таблица1[[#This Row],[Ссылка]],FIND("&amp;",Таблица1[[#This Row],[Ссылка]])+11,LEN(Таблица1[[#This Row],[Ссылка]])-FIND("&amp;",Таблица1[[#This Row],[Ссылка]])+10)</f>
        <v>78</v>
      </c>
      <c r="D1269" s="52" t="s">
        <v>824</v>
      </c>
      <c r="E1269" s="33" t="s">
        <v>1944</v>
      </c>
      <c r="F1269" s="46" t="s">
        <v>1093</v>
      </c>
      <c r="G1269" s="33" t="s">
        <v>140</v>
      </c>
      <c r="H1269" s="44" t="s">
        <v>74</v>
      </c>
      <c r="I1269" s="45" t="s">
        <v>1065</v>
      </c>
      <c r="J1269" s="23" t="s">
        <v>1065</v>
      </c>
      <c r="K126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Row],[Раздел]],G1268)),$D$12),CONCATENATE("[SPOILER=",Таблица1[[#This Row],[Раздел]],"]"),""),IF(EXACT(Таблица1[[#This Row],[Подраздел]],H1268),"",CONCATENATE(IF(ISBLANK(Таблица1[[#This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Row],[Подраздел]],H1270),"",CONCATENATE("[/LIST]",IF(ISBLANK(Таблица1[[#This Row],[Подраздел]]),"","[/SPOILER]"),IF(AND(NOT(EXACT(Таблица1[[#This Row],[Раздел]],G1270)),$D$12),"[/SPOILER]",)))))</f>
        <v>[*][B][COLOR=Silver][FRW][/COLOR][/B] [URL=http://promebelclub.ru/forum/showthread.php?p=12076&amp;postcount=78]Кресло офисное - по частям [/URL]</v>
      </c>
      <c r="L1269" s="33">
        <f>LEN(Таблица1[[#This Row],[Код]])</f>
        <v>141</v>
      </c>
    </row>
    <row r="1270" spans="1:12" s="26" customFormat="1" x14ac:dyDescent="0.25">
      <c r="A1270" s="18" t="str">
        <f>IF(OR(AND(Таблица1[[#This Row],[ID сообщения]]=B1269,Таблица1[[#This Row],[№ в теме]]=C1269),AND(NOT(Таблица1[[#This Row],[ID сообщения]]=B1269),NOT(Таблица1[[#This Row],[№ в теме]]=C1269))),"",FALSE)</f>
        <v/>
      </c>
      <c r="B1270" s="30">
        <f>1*MID(Таблица1[[#This Row],[Ссылка]],FIND("=",Таблица1[[#This Row],[Ссылка]])+1,FIND("&amp;",Таблица1[[#This Row],[Ссылка]])-FIND("=",Таблица1[[#This Row],[Ссылка]])-1)</f>
        <v>4670</v>
      </c>
      <c r="C1270" s="30">
        <f>1*MID(Таблица1[[#This Row],[Ссылка]],FIND("&amp;",Таблица1[[#This Row],[Ссылка]])+11,LEN(Таблица1[[#This Row],[Ссылка]])-FIND("&amp;",Таблица1[[#This Row],[Ссылка]])+10)</f>
        <v>34</v>
      </c>
      <c r="D1270" s="52" t="s">
        <v>784</v>
      </c>
      <c r="E1270" s="33" t="s">
        <v>1945</v>
      </c>
      <c r="F1270" s="46" t="s">
        <v>1093</v>
      </c>
      <c r="G1270" s="33" t="s">
        <v>140</v>
      </c>
      <c r="H1270" s="33" t="s">
        <v>74</v>
      </c>
      <c r="I1270" s="45" t="s">
        <v>1065</v>
      </c>
      <c r="J1270" s="46" t="s">
        <v>471</v>
      </c>
      <c r="K127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Row],[Раздел]],G1269)),$D$12),CONCATENATE("[SPOILER=",Таблица1[[#This Row],[Раздел]],"]"),""),IF(EXACT(Таблица1[[#This Row],[Подраздел]],H1269),"",CONCATENATE(IF(ISBLANK(Таблица1[[#This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Row],[Подраздел]],H1271),"",CONCATENATE("[/LIST]",IF(ISBLANK(Таблица1[[#This Row],[Подраздел]]),"","[/SPOILER]"),IF(AND(NOT(EXACT(Таблица1[[#This Row],[Раздел]],G1271)),$D$12),"[/SPOILER]",)))))</f>
        <v>[*][B][COLOR=Silver][FRW][/COLOR][/B] [URL=http://promebelclub.ru/forum/showthread.php?p=4670&amp;postcount=34]Кресло офисное "Престиж" [/URL]</v>
      </c>
      <c r="L1270" s="33">
        <f>LEN(Таблица1[[#This Row],[Код]])</f>
        <v>138</v>
      </c>
    </row>
    <row r="1271" spans="1:12" s="26" customFormat="1" x14ac:dyDescent="0.25">
      <c r="A1271" s="73" t="str">
        <f>IF(OR(AND(Таблица1[[#This Row],[ID сообщения]]=B1270,Таблица1[[#This Row],[№ в теме]]=C1270),AND(NOT(Таблица1[[#This Row],[ID сообщения]]=B1270),NOT(Таблица1[[#This Row],[№ в теме]]=C1270))),"",FALSE)</f>
        <v/>
      </c>
      <c r="B1271" s="33">
        <f>1*MID(Таблица1[[#This Row],[Ссылка]],FIND("=",Таблица1[[#This Row],[Ссылка]])+1,FIND("&amp;",Таблица1[[#This Row],[Ссылка]])-FIND("=",Таблица1[[#This Row],[Ссылка]])-1)</f>
        <v>222221</v>
      </c>
      <c r="C1271" s="33">
        <f>1*MID(Таблица1[[#This Row],[Ссылка]],FIND("&amp;",Таблица1[[#This Row],[Ссылка]])+11,LEN(Таблица1[[#This Row],[Ссылка]])-FIND("&amp;",Таблица1[[#This Row],[Ссылка]])+10)</f>
        <v>584</v>
      </c>
      <c r="D1271" s="53" t="s">
        <v>225</v>
      </c>
      <c r="E1271" s="33" t="s">
        <v>1946</v>
      </c>
      <c r="F1271" s="46" t="s">
        <v>1094</v>
      </c>
      <c r="G1271" s="47" t="s">
        <v>140</v>
      </c>
      <c r="H1271" s="33" t="s">
        <v>74</v>
      </c>
      <c r="I1271" s="45" t="s">
        <v>1065</v>
      </c>
      <c r="J1271" s="23" t="s">
        <v>1065</v>
      </c>
      <c r="K127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Row],[Раздел]],G1270)),$D$12),CONCATENATE("[SPOILER=",Таблица1[[#This Row],[Раздел]],"]"),""),IF(EXACT(Таблица1[[#This Row],[Подраздел]],H1270),"",CONCATENATE(IF(ISBLANK(Таблица1[[#This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Row],[Подраздел]],H1272),"",CONCATENATE("[/LIST]",IF(ISBLANK(Таблица1[[#This Row],[Подраздел]]),"","[/SPOILER]"),IF(AND(NOT(EXACT(Таблица1[[#This Row],[Раздел]],G1272)),$D$12),"[/SPOILER]",)))))</f>
        <v>[*][B][COLOR=Black][LDW][/COLOR][/B] [URL=http://promebelclub.ru/forum/showthread.php?p=222221&amp;postcount=584]Стеллажи "Водолей" [/URL]</v>
      </c>
      <c r="L1271" s="33">
        <f>LEN(Таблица1[[#This Row],[Код]])</f>
        <v>134</v>
      </c>
    </row>
    <row r="1272" spans="1:12" s="26" customFormat="1" x14ac:dyDescent="0.25">
      <c r="A1272" s="18" t="str">
        <f>IF(OR(AND(Таблица1[[#This Row],[ID сообщения]]=B1271,Таблица1[[#This Row],[№ в теме]]=C1271),AND(NOT(Таблица1[[#This Row],[ID сообщения]]=B1271),NOT(Таблица1[[#This Row],[№ в теме]]=C1271))),"",FALSE)</f>
        <v/>
      </c>
      <c r="B1272" s="30">
        <f>1*MID(Таблица1[[#This Row],[Ссылка]],FIND("=",Таблица1[[#This Row],[Ссылка]])+1,FIND("&amp;",Таблица1[[#This Row],[Ссылка]])-FIND("=",Таблица1[[#This Row],[Ссылка]])-1)</f>
        <v>10546</v>
      </c>
      <c r="C1272" s="30">
        <f>1*MID(Таблица1[[#This Row],[Ссылка]],FIND("&amp;",Таблица1[[#This Row],[Ссылка]])+11,LEN(Таблица1[[#This Row],[Ссылка]])-FIND("&amp;",Таблица1[[#This Row],[Ссылка]])+10)</f>
        <v>58</v>
      </c>
      <c r="D1272" s="52" t="s">
        <v>804</v>
      </c>
      <c r="E1272" s="33" t="s">
        <v>1947</v>
      </c>
      <c r="F1272" s="46" t="s">
        <v>1093</v>
      </c>
      <c r="G1272" s="33" t="s">
        <v>140</v>
      </c>
      <c r="H1272" s="33" t="s">
        <v>74</v>
      </c>
      <c r="I1272" s="45" t="s">
        <v>1065</v>
      </c>
      <c r="J1272" s="23" t="s">
        <v>1065</v>
      </c>
      <c r="K127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Row],[Раздел]],G1271)),$D$12),CONCATENATE("[SPOILER=",Таблица1[[#This Row],[Раздел]],"]"),""),IF(EXACT(Таблица1[[#This Row],[Подраздел]],H1271),"",CONCATENATE(IF(ISBLANK(Таблица1[[#This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Row],[Подраздел]],H1273),"",CONCATENATE("[/LIST]",IF(ISBLANK(Таблица1[[#This Row],[Подраздел]]),"","[/SPOILER]"),IF(AND(NOT(EXACT(Таблица1[[#This Row],[Раздел]],G1273)),$D$12),"[/SPOILER]",)))))</f>
        <v>[*][B][COLOR=Silver][FRW][/COLOR][/B] [URL=http://promebelclub.ru/forum/showthread.php?p=10546&amp;postcount=58]Стол, табурет, угловой кух. диван [/URL]</v>
      </c>
      <c r="L1272" s="33">
        <f>LEN(Таблица1[[#This Row],[Код]])</f>
        <v>148</v>
      </c>
    </row>
    <row r="1273" spans="1:12" s="26" customFormat="1" x14ac:dyDescent="0.25">
      <c r="A1273" s="18" t="str">
        <f>IF(OR(AND(Таблица1[[#This Row],[ID сообщения]]=B1272,Таблица1[[#This Row],[№ в теме]]=C1272),AND(NOT(Таблица1[[#This Row],[ID сообщения]]=B1272),NOT(Таблица1[[#This Row],[№ в теме]]=C1272))),"",FALSE)</f>
        <v/>
      </c>
      <c r="B1273" s="30">
        <f>1*MID(Таблица1[[#This Row],[Ссылка]],FIND("=",Таблица1[[#This Row],[Ссылка]])+1,FIND("&amp;",Таблица1[[#This Row],[Ссылка]])-FIND("=",Таблица1[[#This Row],[Ссылка]])-1)</f>
        <v>4543</v>
      </c>
      <c r="C1273" s="30">
        <f>1*MID(Таблица1[[#This Row],[Ссылка]],FIND("&amp;",Таблица1[[#This Row],[Ссылка]])+11,LEN(Таблица1[[#This Row],[Ссылка]])-FIND("&amp;",Таблица1[[#This Row],[Ссылка]])+10)</f>
        <v>28</v>
      </c>
      <c r="D1273" s="52" t="s">
        <v>778</v>
      </c>
      <c r="E1273" s="33" t="s">
        <v>1948</v>
      </c>
      <c r="F1273" s="46" t="s">
        <v>1093</v>
      </c>
      <c r="G1273" s="47" t="s">
        <v>140</v>
      </c>
      <c r="H1273" s="33" t="s">
        <v>74</v>
      </c>
      <c r="I1273" s="45" t="s">
        <v>1065</v>
      </c>
      <c r="J1273" s="46" t="s">
        <v>471</v>
      </c>
      <c r="K127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Row],[Раздел]],G1272)),$D$12),CONCATENATE("[SPOILER=",Таблица1[[#This Row],[Раздел]],"]"),""),IF(EXACT(Таблица1[[#This Row],[Подраздел]],H1272),"",CONCATENATE(IF(ISBLANK(Таблица1[[#This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Row],[Подраздел]],H1274),"",CONCATENATE("[/LIST]",IF(ISBLANK(Таблица1[[#This Row],[Подраздел]]),"","[/SPOILER]"),IF(AND(NOT(EXACT(Таблица1[[#This Row],[Раздел]],G1274)),$D$12),"[/SPOILER]",)))))</f>
        <v>[*][B][COLOR=Silver][FRW][/COLOR][/B] [URL=http://promebelclub.ru/forum/showthread.php?p=4543&amp;postcount=28]Стул [/URL]</v>
      </c>
      <c r="L1273" s="33">
        <f>LEN(Таблица1[[#This Row],[Код]])</f>
        <v>118</v>
      </c>
    </row>
    <row r="1274" spans="1:12" s="26" customFormat="1" x14ac:dyDescent="0.25">
      <c r="A1274" s="18" t="str">
        <f>IF(OR(AND(Таблица1[[#This Row],[ID сообщения]]=B1273,Таблица1[[#This Row],[№ в теме]]=C1273),AND(NOT(Таблица1[[#This Row],[ID сообщения]]=B1273),NOT(Таблица1[[#This Row],[№ в теме]]=C1273))),"",FALSE)</f>
        <v/>
      </c>
      <c r="B1274" s="30">
        <f>1*MID(Таблица1[[#This Row],[Ссылка]],FIND("=",Таблица1[[#This Row],[Ссылка]])+1,FIND("&amp;",Таблица1[[#This Row],[Ссылка]])-FIND("=",Таблица1[[#This Row],[Ссылка]])-1)</f>
        <v>27066</v>
      </c>
      <c r="C1274" s="30">
        <f>1*MID(Таблица1[[#This Row],[Ссылка]],FIND("&amp;",Таблица1[[#This Row],[Ссылка]])+11,LEN(Таблица1[[#This Row],[Ссылка]])-FIND("&amp;",Таблица1[[#This Row],[Ссылка]])+10)</f>
        <v>126</v>
      </c>
      <c r="D1274" s="52" t="s">
        <v>864</v>
      </c>
      <c r="E1274" s="33" t="s">
        <v>1949</v>
      </c>
      <c r="F1274" s="46" t="s">
        <v>1093</v>
      </c>
      <c r="G1274" s="33" t="s">
        <v>140</v>
      </c>
      <c r="H1274" s="33" t="s">
        <v>74</v>
      </c>
      <c r="I1274" s="45" t="s">
        <v>1065</v>
      </c>
      <c r="J1274" s="23" t="s">
        <v>1065</v>
      </c>
      <c r="K127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Row],[Раздел]],G1273)),$D$12),CONCATENATE("[SPOILER=",Таблица1[[#This Row],[Раздел]],"]"),""),IF(EXACT(Таблица1[[#This Row],[Подраздел]],H1273),"",CONCATENATE(IF(ISBLANK(Таблица1[[#This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Row],[Подраздел]],H1275),"",CONCATENATE("[/LIST]",IF(ISBLANK(Таблица1[[#This Row],[Подраздел]]),"","[/SPOILER]"),IF(AND(NOT(EXACT(Таблица1[[#This Row],[Раздел]],G1275)),$D$12),"[/SPOILER]",)))))</f>
        <v>[*][B][COLOR=Silver][FRW][/COLOR][/B] [URL=http://promebelclub.ru/forum/showthread.php?p=27066&amp;postcount=126]Стул барный [/URL]</v>
      </c>
      <c r="L1274" s="33">
        <f>LEN(Таблица1[[#This Row],[Код]])</f>
        <v>127</v>
      </c>
    </row>
    <row r="1275" spans="1:12" s="26" customFormat="1" x14ac:dyDescent="0.25">
      <c r="A1275" s="18" t="str">
        <f>IF(OR(AND(Таблица1[[#This Row],[ID сообщения]]=B1274,Таблица1[[#This Row],[№ в теме]]=C1274),AND(NOT(Таблица1[[#This Row],[ID сообщения]]=B1274),NOT(Таблица1[[#This Row],[№ в теме]]=C1274))),"",FALSE)</f>
        <v/>
      </c>
      <c r="B1275" s="30">
        <f>1*MID(Таблица1[[#This Row],[Ссылка]],FIND("=",Таблица1[[#This Row],[Ссылка]])+1,FIND("&amp;",Таблица1[[#This Row],[Ссылка]])-FIND("=",Таблица1[[#This Row],[Ссылка]])-1)</f>
        <v>12247</v>
      </c>
      <c r="C1275" s="30">
        <f>1*MID(Таблица1[[#This Row],[Ссылка]],FIND("&amp;",Таблица1[[#This Row],[Ссылка]])+11,LEN(Таблица1[[#This Row],[Ссылка]])-FIND("&amp;",Таблица1[[#This Row],[Ссылка]])+10)</f>
        <v>79</v>
      </c>
      <c r="D1275" s="52" t="s">
        <v>825</v>
      </c>
      <c r="E1275" s="33" t="s">
        <v>1950</v>
      </c>
      <c r="F1275" s="46" t="s">
        <v>1093</v>
      </c>
      <c r="G1275" s="33" t="s">
        <v>140</v>
      </c>
      <c r="H1275" s="44" t="s">
        <v>74</v>
      </c>
      <c r="I1275" s="45" t="s">
        <v>1065</v>
      </c>
      <c r="J1275" s="23" t="s">
        <v>1065</v>
      </c>
      <c r="K127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Row],[Раздел]],G1274)),$D$12),CONCATENATE("[SPOILER=",Таблица1[[#This Row],[Раздел]],"]"),""),IF(EXACT(Таблица1[[#This Row],[Подраздел]],H1274),"",CONCATENATE(IF(ISBLANK(Таблица1[[#This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Row],[Подраздел]],H1276),"",CONCATENATE("[/LIST]",IF(ISBLANK(Таблица1[[#This Row],[Подраздел]]),"","[/SPOILER]"),IF(AND(NOT(EXACT(Таблица1[[#This Row],[Раздел]],G1276)),$D$12),"[/SPOILER]",)))))</f>
        <v>[*][B][COLOR=Silver][FRW][/COLOR][/B] [URL=http://promebelclub.ru/forum/showthread.php?p=12247&amp;postcount=79]Стул деревянный [/URL]</v>
      </c>
      <c r="L1275" s="33">
        <f>LEN(Таблица1[[#This Row],[Код]])</f>
        <v>130</v>
      </c>
    </row>
    <row r="1276" spans="1:12" s="26" customFormat="1" x14ac:dyDescent="0.25">
      <c r="A1276" s="73" t="str">
        <f>IF(OR(AND(Таблица1[[#This Row],[ID сообщения]]=B1275,Таблица1[[#This Row],[№ в теме]]=C1275),AND(NOT(Таблица1[[#This Row],[ID сообщения]]=B1275),NOT(Таблица1[[#This Row],[№ в теме]]=C1275))),"",FALSE)</f>
        <v/>
      </c>
      <c r="B1276" s="33">
        <f>1*MID(Таблица1[[#This Row],[Ссылка]],FIND("=",Таблица1[[#This Row],[Ссылка]])+1,FIND("&amp;",Таблица1[[#This Row],[Ссылка]])-FIND("=",Таблица1[[#This Row],[Ссылка]])-1)</f>
        <v>249864</v>
      </c>
      <c r="C1276" s="33">
        <f>1*MID(Таблица1[[#This Row],[Ссылка]],FIND("&amp;",Таблица1[[#This Row],[Ссылка]])+11,LEN(Таблица1[[#This Row],[Ссылка]])-FIND("&amp;",Таблица1[[#This Row],[Ссылка]])+10)</f>
        <v>622</v>
      </c>
      <c r="D1276" s="53" t="s">
        <v>616</v>
      </c>
      <c r="E1276" s="33" t="s">
        <v>617</v>
      </c>
      <c r="F1276" s="46"/>
      <c r="G1276" s="33" t="s">
        <v>140</v>
      </c>
      <c r="H1276" s="33" t="s">
        <v>74</v>
      </c>
      <c r="I1276" s="45" t="s">
        <v>1065</v>
      </c>
      <c r="J1276" s="23" t="s">
        <v>1065</v>
      </c>
      <c r="K127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Row],[Раздел]],G1275)),$D$12),CONCATENATE("[SPOILER=",Таблица1[[#This Row],[Раздел]],"]"),""),IF(EXACT(Таблица1[[#This Row],[Подраздел]],H1275),"",CONCATENATE(IF(ISBLANK(Таблица1[[#This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Row],[Подраздел]],H1277),"",CONCATENATE("[/LIST]",IF(ISBLANK(Таблица1[[#This Row],[Подраздел]]),"","[/SPOILER]"),IF(AND(NOT(EXACT(Таблица1[[#This Row],[Раздел]],G1277)),$D$12),"[/SPOILER]",)))))</f>
        <v>[*][URL=http://promebelclub.ru/forum/showthread.php?p=249864&amp;postcount=622]Стул ИЗО[/URL]</v>
      </c>
      <c r="L1276" s="33">
        <f>LEN(Таблица1[[#This Row],[Код]])</f>
        <v>89</v>
      </c>
    </row>
    <row r="1277" spans="1:12" s="26" customFormat="1" x14ac:dyDescent="0.25">
      <c r="A1277" s="18" t="str">
        <f>IF(OR(AND(Таблица1[[#This Row],[ID сообщения]]=B1276,Таблица1[[#This Row],[№ в теме]]=C1276),AND(NOT(Таблица1[[#This Row],[ID сообщения]]=B1276),NOT(Таблица1[[#This Row],[№ в теме]]=C1276))),"",FALSE)</f>
        <v/>
      </c>
      <c r="B1277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1277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1277" s="52" t="s">
        <v>777</v>
      </c>
      <c r="E1277" s="33" t="s">
        <v>1951</v>
      </c>
      <c r="F1277" s="46" t="s">
        <v>1094</v>
      </c>
      <c r="G1277" s="47" t="s">
        <v>140</v>
      </c>
      <c r="H1277" s="33" t="s">
        <v>74</v>
      </c>
      <c r="I1277" s="45" t="s">
        <v>1065</v>
      </c>
      <c r="J1277" s="23" t="s">
        <v>1065</v>
      </c>
      <c r="K127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Row],[Раздел]],G1276)),$D$12),CONCATENATE("[SPOILER=",Таблица1[[#This Row],[Раздел]],"]"),""),IF(EXACT(Таблица1[[#This Row],[Подраздел]],H1276),"",CONCATENATE(IF(ISBLANK(Таблица1[[#This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Row],[Подраздел]],H1278),"",CONCATENATE("[/LIST]",IF(ISBLANK(Таблица1[[#This Row],[Подраздел]]),"","[/SPOILER]"),IF(AND(NOT(EXACT(Таблица1[[#This Row],[Раздел]],G1278)),$D$12),"[/SPOILER]",)))))</f>
        <v>[*][B][COLOR=Black][LDW][/COLOR][/B] [URL=http://promebelclub.ru/forum/showthread.php?p=4542&amp;postcount=27]Стул ИЗО, стул обеденный, диван, кресло, кресло офисное"Престиж" [/URL]</v>
      </c>
      <c r="L1277" s="33">
        <f>LEN(Таблица1[[#This Row],[Код]])</f>
        <v>177</v>
      </c>
    </row>
    <row r="1278" spans="1:12" s="26" customFormat="1" x14ac:dyDescent="0.25">
      <c r="A1278" s="18" t="str">
        <f>IF(OR(AND(Таблица1[[#This Row],[ID сообщения]]=B1277,Таблица1[[#This Row],[№ в теме]]=C1277),AND(NOT(Таблица1[[#This Row],[ID сообщения]]=B1277),NOT(Таблица1[[#This Row],[№ в теме]]=C1277))),"",FALSE)</f>
        <v/>
      </c>
      <c r="B1278" s="30">
        <f>1*MID(Таблица1[[#This Row],[Ссылка]],FIND("=",Таблица1[[#This Row],[Ссылка]])+1,FIND("&amp;",Таблица1[[#This Row],[Ссылка]])-FIND("=",Таблица1[[#This Row],[Ссылка]])-1)</f>
        <v>57334</v>
      </c>
      <c r="C1278" s="30">
        <f>1*MID(Таблица1[[#This Row],[Ссылка]],FIND("&amp;",Таблица1[[#This Row],[Ссылка]])+11,LEN(Таблица1[[#This Row],[Ссылка]])-FIND("&amp;",Таблица1[[#This Row],[Ссылка]])+10)</f>
        <v>224</v>
      </c>
      <c r="D1278" s="52" t="s">
        <v>502</v>
      </c>
      <c r="E1278" s="33" t="s">
        <v>503</v>
      </c>
      <c r="F1278" s="46"/>
      <c r="G1278" s="33" t="s">
        <v>140</v>
      </c>
      <c r="H1278" s="33" t="s">
        <v>74</v>
      </c>
      <c r="I1278" s="45" t="s">
        <v>1065</v>
      </c>
      <c r="J1278" s="23" t="s">
        <v>1065</v>
      </c>
      <c r="K127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Row],[Раздел]],G1277)),$D$12),CONCATENATE("[SPOILER=",Таблица1[[#This Row],[Раздел]],"]"),""),IF(EXACT(Таблица1[[#This Row],[Подраздел]],H1277),"",CONCATENATE(IF(ISBLANK(Таблица1[[#This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Row],[Подраздел]],H1279),"",CONCATENATE("[/LIST]",IF(ISBLANK(Таблица1[[#This Row],[Подраздел]]),"","[/SPOILER]"),IF(AND(NOT(EXACT(Таблица1[[#This Row],[Раздел]],G1279)),$D$12),"[/SPOILER]",)))))</f>
        <v>[*][URL=http://promebelclub.ru/forum/showthread.php?p=57334&amp;postcount=224]Стулья[/URL][/LIST][/SPOILER]</v>
      </c>
      <c r="L1278" s="33">
        <f>LEN(Таблица1[[#This Row],[Код]])</f>
        <v>103</v>
      </c>
    </row>
    <row r="1279" spans="1:12" s="26" customFormat="1" x14ac:dyDescent="0.25">
      <c r="A1279" s="18" t="str">
        <f>IF(OR(AND(Таблица1[[#This Row],[ID сообщения]]=B1278,Таблица1[[#This Row],[№ в теме]]=C1278),AND(NOT(Таблица1[[#This Row],[ID сообщения]]=B1278),NOT(Таблица1[[#This Row],[№ в теме]]=C1278))),"",FALSE)</f>
        <v/>
      </c>
      <c r="B1279" s="30">
        <f>1*MID(Таблица1[[#This Row],[Ссылка]],FIND("=",Таблица1[[#This Row],[Ссылка]])+1,FIND("&amp;",Таблица1[[#This Row],[Ссылка]])-FIND("=",Таблица1[[#This Row],[Ссылка]])-1)</f>
        <v>4542</v>
      </c>
      <c r="C1279" s="30">
        <f>1*MID(Таблица1[[#This Row],[Ссылка]],FIND("&amp;",Таблица1[[#This Row],[Ссылка]])+11,LEN(Таблица1[[#This Row],[Ссылка]])-FIND("&amp;",Таблица1[[#This Row],[Ссылка]])+10)</f>
        <v>27</v>
      </c>
      <c r="D1279" s="52" t="s">
        <v>777</v>
      </c>
      <c r="E1279" s="33" t="s">
        <v>1952</v>
      </c>
      <c r="F1279" s="46" t="s">
        <v>1094</v>
      </c>
      <c r="G1279" s="47" t="s">
        <v>140</v>
      </c>
      <c r="H1279" s="33" t="s">
        <v>73</v>
      </c>
      <c r="I1279" s="45" t="s">
        <v>1065</v>
      </c>
      <c r="J1279" s="23" t="s">
        <v>1065</v>
      </c>
      <c r="K127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Row],[Раздел]],G1278)),$D$12),CONCATENATE("[SPOILER=",Таблица1[[#This Row],[Раздел]],"]"),""),IF(EXACT(Таблица1[[#This Row],[Подраздел]],H1278),"",CONCATENATE(IF(ISBLANK(Таблица1[[#This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Row],[Подраздел]],H1280),"",CONCATENATE("[/LIST]",IF(ISBLANK(Таблица1[[#This Row],[Подраздел]]),"","[/SPOILER]"),IF(AND(NOT(EXACT(Таблица1[[#This Row],[Раздел]],G1280)),$D$12),"[/SPOILER]",)))))</f>
        <v>[SPOILER=Строительные, электро-, газо-, сантехнические объекты][LIST][*][B][COLOR=Black][LDW][/COLOR][/B] [URL=http://promebelclub.ru/forum/showthread.php?p=4542&amp;postcount=27]Батарея, дверь, ванна, раковина, окна, розетки, турникет [/URL]</v>
      </c>
      <c r="L1279" s="33">
        <f>LEN(Таблица1[[#This Row],[Код]])</f>
        <v>238</v>
      </c>
    </row>
    <row r="1280" spans="1:12" s="26" customFormat="1" x14ac:dyDescent="0.25">
      <c r="A1280" s="18" t="str">
        <f>IF(OR(AND(Таблица1[[#This Row],[ID сообщения]]=B1279,Таблица1[[#This Row],[№ в теме]]=C1279),AND(NOT(Таблица1[[#This Row],[ID сообщения]]=B1279),NOT(Таблица1[[#This Row],[№ в теме]]=C1279))),"",FALSE)</f>
        <v/>
      </c>
      <c r="B1280" s="30">
        <f>1*MID(Таблица1[[#This Row],[Ссылка]],FIND("=",Таблица1[[#This Row],[Ссылка]])+1,FIND("&amp;",Таблица1[[#This Row],[Ссылка]])-FIND("=",Таблица1[[#This Row],[Ссылка]])-1)</f>
        <v>200045</v>
      </c>
      <c r="C1280" s="30">
        <f>1*MID(Таблица1[[#This Row],[Ссылка]],FIND("&amp;",Таблица1[[#This Row],[Ссылка]])+11,LEN(Таблица1[[#This Row],[Ссылка]])-FIND("&amp;",Таблица1[[#This Row],[Ссылка]])+10)</f>
        <v>508</v>
      </c>
      <c r="D1280" s="52" t="s">
        <v>278</v>
      </c>
      <c r="E1280" s="33" t="s">
        <v>1953</v>
      </c>
      <c r="F1280" s="46" t="s">
        <v>1093</v>
      </c>
      <c r="G1280" s="33" t="s">
        <v>140</v>
      </c>
      <c r="H1280" s="44" t="s">
        <v>73</v>
      </c>
      <c r="I1280" s="45" t="s">
        <v>1065</v>
      </c>
      <c r="J1280" s="23" t="s">
        <v>1065</v>
      </c>
      <c r="K128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Row],[Раздел]],G1279)),$D$12),CONCATENATE("[SPOILER=",Таблица1[[#This Row],[Раздел]],"]"),""),IF(EXACT(Таблица1[[#This Row],[Подраздел]],H1279),"",CONCATENATE(IF(ISBLANK(Таблица1[[#This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Row],[Подраздел]],H1281),"",CONCATENATE("[/LIST]",IF(ISBLANK(Таблица1[[#This Row],[Подраздел]]),"","[/SPOILER]"),IF(AND(NOT(EXACT(Таблица1[[#This Row],[Раздел]],G1281)),$D$12),"[/SPOILER]",)))))</f>
        <v>[*][B][COLOR=Silver][FRW][/COLOR][/B] [URL=http://promebelclub.ru/forum/showthread.php?p=200045&amp;postcount=508]Батарея-радиатор [/URL]</v>
      </c>
      <c r="L1280" s="33">
        <f>LEN(Таблица1[[#This Row],[Код]])</f>
        <v>133</v>
      </c>
    </row>
    <row r="1281" spans="1:12" x14ac:dyDescent="0.25">
      <c r="A1281" s="59" t="str">
        <f>IF(OR(AND(Таблица1[[#This Row],[ID сообщения]]=B1280,Таблица1[[#This Row],[№ в теме]]=C1280),AND(NOT(Таблица1[[#This Row],[ID сообщения]]=B1280),NOT(Таблица1[[#This Row],[№ в теме]]=C1280))),"",FALSE)</f>
        <v/>
      </c>
      <c r="B1281" s="60">
        <f>1*MID(Таблица1[[#This Row],[Ссылка]],FIND("=",Таблица1[[#This Row],[Ссылка]])+1,FIND("&amp;",Таблица1[[#This Row],[Ссылка]])-FIND("=",Таблица1[[#This Row],[Ссылка]])-1)</f>
        <v>360716</v>
      </c>
      <c r="C1281" s="60">
        <f>1*MID(Таблица1[[#This Row],[Ссылка]],FIND("&amp;",Таблица1[[#This Row],[Ссылка]])+11,LEN(Таблица1[[#This Row],[Ссылка]])-FIND("&amp;",Таблица1[[#This Row],[Ссылка]])+10)</f>
        <v>1012</v>
      </c>
      <c r="D1281" s="53" t="s">
        <v>2005</v>
      </c>
      <c r="E1281" s="73" t="s">
        <v>2006</v>
      </c>
      <c r="F1281" s="23" t="s">
        <v>1096</v>
      </c>
      <c r="G1281" s="38" t="s">
        <v>140</v>
      </c>
      <c r="H1281" s="21" t="s">
        <v>73</v>
      </c>
      <c r="I1281" s="23" t="s">
        <v>1065</v>
      </c>
      <c r="J1281" s="23" t="s">
        <v>1065</v>
      </c>
      <c r="K128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Row],[Раздел]],G1280)),$D$12),CONCATENATE("[SPOILER=",Таблица1[[#This Row],[Раздел]],"]"),""),IF(EXACT(Таблица1[[#This Row],[Подраздел]],H1280),"",CONCATENATE(IF(ISBLANK(Таблица1[[#This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Row],[Подраздел]],H1282),"",CONCATENATE("[/LIST]",IF(ISBLANK(Таблица1[[#This Row],[Подраздел]]),"","[/SPOILER]"),IF(AND(NOT(EXACT(Таблица1[[#This Row],[Раздел]],G1282)),$D$12),"[/SPOILER]",)))))</f>
        <v>[*][B][COLOR=DeepSkyBlue][FR3D][/COLOR][/B] [URL=http://promebelclub.ru/forum/showthread.php?p=360716&amp;postcount=1012]Бойлер для нагрева воды[/URL]</v>
      </c>
      <c r="L1281" s="39">
        <f>LEN(Таблица1[[#This Row],[Код]])</f>
        <v>146</v>
      </c>
    </row>
    <row r="1282" spans="1:12" x14ac:dyDescent="0.25">
      <c r="A1282" s="18" t="str">
        <f>IF(OR(AND(Таблица1[[#This Row],[ID сообщения]]=B1281,Таблица1[[#This Row],[№ в теме]]=C1281),AND(NOT(Таблица1[[#This Row],[ID сообщения]]=B1281),NOT(Таблица1[[#This Row],[№ в теме]]=C1281))),"",FALSE)</f>
        <v/>
      </c>
      <c r="B1282" s="30">
        <f>1*MID(Таблица1[[#This Row],[Ссылка]],FIND("=",Таблица1[[#This Row],[Ссылка]])+1,FIND("&amp;",Таблица1[[#This Row],[Ссылка]])-FIND("=",Таблица1[[#This Row],[Ссылка]])-1)</f>
        <v>181202</v>
      </c>
      <c r="C1282" s="30">
        <f>1*MID(Таблица1[[#This Row],[Ссылка]],FIND("&amp;",Таблица1[[#This Row],[Ссылка]])+11,LEN(Таблица1[[#This Row],[Ссылка]])-FIND("&amp;",Таблица1[[#This Row],[Ссылка]])+10)</f>
        <v>474</v>
      </c>
      <c r="D1282" s="52" t="s">
        <v>294</v>
      </c>
      <c r="E1282" s="33" t="s">
        <v>1954</v>
      </c>
      <c r="F1282" s="46" t="s">
        <v>1094</v>
      </c>
      <c r="G1282" s="33" t="s">
        <v>140</v>
      </c>
      <c r="H1282" s="33" t="s">
        <v>73</v>
      </c>
      <c r="I1282" s="45" t="s">
        <v>1065</v>
      </c>
      <c r="J1282" s="23" t="s">
        <v>1065</v>
      </c>
      <c r="K128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Row],[Раздел]],G1281)),$D$12),CONCATENATE("[SPOILER=",Таблица1[[#This Row],[Раздел]],"]"),""),IF(EXACT(Таблица1[[#This Row],[Подраздел]],H1281),"",CONCATENATE(IF(ISBLANK(Таблица1[[#This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Row],[Подраздел]],H1283),"",CONCATENATE("[/LIST]",IF(ISBLANK(Таблица1[[#This Row],[Подраздел]]),"","[/SPOILER]"),IF(AND(NOT(EXACT(Таблица1[[#This Row],[Раздел]],G1283)),$D$12),"[/SPOILER]",)))))</f>
        <v>[*][B][COLOR=Black][LDW][/COLOR][/B] [URL=http://promebelclub.ru/forum/showthread.php?p=181202&amp;postcount=474]Ведро [/URL]</v>
      </c>
      <c r="L1282" s="33">
        <f>LEN(Таблица1[[#This Row],[Код]])</f>
        <v>121</v>
      </c>
    </row>
    <row r="1283" spans="1:12" x14ac:dyDescent="0.25">
      <c r="A1283" s="18" t="str">
        <f>IF(OR(AND(Таблица1[[#This Row],[ID сообщения]]=B1282,Таблица1[[#This Row],[№ в теме]]=C1282),AND(NOT(Таблица1[[#This Row],[ID сообщения]]=B1282),NOT(Таблица1[[#This Row],[№ в теме]]=C1282))),"",FALSE)</f>
        <v/>
      </c>
      <c r="B1283" s="30">
        <f>1*MID(Таблица1[[#This Row],[Ссылка]],FIND("=",Таблица1[[#This Row],[Ссылка]])+1,FIND("&amp;",Таблица1[[#This Row],[Ссылка]])-FIND("=",Таблица1[[#This Row],[Ссылка]])-1)</f>
        <v>7828</v>
      </c>
      <c r="C1283" s="30">
        <f>1*MID(Таблица1[[#This Row],[Ссылка]],FIND("&amp;",Таблица1[[#This Row],[Ссылка]])+11,LEN(Таблица1[[#This Row],[Ссылка]])-FIND("&amp;",Таблица1[[#This Row],[Ссылка]])+10)</f>
        <v>46</v>
      </c>
      <c r="D1283" s="52" t="s">
        <v>793</v>
      </c>
      <c r="E1283" s="33" t="s">
        <v>1955</v>
      </c>
      <c r="F1283" s="46" t="s">
        <v>1093</v>
      </c>
      <c r="G1283" s="33" t="s">
        <v>140</v>
      </c>
      <c r="H1283" s="44" t="s">
        <v>73</v>
      </c>
      <c r="I1283" s="45" t="s">
        <v>1065</v>
      </c>
      <c r="J1283" s="46" t="s">
        <v>471</v>
      </c>
      <c r="K128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Row],[Раздел]],G1282)),$D$12),CONCATENATE("[SPOILER=",Таблица1[[#This Row],[Раздел]],"]"),""),IF(EXACT(Таблица1[[#This Row],[Подраздел]],H1282),"",CONCATENATE(IF(ISBLANK(Таблица1[[#This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Row],[Подраздел]],H1284),"",CONCATENATE("[/LIST]",IF(ISBLANK(Таблица1[[#This Row],[Подраздел]]),"","[/SPOILER]"),IF(AND(NOT(EXACT(Таблица1[[#This Row],[Раздел]],G1284)),$D$12),"[/SPOILER]",)))))</f>
        <v>[*][B][COLOR=Silver][FRW][/COLOR][/B] [URL=http://promebelclub.ru/forum/showthread.php?p=7828&amp;postcount=46]Газоваяя колонка [/URL]</v>
      </c>
      <c r="L1283" s="33">
        <f>LEN(Таблица1[[#This Row],[Код]])</f>
        <v>130</v>
      </c>
    </row>
    <row r="1284" spans="1:12" x14ac:dyDescent="0.25">
      <c r="A1284" s="73" t="str">
        <f>IF(OR(AND(Таблица1[[#This Row],[ID сообщения]]=B1283,Таблица1[[#This Row],[№ в теме]]=C1283),AND(NOT(Таблица1[[#This Row],[ID сообщения]]=B1283),NOT(Таблица1[[#This Row],[№ в теме]]=C1283))),"",FALSE)</f>
        <v/>
      </c>
      <c r="B1284" s="33">
        <f>1*MID(Таблица1[[#This Row],[Ссылка]],FIND("=",Таблица1[[#This Row],[Ссылка]])+1,FIND("&amp;",Таблица1[[#This Row],[Ссылка]])-FIND("=",Таблица1[[#This Row],[Ссылка]])-1)</f>
        <v>337023</v>
      </c>
      <c r="C1284" s="33">
        <f>1*MID(Таблица1[[#This Row],[Ссылка]],FIND("&amp;",Таблица1[[#This Row],[Ссылка]])+11,LEN(Таблица1[[#This Row],[Ссылка]])-FIND("&amp;",Таблица1[[#This Row],[Ссылка]])+10)</f>
        <v>879</v>
      </c>
      <c r="D1284" s="53" t="s">
        <v>178</v>
      </c>
      <c r="E1284" s="33" t="s">
        <v>1956</v>
      </c>
      <c r="F1284" s="46" t="s">
        <v>1096</v>
      </c>
      <c r="G1284" s="47" t="s">
        <v>140</v>
      </c>
      <c r="H1284" s="33" t="s">
        <v>73</v>
      </c>
      <c r="I1284" s="45" t="s">
        <v>1065</v>
      </c>
      <c r="J1284" s="23" t="s">
        <v>1065</v>
      </c>
      <c r="K128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Row],[Раздел]],G1283)),$D$12),CONCATENATE("[SPOILER=",Таблица1[[#This Row],[Раздел]],"]"),""),IF(EXACT(Таблица1[[#This Row],[Подраздел]],H1283),"",CONCATENATE(IF(ISBLANK(Таблица1[[#This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Row],[Подраздел]],H1285),"",CONCATENATE("[/LIST]",IF(ISBLANK(Таблица1[[#This Row],[Подраздел]]),"","[/SPOILER]"),IF(AND(NOT(EXACT(Таблица1[[#This Row],[Раздел]],G1285)),$D$12),"[/SPOILER]",)))))</f>
        <v>[*][B][COLOR=DeepSkyBlue][FR3D][/COLOR][/B] [URL=http://promebelclub.ru/forum/showthread.php?p=337023&amp;postcount=879]Газовый счетчик [/URL]</v>
      </c>
      <c r="L1284" s="33">
        <f>LEN(Таблица1[[#This Row],[Код]])</f>
        <v>138</v>
      </c>
    </row>
    <row r="1285" spans="1:12" x14ac:dyDescent="0.25">
      <c r="A1285" s="18" t="str">
        <f>IF(OR(AND(Таблица1[[#This Row],[ID сообщения]]=B1284,Таблица1[[#This Row],[№ в теме]]=C1284),AND(NOT(Таблица1[[#This Row],[ID сообщения]]=B1284),NOT(Таблица1[[#This Row],[№ в теме]]=C1284))),"",FALSE)</f>
        <v/>
      </c>
      <c r="B1285" s="30">
        <f>1*MID(Таблица1[[#This Row],[Ссылка]],FIND("=",Таблица1[[#This Row],[Ссылка]])+1,FIND("&amp;",Таблица1[[#This Row],[Ссылка]])-FIND("=",Таблица1[[#This Row],[Ссылка]])-1)</f>
        <v>10041</v>
      </c>
      <c r="C1285" s="30">
        <f>1*MID(Таблица1[[#This Row],[Ссылка]],FIND("&amp;",Таблица1[[#This Row],[Ссылка]])+11,LEN(Таблица1[[#This Row],[Ссылка]])-FIND("&amp;",Таблица1[[#This Row],[Ссылка]])+10)</f>
        <v>53</v>
      </c>
      <c r="D1285" s="52" t="s">
        <v>799</v>
      </c>
      <c r="E1285" s="33" t="s">
        <v>1957</v>
      </c>
      <c r="F1285" s="46" t="s">
        <v>1093</v>
      </c>
      <c r="G1285" s="33" t="s">
        <v>140</v>
      </c>
      <c r="H1285" s="33" t="s">
        <v>73</v>
      </c>
      <c r="I1285" s="45" t="s">
        <v>1065</v>
      </c>
      <c r="J1285" s="23" t="s">
        <v>1065</v>
      </c>
      <c r="K128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Row],[Раздел]],G1284)),$D$12),CONCATENATE("[SPOILER=",Таблица1[[#This Row],[Раздел]],"]"),""),IF(EXACT(Таблица1[[#This Row],[Подраздел]],H1284),"",CONCATENATE(IF(ISBLANK(Таблица1[[#This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Row],[Подраздел]],H1286),"",CONCATENATE("[/LIST]",IF(ISBLANK(Таблица1[[#This Row],[Подраздел]]),"","[/SPOILER]"),IF(AND(NOT(EXACT(Таблица1[[#This Row],[Раздел]],G1286)),$D$12),"[/SPOILER]",)))))</f>
        <v>[*][B][COLOR=Silver][FRW][/COLOR][/B] [URL=http://promebelclub.ru/forum/showthread.php?p=10041&amp;postcount=53]Дверной замок с ручкой [/URL]</v>
      </c>
      <c r="L1285" s="33">
        <f>LEN(Таблица1[[#This Row],[Код]])</f>
        <v>137</v>
      </c>
    </row>
    <row r="1286" spans="1:12" x14ac:dyDescent="0.25">
      <c r="A1286" s="18" t="str">
        <f>IF(OR(AND(Таблица1[[#This Row],[ID сообщения]]=B1285,Таблица1[[#This Row],[№ в теме]]=C1285),AND(NOT(Таблица1[[#This Row],[ID сообщения]]=B1285),NOT(Таблица1[[#This Row],[№ в теме]]=C1285))),"",FALSE)</f>
        <v/>
      </c>
      <c r="B1286" s="30">
        <f>1*MID(Таблица1[[#This Row],[Ссылка]],FIND("=",Таблица1[[#This Row],[Ссылка]])+1,FIND("&amp;",Таблица1[[#This Row],[Ссылка]])-FIND("=",Таблица1[[#This Row],[Ссылка]])-1)</f>
        <v>218016</v>
      </c>
      <c r="C1286" s="30">
        <f>1*MID(Таблица1[[#This Row],[Ссылка]],FIND("&amp;",Таблица1[[#This Row],[Ссылка]])+11,LEN(Таблица1[[#This Row],[Ссылка]])-FIND("&amp;",Таблица1[[#This Row],[Ссылка]])+10)</f>
        <v>553</v>
      </c>
      <c r="D1286" s="52" t="s">
        <v>289</v>
      </c>
      <c r="E1286" s="33" t="s">
        <v>1958</v>
      </c>
      <c r="F1286" s="46" t="s">
        <v>1096</v>
      </c>
      <c r="G1286" s="33" t="s">
        <v>140</v>
      </c>
      <c r="H1286" s="44" t="s">
        <v>73</v>
      </c>
      <c r="I1286" s="45" t="s">
        <v>1065</v>
      </c>
      <c r="J1286" s="23" t="s">
        <v>1065</v>
      </c>
      <c r="K128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Row],[Раздел]],G1285)),$D$12),CONCATENATE("[SPOILER=",Таблица1[[#This Row],[Раздел]],"]"),""),IF(EXACT(Таблица1[[#This Row],[Подраздел]],H1285),"",CONCATENATE(IF(ISBLANK(Таблица1[[#This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Row],[Подраздел]],H1287),"",CONCATENATE("[/LIST]",IF(ISBLANK(Таблица1[[#This Row],[Подраздел]]),"","[/SPOILER]"),IF(AND(NOT(EXACT(Таблица1[[#This Row],[Раздел]],G1287)),$D$12),"[/SPOILER]",)))))</f>
        <v>[*][B][COLOR=DeepSkyBlue][FR3D][/COLOR][/B] [URL=http://promebelclub.ru/forum/showthread.php?p=218016&amp;postcount=553]Дверь межкомнатная [/URL]</v>
      </c>
      <c r="L1286" s="33">
        <f>LEN(Таблица1[[#This Row],[Код]])</f>
        <v>141</v>
      </c>
    </row>
    <row r="1287" spans="1:12" x14ac:dyDescent="0.25">
      <c r="A1287" s="18" t="str">
        <f>IF(OR(AND(Таблица1[[#This Row],[ID сообщения]]=B1286,Таблица1[[#This Row],[№ в теме]]=C1286),AND(NOT(Таблица1[[#This Row],[ID сообщения]]=B1286),NOT(Таблица1[[#This Row],[№ в теме]]=C1286))),"",FALSE)</f>
        <v/>
      </c>
      <c r="B1287" s="30">
        <f>1*MID(Таблица1[[#This Row],[Ссылка]],FIND("=",Таблица1[[#This Row],[Ссылка]])+1,FIND("&amp;",Таблица1[[#This Row],[Ссылка]])-FIND("=",Таблица1[[#This Row],[Ссылка]])-1)</f>
        <v>27996</v>
      </c>
      <c r="C1287" s="30">
        <f>1*MID(Таблица1[[#This Row],[Ссылка]],FIND("&amp;",Таблица1[[#This Row],[Ссылка]])+11,LEN(Таблица1[[#This Row],[Ссылка]])-FIND("&amp;",Таблица1[[#This Row],[Ссылка]])+10)</f>
        <v>145</v>
      </c>
      <c r="D1287" s="52" t="s">
        <v>871</v>
      </c>
      <c r="E1287" s="33" t="s">
        <v>1959</v>
      </c>
      <c r="F1287" s="46" t="s">
        <v>1093</v>
      </c>
      <c r="G1287" s="33" t="s">
        <v>140</v>
      </c>
      <c r="H1287" s="33" t="s">
        <v>73</v>
      </c>
      <c r="I1287" s="45" t="s">
        <v>1065</v>
      </c>
      <c r="J1287" s="23" t="s">
        <v>1065</v>
      </c>
      <c r="K128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Row],[Раздел]],G1286)),$D$12),CONCATENATE("[SPOILER=",Таблица1[[#This Row],[Раздел]],"]"),""),IF(EXACT(Таблица1[[#This Row],[Подраздел]],H1286),"",CONCATENATE(IF(ISBLANK(Таблица1[[#This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Row],[Подраздел]],H1288),"",CONCATENATE("[/LIST]",IF(ISBLANK(Таблица1[[#This Row],[Подраздел]]),"","[/SPOILER]"),IF(AND(NOT(EXACT(Таблица1[[#This Row],[Раздел]],G1288)),$D$12),"[/SPOILER]",)))))</f>
        <v>[*][B][COLOR=Silver][FRW][/COLOR][/B] [URL=http://promebelclub.ru/forum/showthread.php?p=27996&amp;postcount=145]Дверь межкомнатная со стеклом [/URL]</v>
      </c>
      <c r="L1287" s="33">
        <f>LEN(Таблица1[[#This Row],[Код]])</f>
        <v>145</v>
      </c>
    </row>
    <row r="1288" spans="1:12" x14ac:dyDescent="0.25">
      <c r="A1288" s="18" t="str">
        <f>IF(OR(AND(Таблица1[[#This Row],[ID сообщения]]=B1287,Таблица1[[#This Row],[№ в теме]]=C1287),AND(NOT(Таблица1[[#This Row],[ID сообщения]]=B1287),NOT(Таблица1[[#This Row],[№ в теме]]=C1287))),"",FALSE)</f>
        <v/>
      </c>
      <c r="B1288" s="30">
        <f>1*MID(Таблица1[[#This Row],[Ссылка]],FIND("=",Таблица1[[#This Row],[Ссылка]])+1,FIND("&amp;",Таблица1[[#This Row],[Ссылка]])-FIND("=",Таблица1[[#This Row],[Ссылка]])-1)</f>
        <v>5315</v>
      </c>
      <c r="C1288" s="30">
        <f>1*MID(Таблица1[[#This Row],[Ссылка]],FIND("&amp;",Таблица1[[#This Row],[Ссылка]])+11,LEN(Таблица1[[#This Row],[Ссылка]])-FIND("&amp;",Таблица1[[#This Row],[Ссылка]])+10)</f>
        <v>36</v>
      </c>
      <c r="D1288" s="52" t="s">
        <v>785</v>
      </c>
      <c r="E1288" s="51" t="s">
        <v>1960</v>
      </c>
      <c r="F1288" s="46" t="s">
        <v>1093</v>
      </c>
      <c r="G1288" s="33" t="s">
        <v>140</v>
      </c>
      <c r="H1288" s="33" t="s">
        <v>73</v>
      </c>
      <c r="I1288" s="45" t="s">
        <v>1065</v>
      </c>
      <c r="J1288" s="23" t="s">
        <v>1065</v>
      </c>
      <c r="K128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Row],[Раздел]],G1287)),$D$12),CONCATENATE("[SPOILER=",Таблица1[[#This Row],[Раздел]],"]"),""),IF(EXACT(Таблица1[[#This Row],[Подраздел]],H1287),"",CONCATENATE(IF(ISBLANK(Таблица1[[#This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Row],[Подраздел]],H1289),"",CONCATENATE("[/LIST]",IF(ISBLANK(Таблица1[[#This Row],[Подраздел]]),"","[/SPOILER]"),IF(AND(NOT(EXACT(Таблица1[[#This Row],[Раздел]],G1289)),$D$12),"[/SPOILER]",)))))</f>
        <v>[*][B][COLOR=Silver][FRW][/COLOR][/B] [URL=http://promebelclub.ru/forum/showthread.php?p=5315&amp;postcount=36]Колонка газовая [/URL]</v>
      </c>
      <c r="L1288" s="33">
        <f>LEN(Таблица1[[#This Row],[Код]])</f>
        <v>129</v>
      </c>
    </row>
    <row r="1289" spans="1:12" x14ac:dyDescent="0.25">
      <c r="A1289" s="18" t="str">
        <f>IF(OR(AND(Таблица1[[#This Row],[ID сообщения]]=B1235,Таблица1[[#This Row],[№ в теме]]=C1235),AND(NOT(Таблица1[[#This Row],[ID сообщения]]=B1235),NOT(Таблица1[[#This Row],[№ в теме]]=C1235))),"",FALSE)</f>
        <v/>
      </c>
      <c r="B1289" s="30">
        <f>1*MID(Таблица1[[#This Row],[Ссылка]],FIND("=",Таблица1[[#This Row],[Ссылка]])+1,FIND("&amp;",Таблица1[[#This Row],[Ссылка]])-FIND("=",Таблица1[[#This Row],[Ссылка]])-1)</f>
        <v>151066</v>
      </c>
      <c r="C1289" s="30">
        <f>1*MID(Таблица1[[#This Row],[Ссылка]],FIND("&amp;",Таблица1[[#This Row],[Ссылка]])+11,LEN(Таблица1[[#This Row],[Ссылка]])-FIND("&amp;",Таблица1[[#This Row],[Ссылка]])+10)</f>
        <v>429</v>
      </c>
      <c r="D1289" s="55" t="s">
        <v>1007</v>
      </c>
      <c r="E1289" s="48" t="s">
        <v>1961</v>
      </c>
      <c r="F1289" s="65" t="s">
        <v>1093</v>
      </c>
      <c r="G1289" s="33" t="s">
        <v>140</v>
      </c>
      <c r="H1289" s="33" t="s">
        <v>73</v>
      </c>
      <c r="I1289" s="45" t="s">
        <v>1065</v>
      </c>
      <c r="J1289" s="23" t="s">
        <v>1065</v>
      </c>
      <c r="K128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Row],[Раздел]],G1288)),$D$12),CONCATENATE("[SPOILER=",Таблица1[[#This Row],[Раздел]],"]"),""),IF(EXACT(Таблица1[[#This Row],[Подраздел]],H1288),"",CONCATENATE(IF(ISBLANK(Таблица1[[#This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Row],[Подраздел]],H1290),"",CONCATENATE("[/LIST]",IF(ISBLANK(Таблица1[[#This Row],[Подраздел]]),"","[/SPOILER]"),IF(AND(NOT(EXACT(Таблица1[[#This Row],[Раздел]],G1290)),$D$12),"[/SPOILER]",)))))</f>
        <v>[*][B][COLOR=Silver][FRW][/COLOR][/B] [URL=http://promebelclub.ru/forum/showthread.php?p=151066&amp;postcount=429]Кран на трубу 25 [/URL]</v>
      </c>
      <c r="L1289" s="33">
        <f>LEN(Таблица1[[#This Row],[Код]])</f>
        <v>133</v>
      </c>
    </row>
    <row r="1290" spans="1:12" x14ac:dyDescent="0.25">
      <c r="A1290" s="18" t="str">
        <f>IF(OR(AND(Таблица1[[#This Row],[ID сообщения]]=B1289,Таблица1[[#This Row],[№ в теме]]=C1289),AND(NOT(Таблица1[[#This Row],[ID сообщения]]=B1289),NOT(Таблица1[[#This Row],[№ в теме]]=C1289))),"",FALSE)</f>
        <v/>
      </c>
      <c r="B1290" s="30">
        <f>1*MID(Таблица1[[#This Row],[Ссылка]],FIND("=",Таблица1[[#This Row],[Ссылка]])+1,FIND("&amp;",Таблица1[[#This Row],[Ссылка]])-FIND("=",Таблица1[[#This Row],[Ссылка]])-1)</f>
        <v>53228</v>
      </c>
      <c r="C1290" s="30">
        <f>1*MID(Таблица1[[#This Row],[Ссылка]],FIND("&amp;",Таблица1[[#This Row],[Ссылка]])+11,LEN(Таблица1[[#This Row],[Ссылка]])-FIND("&amp;",Таблица1[[#This Row],[Ссылка]])+10)</f>
        <v>200</v>
      </c>
      <c r="D1290" s="52" t="s">
        <v>526</v>
      </c>
      <c r="E1290" s="33" t="s">
        <v>523</v>
      </c>
      <c r="F1290" s="46"/>
      <c r="G1290" s="33" t="s">
        <v>140</v>
      </c>
      <c r="H1290" s="33" t="s">
        <v>73</v>
      </c>
      <c r="I1290" s="45" t="s">
        <v>1065</v>
      </c>
      <c r="J1290" s="46" t="s">
        <v>471</v>
      </c>
      <c r="K129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Row],[Раздел]],G1289)),$D$12),CONCATENATE("[SPOILER=",Таблица1[[#This Row],[Раздел]],"]"),""),IF(EXACT(Таблица1[[#This Row],[Подраздел]],H1289),"",CONCATENATE(IF(ISBLANK(Таблица1[[#This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Row],[Подраздел]],H1291),"",CONCATENATE("[/LIST]",IF(ISBLANK(Таблица1[[#This Row],[Подраздел]]),"","[/SPOILER]"),IF(AND(NOT(EXACT(Таблица1[[#This Row],[Раздел]],G1291)),$D$12),"[/SPOILER]",)))))</f>
        <v>[*][URL=http://promebelclub.ru/forum/showthread.php?p=53228&amp;postcount=200]Межкомнатные двери[/URL]</v>
      </c>
      <c r="L1290" s="33">
        <f>LEN(Таблица1[[#This Row],[Код]])</f>
        <v>98</v>
      </c>
    </row>
    <row r="1291" spans="1:12" x14ac:dyDescent="0.25">
      <c r="A1291" s="18" t="str">
        <f>IF(OR(AND(Таблица1[[#This Row],[ID сообщения]]=B1290,Таблица1[[#This Row],[№ в теме]]=C1290),AND(NOT(Таблица1[[#This Row],[ID сообщения]]=B1290),NOT(Таблица1[[#This Row],[№ в теме]]=C1290))),"",FALSE)</f>
        <v/>
      </c>
      <c r="B1291" s="30">
        <f>1*MID(Таблица1[[#This Row],[Ссылка]],FIND("=",Таблица1[[#This Row],[Ссылка]])+1,FIND("&amp;",Таблица1[[#This Row],[Ссылка]])-FIND("=",Таблица1[[#This Row],[Ссылка]])-1)</f>
        <v>36471</v>
      </c>
      <c r="C1291" s="30">
        <f>1*MID(Таблица1[[#This Row],[Ссылка]],FIND("&amp;",Таблица1[[#This Row],[Ссылка]])+11,LEN(Таблица1[[#This Row],[Ссылка]])-FIND("&amp;",Таблица1[[#This Row],[Ссылка]])+10)</f>
        <v>164</v>
      </c>
      <c r="D1291" s="52" t="s">
        <v>522</v>
      </c>
      <c r="E1291" s="33" t="s">
        <v>523</v>
      </c>
      <c r="F1291" s="46"/>
      <c r="G1291" s="33" t="s">
        <v>140</v>
      </c>
      <c r="H1291" s="33" t="s">
        <v>73</v>
      </c>
      <c r="I1291" s="45" t="s">
        <v>1065</v>
      </c>
      <c r="J1291" s="23" t="s">
        <v>1065</v>
      </c>
      <c r="K129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Row],[Раздел]],G1290)),$D$12),CONCATENATE("[SPOILER=",Таблица1[[#This Row],[Раздел]],"]"),""),IF(EXACT(Таблица1[[#This Row],[Подраздел]],H1290),"",CONCATENATE(IF(ISBLANK(Таблица1[[#This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Row],[Подраздел]],H1292),"",CONCATENATE("[/LIST]",IF(ISBLANK(Таблица1[[#This Row],[Подраздел]]),"","[/SPOILER]"),IF(AND(NOT(EXACT(Таблица1[[#This Row],[Раздел]],G1292)),$D$12),"[/SPOILER]",)))))</f>
        <v>[*][URL=http://promebelclub.ru/forum/showthread.php?p=36471&amp;postcount=164]Межкомнатные двери[/URL]</v>
      </c>
      <c r="L1291" s="33">
        <f>LEN(Таблица1[[#This Row],[Код]])</f>
        <v>98</v>
      </c>
    </row>
    <row r="1292" spans="1:12" x14ac:dyDescent="0.25">
      <c r="A1292" s="59" t="str">
        <f>IF(OR(AND(Таблица1[[#This Row],[ID сообщения]]=B1291,Таблица1[[#This Row],[№ в теме]]=C1291),AND(NOT(Таблица1[[#This Row],[ID сообщения]]=B1291),NOT(Таблица1[[#This Row],[№ в теме]]=C1291))),"",FALSE)</f>
        <v/>
      </c>
      <c r="B1292" s="60">
        <f>1*MID(Таблица1[[#This Row],[Ссылка]],FIND("=",Таблица1[[#This Row],[Ссылка]])+1,FIND("&amp;",Таблица1[[#This Row],[Ссылка]])-FIND("=",Таблица1[[#This Row],[Ссылка]])-1)</f>
        <v>357591</v>
      </c>
      <c r="C1292" s="60">
        <f>1*MID(Таблица1[[#This Row],[Ссылка]],FIND("&amp;",Таблица1[[#This Row],[Ссылка]])+11,LEN(Таблица1[[#This Row],[Ссылка]])-FIND("&amp;",Таблица1[[#This Row],[Ссылка]])+10)</f>
        <v>949</v>
      </c>
      <c r="D1292" s="53" t="s">
        <v>1081</v>
      </c>
      <c r="E1292" s="73" t="s">
        <v>1962</v>
      </c>
      <c r="F1292" s="23" t="s">
        <v>1094</v>
      </c>
      <c r="G1292" s="38" t="s">
        <v>140</v>
      </c>
      <c r="H1292" s="21" t="s">
        <v>73</v>
      </c>
      <c r="I1292" s="23" t="s">
        <v>1065</v>
      </c>
      <c r="J1292" s="23" t="s">
        <v>1065</v>
      </c>
      <c r="K129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Row],[Раздел]],G1291)),$D$12),CONCATENATE("[SPOILER=",Таблица1[[#This Row],[Раздел]],"]"),""),IF(EXACT(Таблица1[[#This Row],[Подраздел]],H1291),"",CONCATENATE(IF(ISBLANK(Таблица1[[#This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Row],[Подраздел]],H1293),"",CONCATENATE("[/LIST]",IF(ISBLANK(Таблица1[[#This Row],[Подраздел]]),"","[/SPOILER]"),IF(AND(NOT(EXACT(Таблица1[[#This Row],[Раздел]],G1293)),$D$12),"[/SPOILER]",)))))</f>
        <v>[*][B][COLOR=Black][LDW][/COLOR][/B] [URL=http://promebelclub.ru/forum/showthread.php?p=357591&amp;postcount=949]Насос с коммуникациями [/URL]</v>
      </c>
      <c r="L1292" s="39">
        <f>LEN(Таблица1[[#This Row],[Код]])</f>
        <v>138</v>
      </c>
    </row>
    <row r="1293" spans="1:12" x14ac:dyDescent="0.25">
      <c r="A1293" s="61" t="str">
        <f>IF(OR(AND(Таблица1[[#This Row],[ID сообщения]]=B1292,Таблица1[[#This Row],[№ в теме]]=C1292),AND(NOT(Таблица1[[#This Row],[ID сообщения]]=B1292),NOT(Таблица1[[#This Row],[№ в теме]]=C1292))),"",FALSE)</f>
        <v/>
      </c>
      <c r="B1293" s="33">
        <f>1*MID(Таблица1[[#This Row],[Ссылка]],FIND("=",Таблица1[[#This Row],[Ссылка]])+1,FIND("&amp;",Таблица1[[#This Row],[Ссылка]])-FIND("=",Таблица1[[#This Row],[Ссылка]])-1)</f>
        <v>324914</v>
      </c>
      <c r="C1293" s="33">
        <f>1*MID(Таблица1[[#This Row],[Ссылка]],FIND("&amp;",Таблица1[[#This Row],[Ссылка]])+11,LEN(Таблица1[[#This Row],[Ссылка]])-FIND("&amp;",Таблица1[[#This Row],[Ссылка]])+10)</f>
        <v>855</v>
      </c>
      <c r="D1293" s="53" t="s">
        <v>158</v>
      </c>
      <c r="E1293" s="33" t="s">
        <v>1963</v>
      </c>
      <c r="F1293" s="46" t="s">
        <v>1096</v>
      </c>
      <c r="G1293" s="47" t="s">
        <v>140</v>
      </c>
      <c r="H1293" s="33" t="s">
        <v>73</v>
      </c>
      <c r="I1293" s="45" t="s">
        <v>1065</v>
      </c>
      <c r="J1293" s="23" t="s">
        <v>1065</v>
      </c>
      <c r="K129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Row],[Раздел]],G1292)),$D$12),CONCATENATE("[SPOILER=",Таблица1[[#This Row],[Раздел]],"]"),""),IF(EXACT(Таблица1[[#This Row],[Подраздел]],H1292),"",CONCATENATE(IF(ISBLANK(Таблица1[[#This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Row],[Подраздел]],H1294),"",CONCATENATE("[/LIST]",IF(ISBLANK(Таблица1[[#This Row],[Подраздел]]),"","[/SPOILER]"),IF(AND(NOT(EXACT(Таблица1[[#This Row],[Раздел]],G1294)),$D$12),"[/SPOILER]",)))))</f>
        <v>[*][B][COLOR=DeepSkyBlue][FR3D][/COLOR][/B] [URL=http://promebelclub.ru/forum/showthread.php?p=324914&amp;postcount=855]Окно пластиковое [/URL]</v>
      </c>
      <c r="L1293" s="33">
        <f>LEN(Таблица1[[#This Row],[Код]])</f>
        <v>139</v>
      </c>
    </row>
    <row r="1294" spans="1:12" x14ac:dyDescent="0.25">
      <c r="A1294" s="73" t="str">
        <f>IF(OR(AND(Таблица1[[#This Row],[ID сообщения]]=B1293,Таблица1[[#This Row],[№ в теме]]=C1293),AND(NOT(Таблица1[[#This Row],[ID сообщения]]=B1293),NOT(Таблица1[[#This Row],[№ в теме]]=C1293))),"",FALSE)</f>
        <v/>
      </c>
      <c r="B1294" s="33">
        <f>1*MID(Таблица1[[#This Row],[Ссылка]],FIND("=",Таблица1[[#This Row],[Ссылка]])+1,FIND("&amp;",Таблица1[[#This Row],[Ссылка]])-FIND("=",Таблица1[[#This Row],[Ссылка]])-1)</f>
        <v>312929</v>
      </c>
      <c r="C1294" s="33">
        <f>1*MID(Таблица1[[#This Row],[Ссылка]],FIND("&amp;",Таблица1[[#This Row],[Ссылка]])+11,LEN(Таблица1[[#This Row],[Ссылка]])-FIND("&amp;",Таблица1[[#This Row],[Ссылка]])+10)</f>
        <v>830</v>
      </c>
      <c r="D1294" s="53" t="s">
        <v>139</v>
      </c>
      <c r="E1294" s="33" t="s">
        <v>1964</v>
      </c>
      <c r="F1294" s="46" t="s">
        <v>1096</v>
      </c>
      <c r="G1294" s="47" t="s">
        <v>140</v>
      </c>
      <c r="H1294" s="33" t="s">
        <v>73</v>
      </c>
      <c r="I1294" s="45" t="s">
        <v>1065</v>
      </c>
      <c r="J1294" s="23" t="s">
        <v>1065</v>
      </c>
      <c r="K129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Row],[Раздел]],G1293)),$D$12),CONCATENATE("[SPOILER=",Таблица1[[#This Row],[Раздел]],"]"),""),IF(EXACT(Таблица1[[#This Row],[Подраздел]],H1293),"",CONCATENATE(IF(ISBLANK(Таблица1[[#This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Row],[Подраздел]],H1295),"",CONCATENATE("[/LIST]",IF(ISBLANK(Таблица1[[#This Row],[Подраздел]]),"","[/SPOILER]"),IF(AND(NOT(EXACT(Таблица1[[#This Row],[Раздел]],G1295)),$D$12),"[/SPOILER]",)))))</f>
        <v>[*][B][COLOR=DeepSkyBlue][FR3D][/COLOR][/B] [URL=http://promebelclub.ru/forum/showthread.php?p=312929&amp;postcount=830]Окно пластиковое, балконная дверь [/URL]</v>
      </c>
      <c r="L1294" s="33">
        <f>LEN(Таблица1[[#This Row],[Код]])</f>
        <v>156</v>
      </c>
    </row>
    <row r="1295" spans="1:12" x14ac:dyDescent="0.25">
      <c r="A1295" s="18" t="str">
        <f>IF(OR(AND(Таблица1[[#This Row],[ID сообщения]]=B1294,Таблица1[[#This Row],[№ в теме]]=C1294),AND(NOT(Таблица1[[#This Row],[ID сообщения]]=B1294),NOT(Таблица1[[#This Row],[№ в теме]]=C1294))),"",FALSE)</f>
        <v/>
      </c>
      <c r="B1295" s="30">
        <f>1*MID(Таблица1[[#This Row],[Ссылка]],FIND("=",Таблица1[[#This Row],[Ссылка]])+1,FIND("&amp;",Таблица1[[#This Row],[Ссылка]])-FIND("=",Таблица1[[#This Row],[Ссылка]])-1)</f>
        <v>89633</v>
      </c>
      <c r="C1295" s="30">
        <f>1*MID(Таблица1[[#This Row],[Ссылка]],FIND("&amp;",Таблица1[[#This Row],[Ссылка]])+11,LEN(Таблица1[[#This Row],[Ссылка]])-FIND("&amp;",Таблица1[[#This Row],[Ссылка]])+10)</f>
        <v>296</v>
      </c>
      <c r="D1295" s="52" t="s">
        <v>953</v>
      </c>
      <c r="E1295" s="33" t="s">
        <v>1965</v>
      </c>
      <c r="F1295" s="46" t="s">
        <v>1093</v>
      </c>
      <c r="G1295" s="33" t="s">
        <v>140</v>
      </c>
      <c r="H1295" s="33" t="s">
        <v>73</v>
      </c>
      <c r="I1295" s="45" t="s">
        <v>1065</v>
      </c>
      <c r="J1295" s="23" t="s">
        <v>1065</v>
      </c>
      <c r="K129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Row],[Раздел]],G1294)),$D$12),CONCATENATE("[SPOILER=",Таблица1[[#This Row],[Раздел]],"]"),""),IF(EXACT(Таблица1[[#This Row],[Подраздел]],H1294),"",CONCATENATE(IF(ISBLANK(Таблица1[[#This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Row],[Подраздел]],H1296),"",CONCATENATE("[/LIST]",IF(ISBLANK(Таблица1[[#This Row],[Подраздел]]),"","[/SPOILER]"),IF(AND(NOT(EXACT(Таблица1[[#This Row],[Раздел]],G1296)),$D$12),"[/SPOILER]",)))))</f>
        <v>[*][B][COLOR=Silver][FRW][/COLOR][/B] [URL=http://promebelclub.ru/forum/showthread.php?p=89633&amp;postcount=296]Окно со стеклом [/URL]</v>
      </c>
      <c r="L1295" s="33">
        <f>LEN(Таблица1[[#This Row],[Код]])</f>
        <v>131</v>
      </c>
    </row>
    <row r="1296" spans="1:12" x14ac:dyDescent="0.25">
      <c r="A1296" s="73" t="str">
        <f>IF(OR(AND(Таблица1[[#This Row],[ID сообщения]]=B1295,Таблица1[[#This Row],[№ в теме]]=C1295),AND(NOT(Таблица1[[#This Row],[ID сообщения]]=B1295),NOT(Таблица1[[#This Row],[№ в теме]]=C1295))),"",FALSE)</f>
        <v/>
      </c>
      <c r="B1296" s="33">
        <f>1*MID(Таблица1[[#This Row],[Ссылка]],FIND("=",Таблица1[[#This Row],[Ссылка]])+1,FIND("&amp;",Таблица1[[#This Row],[Ссылка]])-FIND("=",Таблица1[[#This Row],[Ссылка]])-1)</f>
        <v>335439</v>
      </c>
      <c r="C1296" s="33">
        <f>1*MID(Таблица1[[#This Row],[Ссылка]],FIND("&amp;",Таблица1[[#This Row],[Ссылка]])+11,LEN(Таблица1[[#This Row],[Ссылка]])-FIND("&amp;",Таблица1[[#This Row],[Ссылка]])+10)</f>
        <v>874</v>
      </c>
      <c r="D1296" s="53" t="s">
        <v>174</v>
      </c>
      <c r="E1296" s="33" t="s">
        <v>1966</v>
      </c>
      <c r="F1296" s="46" t="s">
        <v>1099</v>
      </c>
      <c r="G1296" s="47" t="s">
        <v>140</v>
      </c>
      <c r="H1296" s="33" t="s">
        <v>73</v>
      </c>
      <c r="I1296" s="45" t="s">
        <v>1065</v>
      </c>
      <c r="J1296" s="23" t="s">
        <v>1065</v>
      </c>
      <c r="K129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Row],[Раздел]],G1295)),$D$12),CONCATENATE("[SPOILER=",Таблица1[[#This Row],[Раздел]],"]"),""),IF(EXACT(Таблица1[[#This Row],[Подраздел]],H1295),"",CONCATENATE(IF(ISBLANK(Таблица1[[#This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Row],[Подраздел]],H1297),"",CONCATENATE("[/LIST]",IF(ISBLANK(Таблица1[[#This Row],[Подраздел]]),"","[/SPOILER]"),IF(AND(NOT(EXACT(Таблица1[[#This Row],[Раздел]],G1297)),$D$12),"[/SPOILER]",)))))</f>
        <v>[*][B][COLOR=Blue][B3D][/COLOR][/B] [URL=http://promebelclub.ru/forum/showthread.php?p=335439&amp;postcount=874]Розетка электр. 1, 2, 3, 4 шт + выключатель [/URL]</v>
      </c>
      <c r="L1296" s="33">
        <f>LEN(Таблица1[[#This Row],[Код]])</f>
        <v>158</v>
      </c>
    </row>
    <row r="1297" spans="1:12" x14ac:dyDescent="0.25">
      <c r="A1297" s="18" t="str">
        <f>IF(OR(AND(Таблица1[[#This Row],[ID сообщения]]=B1296,Таблица1[[#This Row],[№ в теме]]=C1296),AND(NOT(Таблица1[[#This Row],[ID сообщения]]=B1296),NOT(Таблица1[[#This Row],[№ в теме]]=C1296))),"",FALSE)</f>
        <v/>
      </c>
      <c r="B1297" s="30">
        <f>1*MID(Таблица1[[#This Row],[Ссылка]],FIND("=",Таблица1[[#This Row],[Ссылка]])+1,FIND("&amp;",Таблица1[[#This Row],[Ссылка]])-FIND("=",Таблица1[[#This Row],[Ссылка]])-1)</f>
        <v>337712</v>
      </c>
      <c r="C1297" s="30">
        <f>1*MID(Таблица1[[#This Row],[Ссылка]],FIND("&amp;",Таблица1[[#This Row],[Ссылка]])+11,LEN(Таблица1[[#This Row],[Ссылка]])-FIND("&amp;",Таблица1[[#This Row],[Ссылка]])+10)</f>
        <v>881</v>
      </c>
      <c r="D1297" s="52" t="s">
        <v>180</v>
      </c>
      <c r="E1297" s="33" t="s">
        <v>1966</v>
      </c>
      <c r="F1297" s="46" t="s">
        <v>1099</v>
      </c>
      <c r="G1297" s="47" t="s">
        <v>140</v>
      </c>
      <c r="H1297" s="33" t="s">
        <v>73</v>
      </c>
      <c r="I1297" s="45" t="s">
        <v>1065</v>
      </c>
      <c r="J1297" s="23" t="s">
        <v>1065</v>
      </c>
      <c r="K129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Row],[Раздел]],G1296)),$D$12),CONCATENATE("[SPOILER=",Таблица1[[#This Row],[Раздел]],"]"),""),IF(EXACT(Таблица1[[#This Row],[Подраздел]],H1296),"",CONCATENATE(IF(ISBLANK(Таблица1[[#This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Row],[Подраздел]],H1298),"",CONCATENATE("[/LIST]",IF(ISBLANK(Таблица1[[#This Row],[Подраздел]]),"","[/SPOILER]"),IF(AND(NOT(EXACT(Таблица1[[#This Row],[Раздел]],G1298)),$D$12),"[/SPOILER]",)))))</f>
        <v>[*][B][COLOR=Blue][B3D][/COLOR][/B] [URL=http://promebelclub.ru/forum/showthread.php?p=337712&amp;postcount=881]Розетка электр. 1, 2, 3, 4 шт + выключатель [/URL]</v>
      </c>
      <c r="L1297" s="33">
        <f>LEN(Таблица1[[#This Row],[Код]])</f>
        <v>158</v>
      </c>
    </row>
    <row r="1298" spans="1:12" x14ac:dyDescent="0.25">
      <c r="A1298" s="62" t="str">
        <f>IF(OR(AND(Таблица1[[#This Row],[ID сообщения]]=B1297,Таблица1[[#This Row],[№ в теме]]=C1297),AND(NOT(Таблица1[[#This Row],[ID сообщения]]=B1297),NOT(Таблица1[[#This Row],[№ в теме]]=C1297))),"",FALSE)</f>
        <v/>
      </c>
      <c r="B1298" s="33">
        <f>1*MID(Таблица1[[#This Row],[Ссылка]],FIND("=",Таблица1[[#This Row],[Ссылка]])+1,FIND("&amp;",Таблица1[[#This Row],[Ссылка]])-FIND("=",Таблица1[[#This Row],[Ссылка]])-1)</f>
        <v>335711</v>
      </c>
      <c r="C1298" s="33">
        <f>1*MID(Таблица1[[#This Row],[Ссылка]],FIND("&amp;",Таблица1[[#This Row],[Ссылка]])+11,LEN(Таблица1[[#This Row],[Ссылка]])-FIND("&amp;",Таблица1[[#This Row],[Ссылка]])+10)</f>
        <v>875</v>
      </c>
      <c r="D1298" s="53" t="s">
        <v>175</v>
      </c>
      <c r="E1298" s="33" t="s">
        <v>1967</v>
      </c>
      <c r="F1298" s="46" t="s">
        <v>1095</v>
      </c>
      <c r="G1298" s="47" t="s">
        <v>140</v>
      </c>
      <c r="H1298" s="33" t="s">
        <v>73</v>
      </c>
      <c r="I1298" s="45" t="s">
        <v>1065</v>
      </c>
      <c r="J1298" s="23" t="s">
        <v>1065</v>
      </c>
      <c r="K129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Row],[Раздел]],G1297)),$D$12),CONCATENATE("[SPOILER=",Таблица1[[#This Row],[Раздел]],"]"),""),IF(EXACT(Таблица1[[#This Row],[Подраздел]],H1297),"",CONCATENATE(IF(ISBLANK(Таблица1[[#This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Row],[Подраздел]],H1299),"",CONCATENATE("[/LIST]",IF(ISBLANK(Таблица1[[#This Row],[Подраздел]]),"","[/SPOILER]"),IF(AND(NOT(EXACT(Таблица1[[#This Row],[Раздел]],G1299)),$D$12),"[/SPOILER]",)))))</f>
        <v>[*][B][COLOR=Gray][F3D][/COLOR][/B] [URL=http://promebelclub.ru/forum/showthread.php?p=335711&amp;postcount=875]Ручка дверная [/URL]</v>
      </c>
      <c r="L1298" s="33">
        <f>LEN(Таблица1[[#This Row],[Код]])</f>
        <v>128</v>
      </c>
    </row>
    <row r="1299" spans="1:12" x14ac:dyDescent="0.25">
      <c r="A1299" s="73" t="str">
        <f>IF(OR(AND(Таблица1[[#This Row],[ID сообщения]]=B1298,Таблица1[[#This Row],[№ в теме]]=C1298),AND(NOT(Таблица1[[#This Row],[ID сообщения]]=B1298),NOT(Таблица1[[#This Row],[№ в теме]]=C1298))),"",FALSE)</f>
        <v/>
      </c>
      <c r="B1299" s="33">
        <f>1*MID(Таблица1[[#This Row],[Ссылка]],FIND("=",Таблица1[[#This Row],[Ссылка]])+1,FIND("&amp;",Таблица1[[#This Row],[Ссылка]])-FIND("=",Таблица1[[#This Row],[Ссылка]])-1)</f>
        <v>259832</v>
      </c>
      <c r="C1299" s="33">
        <f>1*MID(Таблица1[[#This Row],[Ссылка]],FIND("&amp;",Таблица1[[#This Row],[Ссылка]])+11,LEN(Таблица1[[#This Row],[Ссылка]])-FIND("&amp;",Таблица1[[#This Row],[Ссылка]])+10)</f>
        <v>663</v>
      </c>
      <c r="D1299" s="53" t="s">
        <v>618</v>
      </c>
      <c r="E1299" s="33" t="s">
        <v>619</v>
      </c>
      <c r="F1299" s="46"/>
      <c r="G1299" s="33" t="s">
        <v>140</v>
      </c>
      <c r="H1299" s="33" t="s">
        <v>73</v>
      </c>
      <c r="I1299" s="45" t="s">
        <v>1065</v>
      </c>
      <c r="J1299" s="23" t="s">
        <v>1065</v>
      </c>
      <c r="K129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Row],[Раздел]],G1298)),$D$12),CONCATENATE("[SPOILER=",Таблица1[[#This Row],[Раздел]],"]"),""),IF(EXACT(Таблица1[[#This Row],[Подраздел]],H1298),"",CONCATENATE(IF(ISBLANK(Таблица1[[#This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Row],[Подраздел]],H1300),"",CONCATENATE("[/LIST]",IF(ISBLANK(Таблица1[[#This Row],[Подраздел]]),"","[/SPOILER]"),IF(AND(NOT(EXACT(Таблица1[[#This Row],[Раздел]],G1300)),$D$12),"[/SPOILER]",)))))</f>
        <v>[*][URL=http://promebelclub.ru/forum/showthread.php?p=259832&amp;postcount=663]Счетчик воды [/URL]</v>
      </c>
      <c r="L1299" s="33">
        <f>LEN(Таблица1[[#This Row],[Код]])</f>
        <v>94</v>
      </c>
    </row>
    <row r="1300" spans="1:12" x14ac:dyDescent="0.25">
      <c r="A1300" s="18" t="str">
        <f>IF(OR(AND(Таблица1[[#This Row],[ID сообщения]]=B1245,Таблица1[[#This Row],[№ в теме]]=C1245),AND(NOT(Таблица1[[#This Row],[ID сообщения]]=B1245),NOT(Таблица1[[#This Row],[№ в теме]]=C1245))),"",FALSE)</f>
        <v/>
      </c>
      <c r="B1300" s="30">
        <f>1*MID(Таблица1[[#This Row],[Ссылка]],FIND("=",Таблица1[[#This Row],[Ссылка]])+1,FIND("&amp;",Таблица1[[#This Row],[Ссылка]])-FIND("=",Таблица1[[#This Row],[Ссылка]])-1)</f>
        <v>151281</v>
      </c>
      <c r="C1300" s="30">
        <f>1*MID(Таблица1[[#This Row],[Ссылка]],FIND("&amp;",Таблица1[[#This Row],[Ссылка]])+11,LEN(Таблица1[[#This Row],[Ссылка]])-FIND("&amp;",Таблица1[[#This Row],[Ссылка]])+10)</f>
        <v>430</v>
      </c>
      <c r="D1300" s="53" t="s">
        <v>1008</v>
      </c>
      <c r="E1300" s="48" t="s">
        <v>1968</v>
      </c>
      <c r="F1300" s="65" t="s">
        <v>1096</v>
      </c>
      <c r="G1300" s="33" t="s">
        <v>140</v>
      </c>
      <c r="H1300" s="33" t="s">
        <v>73</v>
      </c>
      <c r="I1300" s="45" t="s">
        <v>1065</v>
      </c>
      <c r="J1300" s="23" t="s">
        <v>1065</v>
      </c>
      <c r="K130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Row],[Раздел]],G1299)),$D$12),CONCATENATE("[SPOILER=",Таблица1[[#This Row],[Раздел]],"]"),""),IF(EXACT(Таблица1[[#This Row],[Подраздел]],H1299),"",CONCATENATE(IF(ISBLANK(Таблица1[[#This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Row],[Подраздел]],H1301),"",CONCATENATE("[/LIST]",IF(ISBLANK(Таблица1[[#This Row],[Подраздел]]),"","[/SPOILER]"),IF(AND(NOT(EXACT(Таблица1[[#This Row],[Раздел]],G1301)),$D$12),"[/SPOILER]",)))))</f>
        <v>[*][B][COLOR=DeepSkyBlue][FR3D][/COLOR][/B] [URL=http://promebelclub.ru/forum/showthread.php?p=151281&amp;postcount=430]Счетчик газовый [/URL]</v>
      </c>
      <c r="L1300" s="33">
        <f>LEN(Таблица1[[#This Row],[Код]])</f>
        <v>138</v>
      </c>
    </row>
    <row r="1301" spans="1:12" x14ac:dyDescent="0.25">
      <c r="A1301" s="18" t="str">
        <f>IF(OR(AND(Таблица1[[#This Row],[ID сообщения]]=B1245,Таблица1[[#This Row],[№ в теме]]=C1245),AND(NOT(Таблица1[[#This Row],[ID сообщения]]=B1245),NOT(Таблица1[[#This Row],[№ в теме]]=C1245))),"",FALSE)</f>
        <v/>
      </c>
      <c r="B1301" s="30">
        <f>1*MID(Таблица1[[#This Row],[Ссылка]],FIND("=",Таблица1[[#This Row],[Ссылка]])+1,FIND("&amp;",Таблица1[[#This Row],[Ссылка]])-FIND("=",Таблица1[[#This Row],[Ссылка]])-1)</f>
        <v>151511</v>
      </c>
      <c r="C1301" s="30">
        <f>1*MID(Таблица1[[#This Row],[Ссылка]],FIND("&amp;",Таблица1[[#This Row],[Ссылка]])+11,LEN(Таблица1[[#This Row],[Ссылка]])-FIND("&amp;",Таблица1[[#This Row],[Ссылка]])+10)</f>
        <v>431</v>
      </c>
      <c r="D1301" s="53" t="s">
        <v>1009</v>
      </c>
      <c r="E1301" s="48" t="s">
        <v>1968</v>
      </c>
      <c r="F1301" s="65" t="s">
        <v>1096</v>
      </c>
      <c r="G1301" s="47" t="s">
        <v>140</v>
      </c>
      <c r="H1301" s="33" t="s">
        <v>73</v>
      </c>
      <c r="I1301" s="45" t="s">
        <v>1065</v>
      </c>
      <c r="J1301" s="23" t="s">
        <v>1065</v>
      </c>
      <c r="K130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Row],[Раздел]],G1300)),$D$12),CONCATENATE("[SPOILER=",Таблица1[[#This Row],[Раздел]],"]"),""),IF(EXACT(Таблица1[[#This Row],[Подраздел]],H1300),"",CONCATENATE(IF(ISBLANK(Таблица1[[#This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Row],[Подраздел]],H1302),"",CONCATENATE("[/LIST]",IF(ISBLANK(Таблица1[[#This Row],[Подраздел]]),"","[/SPOILER]"),IF(AND(NOT(EXACT(Таблица1[[#This Row],[Раздел]],G1302)),$D$12),"[/SPOILER]",)))))</f>
        <v>[*][B][COLOR=DeepSkyBlue][FR3D][/COLOR][/B] [URL=http://promebelclub.ru/forum/showthread.php?p=151511&amp;postcount=431]Счетчик газовый [/URL]</v>
      </c>
      <c r="L1301" s="33">
        <f>LEN(Таблица1[[#This Row],[Код]])</f>
        <v>138</v>
      </c>
    </row>
    <row r="1302" spans="1:12" x14ac:dyDescent="0.25">
      <c r="A1302" s="18" t="str">
        <f>IF(OR(AND(Таблица1[[#This Row],[ID сообщения]]=B1242,Таблица1[[#This Row],[№ в теме]]=C1242),AND(NOT(Таблица1[[#This Row],[ID сообщения]]=B1242),NOT(Таблица1[[#This Row],[№ в теме]]=C1242))),"",FALSE)</f>
        <v/>
      </c>
      <c r="B1302" s="30">
        <f>1*MID(Таблица1[[#This Row],[Ссылка]],FIND("=",Таблица1[[#This Row],[Ссылка]])+1,FIND("&amp;",Таблица1[[#This Row],[Ссылка]])-FIND("=",Таблица1[[#This Row],[Ссылка]])-1)</f>
        <v>155254</v>
      </c>
      <c r="C1302" s="30">
        <f>1*MID(Таблица1[[#This Row],[Ссылка]],FIND("&amp;",Таблица1[[#This Row],[Ссылка]])+11,LEN(Таблица1[[#This Row],[Ссылка]])-FIND("&amp;",Таблица1[[#This Row],[Ссылка]])+10)</f>
        <v>435</v>
      </c>
      <c r="D1302" s="55" t="s">
        <v>1013</v>
      </c>
      <c r="E1302" s="48" t="s">
        <v>1968</v>
      </c>
      <c r="F1302" s="65" t="s">
        <v>1093</v>
      </c>
      <c r="G1302" s="47" t="s">
        <v>140</v>
      </c>
      <c r="H1302" s="33" t="s">
        <v>73</v>
      </c>
      <c r="I1302" s="45" t="s">
        <v>1065</v>
      </c>
      <c r="J1302" s="23" t="s">
        <v>1065</v>
      </c>
      <c r="K130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Row],[Раздел]],G1301)),$D$12),CONCATENATE("[SPOILER=",Таблица1[[#This Row],[Раздел]],"]"),""),IF(EXACT(Таблица1[[#This Row],[Подраздел]],H1301),"",CONCATENATE(IF(ISBLANK(Таблица1[[#This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Row],[Подраздел]],H1303),"",CONCATENATE("[/LIST]",IF(ISBLANK(Таблица1[[#This Row],[Подраздел]]),"","[/SPOILER]"),IF(AND(NOT(EXACT(Таблица1[[#This Row],[Раздел]],G1303)),$D$12),"[/SPOILER]",)))))</f>
        <v>[*][B][COLOR=Silver][FRW][/COLOR][/B] [URL=http://promebelclub.ru/forum/showthread.php?p=155254&amp;postcount=435]Счетчик газовый [/URL]</v>
      </c>
      <c r="L1302" s="33">
        <f>LEN(Таблица1[[#This Row],[Код]])</f>
        <v>132</v>
      </c>
    </row>
    <row r="1303" spans="1:12" x14ac:dyDescent="0.25">
      <c r="A1303" s="18" t="str">
        <f>IF(OR(AND(Таблица1[[#This Row],[ID сообщения]]=B1302,Таблица1[[#This Row],[№ в теме]]=C1302),AND(NOT(Таблица1[[#This Row],[ID сообщения]]=B1302),NOT(Таблица1[[#This Row],[№ в теме]]=C1302))),"",FALSE)</f>
        <v/>
      </c>
      <c r="B1303" s="30">
        <f>1*MID(Таблица1[[#This Row],[Ссылка]],FIND("=",Таблица1[[#This Row],[Ссылка]])+1,FIND("&amp;",Таблица1[[#This Row],[Ссылка]])-FIND("=",Таблица1[[#This Row],[Ссылка]])-1)</f>
        <v>17451</v>
      </c>
      <c r="C1303" s="30">
        <f>1*MID(Таблица1[[#This Row],[Ссылка]],FIND("&amp;",Таблица1[[#This Row],[Ссылка]])+11,LEN(Таблица1[[#This Row],[Ссылка]])-FIND("&amp;",Таблица1[[#This Row],[Ссылка]])+10)</f>
        <v>97</v>
      </c>
      <c r="D1303" s="52" t="s">
        <v>841</v>
      </c>
      <c r="E1303" s="33" t="s">
        <v>1969</v>
      </c>
      <c r="F1303" s="46" t="s">
        <v>1093</v>
      </c>
      <c r="G1303" s="33" t="s">
        <v>140</v>
      </c>
      <c r="H1303" s="33" t="s">
        <v>73</v>
      </c>
      <c r="I1303" s="45" t="s">
        <v>1065</v>
      </c>
      <c r="J1303" s="23" t="s">
        <v>1065</v>
      </c>
      <c r="K130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Row],[Раздел]],G1302)),$D$12),CONCATENATE("[SPOILER=",Таблица1[[#This Row],[Раздел]],"]"),""),IF(EXACT(Таблица1[[#This Row],[Подраздел]],H1302),"",CONCATENATE(IF(ISBLANK(Таблица1[[#This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Row],[Подраздел]],H1304),"",CONCATENATE("[/LIST]",IF(ISBLANK(Таблица1[[#This Row],[Подраздел]]),"","[/SPOILER]"),IF(AND(NOT(EXACT(Таблица1[[#This Row],[Раздел]],G1304)),$D$12),"[/SPOILER]",)))))</f>
        <v>[*][B][COLOR=Silver][FRW][/COLOR][/B] [URL=http://promebelclub.ru/forum/showthread.php?p=17451&amp;postcount=97]Умывальник 500 [/URL]</v>
      </c>
      <c r="L1303" s="33">
        <f>LEN(Таблица1[[#This Row],[Код]])</f>
        <v>129</v>
      </c>
    </row>
    <row r="1304" spans="1:12" x14ac:dyDescent="0.25">
      <c r="A1304" s="73" t="str">
        <f>IF(OR(AND(Таблица1[[#This Row],[ID сообщения]]=B1303,Таблица1[[#This Row],[№ в теме]]=C1303),AND(NOT(Таблица1[[#This Row],[ID сообщения]]=B1303),NOT(Таблица1[[#This Row],[№ в теме]]=C1303))),"",FALSE)</f>
        <v/>
      </c>
      <c r="B1304" s="33">
        <f>1*MID(Таблица1[[#This Row],[Ссылка]],FIND("=",Таблица1[[#This Row],[Ссылка]])+1,FIND("&amp;",Таблица1[[#This Row],[Ссылка]])-FIND("=",Таблица1[[#This Row],[Ссылка]])-1)</f>
        <v>221541</v>
      </c>
      <c r="C1304" s="33">
        <f>1*MID(Таблица1[[#This Row],[Ссылка]],FIND("&amp;",Таблица1[[#This Row],[Ссылка]])+11,LEN(Таблица1[[#This Row],[Ссылка]])-FIND("&amp;",Таблица1[[#This Row],[Ссылка]])+10)</f>
        <v>580</v>
      </c>
      <c r="D1304" s="53" t="s">
        <v>223</v>
      </c>
      <c r="E1304" s="33" t="s">
        <v>1970</v>
      </c>
      <c r="F1304" s="46" t="s">
        <v>1096</v>
      </c>
      <c r="G1304" s="47" t="s">
        <v>140</v>
      </c>
      <c r="H1304" s="33" t="s">
        <v>73</v>
      </c>
      <c r="I1304" s="45" t="s">
        <v>1065</v>
      </c>
      <c r="J1304" s="23" t="s">
        <v>1065</v>
      </c>
      <c r="K130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Row],[Раздел]],G1303)),$D$12),CONCATENATE("[SPOILER=",Таблица1[[#This Row],[Раздел]],"]"),""),IF(EXACT(Таблица1[[#This Row],[Подраздел]],H1303),"",CONCATENATE(IF(ISBLANK(Таблица1[[#This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Row],[Подраздел]],H1305),"",CONCATENATE("[/LIST]",IF(ISBLANK(Таблица1[[#This Row],[Подраздел]]),"","[/SPOILER]"),IF(AND(NOT(EXACT(Таблица1[[#This Row],[Раздел]],G1305)),$D$12),"[/SPOILER]",)))))</f>
        <v>[*][B][COLOR=DeepSkyBlue][FR3D][/COLOR][/B] [URL=http://promebelclub.ru/forum/showthread.php?p=221541&amp;postcount=580]УнитазVitraRetro [/URL][/LIST][/SPOILER]</v>
      </c>
      <c r="L1304" s="33">
        <f>LEN(Таблица1[[#This Row],[Код]])</f>
        <v>156</v>
      </c>
    </row>
    <row r="1305" spans="1:12" x14ac:dyDescent="0.25">
      <c r="A1305" s="18" t="str">
        <f>IF(OR(AND(Таблица1[[#This Row],[ID сообщения]]=B1295,Таблица1[[#This Row],[№ в теме]]=C1295),AND(NOT(Таблица1[[#This Row],[ID сообщения]]=B1295),NOT(Таблица1[[#This Row],[№ в теме]]=C1295))),"",FALSE)</f>
        <v/>
      </c>
      <c r="B1305" s="30">
        <f>1*MID(Таблица1[[#This Row],[Ссылка]],FIND("=",Таблица1[[#This Row],[Ссылка]])+1,FIND("&amp;",Таблица1[[#This Row],[Ссылка]])-FIND("=",Таблица1[[#This Row],[Ссылка]])-1)</f>
        <v>137637</v>
      </c>
      <c r="C1305" s="30">
        <f>1*MID(Таблица1[[#This Row],[Ссылка]],FIND("&amp;",Таблица1[[#This Row],[Ссылка]])+11,LEN(Таблица1[[#This Row],[Ссылка]])-FIND("&amp;",Таблица1[[#This Row],[Ссылка]])+10)</f>
        <v>379</v>
      </c>
      <c r="D1305" s="52" t="s">
        <v>964</v>
      </c>
      <c r="E1305" s="48" t="s">
        <v>1971</v>
      </c>
      <c r="F1305" s="65" t="s">
        <v>1099</v>
      </c>
      <c r="G1305" s="33" t="s">
        <v>98</v>
      </c>
      <c r="H1305" s="33" t="s">
        <v>877</v>
      </c>
      <c r="I1305" s="45" t="s">
        <v>1065</v>
      </c>
      <c r="J1305" s="23" t="s">
        <v>1065</v>
      </c>
      <c r="K130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Row],[Раздел]],G1304)),$D$12),CONCATENATE("[SPOILER=",Таблица1[[#This Row],[Раздел]],"]"),""),IF(EXACT(Таблица1[[#This Row],[Подраздел]],H1304),"",CONCATENATE(IF(ISBLANK(Таблица1[[#This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Row],[Подраздел]],H1306),"",CONCATENATE("[/LIST]",IF(ISBLANK(Таблица1[[#This Row],[Подраздел]]),"","[/SPOILER]"),IF(AND(NOT(EXACT(Таблица1[[#This Row],[Раздел]],G1306)),$D$12),"[/SPOILER]",)))))</f>
        <v>[SPOILER=Проекты мебели][LIST][*][B][COLOR=Blue][B3D][/COLOR][/B] [URL=http://promebelclub.ru/forum/showthread.php?p=137637&amp;postcount=379]"Скелет" 2-х спальной подъёмной кровати [/URL]</v>
      </c>
      <c r="L1305" s="33">
        <f>LEN(Таблица1[[#This Row],[Код]])</f>
        <v>184</v>
      </c>
    </row>
    <row r="1306" spans="1:12" x14ac:dyDescent="0.25">
      <c r="A1306" s="59" t="str">
        <f>IF(OR(AND(Таблица1[[#This Row],[ID сообщения]]=B1305,Таблица1[[#This Row],[№ в теме]]=C1305),AND(NOT(Таблица1[[#This Row],[ID сообщения]]=B1305),NOT(Таблица1[[#This Row],[№ в теме]]=C1305))),"",FALSE)</f>
        <v/>
      </c>
      <c r="B1306" s="60">
        <f>1*MID(Таблица1[[#This Row],[Ссылка]],FIND("=",Таблица1[[#This Row],[Ссылка]])+1,FIND("&amp;",Таблица1[[#This Row],[Ссылка]])-FIND("=",Таблица1[[#This Row],[Ссылка]])-1)</f>
        <v>357205</v>
      </c>
      <c r="C1306" s="60">
        <f>1*MID(Таблица1[[#This Row],[Ссылка]],FIND("&amp;",Таблица1[[#This Row],[Ссылка]])+11,LEN(Таблица1[[#This Row],[Ссылка]])-FIND("&amp;",Таблица1[[#This Row],[Ссылка]])+10)</f>
        <v>949</v>
      </c>
      <c r="D1306" s="53" t="s">
        <v>1078</v>
      </c>
      <c r="E1306" s="63" t="s">
        <v>1972</v>
      </c>
      <c r="F1306" s="23" t="s">
        <v>1099</v>
      </c>
      <c r="G1306" s="38" t="s">
        <v>98</v>
      </c>
      <c r="H1306" s="21" t="s">
        <v>877</v>
      </c>
      <c r="I1306" s="23" t="s">
        <v>1065</v>
      </c>
      <c r="J1306" s="23" t="s">
        <v>1065</v>
      </c>
      <c r="K130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Row],[Раздел]],G1305)),$D$12),CONCATENATE("[SPOILER=",Таблица1[[#This Row],[Раздел]],"]"),""),IF(EXACT(Таблица1[[#This Row],[Подраздел]],H1305),"",CONCATENATE(IF(ISBLANK(Таблица1[[#This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Row],[Подраздел]],H1307),"",CONCATENATE("[/LIST]",IF(ISBLANK(Таблица1[[#This Row],[Подраздел]]),"","[/SPOILER]"),IF(AND(NOT(EXACT(Таблица1[[#This Row],[Раздел]],G1307)),$D$12),"[/SPOILER]",)))))</f>
        <v>[*][B][COLOR=Blue][B3D][/COLOR][/B] [URL=http://promebelclub.ru/forum/showthread.php?p=357205&amp;postcount=949]Кухонные верхние модули с анимацией открывания дверей на петлях Blum [/URL]</v>
      </c>
      <c r="L1306" s="39">
        <f>LEN(Таблица1[[#This Row],[Код]])</f>
        <v>183</v>
      </c>
    </row>
    <row r="1307" spans="1:12" x14ac:dyDescent="0.25">
      <c r="A1307" s="59" t="str">
        <f>IF(OR(AND(Таблица1[[#This Row],[ID сообщения]]=B1306,Таблица1[[#This Row],[№ в теме]]=C1306),AND(NOT(Таблица1[[#This Row],[ID сообщения]]=B1306),NOT(Таблица1[[#This Row],[№ в теме]]=C1306))),"",FALSE)</f>
        <v/>
      </c>
      <c r="B1307" s="60">
        <f>1*MID(Таблица1[[#This Row],[Ссылка]],FIND("=",Таблица1[[#This Row],[Ссылка]])+1,FIND("&amp;",Таблица1[[#This Row],[Ссылка]])-FIND("=",Таблица1[[#This Row],[Ссылка]])-1)</f>
        <v>355264</v>
      </c>
      <c r="C1307" s="60">
        <f>1*MID(Таблица1[[#This Row],[Ссылка]],FIND("&amp;",Таблица1[[#This Row],[Ссылка]])+11,LEN(Таблица1[[#This Row],[Ссылка]])-FIND("&amp;",Таблица1[[#This Row],[Ссылка]])+10)</f>
        <v>923</v>
      </c>
      <c r="D1307" s="53" t="s">
        <v>1069</v>
      </c>
      <c r="E1307" s="63" t="s">
        <v>1973</v>
      </c>
      <c r="F1307" s="23" t="s">
        <v>1099</v>
      </c>
      <c r="G1307" s="38" t="s">
        <v>98</v>
      </c>
      <c r="H1307" s="21" t="s">
        <v>877</v>
      </c>
      <c r="I1307" s="23" t="s">
        <v>1065</v>
      </c>
      <c r="J1307" s="23" t="s">
        <v>1065</v>
      </c>
      <c r="K130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Row],[Раздел]],G1306)),$D$12),CONCATENATE("[SPOILER=",Таблица1[[#This Row],[Раздел]],"]"),""),IF(EXACT(Таблица1[[#This Row],[Подраздел]],H1306),"",CONCATENATE(IF(ISBLANK(Таблица1[[#This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Row],[Подраздел]],H1308),"",CONCATENATE("[/LIST]",IF(ISBLANK(Таблица1[[#This Row],[Подраздел]]),"","[/SPOILER]"),IF(AND(NOT(EXACT(Таблица1[[#This Row],[Раздел]],G1308)),$D$12),"[/SPOILER]",)))))</f>
        <v>[*][B][COLOR=Blue][B3D][/COLOR][/B] [URL=http://promebelclub.ru/forum/showthread.php?p=355264&amp;postcount=923]Модуль верхний угловой со складной дверью Blum [/URL]</v>
      </c>
      <c r="L1307" s="39">
        <f>LEN(Таблица1[[#This Row],[Код]])</f>
        <v>161</v>
      </c>
    </row>
    <row r="1308" spans="1:12" x14ac:dyDescent="0.25">
      <c r="A1308" s="59" t="str">
        <f>IF(OR(AND(Таблица1[[#This Row],[ID сообщения]]=B1307,Таблица1[[#This Row],[№ в теме]]=C1307),AND(NOT(Таблица1[[#This Row],[ID сообщения]]=B1307),NOT(Таблица1[[#This Row],[№ в теме]]=C1307))),"",FALSE)</f>
        <v/>
      </c>
      <c r="B1308" s="60">
        <f>1*MID(Таблица1[[#This Row],[Ссылка]],FIND("=",Таблица1[[#This Row],[Ссылка]])+1,FIND("&amp;",Таблица1[[#This Row],[Ссылка]])-FIND("=",Таблица1[[#This Row],[Ссылка]])-1)</f>
        <v>358549</v>
      </c>
      <c r="C1308" s="60">
        <f>1*MID(Таблица1[[#This Row],[Ссылка]],FIND("&amp;",Таблица1[[#This Row],[Ссылка]])+11,LEN(Таблица1[[#This Row],[Ссылка]])-FIND("&amp;",Таблица1[[#This Row],[Ссылка]])+10)</f>
        <v>960</v>
      </c>
      <c r="D1308" s="22" t="s">
        <v>1086</v>
      </c>
      <c r="E1308" s="62" t="s">
        <v>1974</v>
      </c>
      <c r="F1308" s="23" t="s">
        <v>1099</v>
      </c>
      <c r="G1308" s="38" t="s">
        <v>98</v>
      </c>
      <c r="H1308" s="21" t="s">
        <v>877</v>
      </c>
      <c r="I1308" s="23" t="s">
        <v>1065</v>
      </c>
      <c r="J1308" s="23" t="s">
        <v>1065</v>
      </c>
      <c r="K130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Row],[Раздел]],G1307)),$D$12),CONCATENATE("[SPOILER=",Таблица1[[#This Row],[Раздел]],"]"),""),IF(EXACT(Таблица1[[#This Row],[Подраздел]],H1307),"",CONCATENATE(IF(ISBLANK(Таблица1[[#This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Row],[Подраздел]],H1309),"",CONCATENATE("[/LIST]",IF(ISBLANK(Таблица1[[#This Row],[Подраздел]]),"","[/SPOILER]"),IF(AND(NOT(EXACT(Таблица1[[#This Row],[Раздел]],G1309)),$D$12),"[/SPOILER]",)))))</f>
        <v>[*][B][COLOR=Blue][B3D][/COLOR][/B] [URL=http://promebelclub.ru/forum/showthread.php?p=358549&amp;postcount=960]Модуль с подъёмником Aventos HK-S [/URL]</v>
      </c>
      <c r="L1308" s="39">
        <f>LEN(Таблица1[[#This Row],[Код]])</f>
        <v>148</v>
      </c>
    </row>
    <row r="1309" spans="1:12" x14ac:dyDescent="0.25">
      <c r="A1309" s="59" t="str">
        <f>IF(OR(AND(Таблица1[[#This Row],[ID сообщения]]=B1308,Таблица1[[#This Row],[№ в теме]]=C1308),AND(NOT(Таблица1[[#This Row],[ID сообщения]]=B1308),NOT(Таблица1[[#This Row],[№ в теме]]=C1308))),"",FALSE)</f>
        <v/>
      </c>
      <c r="B1309" s="60">
        <f>1*MID(Таблица1[[#This Row],[Ссылка]],FIND("=",Таблица1[[#This Row],[Ссылка]])+1,FIND("&amp;",Таблица1[[#This Row],[Ссылка]])-FIND("=",Таблица1[[#This Row],[Ссылка]])-1)</f>
        <v>361328</v>
      </c>
      <c r="C1309" s="60">
        <f>1*MID(Таблица1[[#This Row],[Ссылка]],FIND("&amp;",Таблица1[[#This Row],[Ссылка]])+11,LEN(Таблица1[[#This Row],[Ссылка]])-FIND("&amp;",Таблица1[[#This Row],[Ссылка]])+10)</f>
        <v>1016</v>
      </c>
      <c r="D1309" s="53" t="s">
        <v>2014</v>
      </c>
      <c r="E1309" s="62" t="s">
        <v>2016</v>
      </c>
      <c r="F1309" s="23" t="s">
        <v>1099</v>
      </c>
      <c r="G1309" s="38" t="s">
        <v>98</v>
      </c>
      <c r="H1309" s="21" t="s">
        <v>877</v>
      </c>
      <c r="I1309" s="23" t="s">
        <v>1065</v>
      </c>
      <c r="J1309" s="23" t="s">
        <v>1065</v>
      </c>
      <c r="K130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Row],[Раздел]],G1308)),$D$12),CONCATENATE("[SPOILER=",Таблица1[[#This Row],[Раздел]],"]"),""),IF(EXACT(Таблица1[[#This Row],[Подраздел]],H1308),"",CONCATENATE(IF(ISBLANK(Таблица1[[#This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Row],[Подраздел]],H1310),"",CONCATENATE("[/LIST]",IF(ISBLANK(Таблица1[[#This Row],[Подраздел]]),"","[/SPOILER]"),IF(AND(NOT(EXACT(Таблица1[[#This Row],[Раздел]],G1310)),$D$12),"[/SPOILER]",)))))</f>
        <v>[*][B][COLOR=Blue][B3D][/COLOR][/B] [URL=http://promebelclub.ru/forum/showthread.php?p=361328&amp;postcount=1016]Тумба с ящиками Blum Tandem[/URL]</v>
      </c>
      <c r="L1309" s="39">
        <f>LEN(Таблица1[[#This Row],[Код]])</f>
        <v>142</v>
      </c>
    </row>
    <row r="1310" spans="1:12" x14ac:dyDescent="0.25">
      <c r="A1310" s="59" t="str">
        <f>IF(OR(AND(Таблица1[[#This Row],[ID сообщения]]=B1309,Таблица1[[#This Row],[№ в теме]]=C1309),AND(NOT(Таблица1[[#This Row],[ID сообщения]]=B1309),NOT(Таблица1[[#This Row],[№ в теме]]=C1309))),"",FALSE)</f>
        <v/>
      </c>
      <c r="B1310" s="60">
        <f>1*MID(Таблица1[[#This Row],[Ссылка]],FIND("=",Таблица1[[#This Row],[Ссылка]])+1,FIND("&amp;",Таблица1[[#This Row],[Ссылка]])-FIND("=",Таблица1[[#This Row],[Ссылка]])-1)</f>
        <v>356144</v>
      </c>
      <c r="C1310" s="60">
        <f>1*MID(Таблица1[[#This Row],[Ссылка]],FIND("&amp;",Таблица1[[#This Row],[Ссылка]])+11,LEN(Таблица1[[#This Row],[Ссылка]])-FIND("&amp;",Таблица1[[#This Row],[Ссылка]])+10)</f>
        <v>941</v>
      </c>
      <c r="D1310" s="53" t="s">
        <v>1076</v>
      </c>
      <c r="E1310" s="73" t="s">
        <v>1975</v>
      </c>
      <c r="F1310" s="23" t="s">
        <v>1099</v>
      </c>
      <c r="G1310" s="38" t="s">
        <v>98</v>
      </c>
      <c r="H1310" s="21" t="s">
        <v>877</v>
      </c>
      <c r="I1310" s="23" t="s">
        <v>1065</v>
      </c>
      <c r="J1310" s="23" t="s">
        <v>1065</v>
      </c>
      <c r="K131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Row],[Раздел]],G1309)),$D$12),CONCATENATE("[SPOILER=",Таблица1[[#This Row],[Раздел]],"]"),""),IF(EXACT(Таблица1[[#This Row],[Подраздел]],H1309),"",CONCATENATE(IF(ISBLANK(Таблица1[[#This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Row],[Подраздел]],H1311),"",CONCATENATE("[/LIST]",IF(ISBLANK(Таблица1[[#This Row],[Подраздел]]),"","[/SPOILER]"),IF(AND(NOT(EXACT(Таблица1[[#This Row],[Раздел]],G1311)),$D$12),"[/SPOILER]",)))))</f>
        <v>[*][B][COLOR=Blue][B3D][/COLOR][/B] [URL=http://promebelclub.ru/forum/showthread.php?p=356144&amp;postcount=941]Шаблон для верхних кухонных секций [/URL]</v>
      </c>
      <c r="L1310" s="39">
        <f>LEN(Таблица1[[#This Row],[Код]])</f>
        <v>149</v>
      </c>
    </row>
    <row r="1311" spans="1:12" x14ac:dyDescent="0.25">
      <c r="A1311" s="59" t="str">
        <f>IF(OR(AND(Таблица1[[#This Row],[ID сообщения]]=B1310,Таблица1[[#This Row],[№ в теме]]=C1310),AND(NOT(Таблица1[[#This Row],[ID сообщения]]=B1310),NOT(Таблица1[[#This Row],[№ в теме]]=C1310))),"",FALSE)</f>
        <v/>
      </c>
      <c r="B1311" s="60">
        <f>1*MID(Таблица1[[#This Row],[Ссылка]],FIND("=",Таблица1[[#This Row],[Ссылка]])+1,FIND("&amp;",Таблица1[[#This Row],[Ссылка]])-FIND("=",Таблица1[[#This Row],[Ссылка]])-1)</f>
        <v>356284</v>
      </c>
      <c r="C1311" s="60">
        <f>1*MID(Таблица1[[#This Row],[Ссылка]],FIND("&amp;",Таблица1[[#This Row],[Ссылка]])+11,LEN(Таблица1[[#This Row],[Ссылка]])-FIND("&amp;",Таблица1[[#This Row],[Ссылка]])+10)</f>
        <v>264</v>
      </c>
      <c r="D1311" s="22" t="s">
        <v>1079</v>
      </c>
      <c r="E1311" s="74" t="s">
        <v>1999</v>
      </c>
      <c r="F1311" s="23" t="s">
        <v>1095</v>
      </c>
      <c r="G1311" s="38" t="s">
        <v>98</v>
      </c>
      <c r="H1311" s="21" t="s">
        <v>877</v>
      </c>
      <c r="I1311" s="23" t="s">
        <v>1065</v>
      </c>
      <c r="J1311" s="23" t="s">
        <v>1065</v>
      </c>
      <c r="K131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Row],[Раздел]],G1310)),$D$12),CONCATENATE("[SPOILER=",Таблица1[[#This Row],[Раздел]],"]"),""),IF(EXACT(Таблица1[[#This Row],[Подраздел]],H1310),"",CONCATENATE(IF(ISBLANK(Таблица1[[#This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Row],[Подраздел]],H1312),"",CONCATENATE("[/LIST]",IF(ISBLANK(Таблица1[[#This Row],[Подраздел]]),"","[/SPOILER]"),IF(AND(NOT(EXACT(Таблица1[[#This Row],[Раздел]],G1312)),$D$12),"[/SPOILER]",)))))</f>
        <v>[*][B][COLOR=Gray][F3D][/COLOR][/B] [URL=http://promebelclub.ru/forum/showthread.php?p=356284&amp;postcount=264]Шкаф с подъёмником Aventos HF, резиновый H:550-1040 мм[/URL][/LIST][/SPOILER]</v>
      </c>
      <c r="L1311" s="39">
        <f>LEN(Таблица1[[#This Row],[Код]])</f>
        <v>185</v>
      </c>
    </row>
    <row r="1312" spans="1:12" x14ac:dyDescent="0.25">
      <c r="A1312" s="29" t="str">
        <f>IF(OR(AND(Таблица1[[#This Row],[ID сообщения]]=B1311,Таблица1[[#This Row],[№ в теме]]=C1311),AND(NOT(Таблица1[[#This Row],[ID сообщения]]=B1311),NOT(Таблица1[[#This Row],[№ в теме]]=C1311))),"",FALSE)</f>
        <v/>
      </c>
      <c r="B1312" s="33">
        <f>1*MID(Таблица1[[#This Row],[Ссылка]],FIND("=",Таблица1[[#This Row],[Ссылка]])+1,FIND("&amp;",Таблица1[[#This Row],[Ссылка]])-FIND("=",Таблица1[[#This Row],[Ссылка]])-1)</f>
        <v>298263</v>
      </c>
      <c r="C1312" s="33">
        <f>1*MID(Таблица1[[#This Row],[Ссылка]],FIND("&amp;",Таблица1[[#This Row],[Ссылка]])+11,LEN(Таблица1[[#This Row],[Ссылка]])-FIND("&amp;",Таблица1[[#This Row],[Ссылка]])+10)</f>
        <v>776</v>
      </c>
      <c r="D1312" s="22" t="s">
        <v>97</v>
      </c>
      <c r="E1312" s="33" t="s">
        <v>1976</v>
      </c>
      <c r="F1312" s="46" t="s">
        <v>1096</v>
      </c>
      <c r="G1312" s="47" t="s">
        <v>98</v>
      </c>
      <c r="H1312" s="33"/>
      <c r="I1312" s="45" t="s">
        <v>1065</v>
      </c>
      <c r="J1312" s="23" t="s">
        <v>1065</v>
      </c>
      <c r="K131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Row],[Раздел]],G1311)),$D$12),CONCATENATE("[SPOILER=",Таблица1[[#This Row],[Раздел]],"]"),""),IF(EXACT(Таблица1[[#This Row],[Подраздел]],H1311),"",CONCATENATE(IF(ISBLANK(Таблица1[[#This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Row],[Подраздел]],H1313),"",CONCATENATE("[/LIST]",IF(ISBLANK(Таблица1[[#This Row],[Подраздел]]),"","[/SPOILER]"),IF(AND(NOT(EXACT(Таблица1[[#This Row],[Раздел]],G1313)),$D$12),"[/SPOILER]",)))))</f>
        <v>[LIST][*][B][COLOR=DeepSkyBlue][FR3D][/COLOR][/B] [URL=http://promebelclub.ru/forum/showthread.php?p=298263&amp;postcount=776]Головоломка [/URL]</v>
      </c>
      <c r="L1312" s="33">
        <f>LEN(Таблица1[[#This Row],[Код]])</f>
        <v>140</v>
      </c>
    </row>
    <row r="1313" spans="1:12" x14ac:dyDescent="0.25">
      <c r="A1313" s="18" t="str">
        <f>IF(OR(AND(Таблица1[[#This Row],[ID сообщения]]=B1312,Таблица1[[#This Row],[№ в теме]]=C1312),AND(NOT(Таблица1[[#This Row],[ID сообщения]]=B1312),NOT(Таблица1[[#This Row],[№ в теме]]=C1312))),"",FALSE)</f>
        <v/>
      </c>
      <c r="B1313" s="30">
        <f>1*MID(Таблица1[[#This Row],[Ссылка]],FIND("=",Таблица1[[#This Row],[Ссылка]])+1,FIND("&amp;",Таблица1[[#This Row],[Ссылка]])-FIND("=",Таблица1[[#This Row],[Ссылка]])-1)</f>
        <v>5622</v>
      </c>
      <c r="C1313" s="30">
        <f>1*MID(Таблица1[[#This Row],[Ссылка]],FIND("&amp;",Таблица1[[#This Row],[Ссылка]])+11,LEN(Таблица1[[#This Row],[Ссылка]])-FIND("&amp;",Таблица1[[#This Row],[Ссылка]])+10)</f>
        <v>38</v>
      </c>
      <c r="D1313" s="52" t="s">
        <v>787</v>
      </c>
      <c r="E1313" s="51" t="s">
        <v>1977</v>
      </c>
      <c r="F1313" s="46" t="s">
        <v>1093</v>
      </c>
      <c r="G1313" s="33" t="s">
        <v>98</v>
      </c>
      <c r="H1313" s="33"/>
      <c r="I1313" s="45" t="s">
        <v>1065</v>
      </c>
      <c r="J1313" s="46" t="s">
        <v>471</v>
      </c>
      <c r="K131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Row],[Раздел]],G1312)),$D$12),CONCATENATE("[SPOILER=",Таблица1[[#This Row],[Раздел]],"]"),""),IF(EXACT(Таблица1[[#This Row],[Подраздел]],H1312),"",CONCATENATE(IF(ISBLANK(Таблица1[[#This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Row],[Подраздел]],H1314),"",CONCATENATE("[/LIST]",IF(ISBLANK(Таблица1[[#This Row],[Подраздел]]),"","[/SPOILER]"),IF(AND(NOT(EXACT(Таблица1[[#This Row],[Раздел]],G1314)),$D$12),"[/SPOILER]",)))))</f>
        <v>[*][B][COLOR=Silver][FRW][/COLOR][/B] [URL=http://promebelclub.ru/forum/showthread.php?p=5622&amp;postcount=38]Шар [/URL][/LIST]</v>
      </c>
      <c r="L1313" s="33">
        <f>LEN(Таблица1[[#This Row],[Код]])</f>
        <v>124</v>
      </c>
    </row>
    <row r="1314" spans="1:12" hidden="1" x14ac:dyDescent="0.25">
      <c r="A1314" s="18" t="str">
        <f>IF(OR(AND(Таблица1[[#This Row],[ID сообщения]]=B1313,Таблица1[[#This Row],[№ в теме]]=C1313),AND(NOT(Таблица1[[#This Row],[ID сообщения]]=B1313),NOT(Таблица1[[#This Row],[№ в теме]]=C1313))),"",FALSE)</f>
        <v/>
      </c>
      <c r="B1314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14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14" s="55" t="s">
        <v>755</v>
      </c>
      <c r="E1314" s="62" t="s">
        <v>1047</v>
      </c>
      <c r="F1314" s="23"/>
      <c r="G1314" s="73" t="s">
        <v>210</v>
      </c>
      <c r="H1314" s="62" t="s">
        <v>23</v>
      </c>
      <c r="I1314" s="23" t="s">
        <v>471</v>
      </c>
      <c r="J1314" s="23" t="s">
        <v>471</v>
      </c>
      <c r="K131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Row],[Раздел]],G1313)),$D$12),CONCATENATE("[SPOILER=",Таблица1[[#This Row],[Раздел]],"]"),""),IF(EXACT(Таблица1[[#This Row],[Подраздел]],H1313),"",CONCATENATE(IF(ISBLANK(Таблица1[[#This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Row],[Подраздел]],H1315),"",CONCATENATE("[/LIST]",IF(ISBLANK(Таблица1[[#This Row],[Подраздел]]),"","[/SPOILER]"),IF(AND(NOT(EXACT(Таблица1[[#This Row],[Раздел]],G1315)),$D$12),"[/SPOILER]",)))))</f>
        <v/>
      </c>
      <c r="L1314" s="33">
        <f>LEN(Таблица1[[#This Row],[Код]])</f>
        <v>0</v>
      </c>
    </row>
    <row r="1315" spans="1:12" hidden="1" x14ac:dyDescent="0.25">
      <c r="A1315" s="73" t="str">
        <f>IF(OR(AND(Таблица1[[#This Row],[ID сообщения]]=B1314,Таблица1[[#This Row],[№ в теме]]=C1314),AND(NOT(Таблица1[[#This Row],[ID сообщения]]=B1314),NOT(Таблица1[[#This Row],[№ в теме]]=C1314))),"",FALSE)</f>
        <v/>
      </c>
      <c r="B1315" s="33">
        <f>1*MID(Таблица1[[#This Row],[Ссылка]],FIND("=",Таблица1[[#This Row],[Ссылка]])+1,FIND("&amp;",Таблица1[[#This Row],[Ссылка]])-FIND("=",Таблица1[[#This Row],[Ссылка]])-1)</f>
        <v>297914</v>
      </c>
      <c r="C1315" s="33">
        <f>1*MID(Таблица1[[#This Row],[Ссылка]],FIND("&amp;",Таблица1[[#This Row],[Ссылка]])+11,LEN(Таблица1[[#This Row],[Ссылка]])-FIND("&amp;",Таблица1[[#This Row],[Ссылка]])+10)</f>
        <v>765</v>
      </c>
      <c r="D1315" s="53" t="s">
        <v>93</v>
      </c>
      <c r="E1315" s="73" t="s">
        <v>1978</v>
      </c>
      <c r="F1315" s="23" t="s">
        <v>1095</v>
      </c>
      <c r="G1315" s="38" t="s">
        <v>210</v>
      </c>
      <c r="H1315" s="73" t="s">
        <v>21</v>
      </c>
      <c r="I1315" s="23" t="s">
        <v>471</v>
      </c>
      <c r="J1315" s="23" t="s">
        <v>1065</v>
      </c>
      <c r="K131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Row],[Раздел]],G1314)),$D$12),CONCATENATE("[SPOILER=",Таблица1[[#This Row],[Раздел]],"]"),""),IF(EXACT(Таблица1[[#This Row],[Подраздел]],H1314),"",CONCATENATE(IF(ISBLANK(Таблица1[[#This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Row],[Подраздел]],H1316),"",CONCATENATE("[/LIST]",IF(ISBLANK(Таблица1[[#This Row],[Подраздел]]),"","[/SPOILER]"),IF(AND(NOT(EXACT(Таблица1[[#This Row],[Раздел]],G1316)),$D$12),"[/SPOILER]",)))))</f>
        <v/>
      </c>
      <c r="L1315" s="33">
        <f>LEN(Таблица1[[#This Row],[Код]])</f>
        <v>0</v>
      </c>
    </row>
    <row r="1316" spans="1:12" s="63" customFormat="1" hidden="1" x14ac:dyDescent="0.25">
      <c r="A1316" s="18" t="e">
        <f>IF(OR(AND(Таблица1[[#This Row],[ID сообщения]]=#REF!,Таблица1[[#This Row],[№ в теме]]=#REF!),AND(NOT(Таблица1[[#This Row],[ID сообщения]]=#REF!),NOT(Таблица1[[#This Row],[№ в теме]]=#REF!))),"",FALSE)</f>
        <v>#REF!</v>
      </c>
      <c r="B1316" s="30">
        <f>1*MID(Таблица1[[#This Row],[Ссылка]],FIND("=",Таблица1[[#This Row],[Ссылка]])+1,FIND("&amp;",Таблица1[[#This Row],[Ссылка]])-FIND("=",Таблица1[[#This Row],[Ссылка]])-1)</f>
        <v>146196</v>
      </c>
      <c r="C1316" s="30">
        <f>1*MID(Таблица1[[#This Row],[Ссылка]],FIND("&amp;",Таблица1[[#This Row],[Ссылка]])+11,LEN(Таблица1[[#This Row],[Ссылка]])-FIND("&amp;",Таблица1[[#This Row],[Ссылка]])+10)</f>
        <v>406</v>
      </c>
      <c r="D1316" s="52" t="s">
        <v>986</v>
      </c>
      <c r="E1316" s="33" t="s">
        <v>987</v>
      </c>
      <c r="F1316" s="46"/>
      <c r="G1316" s="33" t="s">
        <v>211</v>
      </c>
      <c r="H1316" s="33" t="s">
        <v>27</v>
      </c>
      <c r="I1316" s="46" t="s">
        <v>471</v>
      </c>
      <c r="J1316" s="23" t="s">
        <v>1065</v>
      </c>
      <c r="K131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Row],[Раздел]],G1315)),$D$12),CONCATENATE("[SPOILER=",Таблица1[[#This Row],[Раздел]],"]"),""),IF(EXACT(Таблица1[[#This Row],[Подраздел]],H1315),"",CONCATENATE(IF(ISBLANK(Таблица1[[#This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Row],[Подраздел]],H1317),"",CONCATENATE("[/LIST]",IF(ISBLANK(Таблица1[[#This Row],[Подраздел]]),"","[/SPOILER]"),IF(AND(NOT(EXACT(Таблица1[[#This Row],[Раздел]],G1317)),$D$12),"[/SPOILER]",)))))</f>
        <v/>
      </c>
      <c r="L1316" s="33">
        <f>LEN(Таблица1[[#This Row],[Код]])</f>
        <v>0</v>
      </c>
    </row>
    <row r="1317" spans="1:12" hidden="1" x14ac:dyDescent="0.25">
      <c r="A1317" s="18" t="str">
        <f>IF(OR(AND(Таблица1[[#This Row],[ID сообщения]]=B1316,Таблица1[[#This Row],[№ в теме]]=C1316),AND(NOT(Таблица1[[#This Row],[ID сообщения]]=B1316),NOT(Таблица1[[#This Row],[№ в теме]]=C1316))),"",FALSE)</f>
        <v/>
      </c>
      <c r="B1317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17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17" s="52" t="s">
        <v>755</v>
      </c>
      <c r="E1317" s="73" t="s">
        <v>1050</v>
      </c>
      <c r="F1317" s="23"/>
      <c r="G1317" s="38" t="s">
        <v>211</v>
      </c>
      <c r="H1317" s="73"/>
      <c r="I1317" s="23" t="s">
        <v>471</v>
      </c>
      <c r="J1317" s="23" t="s">
        <v>471</v>
      </c>
      <c r="K131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Row],[Раздел]],G1316)),$D$12),CONCATENATE("[SPOILER=",Таблица1[[#This Row],[Раздел]],"]"),""),IF(EXACT(Таблица1[[#This Row],[Подраздел]],H1316),"",CONCATENATE(IF(ISBLANK(Таблица1[[#This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Row],[Подраздел]],H1318),"",CONCATENATE("[/LIST]",IF(ISBLANK(Таблица1[[#This Row],[Подраздел]]),"","[/SPOILER]"),IF(AND(NOT(EXACT(Таблица1[[#This Row],[Раздел]],G1318)),$D$12),"[/SPOILER]",)))))</f>
        <v/>
      </c>
      <c r="L1317" s="33">
        <f>LEN(Таблица1[[#This Row],[Код]])</f>
        <v>0</v>
      </c>
    </row>
    <row r="1318" spans="1:12" hidden="1" x14ac:dyDescent="0.25">
      <c r="A1318" s="18" t="e">
        <f>IF(OR(AND(Таблица1[[#This Row],[ID сообщения]]=#REF!,Таблица1[[#This Row],[№ в теме]]=#REF!),AND(NOT(Таблица1[[#This Row],[ID сообщения]]=#REF!),NOT(Таблица1[[#This Row],[№ в теме]]=#REF!))),"",FALSE)</f>
        <v>#REF!</v>
      </c>
      <c r="B1318" s="30">
        <f>1*MID(Таблица1[[#This Row],[Ссылка]],FIND("=",Таблица1[[#This Row],[Ссылка]])+1,FIND("&amp;",Таблица1[[#This Row],[Ссылка]])-FIND("=",Таблица1[[#This Row],[Ссылка]])-1)</f>
        <v>156978</v>
      </c>
      <c r="C1318" s="30">
        <f>1*MID(Таблица1[[#This Row],[Ссылка]],FIND("&amp;",Таблица1[[#This Row],[Ссылка]])+11,LEN(Таблица1[[#This Row],[Ссылка]])-FIND("&amp;",Таблица1[[#This Row],[Ссылка]])+10)</f>
        <v>446</v>
      </c>
      <c r="D1318" s="52" t="s">
        <v>1019</v>
      </c>
      <c r="E1318" s="48" t="s">
        <v>1979</v>
      </c>
      <c r="F1318" s="65" t="s">
        <v>1095</v>
      </c>
      <c r="G1318" s="33" t="s">
        <v>212</v>
      </c>
      <c r="H1318" s="44" t="s">
        <v>31</v>
      </c>
      <c r="I1318" s="45" t="s">
        <v>471</v>
      </c>
      <c r="J1318" s="23" t="s">
        <v>1065</v>
      </c>
      <c r="K131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Row],[Раздел]],G1317)),$D$12),CONCATENATE("[SPOILER=",Таблица1[[#This Row],[Раздел]],"]"),""),IF(EXACT(Таблица1[[#This Row],[Подраздел]],H1317),"",CONCATENATE(IF(ISBLANK(Таблица1[[#This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Row],[Подраздел]],H1319),"",CONCATENATE("[/LIST]",IF(ISBLANK(Таблица1[[#This Row],[Подраздел]]),"","[/SPOILER]"),IF(AND(NOT(EXACT(Таблица1[[#This Row],[Раздел]],G1319)),$D$12),"[/SPOILER]",)))))</f>
        <v/>
      </c>
      <c r="L1318" s="33">
        <f>LEN(Таблица1[[#This Row],[Код]])</f>
        <v>0</v>
      </c>
    </row>
    <row r="1319" spans="1:12" hidden="1" x14ac:dyDescent="0.25">
      <c r="A1319" s="73" t="str">
        <f>IF(OR(AND(Таблица1[[#This Row],[ID сообщения]]=B1318,Таблица1[[#This Row],[№ в теме]]=C1318),AND(NOT(Таблица1[[#This Row],[ID сообщения]]=B1318),NOT(Таблица1[[#This Row],[№ в теме]]=C1318))),"",FALSE)</f>
        <v/>
      </c>
      <c r="B1319" s="33">
        <f>1*MID(Таблица1[[#This Row],[Ссылка]],FIND("=",Таблица1[[#This Row],[Ссылка]])+1,FIND("&amp;",Таблица1[[#This Row],[Ссылка]])-FIND("=",Таблица1[[#This Row],[Ссылка]])-1)</f>
        <v>308440</v>
      </c>
      <c r="C1319" s="33">
        <f>1*MID(Таблица1[[#This Row],[Ссылка]],FIND("&amp;",Таблица1[[#This Row],[Ссылка]])+11,LEN(Таблица1[[#This Row],[Ссылка]])-FIND("&amp;",Таблица1[[#This Row],[Ссылка]])+10)</f>
        <v>821</v>
      </c>
      <c r="D1319" s="53" t="s">
        <v>131</v>
      </c>
      <c r="E1319" s="63" t="s">
        <v>1980</v>
      </c>
      <c r="F1319" s="23" t="s">
        <v>1095</v>
      </c>
      <c r="G1319" s="38" t="s">
        <v>213</v>
      </c>
      <c r="H1319" s="63" t="s">
        <v>34</v>
      </c>
      <c r="I1319" s="23" t="s">
        <v>471</v>
      </c>
      <c r="J1319" s="23" t="s">
        <v>1065</v>
      </c>
      <c r="K131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Row],[Раздел]],G1318)),$D$12),CONCATENATE("[SPOILER=",Таблица1[[#This Row],[Раздел]],"]"),""),IF(EXACT(Таблица1[[#This Row],[Подраздел]],H1318),"",CONCATENATE(IF(ISBLANK(Таблица1[[#This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Row],[Подраздел]],H1320),"",CONCATENATE("[/LIST]",IF(ISBLANK(Таблица1[[#This Row],[Подраздел]]),"","[/SPOILER]"),IF(AND(NOT(EXACT(Таблица1[[#This Row],[Раздел]],G1320)),$D$12),"[/SPOILER]",)))))</f>
        <v/>
      </c>
      <c r="L1319" s="33">
        <f>LEN(Таблица1[[#This Row],[Код]])</f>
        <v>0</v>
      </c>
    </row>
    <row r="1320" spans="1:12" hidden="1" x14ac:dyDescent="0.25">
      <c r="A1320" s="18" t="str">
        <f>IF(OR(AND(Таблица1[[#This Row],[ID сообщения]]=B1319,Таблица1[[#This Row],[№ в теме]]=C1319),AND(NOT(Таблица1[[#This Row],[ID сообщения]]=B1319),NOT(Таблица1[[#This Row],[№ в теме]]=C1319))),"",FALSE)</f>
        <v/>
      </c>
      <c r="B1320" s="30">
        <f>1*MID(Таблица1[[#This Row],[Ссылка]],FIND("=",Таблица1[[#This Row],[Ссылка]])+1,FIND("&amp;",Таблица1[[#This Row],[Ссылка]])-FIND("=",Таблица1[[#This Row],[Ссылка]])-1)</f>
        <v>202853</v>
      </c>
      <c r="C1320" s="30">
        <f>1*MID(Таблица1[[#This Row],[Ссылка]],FIND("&amp;",Таблица1[[#This Row],[Ссылка]])+11,LEN(Таблица1[[#This Row],[Ссылка]])-FIND("&amp;",Таблица1[[#This Row],[Ссылка]])+10)</f>
        <v>533</v>
      </c>
      <c r="D1320" s="52" t="s">
        <v>308</v>
      </c>
      <c r="E1320" s="63" t="s">
        <v>309</v>
      </c>
      <c r="F1320" s="23"/>
      <c r="G1320" s="73" t="s">
        <v>213</v>
      </c>
      <c r="H1320" s="63" t="s">
        <v>721</v>
      </c>
      <c r="I1320" s="39" t="s">
        <v>471</v>
      </c>
      <c r="J1320" s="23" t="s">
        <v>1065</v>
      </c>
      <c r="K132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Row],[Раздел]],G1319)),$D$12),CONCATENATE("[SPOILER=",Таблица1[[#This Row],[Раздел]],"]"),""),IF(EXACT(Таблица1[[#This Row],[Подраздел]],H1319),"",CONCATENATE(IF(ISBLANK(Таблица1[[#This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Row],[Подраздел]],H1321),"",CONCATENATE("[/LIST]",IF(ISBLANK(Таблица1[[#This Row],[Подраздел]]),"","[/SPOILER]"),IF(AND(NOT(EXACT(Таблица1[[#This Row],[Раздел]],G1321)),$D$12),"[/SPOILER]",)))))</f>
        <v/>
      </c>
      <c r="L1320" s="33">
        <f>LEN(Таблица1[[#This Row],[Код]])</f>
        <v>0</v>
      </c>
    </row>
    <row r="1321" spans="1:12" hidden="1" x14ac:dyDescent="0.25">
      <c r="A1321" s="18" t="str">
        <f>IF(OR(AND(Таблица1[[#This Row],[ID сообщения]]=B1320,Таблица1[[#This Row],[№ в теме]]=C1320),AND(NOT(Таблица1[[#This Row],[ID сообщения]]=B1320),NOT(Таблица1[[#This Row],[№ в теме]]=C1320))),"",FALSE)</f>
        <v/>
      </c>
      <c r="B1321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21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21" s="52" t="s">
        <v>755</v>
      </c>
      <c r="E1321" s="73" t="s">
        <v>758</v>
      </c>
      <c r="F1321" s="23"/>
      <c r="G1321" s="38" t="s">
        <v>213</v>
      </c>
      <c r="H1321" s="73" t="s">
        <v>721</v>
      </c>
      <c r="I1321" s="23" t="s">
        <v>471</v>
      </c>
      <c r="J1321" s="23" t="s">
        <v>471</v>
      </c>
      <c r="K132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Row],[Раздел]],G1320)),$D$12),CONCATENATE("[SPOILER=",Таблица1[[#This Row],[Раздел]],"]"),""),IF(EXACT(Таблица1[[#This Row],[Подраздел]],H1320),"",CONCATENATE(IF(ISBLANK(Таблица1[[#This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Row],[Подраздел]],H1322),"",CONCATENATE("[/LIST]",IF(ISBLANK(Таблица1[[#This Row],[Подраздел]]),"","[/SPOILER]"),IF(AND(NOT(EXACT(Таблица1[[#This Row],[Раздел]],G1322)),$D$12),"[/SPOILER]",)))))</f>
        <v/>
      </c>
      <c r="L1321" s="33">
        <f>LEN(Таблица1[[#This Row],[Код]])</f>
        <v>0</v>
      </c>
    </row>
    <row r="1322" spans="1:12" hidden="1" x14ac:dyDescent="0.25">
      <c r="A1322" s="25" t="str">
        <f>IF(OR(AND(Таблица1[[#This Row],[ID сообщения]]=B1321,Таблица1[[#This Row],[№ в теме]]=C1321),AND(NOT(Таблица1[[#This Row],[ID сообщения]]=B1321),NOT(Таблица1[[#This Row],[№ в теме]]=C1321))),"",FALSE)</f>
        <v/>
      </c>
      <c r="B1322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1322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1322" s="54" t="s">
        <v>881</v>
      </c>
      <c r="E1322" s="31" t="s">
        <v>1981</v>
      </c>
      <c r="F1322" s="27" t="s">
        <v>1094</v>
      </c>
      <c r="G1322" s="26" t="s">
        <v>213</v>
      </c>
      <c r="H1322" s="26" t="s">
        <v>722</v>
      </c>
      <c r="I1322" s="27" t="s">
        <v>471</v>
      </c>
      <c r="J1322" s="23" t="s">
        <v>1065</v>
      </c>
      <c r="K132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Row],[Раздел]],G1321)),$D$12),CONCATENATE("[SPOILER=",Таблица1[[#This Row],[Раздел]],"]"),""),IF(EXACT(Таблица1[[#This Row],[Подраздел]],H1321),"",CONCATENATE(IF(ISBLANK(Таблица1[[#This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Row],[Подраздел]],H1323),"",CONCATENATE("[/LIST]",IF(ISBLANK(Таблица1[[#This Row],[Подраздел]]),"","[/SPOILER]"),IF(AND(NOT(EXACT(Таблица1[[#This Row],[Раздел]],G1323)),$D$12),"[/SPOILER]",)))))</f>
        <v/>
      </c>
      <c r="L1322" s="33">
        <f>LEN(Таблица1[[#This Row],[Код]])</f>
        <v>0</v>
      </c>
    </row>
    <row r="1323" spans="1:12" hidden="1" x14ac:dyDescent="0.25">
      <c r="A1323" s="25" t="str">
        <f>IF(OR(AND(Таблица1[[#This Row],[ID сообщения]]=B1322,Таблица1[[#This Row],[№ в теме]]=C1322),AND(NOT(Таблица1[[#This Row],[ID сообщения]]=B1322),NOT(Таблица1[[#This Row],[№ в теме]]=C1322))),"",FALSE)</f>
        <v/>
      </c>
      <c r="B1323" s="32">
        <f>1*MID(Таблица1[[#This Row],[Ссылка]],FIND("=",Таблица1[[#This Row],[Ссылка]])+1,FIND("&amp;",Таблица1[[#This Row],[Ссылка]])-FIND("=",Таблица1[[#This Row],[Ссылка]])-1)</f>
        <v>129373</v>
      </c>
      <c r="C1323" s="32">
        <f>1*MID(Таблица1[[#This Row],[Ссылка]],FIND("&amp;",Таблица1[[#This Row],[Ссылка]])+11,LEN(Таблица1[[#This Row],[Ссылка]])-FIND("&amp;",Таблица1[[#This Row],[Ссылка]])+10)</f>
        <v>358</v>
      </c>
      <c r="D1323" s="54" t="s">
        <v>881</v>
      </c>
      <c r="E1323" s="31" t="s">
        <v>1982</v>
      </c>
      <c r="F1323" s="27" t="s">
        <v>1094</v>
      </c>
      <c r="G1323" s="26" t="s">
        <v>213</v>
      </c>
      <c r="H1323" s="26" t="s">
        <v>722</v>
      </c>
      <c r="I1323" s="27" t="s">
        <v>471</v>
      </c>
      <c r="J1323" s="23" t="s">
        <v>1065</v>
      </c>
      <c r="K132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Row],[Раздел]],G1322)),$D$12),CONCATENATE("[SPOILER=",Таблица1[[#This Row],[Раздел]],"]"),""),IF(EXACT(Таблица1[[#This Row],[Подраздел]],H1322),"",CONCATENATE(IF(ISBLANK(Таблица1[[#This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Row],[Подраздел]],H1324),"",CONCATENATE("[/LIST]",IF(ISBLANK(Таблица1[[#This Row],[Подраздел]]),"","[/SPOILER]"),IF(AND(NOT(EXACT(Таблица1[[#This Row],[Раздел]],G1324)),$D$12),"[/SPOILER]",)))))</f>
        <v/>
      </c>
      <c r="L1323" s="33">
        <f>LEN(Таблица1[[#This Row],[Код]])</f>
        <v>0</v>
      </c>
    </row>
    <row r="1324" spans="1:12" hidden="1" x14ac:dyDescent="0.25">
      <c r="A1324" s="18" t="e">
        <f>IF(OR(AND(Таблица1[[#This Row],[ID сообщения]]=#REF!,Таблица1[[#This Row],[№ в теме]]=#REF!),AND(NOT(Таблица1[[#This Row],[ID сообщения]]=#REF!),NOT(Таблица1[[#This Row],[№ в теме]]=#REF!))),"",FALSE)</f>
        <v>#REF!</v>
      </c>
      <c r="B1324" s="30">
        <f>1*MID(Таблица1[[#This Row],[Ссылка]],FIND("=",Таблица1[[#This Row],[Ссылка]])+1,FIND("&amp;",Таблица1[[#This Row],[Ссылка]])-FIND("=",Таблица1[[#This Row],[Ссылка]])-1)</f>
        <v>157065</v>
      </c>
      <c r="C1324" s="30">
        <f>1*MID(Таблица1[[#This Row],[Ссылка]],FIND("&amp;",Таблица1[[#This Row],[Ссылка]])+11,LEN(Таблица1[[#This Row],[Ссылка]])-FIND("&amp;",Таблица1[[#This Row],[Ссылка]])+10)</f>
        <v>447</v>
      </c>
      <c r="D1324" s="52" t="s">
        <v>1020</v>
      </c>
      <c r="E1324" s="48" t="s">
        <v>1028</v>
      </c>
      <c r="F1324" s="65"/>
      <c r="G1324" s="33" t="s">
        <v>215</v>
      </c>
      <c r="H1324" s="33" t="s">
        <v>40</v>
      </c>
      <c r="I1324" s="45" t="s">
        <v>471</v>
      </c>
      <c r="J1324" s="23" t="s">
        <v>1065</v>
      </c>
      <c r="K132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Row],[Раздел]],G1323)),$D$12),CONCATENATE("[SPOILER=",Таблица1[[#This Row],[Раздел]],"]"),""),IF(EXACT(Таблица1[[#This Row],[Подраздел]],H1323),"",CONCATENATE(IF(ISBLANK(Таблица1[[#This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Row],[Подраздел]],H1325),"",CONCATENATE("[/LIST]",IF(ISBLANK(Таблица1[[#This Row],[Подраздел]]),"","[/SPOILER]"),IF(AND(NOT(EXACT(Таблица1[[#This Row],[Раздел]],G1325)),$D$12),"[/SPOILER]",)))))</f>
        <v/>
      </c>
      <c r="L1324" s="33">
        <f>LEN(Таблица1[[#This Row],[Код]])</f>
        <v>0</v>
      </c>
    </row>
    <row r="1325" spans="1:12" hidden="1" x14ac:dyDescent="0.25">
      <c r="A1325" s="18" t="e">
        <f>IF(OR(AND(Таблица1[[#This Row],[ID сообщения]]=#REF!,Таблица1[[#This Row],[№ в теме]]=#REF!),AND(NOT(Таблица1[[#This Row],[ID сообщения]]=#REF!),NOT(Таблица1[[#This Row],[№ в теме]]=#REF!))),"",FALSE)</f>
        <v>#REF!</v>
      </c>
      <c r="B1325" s="30">
        <f>1*MID(Таблица1[[#This Row],[Ссылка]],FIND("=",Таблица1[[#This Row],[Ссылка]])+1,FIND("&amp;",Таблица1[[#This Row],[Ссылка]])-FIND("=",Таблица1[[#This Row],[Ссылка]])-1)</f>
        <v>157422</v>
      </c>
      <c r="C1325" s="30">
        <f>1*MID(Таблица1[[#This Row],[Ссылка]],FIND("&amp;",Таблица1[[#This Row],[Ссылка]])+11,LEN(Таблица1[[#This Row],[Ссылка]])-FIND("&amp;",Таблица1[[#This Row],[Ссылка]])+10)</f>
        <v>449</v>
      </c>
      <c r="D1325" s="52" t="s">
        <v>1022</v>
      </c>
      <c r="E1325" s="48" t="s">
        <v>1030</v>
      </c>
      <c r="F1325" s="65"/>
      <c r="G1325" s="47" t="s">
        <v>215</v>
      </c>
      <c r="H1325" s="33" t="s">
        <v>40</v>
      </c>
      <c r="I1325" s="46" t="s">
        <v>471</v>
      </c>
      <c r="J1325" s="23" t="s">
        <v>1065</v>
      </c>
      <c r="K132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Row],[Раздел]],G1324)),$D$12),CONCATENATE("[SPOILER=",Таблица1[[#This Row],[Раздел]],"]"),""),IF(EXACT(Таблица1[[#This Row],[Подраздел]],H1324),"",CONCATENATE(IF(ISBLANK(Таблица1[[#This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Row],[Подраздел]],H1326),"",CONCATENATE("[/LIST]",IF(ISBLANK(Таблица1[[#This Row],[Подраздел]]),"","[/SPOILER]"),IF(AND(NOT(EXACT(Таблица1[[#This Row],[Раздел]],G1326)),$D$12),"[/SPOILER]",)))))</f>
        <v/>
      </c>
      <c r="L1325" s="33">
        <f>LEN(Таблица1[[#This Row],[Код]])</f>
        <v>0</v>
      </c>
    </row>
    <row r="1326" spans="1:12" hidden="1" x14ac:dyDescent="0.25">
      <c r="A1326" s="18" t="str">
        <f>IF(OR(AND(Таблица1[[#This Row],[ID сообщения]]=B1325,Таблица1[[#This Row],[№ в теме]]=C1325),AND(NOT(Таблица1[[#This Row],[ID сообщения]]=B1325),NOT(Таблица1[[#This Row],[№ в теме]]=C1325))),"",FALSE)</f>
        <v/>
      </c>
      <c r="B1326" s="30">
        <f>1*MID(Таблица1[[#This Row],[Ссылка]],FIND("=",Таблица1[[#This Row],[Ссылка]])+1,FIND("&amp;",Таблица1[[#This Row],[Ссылка]])-FIND("=",Таблица1[[#This Row],[Ссылка]])-1)</f>
        <v>89023</v>
      </c>
      <c r="C1326" s="30">
        <f>1*MID(Таблица1[[#This Row],[Ссылка]],FIND("&amp;",Таблица1[[#This Row],[Ссылка]])+11,LEN(Таблица1[[#This Row],[Ссылка]])-FIND("&amp;",Таблица1[[#This Row],[Ссылка]])+10)</f>
        <v>291</v>
      </c>
      <c r="D1326" s="52" t="s">
        <v>430</v>
      </c>
      <c r="E1326" s="63" t="s">
        <v>431</v>
      </c>
      <c r="F1326" s="23"/>
      <c r="G1326" s="63" t="s">
        <v>216</v>
      </c>
      <c r="H1326" s="63" t="s">
        <v>43</v>
      </c>
      <c r="I1326" s="23" t="s">
        <v>471</v>
      </c>
      <c r="J1326" s="23" t="s">
        <v>471</v>
      </c>
      <c r="K132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Row],[Раздел]],G1325)),$D$12),CONCATENATE("[SPOILER=",Таблица1[[#This Row],[Раздел]],"]"),""),IF(EXACT(Таблица1[[#This Row],[Подраздел]],H1325),"",CONCATENATE(IF(ISBLANK(Таблица1[[#This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Row],[Подраздел]],H1327),"",CONCATENATE("[/LIST]",IF(ISBLANK(Таблица1[[#This Row],[Подраздел]]),"","[/SPOILER]"),IF(AND(NOT(EXACT(Таблица1[[#This Row],[Раздел]],G1327)),$D$12),"[/SPOILER]",)))))</f>
        <v/>
      </c>
      <c r="L1326" s="33">
        <f>LEN(Таблица1[[#This Row],[Код]])</f>
        <v>0</v>
      </c>
    </row>
    <row r="1327" spans="1:12" hidden="1" x14ac:dyDescent="0.25">
      <c r="A1327" s="18" t="str">
        <f>IF(OR(AND(Таблица1[[#This Row],[ID сообщения]]=B1326,Таблица1[[#This Row],[№ в теме]]=C1326),AND(NOT(Таблица1[[#This Row],[ID сообщения]]=B1326),NOT(Таблица1[[#This Row],[№ в теме]]=C1326))),"",FALSE)</f>
        <v/>
      </c>
      <c r="B1327" s="30">
        <f>1*MID(Таблица1[[#This Row],[Ссылка]],FIND("=",Таблица1[[#This Row],[Ссылка]])+1,FIND("&amp;",Таблица1[[#This Row],[Ссылка]])-FIND("=",Таблица1[[#This Row],[Ссылка]])-1)</f>
        <v>82975</v>
      </c>
      <c r="C1327" s="30">
        <f>1*MID(Таблица1[[#This Row],[Ссылка]],FIND("&amp;",Таблица1[[#This Row],[Ссылка]])+11,LEN(Таблица1[[#This Row],[Ссылка]])-FIND("&amp;",Таблица1[[#This Row],[Ссылка]])+10)</f>
        <v>280</v>
      </c>
      <c r="D1327" s="52" t="s">
        <v>944</v>
      </c>
      <c r="E1327" s="63" t="s">
        <v>1059</v>
      </c>
      <c r="F1327" s="23"/>
      <c r="G1327" s="63" t="s">
        <v>216</v>
      </c>
      <c r="H1327" s="73" t="s">
        <v>43</v>
      </c>
      <c r="I1327" s="23" t="s">
        <v>471</v>
      </c>
      <c r="J1327" s="23" t="s">
        <v>471</v>
      </c>
      <c r="K132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Row],[Раздел]],G1326)),$D$12),CONCATENATE("[SPOILER=",Таблица1[[#This Row],[Раздел]],"]"),""),IF(EXACT(Таблица1[[#This Row],[Подраздел]],H1326),"",CONCATENATE(IF(ISBLANK(Таблица1[[#This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Row],[Подраздел]],H1328),"",CONCATENATE("[/LIST]",IF(ISBLANK(Таблица1[[#This Row],[Подраздел]]),"","[/SPOILER]"),IF(AND(NOT(EXACT(Таблица1[[#This Row],[Раздел]],G1328)),$D$12),"[/SPOILER]",)))))</f>
        <v/>
      </c>
      <c r="L1327" s="33">
        <f>LEN(Таблица1[[#This Row],[Код]])</f>
        <v>0</v>
      </c>
    </row>
    <row r="1328" spans="1:12" hidden="1" x14ac:dyDescent="0.25">
      <c r="A1328" s="18" t="str">
        <f>IF(OR(AND(Таблица1[[#This Row],[ID сообщения]]=B1327,Таблица1[[#This Row],[№ в теме]]=C1327),AND(NOT(Таблица1[[#This Row],[ID сообщения]]=B1327),NOT(Таблица1[[#This Row],[№ в теме]]=C1327))),"",FALSE)</f>
        <v/>
      </c>
      <c r="B1328" s="30">
        <f>1*MID(Таблица1[[#This Row],[Ссылка]],FIND("=",Таблица1[[#This Row],[Ссылка]])+1,FIND("&amp;",Таблица1[[#This Row],[Ссылка]])-FIND("=",Таблица1[[#This Row],[Ссылка]])-1)</f>
        <v>5876</v>
      </c>
      <c r="C1328" s="30">
        <f>1*MID(Таблица1[[#This Row],[Ссылка]],FIND("&amp;",Таблица1[[#This Row],[Ссылка]])+11,LEN(Таблица1[[#This Row],[Ссылка]])-FIND("&amp;",Таблица1[[#This Row],[Ссылка]])+10)</f>
        <v>40</v>
      </c>
      <c r="D1328" s="52" t="s">
        <v>789</v>
      </c>
      <c r="E1328" s="63" t="s">
        <v>790</v>
      </c>
      <c r="F1328" s="23"/>
      <c r="G1328" s="73" t="s">
        <v>216</v>
      </c>
      <c r="H1328" s="21" t="s">
        <v>725</v>
      </c>
      <c r="I1328" s="39" t="s">
        <v>471</v>
      </c>
      <c r="J1328" s="23" t="s">
        <v>471</v>
      </c>
      <c r="K132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Row],[Раздел]],G1327)),$D$12),CONCATENATE("[SPOILER=",Таблица1[[#This Row],[Раздел]],"]"),""),IF(EXACT(Таблица1[[#This Row],[Подраздел]],H1327),"",CONCATENATE(IF(ISBLANK(Таблица1[[#This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Row],[Подраздел]],H1329),"",CONCATENATE("[/LIST]",IF(ISBLANK(Таблица1[[#This Row],[Подраздел]]),"","[/SPOILER]"),IF(AND(NOT(EXACT(Таблица1[[#This Row],[Раздел]],G1329)),$D$12),"[/SPOILER]",)))))</f>
        <v/>
      </c>
      <c r="L1328" s="33">
        <f>LEN(Таблица1[[#This Row],[Код]])</f>
        <v>0</v>
      </c>
    </row>
    <row r="1329" spans="1:12" hidden="1" x14ac:dyDescent="0.25">
      <c r="A1329" s="73" t="str">
        <f>IF(OR(AND(Таблица1[[#This Row],[ID сообщения]]=B1328,Таблица1[[#This Row],[№ в теме]]=C1328),AND(NOT(Таблица1[[#This Row],[ID сообщения]]=B1328),NOT(Таблица1[[#This Row],[№ в теме]]=C1328))),"",FALSE)</f>
        <v/>
      </c>
      <c r="B1329" s="33">
        <f>1*MID(Таблица1[[#This Row],[Ссылка]],FIND("=",Таблица1[[#This Row],[Ссылка]])+1,FIND("&amp;",Таблица1[[#This Row],[Ссылка]])-FIND("=",Таблица1[[#This Row],[Ссылка]])-1)</f>
        <v>225857</v>
      </c>
      <c r="C1329" s="33">
        <f>1*MID(Таблица1[[#This Row],[Ссылка]],FIND("&amp;",Таблица1[[#This Row],[Ссылка]])+11,LEN(Таблица1[[#This Row],[Ссылка]])-FIND("&amp;",Таблица1[[#This Row],[Ссылка]])+10)</f>
        <v>587</v>
      </c>
      <c r="D1329" s="53" t="s">
        <v>228</v>
      </c>
      <c r="E1329" s="63" t="s">
        <v>229</v>
      </c>
      <c r="F1329" s="23"/>
      <c r="G1329" s="38" t="s">
        <v>217</v>
      </c>
      <c r="H1329" s="63" t="s">
        <v>737</v>
      </c>
      <c r="I1329" s="23" t="s">
        <v>471</v>
      </c>
      <c r="J1329" s="23" t="s">
        <v>1065</v>
      </c>
      <c r="K132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Row],[Раздел]],G1328)),$D$12),CONCATENATE("[SPOILER=",Таблица1[[#This Row],[Раздел]],"]"),""),IF(EXACT(Таблица1[[#This Row],[Подраздел]],H1328),"",CONCATENATE(IF(ISBLANK(Таблица1[[#This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Row],[Подраздел]],H1330),"",CONCATENATE("[/LIST]",IF(ISBLANK(Таблица1[[#This Row],[Подраздел]]),"","[/SPOILER]"),IF(AND(NOT(EXACT(Таблица1[[#This Row],[Раздел]],G1330)),$D$12),"[/SPOILER]",)))))</f>
        <v/>
      </c>
      <c r="L1329" s="33">
        <f>LEN(Таблица1[[#This Row],[Код]])</f>
        <v>0</v>
      </c>
    </row>
    <row r="1330" spans="1:12" hidden="1" x14ac:dyDescent="0.25">
      <c r="A1330" s="18" t="str">
        <f>IF(OR(AND(Таблица1[[#This Row],[ID сообщения]]=B1329,Таблица1[[#This Row],[№ в теме]]=C1329),AND(NOT(Таблица1[[#This Row],[ID сообщения]]=B1329),NOT(Таблица1[[#This Row],[№ в теме]]=C1329))),"",FALSE)</f>
        <v/>
      </c>
      <c r="B1330" s="30">
        <f>1*MID(Таблица1[[#This Row],[Ссылка]],FIND("=",Таблица1[[#This Row],[Ссылка]])+1,FIND("&amp;",Таблица1[[#This Row],[Ссылка]])-FIND("=",Таблица1[[#This Row],[Ссылка]])-1)</f>
        <v>1804</v>
      </c>
      <c r="C1330" s="30">
        <f>1*MID(Таблица1[[#This Row],[Ссылка]],FIND("&amp;",Таблица1[[#This Row],[Ссылка]])+11,LEN(Таблица1[[#This Row],[Ссылка]])-FIND("&amp;",Таблица1[[#This Row],[Ссылка]])+10)</f>
        <v>12</v>
      </c>
      <c r="D1330" s="52" t="s">
        <v>762</v>
      </c>
      <c r="E1330" s="63" t="s">
        <v>763</v>
      </c>
      <c r="F1330" s="23"/>
      <c r="G1330" s="63" t="s">
        <v>217</v>
      </c>
      <c r="H1330" s="63" t="s">
        <v>51</v>
      </c>
      <c r="I1330" s="23" t="s">
        <v>471</v>
      </c>
      <c r="J1330" s="23" t="s">
        <v>471</v>
      </c>
      <c r="K133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Row],[Раздел]],G1329)),$D$12),CONCATENATE("[SPOILER=",Таблица1[[#This Row],[Раздел]],"]"),""),IF(EXACT(Таблица1[[#This Row],[Подраздел]],H1329),"",CONCATENATE(IF(ISBLANK(Таблица1[[#This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Row],[Подраздел]],H1331),"",CONCATENATE("[/LIST]",IF(ISBLANK(Таблица1[[#This Row],[Подраздел]]),"","[/SPOILER]"),IF(AND(NOT(EXACT(Таблица1[[#This Row],[Раздел]],G1331)),$D$12),"[/SPOILER]",)))))</f>
        <v/>
      </c>
      <c r="L1330" s="33">
        <f>LEN(Таблица1[[#This Row],[Код]])</f>
        <v>0</v>
      </c>
    </row>
    <row r="1331" spans="1:12" hidden="1" x14ac:dyDescent="0.25">
      <c r="A1331" s="18" t="str">
        <f>IF(OR(AND(Таблица1[[#This Row],[ID сообщения]]=B1330,Таблица1[[#This Row],[№ в теме]]=C1330),AND(NOT(Таблица1[[#This Row],[ID сообщения]]=B1330),NOT(Таблица1[[#This Row],[№ в теме]]=C1330))),"",FALSE)</f>
        <v/>
      </c>
      <c r="B1331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31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31" s="52" t="s">
        <v>755</v>
      </c>
      <c r="E1331" s="63" t="s">
        <v>756</v>
      </c>
      <c r="F1331" s="23"/>
      <c r="G1331" s="63" t="s">
        <v>217</v>
      </c>
      <c r="H1331" s="63" t="s">
        <v>51</v>
      </c>
      <c r="I1331" s="23" t="s">
        <v>471</v>
      </c>
      <c r="J1331" s="23" t="s">
        <v>471</v>
      </c>
      <c r="K133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Row],[Раздел]],G1330)),$D$12),CONCATENATE("[SPOILER=",Таблица1[[#This Row],[Раздел]],"]"),""),IF(EXACT(Таблица1[[#This Row],[Подраздел]],H1330),"",CONCATENATE(IF(ISBLANK(Таблица1[[#This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Row],[Подраздел]],H1332),"",CONCATENATE("[/LIST]",IF(ISBLANK(Таблица1[[#This Row],[Подраздел]]),"","[/SPOILER]"),IF(AND(NOT(EXACT(Таблица1[[#This Row],[Раздел]],G1332)),$D$12),"[/SPOILER]",)))))</f>
        <v/>
      </c>
      <c r="L1331" s="33">
        <f>LEN(Таблица1[[#This Row],[Код]])</f>
        <v>0</v>
      </c>
    </row>
    <row r="1332" spans="1:12" hidden="1" x14ac:dyDescent="0.25">
      <c r="A1332" s="18" t="str">
        <f>IF(OR(AND(Таблица1[[#This Row],[ID сообщения]]=B1331,Таблица1[[#This Row],[№ в теме]]=C1331),AND(NOT(Таблица1[[#This Row],[ID сообщения]]=B1331),NOT(Таблица1[[#This Row],[№ в теме]]=C1331))),"",FALSE)</f>
        <v/>
      </c>
      <c r="B1332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32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32" s="52" t="s">
        <v>755</v>
      </c>
      <c r="E1332" s="63" t="s">
        <v>759</v>
      </c>
      <c r="F1332" s="23"/>
      <c r="G1332" s="63" t="s">
        <v>217</v>
      </c>
      <c r="H1332" s="73"/>
      <c r="I1332" s="23" t="s">
        <v>471</v>
      </c>
      <c r="J1332" s="23" t="s">
        <v>471</v>
      </c>
      <c r="K133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Row],[Раздел]],G1331)),$D$12),CONCATENATE("[SPOILER=",Таблица1[[#This Row],[Раздел]],"]"),""),IF(EXACT(Таблица1[[#This Row],[Подраздел]],H1331),"",CONCATENATE(IF(ISBLANK(Таблица1[[#This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Row],[Подраздел]],H1333),"",CONCATENATE("[/LIST]",IF(ISBLANK(Таблица1[[#This Row],[Подраздел]]),"","[/SPOILER]"),IF(AND(NOT(EXACT(Таблица1[[#This Row],[Раздел]],G1333)),$D$12),"[/SPOILER]",)))))</f>
        <v/>
      </c>
      <c r="L1332" s="33">
        <f>LEN(Таблица1[[#This Row],[Код]])</f>
        <v>0</v>
      </c>
    </row>
    <row r="1333" spans="1:12" hidden="1" x14ac:dyDescent="0.25">
      <c r="A1333" s="18" t="str">
        <f>IF(OR(AND(Таблица1[[#This Row],[ID сообщения]]=B1332,Таблица1[[#This Row],[№ в теме]]=C1332),AND(NOT(Таблица1[[#This Row],[ID сообщения]]=B1332),NOT(Таблица1[[#This Row],[№ в теме]]=C1332))),"",FALSE)</f>
        <v/>
      </c>
      <c r="B1333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33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33" s="52" t="s">
        <v>755</v>
      </c>
      <c r="E1333" s="73" t="s">
        <v>760</v>
      </c>
      <c r="F1333" s="23"/>
      <c r="G1333" s="73" t="s">
        <v>217</v>
      </c>
      <c r="H1333" s="21"/>
      <c r="I1333" s="23" t="s">
        <v>471</v>
      </c>
      <c r="J1333" s="23" t="s">
        <v>471</v>
      </c>
      <c r="K133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Row],[Раздел]],G1332)),$D$12),CONCATENATE("[SPOILER=",Таблица1[[#This Row],[Раздел]],"]"),""),IF(EXACT(Таблица1[[#This Row],[Подраздел]],H1332),"",CONCATENATE(IF(ISBLANK(Таблица1[[#This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Row],[Подраздел]],H1334),"",CONCATENATE("[/LIST]",IF(ISBLANK(Таблица1[[#This Row],[Подраздел]]),"","[/SPOILER]"),IF(AND(NOT(EXACT(Таблица1[[#This Row],[Раздел]],G1334)),$D$12),"[/SPOILER]",)))))</f>
        <v/>
      </c>
      <c r="L1333" s="33">
        <f>LEN(Таблица1[[#This Row],[Код]])</f>
        <v>0</v>
      </c>
    </row>
    <row r="1334" spans="1:12" hidden="1" x14ac:dyDescent="0.25">
      <c r="A1334" s="18" t="str">
        <f>IF(OR(AND(Таблица1[[#This Row],[ID сообщения]]=B1323,Таблица1[[#This Row],[№ в теме]]=C1323),AND(NOT(Таблица1[[#This Row],[ID сообщения]]=B1323),NOT(Таблица1[[#This Row],[№ в теме]]=C1323))),"",FALSE)</f>
        <v/>
      </c>
      <c r="B1334" s="30">
        <f>1*MID(Таблица1[[#This Row],[Ссылка]],FIND("=",Таблица1[[#This Row],[Ссылка]])+1,FIND("&amp;",Таблица1[[#This Row],[Ссылка]])-FIND("=",Таблица1[[#This Row],[Ссылка]])-1)</f>
        <v>138030</v>
      </c>
      <c r="C1334" s="30">
        <f>1*MID(Таблица1[[#This Row],[Ссылка]],FIND("&amp;",Таблица1[[#This Row],[Ссылка]])+11,LEN(Таблица1[[#This Row],[Ссылка]])-FIND("&amp;",Таблица1[[#This Row],[Ссылка]])+10)</f>
        <v>380</v>
      </c>
      <c r="D1334" s="52" t="s">
        <v>965</v>
      </c>
      <c r="E1334" s="48" t="s">
        <v>966</v>
      </c>
      <c r="F1334" s="65"/>
      <c r="G1334" s="33" t="s">
        <v>218</v>
      </c>
      <c r="H1334" s="33" t="s">
        <v>55</v>
      </c>
      <c r="I1334" s="46" t="s">
        <v>471</v>
      </c>
      <c r="J1334" s="23" t="s">
        <v>1065</v>
      </c>
      <c r="K133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Row],[Раздел]],G1333)),$D$12),CONCATENATE("[SPOILER=",Таблица1[[#This Row],[Раздел]],"]"),""),IF(EXACT(Таблица1[[#This Row],[Подраздел]],H1333),"",CONCATENATE(IF(ISBLANK(Таблица1[[#This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Row],[Подраздел]],H1335),"",CONCATENATE("[/LIST]",IF(ISBLANK(Таблица1[[#This Row],[Подраздел]]),"","[/SPOILER]"),IF(AND(NOT(EXACT(Таблица1[[#This Row],[Раздел]],G1335)),$D$12),"[/SPOILER]",)))))</f>
        <v/>
      </c>
      <c r="L1334" s="33">
        <f>LEN(Таблица1[[#This Row],[Код]])</f>
        <v>0</v>
      </c>
    </row>
    <row r="1335" spans="1:12" hidden="1" x14ac:dyDescent="0.25">
      <c r="A1335" s="73" t="str">
        <f>IF(OR(AND(Таблица1[[#This Row],[ID сообщения]]=B1334,Таблица1[[#This Row],[№ в теме]]=C1334),AND(NOT(Таблица1[[#This Row],[ID сообщения]]=B1334),NOT(Таблица1[[#This Row],[№ в теме]]=C1334))),"",FALSE)</f>
        <v/>
      </c>
      <c r="B1335" s="33">
        <f>1*MID(Таблица1[[#This Row],[Ссылка]],FIND("=",Таблица1[[#This Row],[Ссылка]])+1,FIND("&amp;",Таблица1[[#This Row],[Ссылка]])-FIND("=",Таблица1[[#This Row],[Ссылка]])-1)</f>
        <v>234253</v>
      </c>
      <c r="C1335" s="33">
        <f>1*MID(Таблица1[[#This Row],[Ссылка]],FIND("&amp;",Таблица1[[#This Row],[Ссылка]])+11,LEN(Таблица1[[#This Row],[Ссылка]])-FIND("&amp;",Таблица1[[#This Row],[Ссылка]])+10)</f>
        <v>597</v>
      </c>
      <c r="D1335" s="53" t="s">
        <v>240</v>
      </c>
      <c r="E1335" s="63" t="s">
        <v>239</v>
      </c>
      <c r="F1335" s="23"/>
      <c r="G1335" s="38" t="s">
        <v>218</v>
      </c>
      <c r="H1335" s="63" t="s">
        <v>79</v>
      </c>
      <c r="I1335" s="23" t="s">
        <v>471</v>
      </c>
      <c r="J1335" s="23" t="s">
        <v>1065</v>
      </c>
      <c r="K133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Row],[Раздел]],G1334)),$D$12),CONCATENATE("[SPOILER=",Таблица1[[#This Row],[Раздел]],"]"),""),IF(EXACT(Таблица1[[#This Row],[Подраздел]],H1334),"",CONCATENATE(IF(ISBLANK(Таблица1[[#This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Row],[Подраздел]],H1336),"",CONCATENATE("[/LIST]",IF(ISBLANK(Таблица1[[#This Row],[Подраздел]]),"","[/SPOILER]"),IF(AND(NOT(EXACT(Таблица1[[#This Row],[Раздел]],G1336)),$D$12),"[/SPOILER]",)))))</f>
        <v/>
      </c>
      <c r="L1335" s="33">
        <f>LEN(Таблица1[[#This Row],[Код]])</f>
        <v>0</v>
      </c>
    </row>
    <row r="1336" spans="1:12" hidden="1" x14ac:dyDescent="0.25">
      <c r="A1336" s="18" t="str">
        <f>IF(OR(AND(Таблица1[[#This Row],[ID сообщения]]=B1335,Таблица1[[#This Row],[№ в теме]]=C1335),AND(NOT(Таблица1[[#This Row],[ID сообщения]]=B1335),NOT(Таблица1[[#This Row],[№ в теме]]=C1335))),"",FALSE)</f>
        <v/>
      </c>
      <c r="B1336" s="30">
        <f>1*MID(Таблица1[[#This Row],[Ссылка]],FIND("=",Таблица1[[#This Row],[Ссылка]])+1,FIND("&amp;",Таблица1[[#This Row],[Ссылка]])-FIND("=",Таблица1[[#This Row],[Ссылка]])-1)</f>
        <v>1697</v>
      </c>
      <c r="C1336" s="30">
        <f>1*MID(Таблица1[[#This Row],[Ссылка]],FIND("&amp;",Таблица1[[#This Row],[Ссылка]])+11,LEN(Таблица1[[#This Row],[Ссылка]])-FIND("&amp;",Таблица1[[#This Row],[Ссылка]])+10)</f>
        <v>11</v>
      </c>
      <c r="D1336" s="52" t="s">
        <v>928</v>
      </c>
      <c r="E1336" s="63" t="s">
        <v>761</v>
      </c>
      <c r="F1336" s="23"/>
      <c r="G1336" s="73" t="s">
        <v>218</v>
      </c>
      <c r="H1336" s="63" t="s">
        <v>79</v>
      </c>
      <c r="I1336" s="23" t="s">
        <v>471</v>
      </c>
      <c r="J1336" s="23" t="s">
        <v>471</v>
      </c>
      <c r="K133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Row],[Раздел]],G1335)),$D$12),CONCATENATE("[SPOILER=",Таблица1[[#This Row],[Раздел]],"]"),""),IF(EXACT(Таблица1[[#This Row],[Подраздел]],H1335),"",CONCATENATE(IF(ISBLANK(Таблица1[[#This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Row],[Подраздел]],H1337),"",CONCATENATE("[/LIST]",IF(ISBLANK(Таблица1[[#This Row],[Подраздел]]),"","[/SPOILER]"),IF(AND(NOT(EXACT(Таблица1[[#This Row],[Раздел]],G1337)),$D$12),"[/SPOILER]",)))))</f>
        <v/>
      </c>
      <c r="L1336" s="33">
        <f>LEN(Таблица1[[#This Row],[Код]])</f>
        <v>0</v>
      </c>
    </row>
    <row r="1337" spans="1:12" hidden="1" x14ac:dyDescent="0.25">
      <c r="A1337" s="73" t="str">
        <f>IF(OR(AND(Таблица1[[#This Row],[ID сообщения]]=B1336,Таблица1[[#This Row],[№ в теме]]=C1336),AND(NOT(Таблица1[[#This Row],[ID сообщения]]=B1336),NOT(Таблица1[[#This Row],[№ в теме]]=C1336))),"",FALSE)</f>
        <v/>
      </c>
      <c r="B1337" s="33">
        <f>1*MID(Таблица1[[#This Row],[Ссылка]],FIND("=",Таблица1[[#This Row],[Ссылка]])+1,FIND("&amp;",Таблица1[[#This Row],[Ссылка]])-FIND("=",Таблица1[[#This Row],[Ссылка]])-1)</f>
        <v>769</v>
      </c>
      <c r="C1337" s="33">
        <f>1*MID(Таблица1[[#This Row],[Ссылка]],FIND("&amp;",Таблица1[[#This Row],[Ссылка]])+11,LEN(Таблица1[[#This Row],[Ссылка]])-FIND("&amp;",Таблица1[[#This Row],[Ссылка]])+10)</f>
        <v>4</v>
      </c>
      <c r="D1337" s="53" t="s">
        <v>745</v>
      </c>
      <c r="E1337" s="73" t="s">
        <v>746</v>
      </c>
      <c r="F1337" s="23"/>
      <c r="G1337" s="38" t="s">
        <v>218</v>
      </c>
      <c r="H1337" s="73" t="s">
        <v>79</v>
      </c>
      <c r="I1337" s="23" t="s">
        <v>471</v>
      </c>
      <c r="J1337" s="23" t="s">
        <v>1065</v>
      </c>
      <c r="K133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Row],[Раздел]],G1336)),$D$12),CONCATENATE("[SPOILER=",Таблица1[[#This Row],[Раздел]],"]"),""),IF(EXACT(Таблица1[[#This Row],[Подраздел]],H1336),"",CONCATENATE(IF(ISBLANK(Таблица1[[#This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Row],[Подраздел]],H1338),"",CONCATENATE("[/LIST]",IF(ISBLANK(Таблица1[[#This Row],[Подраздел]]),"","[/SPOILER]"),IF(AND(NOT(EXACT(Таблица1[[#This Row],[Раздел]],G1338)),$D$12),"[/SPOILER]",)))))</f>
        <v/>
      </c>
      <c r="L1337" s="33">
        <f>LEN(Таблица1[[#This Row],[Код]])</f>
        <v>0</v>
      </c>
    </row>
    <row r="1338" spans="1:12" hidden="1" x14ac:dyDescent="0.25">
      <c r="A1338" s="25" t="str">
        <f>IF(OR(AND(Таблица1[[#This Row],[ID сообщения]]=B1337,Таблица1[[#This Row],[№ в теме]]=C1337),AND(NOT(Таблица1[[#This Row],[ID сообщения]]=B1337),NOT(Таблица1[[#This Row],[№ в теме]]=C1337))),"",FALSE)</f>
        <v/>
      </c>
      <c r="B1338" s="32">
        <f>1*MID(Таблица1[[#This Row],[Ссылка]],FIND("=",Таблица1[[#This Row],[Ссылка]])+1,FIND("&amp;",Таблица1[[#This Row],[Ссылка]])-FIND("=",Таблица1[[#This Row],[Ссылка]])-1)</f>
        <v>134027</v>
      </c>
      <c r="C1338" s="32">
        <f>1*MID(Таблица1[[#This Row],[Ссылка]],FIND("&amp;",Таблица1[[#This Row],[Ссылка]])+11,LEN(Таблица1[[#This Row],[Ссылка]])-FIND("&amp;",Таблица1[[#This Row],[Ссылка]])+10)</f>
        <v>368</v>
      </c>
      <c r="D1338" s="54" t="s">
        <v>902</v>
      </c>
      <c r="E1338" s="31" t="s">
        <v>1983</v>
      </c>
      <c r="F1338" s="27" t="s">
        <v>1093</v>
      </c>
      <c r="G1338" s="26" t="s">
        <v>218</v>
      </c>
      <c r="H1338" s="26" t="s">
        <v>57</v>
      </c>
      <c r="I1338" s="27" t="s">
        <v>471</v>
      </c>
      <c r="J1338" s="23" t="s">
        <v>1065</v>
      </c>
      <c r="K133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Row],[Раздел]],G1337)),$D$12),CONCATENATE("[SPOILER=",Таблица1[[#This Row],[Раздел]],"]"),""),IF(EXACT(Таблица1[[#This Row],[Подраздел]],H1337),"",CONCATENATE(IF(ISBLANK(Таблица1[[#This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Row],[Подраздел]],H1339),"",CONCATENATE("[/LIST]",IF(ISBLANK(Таблица1[[#This Row],[Подраздел]]),"","[/SPOILER]"),IF(AND(NOT(EXACT(Таблица1[[#This Row],[Раздел]],G1339)),$D$12),"[/SPOILER]",)))))</f>
        <v/>
      </c>
      <c r="L1338" s="33">
        <f>LEN(Таблица1[[#This Row],[Код]])</f>
        <v>0</v>
      </c>
    </row>
    <row r="1339" spans="1:12" hidden="1" x14ac:dyDescent="0.25">
      <c r="A1339" s="18" t="str">
        <f>IF(OR(AND(Таблица1[[#This Row],[ID сообщения]]=B1338,Таблица1[[#This Row],[№ в теме]]=C1338),AND(NOT(Таблица1[[#This Row],[ID сообщения]]=B1338),NOT(Таблица1[[#This Row],[№ в теме]]=C1338))),"",FALSE)</f>
        <v/>
      </c>
      <c r="B1339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39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39" s="52" t="s">
        <v>755</v>
      </c>
      <c r="E1339" s="63" t="s">
        <v>1060</v>
      </c>
      <c r="F1339" s="23"/>
      <c r="G1339" s="73" t="s">
        <v>218</v>
      </c>
      <c r="H1339" s="63" t="s">
        <v>53</v>
      </c>
      <c r="I1339" s="23" t="s">
        <v>471</v>
      </c>
      <c r="J1339" s="23" t="s">
        <v>471</v>
      </c>
      <c r="K133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Row],[Раздел]],G1338)),$D$12),CONCATENATE("[SPOILER=",Таблица1[[#This Row],[Раздел]],"]"),""),IF(EXACT(Таблица1[[#This Row],[Подраздел]],H1338),"",CONCATENATE(IF(ISBLANK(Таблица1[[#This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Row],[Подраздел]],H1340),"",CONCATENATE("[/LIST]",IF(ISBLANK(Таблица1[[#This Row],[Подраздел]]),"","[/SPOILER]"),IF(AND(NOT(EXACT(Таблица1[[#This Row],[Раздел]],G1340)),$D$12),"[/SPOILER]",)))))</f>
        <v/>
      </c>
      <c r="L1339" s="33">
        <f>LEN(Таблица1[[#This Row],[Код]])</f>
        <v>0</v>
      </c>
    </row>
    <row r="1340" spans="1:12" hidden="1" x14ac:dyDescent="0.25">
      <c r="A1340" s="73" t="str">
        <f>IF(OR(AND(Таблица1[[#This Row],[ID сообщения]]=B1339,Таблица1[[#This Row],[№ в теме]]=C1339),AND(NOT(Таблица1[[#This Row],[ID сообщения]]=B1339),NOT(Таблица1[[#This Row],[№ в теме]]=C1339))),"",FALSE)</f>
        <v/>
      </c>
      <c r="B1340" s="33">
        <f>1*MID(Таблица1[[#This Row],[Ссылка]],FIND("=",Таблица1[[#This Row],[Ссылка]])+1,FIND("&amp;",Таблица1[[#This Row],[Ссылка]])-FIND("=",Таблица1[[#This Row],[Ссылка]])-1)</f>
        <v>769</v>
      </c>
      <c r="C1340" s="33">
        <f>1*MID(Таблица1[[#This Row],[Ссылка]],FIND("&amp;",Таблица1[[#This Row],[Ссылка]])+11,LEN(Таблица1[[#This Row],[Ссылка]])-FIND("&amp;",Таблица1[[#This Row],[Ссылка]])+10)</f>
        <v>4</v>
      </c>
      <c r="D1340" s="53" t="s">
        <v>745</v>
      </c>
      <c r="E1340" s="63" t="s">
        <v>746</v>
      </c>
      <c r="F1340" s="23"/>
      <c r="G1340" s="38" t="s">
        <v>218</v>
      </c>
      <c r="H1340" s="63" t="s">
        <v>53</v>
      </c>
      <c r="I1340" s="23" t="s">
        <v>471</v>
      </c>
      <c r="J1340" s="23" t="s">
        <v>1065</v>
      </c>
      <c r="K134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Row],[Раздел]],G1339)),$D$12),CONCATENATE("[SPOILER=",Таблица1[[#This Row],[Раздел]],"]"),""),IF(EXACT(Таблица1[[#This Row],[Подраздел]],H1339),"",CONCATENATE(IF(ISBLANK(Таблица1[[#This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Row],[Подраздел]],H1341),"",CONCATENATE("[/LIST]",IF(ISBLANK(Таблица1[[#This Row],[Подраздел]]),"","[/SPOILER]"),IF(AND(NOT(EXACT(Таблица1[[#This Row],[Раздел]],G1341)),$D$12),"[/SPOILER]",)))))</f>
        <v/>
      </c>
      <c r="L1340" s="33">
        <f>LEN(Таблица1[[#This Row],[Код]])</f>
        <v>0</v>
      </c>
    </row>
    <row r="1341" spans="1:12" hidden="1" x14ac:dyDescent="0.25">
      <c r="A1341" s="18" t="str">
        <f>IF(OR(AND(Таблица1[[#This Row],[ID сообщения]]=B1340,Таблица1[[#This Row],[№ в теме]]=C1340),AND(NOT(Таблица1[[#This Row],[ID сообщения]]=B1340),NOT(Таблица1[[#This Row],[№ в теме]]=C1340))),"",FALSE)</f>
        <v/>
      </c>
      <c r="B1341" s="30">
        <f>1*MID(Таблица1[[#This Row],[Ссылка]],FIND("=",Таблица1[[#This Row],[Ссылка]])+1,FIND("&amp;",Таблица1[[#This Row],[Ссылка]])-FIND("=",Таблица1[[#This Row],[Ссылка]])-1)</f>
        <v>3286</v>
      </c>
      <c r="C1341" s="30">
        <f>1*MID(Таблица1[[#This Row],[Ссылка]],FIND("&amp;",Таблица1[[#This Row],[Ссылка]])+11,LEN(Таблица1[[#This Row],[Ссылка]])-FIND("&amp;",Таблица1[[#This Row],[Ссылка]])+10)</f>
        <v>15</v>
      </c>
      <c r="D1341" s="52" t="s">
        <v>930</v>
      </c>
      <c r="E1341" s="63" t="s">
        <v>766</v>
      </c>
      <c r="F1341" s="23"/>
      <c r="G1341" s="63" t="s">
        <v>218</v>
      </c>
      <c r="H1341" s="63" t="s">
        <v>54</v>
      </c>
      <c r="I1341" s="23" t="s">
        <v>471</v>
      </c>
      <c r="J1341" s="23" t="s">
        <v>471</v>
      </c>
      <c r="K134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Row],[Раздел]],G1340)),$D$12),CONCATENATE("[SPOILER=",Таблица1[[#This Row],[Раздел]],"]"),""),IF(EXACT(Таблица1[[#This Row],[Подраздел]],H1340),"",CONCATENATE(IF(ISBLANK(Таблица1[[#This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Row],[Подраздел]],H1342),"",CONCATENATE("[/LIST]",IF(ISBLANK(Таблица1[[#This Row],[Подраздел]]),"","[/SPOILER]"),IF(AND(NOT(EXACT(Таблица1[[#This Row],[Раздел]],G1342)),$D$12),"[/SPOILER]",)))))</f>
        <v/>
      </c>
      <c r="L1341" s="33">
        <f>LEN(Таблица1[[#This Row],[Код]])</f>
        <v>0</v>
      </c>
    </row>
    <row r="1342" spans="1:12" hidden="1" x14ac:dyDescent="0.25">
      <c r="A1342" s="18" t="str">
        <f>IF(OR(AND(Таблица1[[#This Row],[ID сообщения]]=B1341,Таблица1[[#This Row],[№ в теме]]=C1341),AND(NOT(Таблица1[[#This Row],[ID сообщения]]=B1341),NOT(Таблица1[[#This Row],[№ в теме]]=C1341))),"",FALSE)</f>
        <v/>
      </c>
      <c r="B1342" s="30">
        <f>1*MID(Таблица1[[#This Row],[Ссылка]],FIND("=",Таблица1[[#This Row],[Ссылка]])+1,FIND("&amp;",Таблица1[[#This Row],[Ссылка]])-FIND("=",Таблица1[[#This Row],[Ссылка]])-1)</f>
        <v>89023</v>
      </c>
      <c r="C1342" s="30">
        <f>1*MID(Таблица1[[#This Row],[Ссылка]],FIND("&amp;",Таблица1[[#This Row],[Ссылка]])+11,LEN(Таблица1[[#This Row],[Ссылка]])-FIND("&amp;",Таблица1[[#This Row],[Ссылка]])+10)</f>
        <v>291</v>
      </c>
      <c r="D1342" s="52" t="s">
        <v>430</v>
      </c>
      <c r="E1342" s="63" t="s">
        <v>1061</v>
      </c>
      <c r="F1342" s="23"/>
      <c r="G1342" s="63" t="s">
        <v>91</v>
      </c>
      <c r="H1342" s="63" t="s">
        <v>61</v>
      </c>
      <c r="I1342" s="23" t="s">
        <v>471</v>
      </c>
      <c r="J1342" s="23" t="s">
        <v>471</v>
      </c>
      <c r="K134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Row],[Раздел]],G1341)),$D$12),CONCATENATE("[SPOILER=",Таблица1[[#This Row],[Раздел]],"]"),""),IF(EXACT(Таблица1[[#This Row],[Подраздел]],H1341),"",CONCATENATE(IF(ISBLANK(Таблица1[[#This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Row],[Подраздел]],H1343),"",CONCATENATE("[/LIST]",IF(ISBLANK(Таблица1[[#This Row],[Подраздел]]),"","[/SPOILER]"),IF(AND(NOT(EXACT(Таблица1[[#This Row],[Раздел]],G1343)),$D$12),"[/SPOILER]",)))))</f>
        <v/>
      </c>
      <c r="L1342" s="33">
        <f>LEN(Таблица1[[#This Row],[Код]])</f>
        <v>0</v>
      </c>
    </row>
    <row r="1343" spans="1:12" hidden="1" x14ac:dyDescent="0.25">
      <c r="A1343" s="18" t="str">
        <f>IF(OR(AND(Таблица1[[#This Row],[ID сообщения]]=B1342,Таблица1[[#This Row],[№ в теме]]=C1342),AND(NOT(Таблица1[[#This Row],[ID сообщения]]=B1342),NOT(Таблица1[[#This Row],[№ в теме]]=C1342))),"",FALSE)</f>
        <v/>
      </c>
      <c r="B1343" s="30">
        <f>1*MID(Таблица1[[#This Row],[Ссылка]],FIND("=",Таблица1[[#This Row],[Ссылка]])+1,FIND("&amp;",Таблица1[[#This Row],[Ссылка]])-FIND("=",Таблица1[[#This Row],[Ссылка]])-1)</f>
        <v>89023</v>
      </c>
      <c r="C1343" s="30">
        <f>1*MID(Таблица1[[#This Row],[Ссылка]],FIND("&amp;",Таблица1[[#This Row],[Ссылка]])+11,LEN(Таблица1[[#This Row],[Ссылка]])-FIND("&amp;",Таблица1[[#This Row],[Ссылка]])+10)</f>
        <v>291</v>
      </c>
      <c r="D1343" s="52" t="s">
        <v>430</v>
      </c>
      <c r="E1343" s="73" t="s">
        <v>432</v>
      </c>
      <c r="F1343" s="23"/>
      <c r="G1343" s="73" t="s">
        <v>91</v>
      </c>
      <c r="H1343" s="73" t="s">
        <v>61</v>
      </c>
      <c r="I1343" s="23" t="s">
        <v>471</v>
      </c>
      <c r="J1343" s="23" t="s">
        <v>471</v>
      </c>
      <c r="K134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Row],[Раздел]],G1342)),$D$12),CONCATENATE("[SPOILER=",Таблица1[[#This Row],[Раздел]],"]"),""),IF(EXACT(Таблица1[[#This Row],[Подраздел]],H1342),"",CONCATENATE(IF(ISBLANK(Таблица1[[#This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Row],[Подраздел]],H1344),"",CONCATENATE("[/LIST]",IF(ISBLANK(Таблица1[[#This Row],[Подраздел]]),"","[/SPOILER]"),IF(AND(NOT(EXACT(Таблица1[[#This Row],[Раздел]],G1344)),$D$12),"[/SPOILER]",)))))</f>
        <v/>
      </c>
      <c r="L1343" s="33">
        <f>LEN(Таблица1[[#This Row],[Код]])</f>
        <v>0</v>
      </c>
    </row>
    <row r="1344" spans="1:12" hidden="1" x14ac:dyDescent="0.25">
      <c r="A1344" s="18" t="str">
        <f>IF(OR(AND(Таблица1[[#This Row],[ID сообщения]]=B1341,Таблица1[[#This Row],[№ в теме]]=C1341),AND(NOT(Таблица1[[#This Row],[ID сообщения]]=B1341),NOT(Таблица1[[#This Row],[№ в теме]]=C1341))),"",FALSE)</f>
        <v/>
      </c>
      <c r="B1344" s="30">
        <f>1*MID(Таблица1[[#This Row],[Ссылка]],FIND("=",Таблица1[[#This Row],[Ссылка]])+1,FIND("&amp;",Таблица1[[#This Row],[Ссылка]])-FIND("=",Таблица1[[#This Row],[Ссылка]])-1)</f>
        <v>136594</v>
      </c>
      <c r="C1344" s="30">
        <f>1*MID(Таблица1[[#This Row],[Ссылка]],FIND("&amp;",Таблица1[[#This Row],[Ссылка]])+11,LEN(Таблица1[[#This Row],[Ссылка]])-FIND("&amp;",Таблица1[[#This Row],[Ссылка]])+10)</f>
        <v>373</v>
      </c>
      <c r="D1344" s="52" t="s">
        <v>957</v>
      </c>
      <c r="E1344" s="48" t="s">
        <v>958</v>
      </c>
      <c r="F1344" s="65"/>
      <c r="G1344" s="33" t="s">
        <v>89</v>
      </c>
      <c r="H1344" s="33" t="s">
        <v>63</v>
      </c>
      <c r="I1344" s="46" t="s">
        <v>471</v>
      </c>
      <c r="J1344" s="23" t="s">
        <v>1065</v>
      </c>
      <c r="K134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Row],[Раздел]],G1343)),$D$12),CONCATENATE("[SPOILER=",Таблица1[[#This Row],[Раздел]],"]"),""),IF(EXACT(Таблица1[[#This Row],[Подраздел]],H1343),"",CONCATENATE(IF(ISBLANK(Таблица1[[#This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Row],[Подраздел]],H1345),"",CONCATENATE("[/LIST]",IF(ISBLANK(Таблица1[[#This Row],[Подраздел]]),"","[/SPOILER]"),IF(AND(NOT(EXACT(Таблица1[[#This Row],[Раздел]],G1345)),$D$12),"[/SPOILER]",)))))</f>
        <v/>
      </c>
      <c r="L1344" s="33">
        <f>LEN(Таблица1[[#This Row],[Код]])</f>
        <v>0</v>
      </c>
    </row>
    <row r="1345" spans="1:12" hidden="1" x14ac:dyDescent="0.25">
      <c r="A1345" s="73" t="str">
        <f>IF(OR(AND(Таблица1[[#This Row],[ID сообщения]]=B1344,Таблица1[[#This Row],[№ в теме]]=C1344),AND(NOT(Таблица1[[#This Row],[ID сообщения]]=B1344),NOT(Таблица1[[#This Row],[№ в теме]]=C1344))),"",FALSE)</f>
        <v/>
      </c>
      <c r="B1345" s="33">
        <f>1*MID(Таблица1[[#This Row],[Ссылка]],FIND("=",Таблица1[[#This Row],[Ссылка]])+1,FIND("&amp;",Таблица1[[#This Row],[Ссылка]])-FIND("=",Таблица1[[#This Row],[Ссылка]])-1)</f>
        <v>278423</v>
      </c>
      <c r="C1345" s="33">
        <f>1*MID(Таблица1[[#This Row],[Ссылка]],FIND("&amp;",Таблица1[[#This Row],[Ссылка]])+11,LEN(Таблица1[[#This Row],[Ссылка]])-FIND("&amp;",Таблица1[[#This Row],[Ссылка]])+10)</f>
        <v>704</v>
      </c>
      <c r="D1345" s="53" t="s">
        <v>585</v>
      </c>
      <c r="E1345" s="63" t="s">
        <v>586</v>
      </c>
      <c r="F1345" s="23"/>
      <c r="G1345" s="63" t="s">
        <v>89</v>
      </c>
      <c r="H1345" s="21" t="s">
        <v>63</v>
      </c>
      <c r="I1345" s="23" t="s">
        <v>471</v>
      </c>
      <c r="J1345" s="23" t="s">
        <v>1065</v>
      </c>
      <c r="K134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Row],[Раздел]],G1344)),$D$12),CONCATENATE("[SPOILER=",Таблица1[[#This Row],[Раздел]],"]"),""),IF(EXACT(Таблица1[[#This Row],[Подраздел]],H1344),"",CONCATENATE(IF(ISBLANK(Таблица1[[#This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Row],[Подраздел]],H1346),"",CONCATENATE("[/LIST]",IF(ISBLANK(Таблица1[[#This Row],[Подраздел]]),"","[/SPOILER]"),IF(AND(NOT(EXACT(Таблица1[[#This Row],[Раздел]],G1346)),$D$12),"[/SPOILER]",)))))</f>
        <v/>
      </c>
      <c r="L1345" s="33">
        <f>LEN(Таблица1[[#This Row],[Код]])</f>
        <v>0</v>
      </c>
    </row>
    <row r="1346" spans="1:12" hidden="1" x14ac:dyDescent="0.25">
      <c r="A1346" s="18" t="str">
        <f>IF(OR(AND(Таблица1[[#This Row],[ID сообщения]]=B1345,Таблица1[[#This Row],[№ в теме]]=C1345),AND(NOT(Таблица1[[#This Row],[ID сообщения]]=B1345),NOT(Таблица1[[#This Row],[№ в теме]]=C1345))),"",FALSE)</f>
        <v/>
      </c>
      <c r="B1346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46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46" s="52" t="s">
        <v>755</v>
      </c>
      <c r="E1346" s="63" t="s">
        <v>757</v>
      </c>
      <c r="F1346" s="23"/>
      <c r="G1346" s="63" t="s">
        <v>89</v>
      </c>
      <c r="H1346" s="63" t="s">
        <v>147</v>
      </c>
      <c r="I1346" s="23" t="s">
        <v>471</v>
      </c>
      <c r="J1346" s="23" t="s">
        <v>471</v>
      </c>
      <c r="K134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Row],[Раздел]],G1345)),$D$12),CONCATENATE("[SPOILER=",Таблица1[[#This Row],[Раздел]],"]"),""),IF(EXACT(Таблица1[[#This Row],[Подраздел]],H1345),"",CONCATENATE(IF(ISBLANK(Таблица1[[#This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Row],[Подраздел]],H1347),"",CONCATENATE("[/LIST]",IF(ISBLANK(Таблица1[[#This Row],[Подраздел]]),"","[/SPOILER]"),IF(AND(NOT(EXACT(Таблица1[[#This Row],[Раздел]],G1347)),$D$12),"[/SPOILER]",)))))</f>
        <v/>
      </c>
      <c r="L1346" s="33">
        <f>LEN(Таблица1[[#This Row],[Код]])</f>
        <v>0</v>
      </c>
    </row>
    <row r="1347" spans="1:12" hidden="1" x14ac:dyDescent="0.25">
      <c r="A1347" s="18" t="str">
        <f>IF(OR(AND(Таблица1[[#This Row],[ID сообщения]]=B1346,Таблица1[[#This Row],[№ в теме]]=C1346),AND(NOT(Таблица1[[#This Row],[ID сообщения]]=B1346),NOT(Таблица1[[#This Row],[№ в теме]]=C1346))),"",FALSE)</f>
        <v/>
      </c>
      <c r="B1347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47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47" s="52" t="s">
        <v>755</v>
      </c>
      <c r="E1347" s="73" t="s">
        <v>1062</v>
      </c>
      <c r="F1347" s="23"/>
      <c r="G1347" s="63" t="s">
        <v>89</v>
      </c>
      <c r="H1347" s="63" t="s">
        <v>147</v>
      </c>
      <c r="I1347" s="23" t="s">
        <v>471</v>
      </c>
      <c r="J1347" s="23" t="s">
        <v>471</v>
      </c>
      <c r="K134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Row],[Раздел]],G1346)),$D$12),CONCATENATE("[SPOILER=",Таблица1[[#This Row],[Раздел]],"]"),""),IF(EXACT(Таблица1[[#This Row],[Подраздел]],H1346),"",CONCATENATE(IF(ISBLANK(Таблица1[[#This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Row],[Подраздел]],H1348),"",CONCATENATE("[/LIST]",IF(ISBLANK(Таблица1[[#This Row],[Подраздел]]),"","[/SPOILER]"),IF(AND(NOT(EXACT(Таблица1[[#This Row],[Раздел]],G1348)),$D$12),"[/SPOILER]",)))))</f>
        <v/>
      </c>
      <c r="L1347" s="33">
        <f>LEN(Таблица1[[#This Row],[Код]])</f>
        <v>0</v>
      </c>
    </row>
    <row r="1348" spans="1:12" hidden="1" x14ac:dyDescent="0.25">
      <c r="A1348" s="73" t="str">
        <f>IF(OR(AND(Таблица1[[#This Row],[ID сообщения]]=B1347,Таблица1[[#This Row],[№ в теме]]=C1347),AND(NOT(Таблица1[[#This Row],[ID сообщения]]=B1347),NOT(Таблица1[[#This Row],[№ в теме]]=C1347))),"",FALSE)</f>
        <v/>
      </c>
      <c r="B1348" s="33">
        <f>1*MID(Таблица1[[#This Row],[Ссылка]],FIND("=",Таблица1[[#This Row],[Ссылка]])+1,FIND("&amp;",Таблица1[[#This Row],[Ссылка]])-FIND("=",Таблица1[[#This Row],[Ссылка]])-1)</f>
        <v>249842</v>
      </c>
      <c r="C1348" s="33">
        <f>1*MID(Таблица1[[#This Row],[Ссылка]],FIND("&amp;",Таблица1[[#This Row],[Ссылка]])+11,LEN(Таблица1[[#This Row],[Ссылка]])-FIND("&amp;",Таблица1[[#This Row],[Ссылка]])+10)</f>
        <v>621</v>
      </c>
      <c r="D1348" s="53" t="s">
        <v>596</v>
      </c>
      <c r="E1348" s="29" t="s">
        <v>597</v>
      </c>
      <c r="F1348" s="67"/>
      <c r="G1348" s="63" t="s">
        <v>82</v>
      </c>
      <c r="H1348" s="63" t="s">
        <v>70</v>
      </c>
      <c r="I1348" s="23" t="s">
        <v>471</v>
      </c>
      <c r="J1348" s="23" t="s">
        <v>1065</v>
      </c>
      <c r="K1348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Row],[Раздел]],G1347)),$D$12),CONCATENATE("[SPOILER=",Таблица1[[#This Row],[Раздел]],"]"),""),IF(EXACT(Таблица1[[#This Row],[Подраздел]],H1347),"",CONCATENATE(IF(ISBLANK(Таблица1[[#This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Row],[Подраздел]],H1349),"",CONCATENATE("[/LIST]",IF(ISBLANK(Таблица1[[#This Row],[Подраздел]]),"","[/SPOILER]"),IF(AND(NOT(EXACT(Таблица1[[#This Row],[Раздел]],G1349)),$D$12),"[/SPOILER]",)))))</f>
        <v/>
      </c>
      <c r="L1348" s="33">
        <f>LEN(Таблица1[[#This Row],[Код]])</f>
        <v>0</v>
      </c>
    </row>
    <row r="1349" spans="1:12" hidden="1" x14ac:dyDescent="0.25">
      <c r="A1349" s="18" t="str">
        <f>IF(OR(AND(Таблица1[[#This Row],[ID сообщения]]=B1348,Таблица1[[#This Row],[№ в теме]]=C1348),AND(NOT(Таблица1[[#This Row],[ID сообщения]]=B1348),NOT(Таблица1[[#This Row],[№ в теме]]=C1348))),"",FALSE)</f>
        <v/>
      </c>
      <c r="B1349" s="30">
        <f>1*MID(Таблица1[[#This Row],[Ссылка]],FIND("=",Таблица1[[#This Row],[Ссылка]])+1,FIND("&amp;",Таблица1[[#This Row],[Ссылка]])-FIND("=",Таблица1[[#This Row],[Ссылка]])-1)</f>
        <v>773</v>
      </c>
      <c r="C1349" s="30">
        <f>1*MID(Таблица1[[#This Row],[Ссылка]],FIND("&amp;",Таблица1[[#This Row],[Ссылка]])+11,LEN(Таблица1[[#This Row],[Ссылка]])-FIND("&amp;",Таблица1[[#This Row],[Ссылка]])+10)</f>
        <v>5</v>
      </c>
      <c r="D1349" s="52" t="s">
        <v>747</v>
      </c>
      <c r="E1349" s="28" t="s">
        <v>748</v>
      </c>
      <c r="F1349" s="23"/>
      <c r="G1349" s="63" t="s">
        <v>82</v>
      </c>
      <c r="H1349" s="73" t="s">
        <v>70</v>
      </c>
      <c r="I1349" s="23" t="s">
        <v>471</v>
      </c>
      <c r="J1349" s="23" t="s">
        <v>1065</v>
      </c>
      <c r="K1349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Row],[Раздел]],G1348)),$D$12),CONCATENATE("[SPOILER=",Таблица1[[#This Row],[Раздел]],"]"),""),IF(EXACT(Таблица1[[#This Row],[Подраздел]],H1348),"",CONCATENATE(IF(ISBLANK(Таблица1[[#This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Row],[Подраздел]],H1350),"",CONCATENATE("[/LIST]",IF(ISBLANK(Таблица1[[#This Row],[Подраздел]]),"","[/SPOILER]"),IF(AND(NOT(EXACT(Таблица1[[#This Row],[Раздел]],G1350)),$D$12),"[/SPOILER]",)))))</f>
        <v/>
      </c>
      <c r="L1349" s="33">
        <f>LEN(Таблица1[[#This Row],[Код]])</f>
        <v>0</v>
      </c>
    </row>
    <row r="1350" spans="1:12" hidden="1" x14ac:dyDescent="0.25">
      <c r="A1350" s="18" t="str">
        <f>IF(OR(AND(Таблица1[[#This Row],[ID сообщения]]=B1349,Таблица1[[#This Row],[№ в теме]]=C1349),AND(NOT(Таблица1[[#This Row],[ID сообщения]]=B1349),NOT(Таблица1[[#This Row],[№ в теме]]=C1349))),"",FALSE)</f>
        <v/>
      </c>
      <c r="B1350" s="30">
        <f>1*MID(Таблица1[[#This Row],[Ссылка]],FIND("=",Таблица1[[#This Row],[Ссылка]])+1,FIND("&amp;",Таблица1[[#This Row],[Ссылка]])-FIND("=",Таблица1[[#This Row],[Ссылка]])-1)</f>
        <v>1650</v>
      </c>
      <c r="C1350" s="30">
        <f>1*MID(Таблица1[[#This Row],[Ссылка]],FIND("&amp;",Таблица1[[#This Row],[Ссылка]])+11,LEN(Таблица1[[#This Row],[Ссылка]])-FIND("&amp;",Таблица1[[#This Row],[Ссылка]])+10)</f>
        <v>10</v>
      </c>
      <c r="D1350" s="52" t="s">
        <v>755</v>
      </c>
      <c r="E1350" s="63" t="s">
        <v>478</v>
      </c>
      <c r="F1350" s="23"/>
      <c r="G1350" s="63" t="s">
        <v>82</v>
      </c>
      <c r="H1350" s="21" t="s">
        <v>70</v>
      </c>
      <c r="I1350" s="23" t="s">
        <v>471</v>
      </c>
      <c r="J1350" s="23" t="s">
        <v>471</v>
      </c>
      <c r="K1350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Row],[Раздел]],G1349)),$D$12),CONCATENATE("[SPOILER=",Таблица1[[#This Row],[Раздел]],"]"),""),IF(EXACT(Таблица1[[#This Row],[Подраздел]],H1349),"",CONCATENATE(IF(ISBLANK(Таблица1[[#This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Row],[Подраздел]],H1351),"",CONCATENATE("[/LIST]",IF(ISBLANK(Таблица1[[#This Row],[Подраздел]]),"","[/SPOILER]"),IF(AND(NOT(EXACT(Таблица1[[#This Row],[Раздел]],G1351)),$D$12),"[/SPOILER]",)))))</f>
        <v/>
      </c>
      <c r="L1350" s="33">
        <f>LEN(Таблица1[[#This Row],[Код]])</f>
        <v>0</v>
      </c>
    </row>
    <row r="1351" spans="1:12" hidden="1" x14ac:dyDescent="0.25">
      <c r="A1351" s="73" t="str">
        <f>IF(OR(AND(Таблица1[[#This Row],[ID сообщения]]=B1350,Таблица1[[#This Row],[№ в теме]]=C1350),AND(NOT(Таблица1[[#This Row],[ID сообщения]]=B1350),NOT(Таблица1[[#This Row],[№ в теме]]=C1350))),"",FALSE)</f>
        <v/>
      </c>
      <c r="B1351" s="33">
        <f>1*MID(Таблица1[[#This Row],[Ссылка]],FIND("=",Таблица1[[#This Row],[Ссылка]])+1,FIND("&amp;",Таблица1[[#This Row],[Ссылка]])-FIND("=",Таблица1[[#This Row],[Ссылка]])-1)</f>
        <v>803</v>
      </c>
      <c r="C1351" s="33">
        <f>1*MID(Таблица1[[#This Row],[Ссылка]],FIND("&amp;",Таблица1[[#This Row],[Ссылка]])+11,LEN(Таблица1[[#This Row],[Ссылка]])-FIND("&amp;",Таблица1[[#This Row],[Ссылка]])+10)</f>
        <v>7</v>
      </c>
      <c r="D1351" s="53" t="s">
        <v>751</v>
      </c>
      <c r="E1351" s="63" t="s">
        <v>752</v>
      </c>
      <c r="F1351" s="23"/>
      <c r="G1351" s="63" t="s">
        <v>82</v>
      </c>
      <c r="H1351" s="63" t="s">
        <v>69</v>
      </c>
      <c r="I1351" s="23" t="s">
        <v>471</v>
      </c>
      <c r="J1351" s="23" t="s">
        <v>1065</v>
      </c>
      <c r="K1351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Row],[Раздел]],G1350)),$D$12),CONCATENATE("[SPOILER=",Таблица1[[#This Row],[Раздел]],"]"),""),IF(EXACT(Таблица1[[#This Row],[Подраздел]],H1350),"",CONCATENATE(IF(ISBLANK(Таблица1[[#This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Row],[Подраздел]],H1352),"",CONCATENATE("[/LIST]",IF(ISBLANK(Таблица1[[#This Row],[Подраздел]]),"","[/SPOILER]"),IF(AND(NOT(EXACT(Таблица1[[#This Row],[Раздел]],G1352)),$D$12),"[/SPOILER]",)))))</f>
        <v/>
      </c>
      <c r="L1351" s="33">
        <f>LEN(Таблица1[[#This Row],[Код]])</f>
        <v>0</v>
      </c>
    </row>
    <row r="1352" spans="1:12" hidden="1" x14ac:dyDescent="0.25">
      <c r="A1352" s="18" t="str">
        <f>IF(OR(AND(Таблица1[[#This Row],[ID сообщения]]=B1351,Таблица1[[#This Row],[№ в теме]]=C1351),AND(NOT(Таблица1[[#This Row],[ID сообщения]]=B1351),NOT(Таблица1[[#This Row],[№ в теме]]=C1351))),"",FALSE)</f>
        <v/>
      </c>
      <c r="B1352" s="30">
        <f>1*MID(Таблица1[[#This Row],[Ссылка]],FIND("=",Таблица1[[#This Row],[Ссылка]])+1,FIND("&amp;",Таблица1[[#This Row],[Ссылка]])-FIND("=",Таблица1[[#This Row],[Ссылка]])-1)</f>
        <v>3286</v>
      </c>
      <c r="C1352" s="30">
        <f>1*MID(Таблица1[[#This Row],[Ссылка]],FIND("&amp;",Таблица1[[#This Row],[Ссылка]])+11,LEN(Таблица1[[#This Row],[Ссылка]])-FIND("&amp;",Таблица1[[#This Row],[Ссылка]])+10)</f>
        <v>15</v>
      </c>
      <c r="D1352" s="52" t="s">
        <v>930</v>
      </c>
      <c r="E1352" s="63" t="s">
        <v>767</v>
      </c>
      <c r="F1352" s="23"/>
      <c r="G1352" s="63" t="s">
        <v>82</v>
      </c>
      <c r="H1352" s="63" t="s">
        <v>69</v>
      </c>
      <c r="I1352" s="23" t="s">
        <v>471</v>
      </c>
      <c r="J1352" s="23" t="s">
        <v>471</v>
      </c>
      <c r="K1352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Row],[Раздел]],G1351)),$D$12),CONCATENATE("[SPOILER=",Таблица1[[#This Row],[Раздел]],"]"),""),IF(EXACT(Таблица1[[#This Row],[Подраздел]],H1351),"",CONCATENATE(IF(ISBLANK(Таблица1[[#This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Row],[Подраздел]],H1353),"",CONCATENATE("[/LIST]",IF(ISBLANK(Таблица1[[#This Row],[Подраздел]]),"","[/SPOILER]"),IF(AND(NOT(EXACT(Таблица1[[#This Row],[Раздел]],G1353)),$D$12),"[/SPOILER]",)))))</f>
        <v/>
      </c>
      <c r="L1352" s="33">
        <f>LEN(Таблица1[[#This Row],[Код]])</f>
        <v>0</v>
      </c>
    </row>
    <row r="1353" spans="1:12" hidden="1" x14ac:dyDescent="0.25">
      <c r="A1353" s="18" t="str">
        <f>IF(OR(AND(Таблица1[[#This Row],[ID сообщения]]=B1352,Таблица1[[#This Row],[№ в теме]]=C1352),AND(NOT(Таблица1[[#This Row],[ID сообщения]]=B1352),NOT(Таблица1[[#This Row],[№ в теме]]=C1352))),"",FALSE)</f>
        <v/>
      </c>
      <c r="B1353" s="30">
        <f>1*MID(Таблица1[[#This Row],[Ссылка]],FIND("=",Таблица1[[#This Row],[Ссылка]])+1,FIND("&amp;",Таблица1[[#This Row],[Ссылка]])-FIND("=",Таблица1[[#This Row],[Ссылка]])-1)</f>
        <v>797</v>
      </c>
      <c r="C1353" s="30">
        <f>1*MID(Таблица1[[#This Row],[Ссылка]],FIND("&amp;",Таблица1[[#This Row],[Ссылка]])+11,LEN(Таблица1[[#This Row],[Ссылка]])-FIND("&amp;",Таблица1[[#This Row],[Ссылка]])+10)</f>
        <v>6</v>
      </c>
      <c r="D1353" s="52" t="s">
        <v>749</v>
      </c>
      <c r="E1353" s="63" t="s">
        <v>750</v>
      </c>
      <c r="F1353" s="23"/>
      <c r="G1353" s="63" t="s">
        <v>82</v>
      </c>
      <c r="H1353" s="63" t="s">
        <v>69</v>
      </c>
      <c r="I1353" s="23" t="s">
        <v>471</v>
      </c>
      <c r="J1353" s="23" t="s">
        <v>1065</v>
      </c>
      <c r="K1353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Row],[Раздел]],G1352)),$D$12),CONCATENATE("[SPOILER=",Таблица1[[#This Row],[Раздел]],"]"),""),IF(EXACT(Таблица1[[#This Row],[Подраздел]],H1352),"",CONCATENATE(IF(ISBLANK(Таблица1[[#This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Row],[Подраздел]],H1354),"",CONCATENATE("[/LIST]",IF(ISBLANK(Таблица1[[#This Row],[Подраздел]]),"","[/SPOILER]"),IF(AND(NOT(EXACT(Таблица1[[#This Row],[Раздел]],G1354)),$D$12),"[/SPOILER]",)))))</f>
        <v/>
      </c>
      <c r="L1353" s="33">
        <f>LEN(Таблица1[[#This Row],[Код]])</f>
        <v>0</v>
      </c>
    </row>
    <row r="1354" spans="1:12" hidden="1" x14ac:dyDescent="0.25">
      <c r="A1354" s="18" t="str">
        <f>IF(OR(AND(Таблица1[[#This Row],[ID сообщения]]=B1353,Таблица1[[#This Row],[№ в теме]]=C1353),AND(NOT(Таблица1[[#This Row],[ID сообщения]]=B1353),NOT(Таблица1[[#This Row],[№ в теме]]=C1353))),"",FALSE)</f>
        <v/>
      </c>
      <c r="B1354" s="30">
        <f>1*MID(Таблица1[[#This Row],[Ссылка]],FIND("=",Таблица1[[#This Row],[Ссылка]])+1,FIND("&amp;",Таблица1[[#This Row],[Ссылка]])-FIND("=",Таблица1[[#This Row],[Ссылка]])-1)</f>
        <v>3286</v>
      </c>
      <c r="C1354" s="30">
        <f>1*MID(Таблица1[[#This Row],[Ссылка]],FIND("&amp;",Таблица1[[#This Row],[Ссылка]])+11,LEN(Таблица1[[#This Row],[Ссылка]])-FIND("&amp;",Таблица1[[#This Row],[Ссылка]])+10)</f>
        <v>15</v>
      </c>
      <c r="D1354" s="52" t="s">
        <v>930</v>
      </c>
      <c r="E1354" s="63" t="s">
        <v>768</v>
      </c>
      <c r="F1354" s="23"/>
      <c r="G1354" s="63" t="s">
        <v>82</v>
      </c>
      <c r="H1354" s="63" t="s">
        <v>741</v>
      </c>
      <c r="I1354" s="23" t="s">
        <v>471</v>
      </c>
      <c r="J1354" s="23" t="s">
        <v>471</v>
      </c>
      <c r="K1354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Row],[Раздел]],G1353)),$D$12),CONCATENATE("[SPOILER=",Таблица1[[#This Row],[Раздел]],"]"),""),IF(EXACT(Таблица1[[#This Row],[Подраздел]],H1353),"",CONCATENATE(IF(ISBLANK(Таблица1[[#This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Row],[Подраздел]],H1355),"",CONCATENATE("[/LIST]",IF(ISBLANK(Таблица1[[#This Row],[Подраздел]]),"","[/SPOILER]"),IF(AND(NOT(EXACT(Таблица1[[#This Row],[Раздел]],G1355)),$D$12),"[/SPOILER]",)))))</f>
        <v/>
      </c>
      <c r="L1354" s="33">
        <f>LEN(Таблица1[[#This Row],[Код]])</f>
        <v>0</v>
      </c>
    </row>
    <row r="1355" spans="1:12" hidden="1" x14ac:dyDescent="0.25">
      <c r="A1355" s="18" t="str">
        <f>IF(OR(AND(Таблица1[[#This Row],[ID сообщения]]=B1354,Таблица1[[#This Row],[№ в теме]]=C1354),AND(NOT(Таблица1[[#This Row],[ID сообщения]]=B1354),NOT(Таблица1[[#This Row],[№ в теме]]=C1354))),"",FALSE)</f>
        <v/>
      </c>
      <c r="B1355" s="30">
        <f>1*MID(Таблица1[[#This Row],[Ссылка]],FIND("=",Таблица1[[#This Row],[Ссылка]])+1,FIND("&amp;",Таблица1[[#This Row],[Ссылка]])-FIND("=",Таблица1[[#This Row],[Ссылка]])-1)</f>
        <v>2947</v>
      </c>
      <c r="C1355" s="30">
        <f>1*MID(Таблица1[[#This Row],[Ссылка]],FIND("&amp;",Таблица1[[#This Row],[Ссылка]])+11,LEN(Таблица1[[#This Row],[Ссылка]])-FIND("&amp;",Таблица1[[#This Row],[Ссылка]])+10)</f>
        <v>14</v>
      </c>
      <c r="D1355" s="52" t="s">
        <v>929</v>
      </c>
      <c r="E1355" s="63" t="s">
        <v>765</v>
      </c>
      <c r="F1355" s="23"/>
      <c r="G1355" s="63" t="s">
        <v>140</v>
      </c>
      <c r="H1355" s="63" t="s">
        <v>74</v>
      </c>
      <c r="I1355" s="23" t="s">
        <v>471</v>
      </c>
      <c r="J1355" s="23" t="s">
        <v>471</v>
      </c>
      <c r="K1355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Row],[Раздел]],G1354)),$D$12),CONCATENATE("[SPOILER=",Таблица1[[#This Row],[Раздел]],"]"),""),IF(EXACT(Таблица1[[#This Row],[Подраздел]],H1354),"",CONCATENATE(IF(ISBLANK(Таблица1[[#This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Row],[Подраздел]],H1356),"",CONCATENATE("[/LIST]",IF(ISBLANK(Таблица1[[#This Row],[Подраздел]]),"","[/SPOILER]"),IF(AND(NOT(EXACT(Таблица1[[#This Row],[Раздел]],G1356)),$D$12),"[/SPOILER]",)))))</f>
        <v/>
      </c>
      <c r="L1355" s="33">
        <f>LEN(Таблица1[[#This Row],[Код]])</f>
        <v>0</v>
      </c>
    </row>
    <row r="1356" spans="1:12" hidden="1" x14ac:dyDescent="0.25">
      <c r="A1356" s="18" t="str">
        <f>IF(OR(AND(Таблица1[[#This Row],[ID сообщения]]=B1355,Таблица1[[#This Row],[№ в теме]]=C1355),AND(NOT(Таблица1[[#This Row],[ID сообщения]]=B1355),NOT(Таблица1[[#This Row],[№ в теме]]=C1355))),"",FALSE)</f>
        <v/>
      </c>
      <c r="B1356" s="30">
        <f>1*MID(Таблица1[[#This Row],[Ссылка]],FIND("=",Таблица1[[#This Row],[Ссылка]])+1,FIND("&amp;",Таблица1[[#This Row],[Ссылка]])-FIND("=",Таблица1[[#This Row],[Ссылка]])-1)</f>
        <v>2211</v>
      </c>
      <c r="C1356" s="30">
        <f>1*MID(Таблица1[[#This Row],[Ссылка]],FIND("&amp;",Таблица1[[#This Row],[Ссылка]])+11,LEN(Таблица1[[#This Row],[Ссылка]])-FIND("&amp;",Таблица1[[#This Row],[Ссылка]])+10)</f>
        <v>13</v>
      </c>
      <c r="D1356" s="52" t="s">
        <v>764</v>
      </c>
      <c r="E1356" s="63" t="s">
        <v>617</v>
      </c>
      <c r="F1356" s="23"/>
      <c r="G1356" s="73" t="s">
        <v>140</v>
      </c>
      <c r="H1356" s="63" t="s">
        <v>74</v>
      </c>
      <c r="I1356" s="23" t="s">
        <v>471</v>
      </c>
      <c r="J1356" s="23" t="s">
        <v>471</v>
      </c>
      <c r="K1356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Row],[Раздел]],G1355)),$D$12),CONCATENATE("[SPOILER=",Таблица1[[#This Row],[Раздел]],"]"),""),IF(EXACT(Таблица1[[#This Row],[Подраздел]],H1355),"",CONCATENATE(IF(ISBLANK(Таблица1[[#This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Row],[Подраздел]],H1357),"",CONCATENATE("[/LIST]",IF(ISBLANK(Таблица1[[#This Row],[Подраздел]]),"","[/SPOILER]"),IF(AND(NOT(EXACT(Таблица1[[#This Row],[Раздел]],G1357)),$D$12),"[/SPOILER]",)))))</f>
        <v/>
      </c>
      <c r="L1356" s="33">
        <f>LEN(Таблица1[[#This Row],[Код]])</f>
        <v>0</v>
      </c>
    </row>
    <row r="1357" spans="1:12" hidden="1" x14ac:dyDescent="0.25">
      <c r="A1357" s="73" t="str">
        <f>IF(OR(AND(Таблица1[[#This Row],[ID сообщения]]=B1356,Таблица1[[#This Row],[№ в теме]]=C1356),AND(NOT(Таблица1[[#This Row],[ID сообщения]]=B1356),NOT(Таблица1[[#This Row],[№ в теме]]=C1356))),"",FALSE)</f>
        <v/>
      </c>
      <c r="B1357" s="33">
        <f>1*MID(Таблица1[[#This Row],[Ссылка]],FIND("=",Таблица1[[#This Row],[Ссылка]])+1,FIND("&amp;",Таблица1[[#This Row],[Ссылка]])-FIND("=",Таблица1[[#This Row],[Ссылка]])-1)</f>
        <v>421</v>
      </c>
      <c r="C1357" s="33">
        <f>1*MID(Таблица1[[#This Row],[Ссылка]],FIND("&amp;",Таблица1[[#This Row],[Ссылка]])+11,LEN(Таблица1[[#This Row],[Ссылка]])-FIND("&amp;",Таблица1[[#This Row],[Ссылка]])+10)</f>
        <v>3</v>
      </c>
      <c r="D1357" s="53" t="s">
        <v>743</v>
      </c>
      <c r="E1357" s="73" t="s">
        <v>744</v>
      </c>
      <c r="F1357" s="23"/>
      <c r="G1357" s="38" t="s">
        <v>98</v>
      </c>
      <c r="H1357" s="73" t="s">
        <v>877</v>
      </c>
      <c r="I1357" s="23" t="s">
        <v>471</v>
      </c>
      <c r="J1357" s="23" t="s">
        <v>471</v>
      </c>
      <c r="K1357" s="51" t="str">
        <f>IF(OR(ISBLANK(Таблица1[[#This Row],[Описание]]),ISBLANK(Таблица1[[#This Row],[Раздел]]),EXACT(Таблица1[[#This Row],[Исправность ссылки]],"-")),"",CONCATENATE(IF(AND(NOT(EXACT(Таблица1[[#This Row],[Раздел]],G1356)),$D$12),CONCATENATE("[SPOILER=",Таблица1[[#This Row],[Раздел]],"]"),""),IF(EXACT(Таблица1[[#This Row],[Подраздел]],H1356),"",CONCATENATE(IF(ISBLANK(Таблица1[[#This Row],[Подраздел]]),"",CONCATENATE("[SPOILER=",Таблица1[[#This Row],[Подраздел]],"]")),"[LIST]")),"[*]",IF(ISBLANK(Таблица1[[#This Row],[Формат]]),"",CONCATENATE("[B][COLOR=",IFERROR(INDEX($M$2:$N$11,MATCH(Таблица1[[#This Row],[Формат]],$M$2:$M$11),2),"PaleGreen"),"][",Таблица1[[#This Row],[Формат]],"][/COLOR][/B] ")),"[URL=http://promebelclub.ru/forum/showthread.php?p=",Таблица1[[#This Row],[ID сообщения]],"&amp;postcount=",Таблица1[[#This Row],[№ в теме]],"]",Таблица1[[#This Row],[Описание]],"[/URL]",IF(EXACT(Таблица1[[#This Row],[Подраздел]],H1358),"",CONCATENATE("[/LIST]",IF(ISBLANK(Таблица1[[#This Row],[Подраздел]]),"","[/SPOILER]"),IF(AND(NOT(EXACT(Таблица1[[#This Row],[Раздел]],G1358)),$D$12),"[/SPOILER]",)))))</f>
        <v/>
      </c>
      <c r="L1357" s="33">
        <f>LEN(Таблица1[[#This Row],[Код]])</f>
        <v>0</v>
      </c>
    </row>
    <row r="1358" spans="1:12" x14ac:dyDescent="0.25">
      <c r="A1358" s="75"/>
      <c r="B1358" s="75"/>
      <c r="C1358" s="75"/>
      <c r="D1358" s="75" t="s">
        <v>220</v>
      </c>
      <c r="E1358" s="75">
        <f>SUBTOTAL(103,Таблица1[Описание])</f>
        <v>1300</v>
      </c>
      <c r="F1358" s="23"/>
      <c r="G1358" s="75" t="s">
        <v>219</v>
      </c>
      <c r="H1358" s="75" t="s">
        <v>219</v>
      </c>
      <c r="I1358" s="23"/>
      <c r="J1358" s="23"/>
      <c r="K1358" s="75"/>
      <c r="L1358" s="75">
        <f>SUBTOTAL(109,Таблица1[Кол-во знаков])</f>
        <v>183328</v>
      </c>
    </row>
  </sheetData>
  <sortState ref="M2:N9">
    <sortCondition ref="M2"/>
  </sortState>
  <mergeCells count="10">
    <mergeCell ref="D8:L8"/>
    <mergeCell ref="D9:L9"/>
    <mergeCell ref="D10:L10"/>
    <mergeCell ref="D1:L1"/>
    <mergeCell ref="D2:L2"/>
    <mergeCell ref="D3:L3"/>
    <mergeCell ref="D4:L4"/>
    <mergeCell ref="D5:L5"/>
    <mergeCell ref="D7:L7"/>
    <mergeCell ref="D6:K6"/>
  </mergeCells>
  <conditionalFormatting sqref="A2:C10 N1:XFD11 M2:M11 D2:L5 D9:L10 A11:L11 A1:L1 D6 L6 A12:XFD1048576">
    <cfRule type="cellIs" dxfId="13" priority="10" operator="equal">
      <formula>"-"</formula>
    </cfRule>
  </conditionalFormatting>
  <conditionalFormatting sqref="D7:D8">
    <cfRule type="cellIs" dxfId="12" priority="1" operator="equal">
      <formula>"-"</formula>
    </cfRule>
  </conditionalFormatting>
  <dataValidations count="1">
    <dataValidation type="list" allowBlank="1" showInputMessage="1" showErrorMessage="1" sqref="G14:G1357">
      <formula1>Разделы</formula1>
    </dataValidation>
  </dataValidations>
  <hyperlinks>
    <hyperlink ref="D769" r:id="rId1"/>
    <hyperlink ref="D730" r:id="rId2"/>
    <hyperlink ref="D1107" r:id="rId3"/>
    <hyperlink ref="D582" r:id="rId4"/>
    <hyperlink ref="D241" r:id="rId5"/>
    <hyperlink ref="D1152" r:id="rId6"/>
    <hyperlink ref="D394" r:id="rId7"/>
    <hyperlink ref="D531" r:id="rId8"/>
    <hyperlink ref="D872" r:id="rId9"/>
    <hyperlink ref="D1109" r:id="rId10"/>
    <hyperlink ref="D714" r:id="rId11"/>
    <hyperlink ref="D809" r:id="rId12"/>
    <hyperlink ref="D790" r:id="rId13"/>
    <hyperlink ref="D1297" r:id="rId14"/>
    <hyperlink ref="D407" r:id="rId15"/>
    <hyperlink ref="D855" r:id="rId16"/>
    <hyperlink ref="D1032" r:id="rId17"/>
    <hyperlink ref="D858" r:id="rId18"/>
    <hyperlink ref="D857" r:id="rId19"/>
    <hyperlink ref="D100" r:id="rId20"/>
    <hyperlink ref="D101" r:id="rId21"/>
    <hyperlink ref="D139" r:id="rId22"/>
    <hyperlink ref="D141" r:id="rId23"/>
    <hyperlink ref="D908" r:id="rId24"/>
    <hyperlink ref="D909" r:id="rId25"/>
    <hyperlink ref="D910" r:id="rId26"/>
    <hyperlink ref="D253" r:id="rId27"/>
    <hyperlink ref="D72" r:id="rId28"/>
    <hyperlink ref="D73" r:id="rId29"/>
    <hyperlink ref="D74" r:id="rId30"/>
    <hyperlink ref="D75" r:id="rId31"/>
    <hyperlink ref="D76" r:id="rId32"/>
    <hyperlink ref="D77" r:id="rId33"/>
    <hyperlink ref="D78" r:id="rId34"/>
    <hyperlink ref="D79" r:id="rId35"/>
    <hyperlink ref="D81" r:id="rId36"/>
    <hyperlink ref="D80" r:id="rId37"/>
    <hyperlink ref="D82" r:id="rId38"/>
    <hyperlink ref="D83" r:id="rId39"/>
    <hyperlink ref="D84" r:id="rId40"/>
    <hyperlink ref="D85" r:id="rId41"/>
    <hyperlink ref="D86" r:id="rId42"/>
    <hyperlink ref="D67" r:id="rId43"/>
    <hyperlink ref="D68" r:id="rId44"/>
    <hyperlink ref="D69" r:id="rId45"/>
    <hyperlink ref="D70" r:id="rId46"/>
    <hyperlink ref="D71" r:id="rId47"/>
    <hyperlink ref="D854" r:id="rId48"/>
    <hyperlink ref="D28" r:id="rId49"/>
    <hyperlink ref="D375" r:id="rId50"/>
    <hyperlink ref="D377" r:id="rId51"/>
    <hyperlink ref="D376" r:id="rId52"/>
    <hyperlink ref="D240" r:id="rId53"/>
    <hyperlink ref="D217" r:id="rId54"/>
    <hyperlink ref="D246" r:id="rId55"/>
    <hyperlink ref="D245" r:id="rId56"/>
    <hyperlink ref="D247" r:id="rId57"/>
    <hyperlink ref="D248" r:id="rId58"/>
    <hyperlink ref="D237" r:id="rId59"/>
    <hyperlink ref="D236" r:id="rId60"/>
    <hyperlink ref="D235" r:id="rId61"/>
    <hyperlink ref="D234" r:id="rId62"/>
    <hyperlink ref="D233" r:id="rId63"/>
    <hyperlink ref="D232" r:id="rId64"/>
    <hyperlink ref="D230" r:id="rId65"/>
    <hyperlink ref="D229" r:id="rId66"/>
    <hyperlink ref="D228" r:id="rId67"/>
    <hyperlink ref="D244" r:id="rId68"/>
    <hyperlink ref="D1057" r:id="rId69"/>
    <hyperlink ref="D38" r:id="rId70"/>
    <hyperlink ref="D977" r:id="rId71"/>
    <hyperlink ref="D978" r:id="rId72"/>
    <hyperlink ref="D27" r:id="rId73"/>
    <hyperlink ref="D35" r:id="rId74"/>
    <hyperlink ref="D486" r:id="rId75"/>
    <hyperlink ref="D979" r:id="rId76"/>
    <hyperlink ref="D485" r:id="rId77"/>
    <hyperlink ref="D484" r:id="rId78"/>
    <hyperlink ref="D483" r:id="rId79"/>
    <hyperlink ref="D487" r:id="rId80"/>
    <hyperlink ref="D242" r:id="rId81"/>
    <hyperlink ref="D292" r:id="rId82"/>
    <hyperlink ref="D135" r:id="rId83"/>
    <hyperlink ref="D137" r:id="rId84"/>
    <hyperlink ref="D142" r:id="rId85"/>
    <hyperlink ref="D174" r:id="rId86"/>
    <hyperlink ref="D173" r:id="rId87"/>
    <hyperlink ref="D176" r:id="rId88"/>
    <hyperlink ref="D175" r:id="rId89"/>
    <hyperlink ref="D178" r:id="rId90"/>
    <hyperlink ref="D177" r:id="rId91"/>
    <hyperlink ref="D180" r:id="rId92"/>
    <hyperlink ref="D179" r:id="rId93"/>
    <hyperlink ref="D182" r:id="rId94"/>
    <hyperlink ref="D181" r:id="rId95"/>
    <hyperlink ref="D184" r:id="rId96"/>
    <hyperlink ref="D183" r:id="rId97"/>
    <hyperlink ref="D186" r:id="rId98"/>
    <hyperlink ref="D185" r:id="rId99"/>
    <hyperlink ref="D192" r:id="rId100"/>
    <hyperlink ref="D194" r:id="rId101"/>
    <hyperlink ref="D195" r:id="rId102"/>
    <hyperlink ref="D1174" r:id="rId103"/>
    <hyperlink ref="D1001" r:id="rId104"/>
    <hyperlink ref="D1004" r:id="rId105"/>
    <hyperlink ref="D1005" r:id="rId106"/>
    <hyperlink ref="D734" r:id="rId107"/>
    <hyperlink ref="D34" r:id="rId108"/>
    <hyperlink ref="D539" r:id="rId109"/>
    <hyperlink ref="D540" r:id="rId110"/>
    <hyperlink ref="D856" r:id="rId111"/>
    <hyperlink ref="D1003" r:id="rId112"/>
    <hyperlink ref="D676" r:id="rId113"/>
    <hyperlink ref="D677" r:id="rId114"/>
    <hyperlink ref="D678" r:id="rId115"/>
    <hyperlink ref="D679" r:id="rId116"/>
    <hyperlink ref="D1213" r:id="rId117"/>
    <hyperlink ref="D718" r:id="rId118"/>
    <hyperlink ref="D719" r:id="rId119"/>
    <hyperlink ref="D238" r:id="rId120"/>
    <hyperlink ref="D674" r:id="rId121"/>
    <hyperlink ref="D675" r:id="rId122"/>
    <hyperlink ref="D1226" r:id="rId123"/>
    <hyperlink ref="D1126" r:id="rId124"/>
    <hyperlink ref="D1282" r:id="rId125"/>
    <hyperlink ref="D1247" r:id="rId126"/>
    <hyperlink ref="D751" r:id="rId127"/>
    <hyperlink ref="D750" r:id="rId128"/>
    <hyperlink ref="D752" r:id="rId129"/>
    <hyperlink ref="D411" r:id="rId130"/>
    <hyperlink ref="D412" r:id="rId131"/>
    <hyperlink ref="D1023" r:id="rId132"/>
    <hyperlink ref="D537" r:id="rId133"/>
    <hyperlink ref="D467" r:id="rId134"/>
    <hyperlink ref="D465" r:id="rId135"/>
    <hyperlink ref="D590" r:id="rId136"/>
    <hyperlink ref="D270" r:id="rId137"/>
    <hyperlink ref="D1268" r:id="rId138"/>
    <hyperlink ref="D703" r:id="rId139"/>
    <hyperlink ref="D702" r:id="rId140"/>
    <hyperlink ref="D1222" r:id="rId141"/>
    <hyperlink ref="D943" r:id="rId142"/>
    <hyperlink ref="D947" r:id="rId143"/>
    <hyperlink ref="D916" r:id="rId144"/>
    <hyperlink ref="D471" r:id="rId145"/>
    <hyperlink ref="D1229" r:id="rId146"/>
    <hyperlink ref="D470" r:id="rId147"/>
    <hyperlink ref="D1182" r:id="rId148"/>
    <hyperlink ref="D488" r:id="rId149"/>
    <hyperlink ref="D489" r:id="rId150"/>
    <hyperlink ref="D491" r:id="rId151"/>
    <hyperlink ref="D564" r:id="rId152"/>
    <hyperlink ref="D709" r:id="rId153"/>
    <hyperlink ref="D710" r:id="rId154"/>
    <hyperlink ref="D289" r:id="rId155"/>
    <hyperlink ref="D265" r:id="rId156"/>
    <hyperlink ref="D266" r:id="rId157"/>
    <hyperlink ref="D264" r:id="rId158"/>
    <hyperlink ref="D201" r:id="rId159"/>
    <hyperlink ref="D207" r:id="rId160"/>
    <hyperlink ref="D209" r:id="rId161"/>
    <hyperlink ref="D211" r:id="rId162"/>
    <hyperlink ref="D216" r:id="rId163"/>
    <hyperlink ref="D218" r:id="rId164"/>
    <hyperlink ref="D225" r:id="rId165"/>
    <hyperlink ref="D227" r:id="rId166"/>
    <hyperlink ref="D278" r:id="rId167"/>
    <hyperlink ref="D280" r:id="rId168"/>
    <hyperlink ref="D279" r:id="rId169"/>
    <hyperlink ref="D87" r:id="rId170"/>
    <hyperlink ref="D66" r:id="rId171"/>
    <hyperlink ref="D92" r:id="rId172"/>
    <hyperlink ref="D93" r:id="rId173"/>
    <hyperlink ref="D144" r:id="rId174"/>
    <hyperlink ref="D388" r:id="rId175"/>
    <hyperlink ref="D1280" r:id="rId176"/>
    <hyperlink ref="D1244" r:id="rId177"/>
    <hyperlink ref="D1173" r:id="rId178"/>
    <hyperlink ref="D320" r:id="rId179"/>
    <hyperlink ref="D738" r:id="rId180"/>
    <hyperlink ref="D277" r:id="rId181"/>
    <hyperlink ref="D281" r:id="rId182"/>
    <hyperlink ref="D1053" r:id="rId183"/>
    <hyperlink ref="D260" r:id="rId184"/>
    <hyperlink ref="D212" r:id="rId185"/>
    <hyperlink ref="D208" r:id="rId186"/>
    <hyperlink ref="D210" r:id="rId187"/>
    <hyperlink ref="D65" r:id="rId188"/>
    <hyperlink ref="D90" r:id="rId189"/>
    <hyperlink ref="D202" r:id="rId190"/>
    <hyperlink ref="D162" r:id="rId191"/>
    <hyperlink ref="D154" r:id="rId192"/>
    <hyperlink ref="D541" r:id="rId193"/>
    <hyperlink ref="D193" r:id="rId194"/>
    <hyperlink ref="D334" r:id="rId195"/>
    <hyperlink ref="D113" r:id="rId196"/>
    <hyperlink ref="D1184" r:id="rId197"/>
    <hyperlink ref="D1320" r:id="rId198"/>
    <hyperlink ref="D1248" r:id="rId199"/>
    <hyperlink ref="D538" r:id="rId200"/>
    <hyperlink ref="D876" r:id="rId201"/>
    <hyperlink ref="D89" r:id="rId202"/>
    <hyperlink ref="D1117" r:id="rId203"/>
    <hyperlink ref="D1102" r:id="rId204"/>
    <hyperlink ref="D302" r:id="rId205"/>
    <hyperlink ref="D303" r:id="rId206"/>
    <hyperlink ref="D927" r:id="rId207"/>
    <hyperlink ref="D932" r:id="rId208"/>
    <hyperlink ref="D30" r:id="rId209"/>
    <hyperlink ref="D533" r:id="rId210"/>
    <hyperlink ref="D1085" r:id="rId211"/>
    <hyperlink ref="D1286" r:id="rId212"/>
    <hyperlink ref="D673" r:id="rId213"/>
    <hyperlink ref="D1115" r:id="rId214"/>
    <hyperlink ref="D454" r:id="rId215"/>
    <hyperlink ref="D498" r:id="rId216"/>
    <hyperlink ref="D1140" r:id="rId217"/>
    <hyperlink ref="D1096" r:id="rId218"/>
    <hyperlink ref="D1099" r:id="rId219"/>
    <hyperlink ref="D1092" r:id="rId220"/>
    <hyperlink ref="D1205" r:id="rId221"/>
    <hyperlink ref="D792" r:id="rId222"/>
    <hyperlink ref="D654" r:id="rId223"/>
    <hyperlink ref="D646" r:id="rId224"/>
    <hyperlink ref="D707:D708" r:id="rId225" display="http://promebelclub.ru/forum/showpost.php?p=89023&amp;postcount=294"/>
    <hyperlink ref="D728" r:id="rId226"/>
    <hyperlink ref="D503" r:id="rId227"/>
    <hyperlink ref="D585" r:id="rId228"/>
    <hyperlink ref="D400" r:id="rId229"/>
    <hyperlink ref="D1059" r:id="rId230"/>
    <hyperlink ref="D39" r:id="rId231"/>
    <hyperlink ref="D923" r:id="rId232"/>
    <hyperlink ref="D43" r:id="rId233"/>
    <hyperlink ref="D983" r:id="rId234"/>
    <hyperlink ref="D939" r:id="rId235"/>
    <hyperlink ref="D1224" r:id="rId236"/>
    <hyperlink ref="D1178" r:id="rId237"/>
    <hyperlink ref="D359" r:id="rId238"/>
    <hyperlink ref="D1077" r:id="rId239"/>
    <hyperlink ref="D1168" r:id="rId240"/>
    <hyperlink ref="D1171" r:id="rId241"/>
    <hyperlink ref="D1153" r:id="rId242"/>
    <hyperlink ref="D884" r:id="rId243"/>
    <hyperlink ref="D1163" r:id="rId244"/>
    <hyperlink ref="D1162" r:id="rId245"/>
    <hyperlink ref="D1080" r:id="rId246"/>
    <hyperlink ref="D1207" r:id="rId247"/>
    <hyperlink ref="D1208" r:id="rId248"/>
    <hyperlink ref="D429" r:id="rId249"/>
    <hyperlink ref="D430" r:id="rId250"/>
    <hyperlink ref="D431" r:id="rId251"/>
    <hyperlink ref="D722" r:id="rId252"/>
    <hyperlink ref="D20" r:id="rId253"/>
    <hyperlink ref="D406" r:id="rId254"/>
    <hyperlink ref="D459" r:id="rId255"/>
    <hyperlink ref="D921" r:id="rId256"/>
    <hyperlink ref="D775" r:id="rId257"/>
    <hyperlink ref="D835" r:id="rId258"/>
    <hyperlink ref="D1062" r:id="rId259"/>
    <hyperlink ref="D1063" r:id="rId260"/>
    <hyperlink ref="D1082" r:id="rId261"/>
    <hyperlink ref="D1138" r:id="rId262"/>
    <hyperlink ref="D269" r:id="rId263"/>
    <hyperlink ref="D1142" r:id="rId264"/>
    <hyperlink ref="D1131" r:id="rId265"/>
    <hyperlink ref="D477" r:id="rId266"/>
    <hyperlink ref="D1291" r:id="rId267"/>
    <hyperlink ref="D811" r:id="rId268"/>
    <hyperlink ref="D810" r:id="rId269"/>
    <hyperlink ref="D761" r:id="rId270"/>
    <hyperlink ref="D815" r:id="rId271"/>
    <hyperlink ref="D824" r:id="rId272"/>
    <hyperlink ref="D1087" r:id="rId273"/>
    <hyperlink ref="D1088" r:id="rId274"/>
    <hyperlink ref="D1121" r:id="rId275"/>
    <hyperlink ref="D1110" r:id="rId276"/>
    <hyperlink ref="D816" r:id="rId277"/>
    <hyperlink ref="D785" r:id="rId278"/>
    <hyperlink ref="D814" r:id="rId279"/>
    <hyperlink ref="D64" r:id="rId280"/>
    <hyperlink ref="D817" r:id="rId281"/>
    <hyperlink ref="D374" r:id="rId282"/>
    <hyperlink ref="D163" r:id="rId283"/>
    <hyperlink ref="D694" r:id="rId284"/>
    <hyperlink ref="D1061" r:id="rId285"/>
    <hyperlink ref="D172" r:id="rId286"/>
    <hyperlink ref="D1265" r:id="rId287"/>
    <hyperlink ref="D796" r:id="rId288"/>
    <hyperlink ref="D188" r:id="rId289"/>
    <hyperlink ref="D693" r:id="rId290"/>
    <hyperlink ref="D578" r:id="rId291"/>
    <hyperlink ref="D1086" r:id="rId292"/>
    <hyperlink ref="D1196" r:id="rId293"/>
    <hyperlink ref="D446" r:id="rId294"/>
    <hyperlink ref="D973" r:id="rId295"/>
    <hyperlink ref="D143" r:id="rId296"/>
    <hyperlink ref="D198" r:id="rId297"/>
    <hyperlink ref="D1045" r:id="rId298"/>
    <hyperlink ref="D1290" r:id="rId299"/>
    <hyperlink ref="D972" r:id="rId300"/>
    <hyperlink ref="D243" r:id="rId301"/>
    <hyperlink ref="D650" r:id="rId302"/>
    <hyperlink ref="D787" r:id="rId303"/>
    <hyperlink ref="D1240" r:id="rId304"/>
    <hyperlink ref="D657" r:id="rId305"/>
    <hyperlink ref="D656" r:id="rId306"/>
    <hyperlink ref="D1278" r:id="rId307"/>
    <hyperlink ref="D1105" r:id="rId308"/>
    <hyperlink ref="D749" r:id="rId309"/>
    <hyperlink ref="D757" r:id="rId310"/>
    <hyperlink ref="D686" r:id="rId311"/>
    <hyperlink ref="D756" r:id="rId312"/>
    <hyperlink ref="D1212" r:id="rId313"/>
    <hyperlink ref="D1104" r:id="rId314"/>
    <hyperlink ref="D1203" r:id="rId315"/>
    <hyperlink ref="D1155" r:id="rId316"/>
    <hyperlink ref="D1164" r:id="rId317"/>
    <hyperlink ref="D1064" r:id="rId318"/>
    <hyperlink ref="D127" r:id="rId319"/>
    <hyperlink ref="D1261" r:id="rId320"/>
    <hyperlink ref="D776" r:id="rId321"/>
    <hyperlink ref="D561" r:id="rId322"/>
    <hyperlink ref="D1249" r:id="rId323"/>
    <hyperlink ref="D536" r:id="rId324"/>
    <hyperlink ref="D458" r:id="rId325"/>
    <hyperlink ref="D461" r:id="rId326"/>
    <hyperlink ref="D828" r:id="rId327"/>
    <hyperlink ref="D457" r:id="rId328"/>
    <hyperlink ref="D1181" r:id="rId329"/>
    <hyperlink ref="D378" r:id="rId330"/>
    <hyperlink ref="D381" r:id="rId331"/>
    <hyperlink ref="D658" r:id="rId332"/>
    <hyperlink ref="D1251" r:id="rId333"/>
    <hyperlink ref="D1116" r:id="rId334"/>
    <hyperlink ref="D1156" r:id="rId335"/>
    <hyperlink ref="D496" r:id="rId336"/>
    <hyperlink ref="D1313" r:id="rId337"/>
    <hyperlink ref="D1136" r:id="rId338"/>
    <hyperlink ref="D1237" r:id="rId339"/>
    <hyperlink ref="D96" r:id="rId340"/>
    <hyperlink ref="D747" r:id="rId341"/>
    <hyperlink ref="D685" r:id="rId342"/>
    <hyperlink ref="D879" r:id="rId343"/>
    <hyperlink ref="D226" r:id="rId344"/>
    <hyperlink ref="D598" r:id="rId345"/>
    <hyperlink ref="D597" r:id="rId346"/>
    <hyperlink ref="D588" r:id="rId347"/>
    <hyperlink ref="D602" r:id="rId348"/>
    <hyperlink ref="D607" r:id="rId349"/>
    <hyperlink ref="D1262" r:id="rId350"/>
    <hyperlink ref="D335" r:id="rId351"/>
    <hyperlink ref="D336" r:id="rId352"/>
    <hyperlink ref="D310" r:id="rId353"/>
    <hyperlink ref="D468" r:id="rId354"/>
    <hyperlink ref="D120" r:id="rId355"/>
    <hyperlink ref="D580" r:id="rId356"/>
    <hyperlink ref="D49" r:id="rId357"/>
    <hyperlink ref="D325" r:id="rId358"/>
    <hyperlink ref="D733" r:id="rId359"/>
    <hyperlink ref="D1250" r:id="rId360"/>
    <hyperlink ref="D783" r:id="rId361"/>
    <hyperlink ref="D1133" r:id="rId362"/>
    <hyperlink ref="D1074" r:id="rId363"/>
    <hyperlink ref="D1323" r:id="rId364"/>
    <hyperlink ref="D1322" r:id="rId365"/>
    <hyperlink ref="D382" r:id="rId366"/>
    <hyperlink ref="D322" r:id="rId367"/>
    <hyperlink ref="D312" r:id="rId368"/>
    <hyperlink ref="D427" r:id="rId369"/>
    <hyperlink ref="D1350" r:id="rId370"/>
    <hyperlink ref="D1355" r:id="rId371"/>
    <hyperlink ref="D1341" r:id="rId372"/>
    <hyperlink ref="D1352" r:id="rId373"/>
    <hyperlink ref="D1354" r:id="rId374"/>
    <hyperlink ref="D822" r:id="rId375"/>
    <hyperlink ref="D62:D65" r:id="rId376" display="http://promebelclub.ru/forum/showpost.php?p=3875&amp;postcount=18"/>
    <hyperlink ref="D1190" r:id="rId377"/>
    <hyperlink ref="D938" r:id="rId378"/>
    <hyperlink ref="D895" r:id="rId379"/>
    <hyperlink ref="D896" r:id="rId380"/>
    <hyperlink ref="D1209" r:id="rId381"/>
    <hyperlink ref="D851" r:id="rId382"/>
    <hyperlink ref="D1192" r:id="rId383"/>
    <hyperlink ref="D889" r:id="rId384"/>
    <hyperlink ref="D155:D158" r:id="rId385" display="http://promebelclub.ru/forum/showpost.php?p=10651&amp;postcount=61"/>
    <hyperlink ref="D805" r:id="rId386"/>
    <hyperlink ref="D798" r:id="rId387"/>
    <hyperlink ref="D801" r:id="rId388"/>
    <hyperlink ref="D136" r:id="rId389"/>
    <hyperlink ref="D1235" r:id="rId390"/>
    <hyperlink ref="D772" r:id="rId391"/>
    <hyperlink ref="D1054" r:id="rId392"/>
    <hyperlink ref="D222" r:id="rId393"/>
    <hyperlink ref="D469:D471" r:id="rId394" display="http://promebelclub.ru/forum/showpost.php?p=78560&amp;postcount=276"/>
    <hyperlink ref="D595" r:id="rId395"/>
    <hyperlink ref="D739" r:id="rId396"/>
    <hyperlink ref="D845" r:id="rId397"/>
    <hyperlink ref="D239" r:id="rId398"/>
    <hyperlink ref="D1058" r:id="rId399"/>
    <hyperlink ref="D1305" r:id="rId400"/>
    <hyperlink ref="D1187" r:id="rId401"/>
    <hyperlink ref="D399" r:id="rId402"/>
    <hyperlink ref="D1229:D1230" r:id="rId403" display="http://promebelclub.ru/forum/showpost.php?p=140634&amp;postcount=387"/>
    <hyperlink ref="D1191" r:id="rId404"/>
    <hyperlink ref="D305" r:id="rId405"/>
    <hyperlink ref="D1289" r:id="rId406"/>
    <hyperlink ref="D393" r:id="rId407"/>
    <hyperlink ref="D1314" r:id="rId408"/>
    <hyperlink ref="D14" r:id="rId409"/>
    <hyperlink ref="D251" r:id="rId410"/>
    <hyperlink ref="D980" r:id="rId411"/>
    <hyperlink ref="D1037" r:id="rId412"/>
    <hyperlink ref="D1206" r:id="rId413"/>
    <hyperlink ref="D1312" r:id="rId414"/>
    <hyperlink ref="D355" r:id="rId415"/>
    <hyperlink ref="D1287:D1289" r:id="rId416" display="http://promebelclub.ru/forum/showpost.php?p=355865&amp;postcount=931"/>
    <hyperlink ref="D1231" r:id="rId417"/>
    <hyperlink ref="D1127" r:id="rId418"/>
    <hyperlink ref="D313" r:id="rId419"/>
    <hyperlink ref="D348" r:id="rId420"/>
    <hyperlink ref="D347" r:id="rId421"/>
    <hyperlink ref="D1308" r:id="rId422"/>
    <hyperlink ref="D354" r:id="rId423"/>
    <hyperlink ref="D1120" r:id="rId424"/>
    <hyperlink ref="D315" r:id="rId425"/>
    <hyperlink ref="D316" r:id="rId426"/>
    <hyperlink ref="D282" r:id="rId427"/>
    <hyperlink ref="D1311" r:id="rId428"/>
    <hyperlink ref="D1055" r:id="rId429"/>
  </hyperlinks>
  <pageMargins left="0.7" right="0.7" top="0.75" bottom="0.75" header="0.3" footer="0.3"/>
  <pageSetup paperSize="9" orientation="portrait" r:id="rId430"/>
  <drawing r:id="rId431"/>
  <legacyDrawing r:id="rId4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33" name="Check Box 2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161925</xdr:rowOff>
                  </from>
                  <to>
                    <xdr:col>4</xdr:col>
                    <xdr:colOff>704850</xdr:colOff>
                    <xdr:row>11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3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OFFSET(INDEX(Разделы!$A$4:$P$4,1,MATCH(G14,Разделы,0)),0,0,INDEX(Разделы!$A$16:$P$16,1,MATCH(G14,Разделы,0)),1)</xm:f>
          </x14:formula1>
          <xm:sqref>H14:H1357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zoomScale="80" zoomScaleNormal="80" workbookViewId="0">
      <selection activeCell="F18" sqref="F18"/>
    </sheetView>
  </sheetViews>
  <sheetFormatPr defaultColWidth="15.28515625" defaultRowHeight="15" x14ac:dyDescent="0.25"/>
  <sheetData>
    <row r="1" spans="1:16" s="17" customFormat="1" ht="94.5" x14ac:dyDescent="0.25">
      <c r="A1" s="14" t="str">
        <f>CONCATENATE("0",COLUMN(),". ",A2)</f>
        <v>01. Лицевая фурнитура</v>
      </c>
      <c r="B1" s="14" t="str">
        <f t="shared" ref="B1:I1" si="0">CONCATENATE("0",COLUMN(),". ",B2)</f>
        <v>02. Опоры</v>
      </c>
      <c r="C1" s="14" t="str">
        <f t="shared" si="0"/>
        <v>03. Петли и принадлежности</v>
      </c>
      <c r="D1" s="14" t="str">
        <f t="shared" si="0"/>
        <v>04. Подъёмные и барные механизмы</v>
      </c>
      <c r="E1" s="14" t="str">
        <f t="shared" si="0"/>
        <v>05. Механизмы трансформации</v>
      </c>
      <c r="F1" s="14" t="str">
        <f t="shared" si="0"/>
        <v>06. Системы выдвижения</v>
      </c>
      <c r="G1" s="14" t="str">
        <f t="shared" si="0"/>
        <v>07. Системы раздвижения и стеллажные системы</v>
      </c>
      <c r="H1" s="14" t="str">
        <f t="shared" si="0"/>
        <v>08. Наполнение шкафов</v>
      </c>
      <c r="I1" s="14" t="str">
        <f t="shared" si="0"/>
        <v>09. Кухонное наполнение и комплектующие</v>
      </c>
      <c r="J1" s="15" t="str">
        <f t="shared" ref="J1:P1" si="1">CONCATENATE(COLUMN(),". ",J2)</f>
        <v>10. Фасадные системы</v>
      </c>
      <c r="K1" s="16" t="str">
        <f t="shared" si="1"/>
        <v>11. Крепёжные и монтажные элементы</v>
      </c>
      <c r="L1" s="15" t="str">
        <f t="shared" si="1"/>
        <v>12. Принадлежности для офисной и жилой мебели</v>
      </c>
      <c r="M1" s="16" t="str">
        <f t="shared" si="1"/>
        <v>13. Техника и освещение</v>
      </c>
      <c r="N1" s="15" t="str">
        <f t="shared" si="1"/>
        <v>14. Контуры и профили</v>
      </c>
      <c r="O1" s="16" t="str">
        <f t="shared" si="1"/>
        <v>15. Элементы оформления</v>
      </c>
      <c r="P1" s="15" t="str">
        <f t="shared" si="1"/>
        <v>16. Другое</v>
      </c>
    </row>
    <row r="2" spans="1:16" x14ac:dyDescent="0.25">
      <c r="A2" s="2" t="s">
        <v>8</v>
      </c>
      <c r="B2" s="8" t="s">
        <v>11</v>
      </c>
      <c r="C2" s="5" t="s">
        <v>6</v>
      </c>
      <c r="D2" s="8" t="s">
        <v>7</v>
      </c>
      <c r="E2" s="5" t="s">
        <v>14</v>
      </c>
      <c r="F2" s="8" t="s">
        <v>4</v>
      </c>
      <c r="G2" s="5" t="s">
        <v>9</v>
      </c>
      <c r="H2" s="8" t="s">
        <v>19</v>
      </c>
      <c r="I2" s="5" t="s">
        <v>10</v>
      </c>
      <c r="J2" s="8" t="s">
        <v>12</v>
      </c>
      <c r="K2" s="5" t="s">
        <v>15</v>
      </c>
      <c r="L2" s="8" t="s">
        <v>20</v>
      </c>
      <c r="M2" s="5" t="s">
        <v>17</v>
      </c>
      <c r="N2" s="8" t="s">
        <v>16</v>
      </c>
      <c r="O2" s="5" t="s">
        <v>18</v>
      </c>
      <c r="P2" s="8" t="s">
        <v>13</v>
      </c>
    </row>
    <row r="3" spans="1:16" x14ac:dyDescent="0.25">
      <c r="A3" s="3"/>
      <c r="B3" s="9"/>
      <c r="C3" s="6"/>
      <c r="D3" s="9"/>
      <c r="E3" s="6"/>
      <c r="F3" s="9"/>
      <c r="G3" s="6"/>
      <c r="H3" s="9"/>
      <c r="I3" s="6"/>
      <c r="J3" s="9"/>
      <c r="K3" s="6"/>
      <c r="L3" s="9"/>
      <c r="M3" s="6"/>
      <c r="N3" s="9"/>
      <c r="O3" s="6"/>
      <c r="P3" s="9"/>
    </row>
    <row r="4" spans="1:16" x14ac:dyDescent="0.25">
      <c r="A4" s="11" t="s">
        <v>23</v>
      </c>
      <c r="B4" s="12" t="s">
        <v>26</v>
      </c>
      <c r="C4" s="13" t="s">
        <v>31</v>
      </c>
      <c r="D4" s="12" t="s">
        <v>144</v>
      </c>
      <c r="E4" s="13" t="s">
        <v>38</v>
      </c>
      <c r="F4" s="12" t="s">
        <v>5</v>
      </c>
      <c r="G4" s="13" t="s">
        <v>44</v>
      </c>
      <c r="H4" s="12" t="s">
        <v>737</v>
      </c>
      <c r="I4" s="13" t="s">
        <v>55</v>
      </c>
      <c r="J4" s="12" t="s">
        <v>60</v>
      </c>
      <c r="K4" s="13" t="s">
        <v>64</v>
      </c>
      <c r="L4" s="12" t="s">
        <v>434</v>
      </c>
      <c r="M4" s="13" t="s">
        <v>70</v>
      </c>
      <c r="N4" s="12" t="s">
        <v>72</v>
      </c>
      <c r="O4" s="13" t="s">
        <v>75</v>
      </c>
      <c r="P4" s="12" t="s">
        <v>877</v>
      </c>
    </row>
    <row r="5" spans="1:16" x14ac:dyDescent="0.25">
      <c r="A5" s="2" t="s">
        <v>22</v>
      </c>
      <c r="B5" s="8" t="s">
        <v>29</v>
      </c>
      <c r="C5" s="5" t="s">
        <v>32</v>
      </c>
      <c r="D5" s="8" t="s">
        <v>34</v>
      </c>
      <c r="E5" s="5"/>
      <c r="F5" s="8" t="s">
        <v>40</v>
      </c>
      <c r="G5" s="5" t="s">
        <v>45</v>
      </c>
      <c r="H5" s="8" t="s">
        <v>52</v>
      </c>
      <c r="I5" s="5" t="s">
        <v>59</v>
      </c>
      <c r="J5" s="8" t="s">
        <v>61</v>
      </c>
      <c r="K5" s="5" t="s">
        <v>63</v>
      </c>
      <c r="L5" s="8" t="s">
        <v>66</v>
      </c>
      <c r="M5" s="5" t="s">
        <v>68</v>
      </c>
      <c r="N5" s="8" t="s">
        <v>71</v>
      </c>
      <c r="O5" s="5" t="s">
        <v>1063</v>
      </c>
      <c r="P5" s="8"/>
    </row>
    <row r="6" spans="1:16" x14ac:dyDescent="0.25">
      <c r="A6" s="2" t="s">
        <v>24</v>
      </c>
      <c r="B6" s="8" t="s">
        <v>28</v>
      </c>
      <c r="C6" s="5" t="s">
        <v>33</v>
      </c>
      <c r="D6" s="8" t="s">
        <v>35</v>
      </c>
      <c r="E6" s="5"/>
      <c r="F6" s="8" t="s">
        <v>338</v>
      </c>
      <c r="G6" s="5" t="s">
        <v>43</v>
      </c>
      <c r="H6" s="8" t="s">
        <v>50</v>
      </c>
      <c r="I6" s="5" t="s">
        <v>79</v>
      </c>
      <c r="J6" s="8" t="s">
        <v>1067</v>
      </c>
      <c r="K6" s="5" t="s">
        <v>62</v>
      </c>
      <c r="L6" s="8" t="s">
        <v>435</v>
      </c>
      <c r="M6" s="5" t="s">
        <v>69</v>
      </c>
      <c r="N6" s="8"/>
      <c r="O6" s="5" t="s">
        <v>74</v>
      </c>
      <c r="P6" s="8"/>
    </row>
    <row r="7" spans="1:16" x14ac:dyDescent="0.25">
      <c r="A7" s="2" t="s">
        <v>21</v>
      </c>
      <c r="B7" s="8" t="s">
        <v>27</v>
      </c>
      <c r="C7" s="5"/>
      <c r="D7" s="8" t="s">
        <v>36</v>
      </c>
      <c r="E7" s="5"/>
      <c r="F7" s="8" t="s">
        <v>41</v>
      </c>
      <c r="G7" s="5" t="s">
        <v>48</v>
      </c>
      <c r="H7" s="8" t="s">
        <v>738</v>
      </c>
      <c r="I7" s="5" t="s">
        <v>56</v>
      </c>
      <c r="J7" s="8"/>
      <c r="K7" s="5" t="s">
        <v>147</v>
      </c>
      <c r="L7" s="8"/>
      <c r="M7" s="5" t="s">
        <v>741</v>
      </c>
      <c r="N7" s="8"/>
      <c r="O7" s="5" t="s">
        <v>73</v>
      </c>
      <c r="P7" s="8"/>
    </row>
    <row r="8" spans="1:16" x14ac:dyDescent="0.25">
      <c r="A8" s="2"/>
      <c r="B8" s="8" t="s">
        <v>25</v>
      </c>
      <c r="C8" s="5"/>
      <c r="D8" s="8" t="s">
        <v>37</v>
      </c>
      <c r="E8" s="5"/>
      <c r="F8" s="8" t="s">
        <v>42</v>
      </c>
      <c r="G8" s="5" t="s">
        <v>46</v>
      </c>
      <c r="H8" s="8" t="s">
        <v>51</v>
      </c>
      <c r="I8" s="5" t="s">
        <v>57</v>
      </c>
      <c r="J8" s="8"/>
      <c r="K8" s="5" t="s">
        <v>65</v>
      </c>
      <c r="L8" s="8"/>
      <c r="M8" s="5" t="s">
        <v>334</v>
      </c>
      <c r="N8" s="8"/>
      <c r="O8" s="5"/>
      <c r="P8" s="8"/>
    </row>
    <row r="9" spans="1:16" x14ac:dyDescent="0.25">
      <c r="A9" s="2"/>
      <c r="B9" s="8" t="s">
        <v>30</v>
      </c>
      <c r="C9" s="5"/>
      <c r="D9" s="8" t="s">
        <v>721</v>
      </c>
      <c r="E9" s="5"/>
      <c r="F9" s="8" t="s">
        <v>339</v>
      </c>
      <c r="G9" s="5" t="s">
        <v>47</v>
      </c>
      <c r="H9" s="8"/>
      <c r="I9" s="5" t="s">
        <v>739</v>
      </c>
      <c r="J9" s="8"/>
      <c r="K9" s="5"/>
      <c r="L9" s="8"/>
      <c r="M9" s="5" t="s">
        <v>67</v>
      </c>
      <c r="N9" s="8"/>
      <c r="O9" s="5"/>
      <c r="P9" s="8"/>
    </row>
    <row r="10" spans="1:16" x14ac:dyDescent="0.25">
      <c r="A10" s="2"/>
      <c r="B10" s="8"/>
      <c r="C10" s="5"/>
      <c r="D10" s="8" t="s">
        <v>722</v>
      </c>
      <c r="E10" s="5"/>
      <c r="F10" s="8"/>
      <c r="G10" s="5" t="s">
        <v>725</v>
      </c>
      <c r="H10" s="8"/>
      <c r="I10" s="5" t="s">
        <v>53</v>
      </c>
      <c r="J10" s="8"/>
      <c r="K10" s="5"/>
      <c r="L10" s="8"/>
      <c r="M10" s="5"/>
      <c r="N10" s="8"/>
      <c r="O10" s="5"/>
      <c r="P10" s="8"/>
    </row>
    <row r="11" spans="1:16" x14ac:dyDescent="0.25">
      <c r="A11" s="2"/>
      <c r="B11" s="8"/>
      <c r="C11" s="5"/>
      <c r="D11" s="8" t="s">
        <v>39</v>
      </c>
      <c r="E11" s="5"/>
      <c r="F11" s="8"/>
      <c r="G11" s="5" t="s">
        <v>49</v>
      </c>
      <c r="H11" s="8"/>
      <c r="I11" s="5" t="s">
        <v>58</v>
      </c>
      <c r="J11" s="8"/>
      <c r="K11" s="5"/>
      <c r="L11" s="8"/>
      <c r="M11" s="5"/>
      <c r="N11" s="8"/>
      <c r="O11" s="5"/>
      <c r="P11" s="8"/>
    </row>
    <row r="12" spans="1:16" x14ac:dyDescent="0.25">
      <c r="A12" s="2"/>
      <c r="B12" s="8"/>
      <c r="C12" s="5"/>
      <c r="D12" s="8"/>
      <c r="E12" s="5"/>
      <c r="F12" s="8"/>
      <c r="G12" s="5" t="s">
        <v>340</v>
      </c>
      <c r="H12" s="8"/>
      <c r="I12" s="5" t="s">
        <v>54</v>
      </c>
      <c r="J12" s="8"/>
      <c r="K12" s="5"/>
      <c r="L12" s="8"/>
      <c r="M12" s="5"/>
      <c r="N12" s="8"/>
      <c r="O12" s="5"/>
      <c r="P12" s="8"/>
    </row>
    <row r="13" spans="1:16" x14ac:dyDescent="0.25">
      <c r="A13" s="2"/>
      <c r="B13" s="8"/>
      <c r="C13" s="5"/>
      <c r="D13" s="8"/>
      <c r="E13" s="5"/>
      <c r="F13" s="8"/>
      <c r="G13" s="5"/>
      <c r="H13" s="8"/>
      <c r="I13" s="5" t="s">
        <v>740</v>
      </c>
      <c r="J13" s="8"/>
      <c r="K13" s="5"/>
      <c r="L13" s="8"/>
      <c r="M13" s="5"/>
      <c r="N13" s="8"/>
      <c r="O13" s="5"/>
      <c r="P13" s="8"/>
    </row>
    <row r="14" spans="1:16" x14ac:dyDescent="0.25">
      <c r="A14" s="2"/>
      <c r="B14" s="8"/>
      <c r="C14" s="5"/>
      <c r="D14" s="8"/>
      <c r="E14" s="5"/>
      <c r="F14" s="8"/>
      <c r="G14" s="5"/>
      <c r="H14" s="8"/>
      <c r="I14" s="5"/>
      <c r="J14" s="8"/>
      <c r="K14" s="5"/>
      <c r="L14" s="8"/>
      <c r="M14" s="5"/>
      <c r="N14" s="8"/>
      <c r="O14" s="5"/>
      <c r="P14" s="8"/>
    </row>
    <row r="15" spans="1:16" x14ac:dyDescent="0.25">
      <c r="A15" s="3"/>
      <c r="B15" s="9"/>
      <c r="C15" s="6"/>
      <c r="D15" s="9"/>
      <c r="E15" s="6"/>
      <c r="F15" s="9"/>
      <c r="G15" s="6"/>
      <c r="H15" s="9"/>
      <c r="I15" s="6"/>
      <c r="J15" s="9"/>
      <c r="K15" s="6"/>
      <c r="L15" s="9"/>
      <c r="M15" s="6"/>
      <c r="N15" s="9"/>
      <c r="O15" s="6"/>
      <c r="P15" s="9"/>
    </row>
    <row r="16" spans="1:16" x14ac:dyDescent="0.25">
      <c r="A16" s="4">
        <f>COUNTA(A4:A15)</f>
        <v>4</v>
      </c>
      <c r="B16" s="10">
        <f t="shared" ref="B16:P16" si="2">COUNTA(B4:B15)</f>
        <v>6</v>
      </c>
      <c r="C16" s="7">
        <f t="shared" si="2"/>
        <v>3</v>
      </c>
      <c r="D16" s="10">
        <f t="shared" si="2"/>
        <v>8</v>
      </c>
      <c r="E16" s="7">
        <f t="shared" si="2"/>
        <v>1</v>
      </c>
      <c r="F16" s="10">
        <f t="shared" si="2"/>
        <v>6</v>
      </c>
      <c r="G16" s="7">
        <f t="shared" si="2"/>
        <v>9</v>
      </c>
      <c r="H16" s="10">
        <f t="shared" si="2"/>
        <v>5</v>
      </c>
      <c r="I16" s="7">
        <f t="shared" si="2"/>
        <v>10</v>
      </c>
      <c r="J16" s="10">
        <f t="shared" si="2"/>
        <v>3</v>
      </c>
      <c r="K16" s="7">
        <f t="shared" si="2"/>
        <v>5</v>
      </c>
      <c r="L16" s="10">
        <f t="shared" si="2"/>
        <v>3</v>
      </c>
      <c r="M16" s="7">
        <f t="shared" si="2"/>
        <v>6</v>
      </c>
      <c r="N16" s="10">
        <f t="shared" si="2"/>
        <v>2</v>
      </c>
      <c r="O16" s="7">
        <f t="shared" si="2"/>
        <v>4</v>
      </c>
      <c r="P16" s="10">
        <f t="shared" si="2"/>
        <v>1</v>
      </c>
    </row>
    <row r="18" spans="1:1" ht="18.75" x14ac:dyDescent="0.3">
      <c r="A18" s="1" t="s">
        <v>1080</v>
      </c>
    </row>
  </sheetData>
  <sortState ref="O21:O24">
    <sortCondition ref="O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Таблица заполнения</vt:lpstr>
      <vt:lpstr>Разделы</vt:lpstr>
      <vt:lpstr>Разделы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Фабрика мебели Целлер</dc:creator>
  <cp:lastModifiedBy>Станислав Лебедев</cp:lastModifiedBy>
  <dcterms:created xsi:type="dcterms:W3CDTF">2015-10-03T02:13:05Z</dcterms:created>
  <dcterms:modified xsi:type="dcterms:W3CDTF">2016-02-20T12:40:20Z</dcterms:modified>
</cp:coreProperties>
</file>