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480" yWindow="1020" windowWidth="18195" windowHeight="7545" tabRatio="799"/>
  </bookViews>
  <sheets>
    <sheet name="Phiếu thông báo phí" sheetId="8" r:id="rId1"/>
  </sheets>
  <calcPr calcId="124519"/>
</workbook>
</file>

<file path=xl/calcChain.xml><?xml version="1.0" encoding="utf-8"?>
<calcChain xmlns="http://schemas.openxmlformats.org/spreadsheetml/2006/main">
  <c r="H42" i="8"/>
  <c r="I7" l="1"/>
  <c r="G8" s="1"/>
  <c r="I6"/>
  <c r="J28" l="1"/>
  <c r="C6" l="1"/>
  <c r="I11"/>
  <c r="I34"/>
  <c r="G33"/>
  <c r="G32"/>
  <c r="G31"/>
  <c r="G30"/>
  <c r="G29"/>
  <c r="G21"/>
  <c r="G20"/>
  <c r="G15"/>
  <c r="G14"/>
  <c r="G12" l="1"/>
  <c r="H16" l="1"/>
  <c r="I12" l="1"/>
  <c r="I23" l="1"/>
  <c r="I27"/>
  <c r="I25"/>
  <c r="I24" l="1"/>
  <c r="I26"/>
  <c r="J12"/>
  <c r="G16" l="1"/>
  <c r="I16" s="1"/>
  <c r="G22"/>
  <c r="I33"/>
  <c r="I32"/>
  <c r="I31"/>
  <c r="I30"/>
  <c r="I29"/>
  <c r="I28" l="1"/>
  <c r="I18" l="1"/>
  <c r="I17"/>
  <c r="I13" l="1"/>
  <c r="I19" l="1"/>
  <c r="I35" s="1"/>
</calcChain>
</file>

<file path=xl/sharedStrings.xml><?xml version="1.0" encoding="utf-8"?>
<sst xmlns="http://schemas.openxmlformats.org/spreadsheetml/2006/main" count="67" uniqueCount="64">
  <si>
    <t>Hạng mục</t>
  </si>
  <si>
    <t>STT</t>
  </si>
  <si>
    <t>Thành tiền</t>
  </si>
  <si>
    <t>Khu Đoàn Ngoại Giao, phường Xuân Tảo, quận Bắc Từ Liêm, Hà Nội</t>
  </si>
  <si>
    <t>Điện thoại: 0387.759.229</t>
  </si>
  <si>
    <t>PHIẾU THÔNG BÁO THU PHÍ</t>
  </si>
  <si>
    <t>DEBIT NOTE</t>
  </si>
  <si>
    <r>
      <t xml:space="preserve">Khách hàng: </t>
    </r>
    <r>
      <rPr>
        <i/>
        <sz val="10"/>
        <color theme="1"/>
        <rFont val="Times New Roman"/>
        <family val="1"/>
      </rPr>
      <t>Customer</t>
    </r>
  </si>
  <si>
    <r>
      <t xml:space="preserve">Phòng: </t>
    </r>
    <r>
      <rPr>
        <i/>
        <sz val="10"/>
        <color theme="1"/>
        <rFont val="Times New Roman"/>
        <family val="1"/>
      </rPr>
      <t>Room:</t>
    </r>
  </si>
  <si>
    <r>
      <t xml:space="preserve">Tháng </t>
    </r>
    <r>
      <rPr>
        <i/>
        <sz val="10"/>
        <color theme="1"/>
        <rFont val="Times New Roman"/>
        <family val="1"/>
      </rPr>
      <t>Payment for</t>
    </r>
  </si>
  <si>
    <t>Ban quản lý Tòa nhà xin thông báo tới Quý căn hộ về các khoản phí dịch vụ phát sinh tháng</t>
  </si>
  <si>
    <t>(We would like to inform the service charges for the month of</t>
  </si>
  <si>
    <t>DT</t>
  </si>
  <si>
    <t>Đơn giá</t>
  </si>
  <si>
    <t>Đã nộp</t>
  </si>
  <si>
    <t>No</t>
  </si>
  <si>
    <t>Description</t>
  </si>
  <si>
    <t>Area</t>
  </si>
  <si>
    <t>Price</t>
  </si>
  <si>
    <t>Amount</t>
  </si>
  <si>
    <t>Paid</t>
  </si>
  <si>
    <t>Phí dịch vụ còn nợ kỳ trước chưa thanh toán (Chi tiết đính kèm)</t>
  </si>
  <si>
    <r>
      <t>Chỉ số đầu kỳ (</t>
    </r>
    <r>
      <rPr>
        <i/>
        <sz val="10"/>
        <color theme="1"/>
        <rFont val="Times New Roman"/>
        <family val="1"/>
      </rPr>
      <t>Prior meter reading</t>
    </r>
    <r>
      <rPr>
        <sz val="10"/>
        <color theme="1"/>
        <rFont val="Times New Roman"/>
        <family val="1"/>
      </rPr>
      <t>)</t>
    </r>
  </si>
  <si>
    <r>
      <t>Chỉ số cuối kỳ (</t>
    </r>
    <r>
      <rPr>
        <i/>
        <sz val="10"/>
        <color theme="1"/>
        <rFont val="Times New Roman"/>
        <family val="1"/>
      </rPr>
      <t>Current meter reading</t>
    </r>
    <r>
      <rPr>
        <sz val="10"/>
        <color theme="1"/>
        <rFont val="Times New Roman"/>
        <family val="1"/>
      </rPr>
      <t>)</t>
    </r>
  </si>
  <si>
    <r>
      <t>Sản lượng tiêu thụ trong tháng (</t>
    </r>
    <r>
      <rPr>
        <i/>
        <sz val="10"/>
        <color theme="1"/>
        <rFont val="Times New Roman"/>
        <family val="1"/>
      </rPr>
      <t>Usage this period</t>
    </r>
    <r>
      <rPr>
        <sz val="10"/>
        <color theme="1"/>
        <rFont val="Times New Roman"/>
        <family val="1"/>
      </rPr>
      <t>)</t>
    </r>
  </si>
  <si>
    <t>Chi phí hao tổn 9%</t>
  </si>
  <si>
    <t>TH 1</t>
  </si>
  <si>
    <r>
      <t>10m3 đầu tiên (</t>
    </r>
    <r>
      <rPr>
        <i/>
        <sz val="10"/>
        <color theme="1"/>
        <rFont val="Times New Roman"/>
        <family val="1"/>
      </rPr>
      <t>0 to 10m3</t>
    </r>
    <r>
      <rPr>
        <sz val="10"/>
        <color theme="1"/>
        <rFont val="Times New Roman"/>
        <family val="1"/>
      </rPr>
      <t>)</t>
    </r>
  </si>
  <si>
    <r>
      <t>Từ 11m3 đến 20m3 (</t>
    </r>
    <r>
      <rPr>
        <i/>
        <sz val="10"/>
        <color theme="1"/>
        <rFont val="Times New Roman"/>
        <family val="1"/>
      </rPr>
      <t>11m3 to 20m3</t>
    </r>
    <r>
      <rPr>
        <sz val="10"/>
        <color theme="1"/>
        <rFont val="Times New Roman"/>
        <family val="1"/>
      </rPr>
      <t>)</t>
    </r>
  </si>
  <si>
    <r>
      <t>Từ 21m3 đến 30m3 (</t>
    </r>
    <r>
      <rPr>
        <i/>
        <sz val="10"/>
        <color theme="1"/>
        <rFont val="Times New Roman"/>
        <family val="1"/>
      </rPr>
      <t>21m3 to 30m3</t>
    </r>
    <r>
      <rPr>
        <sz val="10"/>
        <color theme="1"/>
        <rFont val="Times New Roman"/>
        <family val="1"/>
      </rPr>
      <t>)</t>
    </r>
  </si>
  <si>
    <r>
      <t>Từ 31m3 trở đi (</t>
    </r>
    <r>
      <rPr>
        <i/>
        <sz val="10"/>
        <color theme="1"/>
        <rFont val="Times New Roman"/>
        <family val="1"/>
      </rPr>
      <t>Above 31m3</t>
    </r>
    <r>
      <rPr>
        <sz val="10"/>
        <color theme="1"/>
        <rFont val="Times New Roman"/>
        <family val="1"/>
      </rPr>
      <t>)</t>
    </r>
  </si>
  <si>
    <t>TH 2</t>
  </si>
  <si>
    <r>
      <t>Sử dụng một giá (</t>
    </r>
    <r>
      <rPr>
        <i/>
        <sz val="10"/>
        <color theme="1"/>
        <rFont val="Times New Roman"/>
        <family val="1"/>
      </rPr>
      <t>Use only one price</t>
    </r>
    <r>
      <rPr>
        <sz val="10"/>
        <color theme="1"/>
        <rFont val="Times New Roman"/>
        <family val="1"/>
      </rPr>
      <t>)</t>
    </r>
  </si>
  <si>
    <r>
      <t>Phí khác (</t>
    </r>
    <r>
      <rPr>
        <i/>
        <sz val="10"/>
        <color theme="1"/>
        <rFont val="Times New Roman"/>
        <family val="1"/>
      </rPr>
      <t>Other fee</t>
    </r>
    <r>
      <rPr>
        <sz val="10"/>
        <color theme="1"/>
        <rFont val="Times New Roman"/>
        <family val="1"/>
      </rPr>
      <t>)</t>
    </r>
  </si>
  <si>
    <t>Tại:</t>
  </si>
  <si>
    <t>Lễ tân tầng 1 Tòa nhà N03T6</t>
  </si>
  <si>
    <t>Từ 8h00 đến 17h30 các ngày trong tuần</t>
  </si>
  <si>
    <t>At:</t>
  </si>
  <si>
    <t>Reception desk of N03-T6 Buiding</t>
  </si>
  <si>
    <t>From 8h00 to 17h30 everyday</t>
  </si>
  <si>
    <t>Quá thời hạn trên Quý căn hộ chưa nộp các khoản phí, Ban Quản lý Tòa nhà sẽ ngừng cung cấp dịch vụ đối với Căn hộ.</t>
  </si>
  <si>
    <t>After the due date, services for your apartment should be ceased if the service charges have not been made.</t>
  </si>
  <si>
    <t>Trân trọng thông báo</t>
  </si>
  <si>
    <t>TM BAN QUẢN LÝ TÒA NHÀ</t>
  </si>
  <si>
    <t>Faithfully</t>
  </si>
  <si>
    <t>For Buiding Management Office</t>
  </si>
  <si>
    <r>
      <t>Tiền điện (</t>
    </r>
    <r>
      <rPr>
        <b/>
        <i/>
        <sz val="10.5"/>
        <color theme="1"/>
        <rFont val="Times New Roman"/>
        <family val="1"/>
      </rPr>
      <t>Electricity</t>
    </r>
    <r>
      <rPr>
        <b/>
        <sz val="10.5"/>
        <color theme="1"/>
        <rFont val="Times New Roman"/>
        <family val="1"/>
      </rPr>
      <t>)</t>
    </r>
  </si>
  <si>
    <r>
      <t>Tiền nước (</t>
    </r>
    <r>
      <rPr>
        <b/>
        <i/>
        <sz val="10.5"/>
        <color theme="1"/>
        <rFont val="Times New Roman"/>
        <family val="1"/>
      </rPr>
      <t>Water</t>
    </r>
    <r>
      <rPr>
        <b/>
        <sz val="10.5"/>
        <color theme="1"/>
        <rFont val="Times New Roman"/>
        <family val="1"/>
      </rPr>
      <t>)</t>
    </r>
  </si>
  <si>
    <r>
      <t>Phí gửi xe ô tô (</t>
    </r>
    <r>
      <rPr>
        <i/>
        <sz val="10"/>
        <color theme="1"/>
        <rFont val="Times New Roman"/>
        <family val="1"/>
      </rPr>
      <t>Car parking fee</t>
    </r>
    <r>
      <rPr>
        <sz val="10"/>
        <color theme="1"/>
        <rFont val="Times New Roman"/>
        <family val="1"/>
      </rPr>
      <t>)</t>
    </r>
  </si>
  <si>
    <r>
      <t>Phí gửi xe máy, xe máy điện (</t>
    </r>
    <r>
      <rPr>
        <i/>
        <sz val="10"/>
        <color theme="1"/>
        <rFont val="Times New Roman"/>
        <family val="1"/>
      </rPr>
      <t>Motorbike parking fee</t>
    </r>
    <r>
      <rPr>
        <sz val="10"/>
        <color theme="1"/>
        <rFont val="Times New Roman"/>
        <family val="1"/>
      </rPr>
      <t>)</t>
    </r>
  </si>
  <si>
    <r>
      <t>Phí gửi xe đạp điện (</t>
    </r>
    <r>
      <rPr>
        <i/>
        <sz val="10"/>
        <color theme="1"/>
        <rFont val="Times New Roman"/>
        <family val="1"/>
      </rPr>
      <t>Motorbike parking fee</t>
    </r>
    <r>
      <rPr>
        <sz val="10"/>
        <color theme="1"/>
        <rFont val="Times New Roman"/>
        <family val="1"/>
      </rPr>
      <t>)</t>
    </r>
  </si>
  <si>
    <r>
      <t>Phí gửi xe đạp (</t>
    </r>
    <r>
      <rPr>
        <i/>
        <sz val="10"/>
        <color theme="1"/>
        <rFont val="Times New Roman"/>
        <family val="1"/>
      </rPr>
      <t>Bike parking fee</t>
    </r>
    <r>
      <rPr>
        <sz val="10"/>
        <color theme="1"/>
        <rFont val="Times New Roman"/>
        <family val="1"/>
      </rPr>
      <t>)</t>
    </r>
  </si>
  <si>
    <r>
      <t>Phí gửi xe máy, xe máy điện từ xe thứ 3 trở đi
(</t>
    </r>
    <r>
      <rPr>
        <i/>
        <sz val="10"/>
        <color theme="1"/>
        <rFont val="Times New Roman"/>
        <family val="1"/>
      </rPr>
      <t>Motorbike parking fee from the 3rd motorbike onwards</t>
    </r>
    <r>
      <rPr>
        <sz val="10"/>
        <color theme="1"/>
        <rFont val="Times New Roman"/>
        <family val="1"/>
      </rPr>
      <t>)</t>
    </r>
  </si>
  <si>
    <t xml:space="preserve"> </t>
  </si>
  <si>
    <r>
      <t>Thuế GTGT 8</t>
    </r>
    <r>
      <rPr>
        <strike/>
        <sz val="10"/>
        <color theme="1"/>
        <rFont val="Times New Roman"/>
        <family val="1"/>
      </rPr>
      <t>%</t>
    </r>
  </si>
  <si>
    <r>
      <t>Tổng số tiền phải thanh toán cho các khoản phí (</t>
    </r>
    <r>
      <rPr>
        <b/>
        <i/>
        <sz val="11"/>
        <color theme="1"/>
        <rFont val="Times New Roman"/>
        <family val="1"/>
      </rPr>
      <t>Total</t>
    </r>
    <r>
      <rPr>
        <b/>
        <sz val="11"/>
        <color theme="1"/>
        <rFont val="Times New Roman"/>
        <family val="1"/>
      </rPr>
      <t xml:space="preserve">) </t>
    </r>
  </si>
  <si>
    <r>
      <rPr>
        <b/>
        <sz val="11"/>
        <color theme="1"/>
        <rFont val="Times New Roman"/>
        <family val="1"/>
      </rPr>
      <t>Phí quản lý (Đã bao gồm thuế GTGT) T09/2023</t>
    </r>
    <r>
      <rPr>
        <sz val="11"/>
        <color theme="1"/>
        <rFont val="Times New Roman"/>
        <family val="1"/>
      </rPr>
      <t xml:space="preserve">
</t>
    </r>
    <r>
      <rPr>
        <i/>
        <sz val="10"/>
        <color theme="1"/>
        <rFont val="Times New Roman"/>
        <family val="1"/>
      </rPr>
      <t>Management fee (inclusive of VAT) of  Sep - 23</t>
    </r>
  </si>
  <si>
    <r>
      <t>Phí khác đã gồm thuế GTGT (</t>
    </r>
    <r>
      <rPr>
        <b/>
        <i/>
        <sz val="10.5"/>
        <color theme="1"/>
        <rFont val="Times New Roman"/>
        <family val="1"/>
      </rPr>
      <t>Other charges inclusive of VAT</t>
    </r>
    <r>
      <rPr>
        <b/>
        <sz val="10.5"/>
        <color theme="1"/>
        <rFont val="Times New Roman"/>
        <family val="1"/>
      </rPr>
      <t>) T09/2023</t>
    </r>
  </si>
  <si>
    <t>c</t>
  </si>
  <si>
    <t>STK: 6663889888 - Công ty cổ phần thương mại xây dựng Rồng Việt</t>
  </si>
  <si>
    <t>Tại: Ngân hàng TMCP Sài gòn - Hà Nội ( SHB )</t>
  </si>
  <si>
    <t>Đề nghị Quý Căn hộ vui lòng thanh toán các khoản phí trên trước ngày 15/11/2023</t>
  </si>
  <si>
    <t>All the payment should be made before the due date of  nov 15th 2023</t>
  </si>
  <si>
    <t xml:space="preserve">Nội dung chuyển khoản: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</si>
</sst>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mm/yyyy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u/>
      <sz val="12"/>
      <color theme="1"/>
      <name val="Times New Roman"/>
      <family val="1"/>
    </font>
    <font>
      <sz val="10.5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.5"/>
      <color theme="1"/>
      <name val="Times New Roman"/>
      <family val="1"/>
    </font>
    <font>
      <b/>
      <i/>
      <sz val="10.5"/>
      <color theme="1"/>
      <name val="Times New Roman"/>
      <family val="1"/>
    </font>
    <font>
      <strike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</cellStyleXfs>
  <cellXfs count="78">
    <xf numFmtId="0" fontId="0" fillId="0" borderId="0" xfId="0"/>
    <xf numFmtId="0" fontId="3" fillId="0" borderId="0" xfId="0" applyFont="1"/>
    <xf numFmtId="0" fontId="3" fillId="0" borderId="0" xfId="0" applyFont="1" applyBorder="1"/>
    <xf numFmtId="0" fontId="8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15" fillId="0" borderId="0" xfId="0" applyFont="1"/>
    <xf numFmtId="165" fontId="3" fillId="0" borderId="0" xfId="0" applyNumberFormat="1" applyFont="1" applyAlignment="1">
      <alignment horizontal="left" vertical="center"/>
    </xf>
    <xf numFmtId="0" fontId="11" fillId="0" borderId="0" xfId="0" applyFont="1"/>
    <xf numFmtId="17" fontId="9" fillId="0" borderId="7" xfId="0" applyNumberFormat="1" applyFont="1" applyBorder="1" applyAlignment="1">
      <alignment horizontal="left" vertical="center"/>
    </xf>
    <xf numFmtId="17" fontId="3" fillId="0" borderId="0" xfId="0" applyNumberFormat="1" applyFont="1" applyAlignment="1">
      <alignment horizontal="left" vertical="center"/>
    </xf>
    <xf numFmtId="0" fontId="10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6" fillId="0" borderId="0" xfId="0" applyFont="1"/>
    <xf numFmtId="0" fontId="8" fillId="0" borderId="1" xfId="0" applyFont="1" applyBorder="1" applyAlignment="1">
      <alignment horizontal="center"/>
    </xf>
    <xf numFmtId="164" fontId="3" fillId="0" borderId="1" xfId="1" applyNumberFormat="1" applyFont="1" applyBorder="1"/>
    <xf numFmtId="164" fontId="3" fillId="0" borderId="4" xfId="1" applyNumberFormat="1" applyFont="1" applyBorder="1"/>
    <xf numFmtId="0" fontId="8" fillId="0" borderId="2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164" fontId="8" fillId="0" borderId="1" xfId="1" applyNumberFormat="1" applyFont="1" applyBorder="1"/>
    <xf numFmtId="164" fontId="3" fillId="0" borderId="0" xfId="1" applyNumberFormat="1" applyFont="1" applyBorder="1"/>
    <xf numFmtId="0" fontId="3" fillId="0" borderId="1" xfId="0" applyFont="1" applyBorder="1"/>
    <xf numFmtId="0" fontId="8" fillId="0" borderId="0" xfId="0" applyFont="1" applyBorder="1" applyAlignment="1">
      <alignment horizontal="right"/>
    </xf>
    <xf numFmtId="164" fontId="5" fillId="0" borderId="0" xfId="1" applyNumberFormat="1" applyFont="1" applyBorder="1"/>
    <xf numFmtId="0" fontId="11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Border="1" applyAlignment="1">
      <alignment horizontal="center"/>
    </xf>
    <xf numFmtId="164" fontId="10" fillId="0" borderId="1" xfId="1" applyNumberFormat="1" applyFont="1" applyBorder="1" applyAlignment="1">
      <alignment vertical="center"/>
    </xf>
    <xf numFmtId="43" fontId="16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horizontal="left" vertical="center"/>
    </xf>
    <xf numFmtId="164" fontId="7" fillId="0" borderId="1" xfId="1" applyNumberFormat="1" applyFont="1" applyBorder="1" applyAlignment="1">
      <alignment horizontal="right" vertical="center"/>
    </xf>
    <xf numFmtId="164" fontId="7" fillId="0" borderId="1" xfId="1" applyNumberFormat="1" applyFont="1" applyBorder="1" applyAlignment="1">
      <alignment horizontal="right"/>
    </xf>
    <xf numFmtId="164" fontId="16" fillId="0" borderId="1" xfId="1" applyNumberFormat="1" applyFont="1" applyBorder="1"/>
    <xf numFmtId="164" fontId="16" fillId="0" borderId="1" xfId="1" applyNumberFormat="1" applyFont="1" applyBorder="1" applyAlignment="1">
      <alignment vertical="center"/>
    </xf>
    <xf numFmtId="164" fontId="3" fillId="0" borderId="0" xfId="0" applyNumberFormat="1" applyFont="1"/>
    <xf numFmtId="1" fontId="18" fillId="0" borderId="1" xfId="1" applyNumberFormat="1" applyFont="1" applyBorder="1"/>
    <xf numFmtId="0" fontId="8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8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3" fillId="0" borderId="13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19" fillId="0" borderId="1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8" fillId="0" borderId="13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9" fillId="0" borderId="13" xfId="0" applyFont="1" applyBorder="1" applyAlignment="1">
      <alignment horizontal="left"/>
    </xf>
    <xf numFmtId="0" fontId="19" fillId="0" borderId="12" xfId="0" applyFont="1" applyBorder="1" applyAlignment="1">
      <alignment horizontal="left"/>
    </xf>
  </cellXfs>
  <cellStyles count="8">
    <cellStyle name="Chuẩn 2" xfId="7"/>
    <cellStyle name="Comma" xfId="1" builtinId="3"/>
    <cellStyle name="Comma 2" xfId="2"/>
    <cellStyle name="Comma 2 2" xfId="3"/>
    <cellStyle name="Normal" xfId="0" builtinId="0"/>
    <cellStyle name="Normal 2" xfId="4"/>
    <cellStyle name="Normal 2 2 2" xfId="5"/>
    <cellStyle name="Normal 3" xfId="6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247173</xdr:colOff>
      <xdr:row>0</xdr:row>
      <xdr:rowOff>62547</xdr:rowOff>
    </xdr:from>
    <xdr:to>
      <xdr:col>2</xdr:col>
      <xdr:colOff>157875</xdr:colOff>
      <xdr:row>3</xdr:row>
      <xdr:rowOff>58737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173" y="62547"/>
          <a:ext cx="958452" cy="567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361951</xdr:colOff>
      <xdr:row>0</xdr:row>
      <xdr:rowOff>133350</xdr:rowOff>
    </xdr:from>
    <xdr:to>
      <xdr:col>9</xdr:col>
      <xdr:colOff>571501</xdr:colOff>
      <xdr:row>3</xdr:row>
      <xdr:rowOff>38100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72101" y="133350"/>
          <a:ext cx="1143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workbookViewId="0">
      <selection activeCell="K21" sqref="K21"/>
    </sheetView>
  </sheetViews>
  <sheetFormatPr defaultColWidth="9.140625" defaultRowHeight="15"/>
  <cols>
    <col min="1" max="1" width="3.7109375" style="1" customWidth="1"/>
    <col min="2" max="2" width="12" style="1" customWidth="1"/>
    <col min="3" max="3" width="13.85546875" style="1" customWidth="1"/>
    <col min="4" max="4" width="7" style="1" customWidth="1"/>
    <col min="5" max="5" width="6.42578125" style="1" customWidth="1"/>
    <col min="6" max="6" width="10.140625" style="1" customWidth="1"/>
    <col min="7" max="7" width="10.28515625" style="1" customWidth="1"/>
    <col min="8" max="8" width="11.7109375" style="1" customWidth="1"/>
    <col min="9" max="9" width="14" style="1" customWidth="1"/>
    <col min="10" max="10" width="9.42578125" style="1" customWidth="1"/>
    <col min="11" max="11" width="9.140625" style="1"/>
    <col min="12" max="12" width="10.28515625" style="1" bestFit="1" customWidth="1"/>
    <col min="13" max="16384" width="9.140625" style="1"/>
  </cols>
  <sheetData>
    <row r="1" spans="1:10">
      <c r="A1" s="49" t="s">
        <v>58</v>
      </c>
      <c r="B1" s="49"/>
      <c r="C1" s="49"/>
      <c r="D1" s="49"/>
      <c r="E1" s="49"/>
      <c r="F1" s="49"/>
      <c r="G1" s="49"/>
      <c r="H1" s="49"/>
      <c r="I1" s="49"/>
      <c r="J1" s="49"/>
    </row>
    <row r="2" spans="1:10">
      <c r="A2" s="50" t="s">
        <v>3</v>
      </c>
      <c r="B2" s="50"/>
      <c r="C2" s="50"/>
      <c r="D2" s="50"/>
      <c r="E2" s="50"/>
      <c r="F2" s="50"/>
      <c r="G2" s="50"/>
      <c r="H2" s="50"/>
      <c r="I2" s="50"/>
      <c r="J2" s="50"/>
    </row>
    <row r="3" spans="1:10">
      <c r="A3" s="50" t="s">
        <v>4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ht="20.25">
      <c r="A4" s="51" t="s">
        <v>5</v>
      </c>
      <c r="B4" s="51"/>
      <c r="C4" s="51"/>
      <c r="D4" s="51"/>
      <c r="E4" s="51"/>
      <c r="F4" s="51"/>
      <c r="G4" s="51"/>
      <c r="H4" s="51"/>
      <c r="I4" s="51"/>
      <c r="J4" s="51"/>
    </row>
    <row r="5" spans="1:10">
      <c r="A5" s="52" t="s">
        <v>6</v>
      </c>
      <c r="B5" s="52"/>
      <c r="C5" s="52"/>
      <c r="D5" s="52"/>
      <c r="E5" s="52"/>
      <c r="F5" s="52"/>
      <c r="G5" s="52"/>
      <c r="H5" s="52"/>
      <c r="I5" s="52"/>
      <c r="J5" s="52"/>
    </row>
    <row r="6" spans="1:10" ht="27" customHeight="1">
      <c r="A6" s="4"/>
      <c r="B6" s="5" t="s">
        <v>7</v>
      </c>
      <c r="C6" s="48" t="e">
        <f>VLOOKUP(G6,#REF!,2,0)</f>
        <v>#REF!</v>
      </c>
      <c r="D6" s="48"/>
      <c r="E6" s="48"/>
      <c r="F6" s="5" t="s">
        <v>8</v>
      </c>
      <c r="G6" s="6">
        <v>2110</v>
      </c>
      <c r="H6" s="5" t="s">
        <v>9</v>
      </c>
      <c r="I6" s="38" t="e">
        <f>#REF!</f>
        <v>#REF!</v>
      </c>
    </row>
    <row r="7" spans="1:10">
      <c r="A7" s="7" t="s">
        <v>10</v>
      </c>
      <c r="G7" s="1" t="s">
        <v>53</v>
      </c>
      <c r="I7" s="8" t="e">
        <f>I6</f>
        <v>#REF!</v>
      </c>
      <c r="J7" s="7"/>
    </row>
    <row r="8" spans="1:10">
      <c r="A8" s="9" t="s">
        <v>11</v>
      </c>
      <c r="G8" s="10" t="e">
        <f>I7</f>
        <v>#REF!</v>
      </c>
      <c r="H8" s="9"/>
      <c r="I8" s="11"/>
    </row>
    <row r="9" spans="1:10">
      <c r="A9" s="12" t="s">
        <v>1</v>
      </c>
      <c r="B9" s="55" t="s">
        <v>0</v>
      </c>
      <c r="C9" s="56"/>
      <c r="D9" s="56"/>
      <c r="E9" s="56"/>
      <c r="F9" s="57"/>
      <c r="G9" s="13" t="s">
        <v>12</v>
      </c>
      <c r="H9" s="14" t="s">
        <v>13</v>
      </c>
      <c r="I9" s="15" t="s">
        <v>2</v>
      </c>
      <c r="J9" s="13" t="s">
        <v>14</v>
      </c>
    </row>
    <row r="10" spans="1:10" s="20" customFormat="1" ht="12.75">
      <c r="A10" s="16" t="s">
        <v>15</v>
      </c>
      <c r="B10" s="58" t="s">
        <v>16</v>
      </c>
      <c r="C10" s="59"/>
      <c r="D10" s="59"/>
      <c r="E10" s="59"/>
      <c r="F10" s="59"/>
      <c r="G10" s="17" t="s">
        <v>17</v>
      </c>
      <c r="H10" s="18" t="s">
        <v>18</v>
      </c>
      <c r="I10" s="17" t="s">
        <v>19</v>
      </c>
      <c r="J10" s="19" t="s">
        <v>20</v>
      </c>
    </row>
    <row r="11" spans="1:10" ht="19.5" customHeight="1">
      <c r="A11" s="21">
        <v>1</v>
      </c>
      <c r="B11" s="60" t="s">
        <v>21</v>
      </c>
      <c r="C11" s="60"/>
      <c r="D11" s="60"/>
      <c r="E11" s="60"/>
      <c r="F11" s="60"/>
      <c r="G11" s="60"/>
      <c r="H11" s="60"/>
      <c r="I11" s="22" t="e">
        <f>VLOOKUP(G6,#REF!,4,0)</f>
        <v>#REF!</v>
      </c>
      <c r="J11" s="23"/>
    </row>
    <row r="12" spans="1:10" ht="32.25" customHeight="1">
      <c r="A12" s="24">
        <v>2</v>
      </c>
      <c r="B12" s="61" t="s">
        <v>56</v>
      </c>
      <c r="C12" s="62"/>
      <c r="D12" s="62"/>
      <c r="E12" s="62"/>
      <c r="F12" s="63"/>
      <c r="G12" s="36" t="e">
        <f>VLOOKUP(G6,#REF!,3,0)</f>
        <v>#REF!</v>
      </c>
      <c r="H12" s="35">
        <v>8800</v>
      </c>
      <c r="I12" s="26" t="e">
        <f>VLOOKUP(G6,#REF!,5,0)</f>
        <v>#REF!</v>
      </c>
      <c r="J12" s="39" t="e">
        <f>IF(ISNA(VLOOKUP(G6,#REF!,2,0))=TRUE,0,VLOOKUP(G6,#REF!,2,0))</f>
        <v>#REF!</v>
      </c>
    </row>
    <row r="13" spans="1:10" ht="20.25" customHeight="1">
      <c r="A13" s="72">
        <v>3</v>
      </c>
      <c r="B13" s="64" t="s">
        <v>46</v>
      </c>
      <c r="C13" s="65"/>
      <c r="D13" s="65"/>
      <c r="E13" s="65"/>
      <c r="F13" s="65"/>
      <c r="G13" s="65"/>
      <c r="H13" s="65"/>
      <c r="I13" s="27" t="e">
        <f>SUM(I16:I18)</f>
        <v>#REF!</v>
      </c>
      <c r="J13" s="22"/>
    </row>
    <row r="14" spans="1:10" ht="16.5" customHeight="1">
      <c r="A14" s="73"/>
      <c r="B14" s="53" t="s">
        <v>22</v>
      </c>
      <c r="C14" s="53"/>
      <c r="D14" s="53"/>
      <c r="E14" s="53"/>
      <c r="F14" s="53"/>
      <c r="G14" s="41" t="e">
        <f>VLOOKUP(G6,#REF!,3,0)</f>
        <v>#REF!</v>
      </c>
      <c r="H14" s="41"/>
      <c r="I14" s="41"/>
      <c r="J14" s="22"/>
    </row>
    <row r="15" spans="1:10" ht="16.5" customHeight="1">
      <c r="A15" s="73"/>
      <c r="B15" s="53" t="s">
        <v>23</v>
      </c>
      <c r="C15" s="53"/>
      <c r="D15" s="53"/>
      <c r="E15" s="53"/>
      <c r="F15" s="53"/>
      <c r="G15" s="41" t="e">
        <f>VLOOKUP(G6,#REF!,4,0)</f>
        <v>#REF!</v>
      </c>
      <c r="H15" s="41"/>
      <c r="I15" s="41"/>
      <c r="J15" s="22"/>
    </row>
    <row r="16" spans="1:10" ht="16.5" customHeight="1">
      <c r="A16" s="73"/>
      <c r="B16" s="53" t="s">
        <v>24</v>
      </c>
      <c r="C16" s="53"/>
      <c r="D16" s="53"/>
      <c r="E16" s="53"/>
      <c r="F16" s="53"/>
      <c r="G16" s="44" t="e">
        <f>G15-G14</f>
        <v>#REF!</v>
      </c>
      <c r="H16" s="41" t="e">
        <f>VLOOKUP(G6,#REF!,6,0)</f>
        <v>#REF!</v>
      </c>
      <c r="I16" s="41" t="e">
        <f>G16*H16</f>
        <v>#REF!</v>
      </c>
      <c r="J16" s="22"/>
    </row>
    <row r="17" spans="1:10" ht="16.5" customHeight="1">
      <c r="A17" s="73"/>
      <c r="B17" s="66" t="s">
        <v>25</v>
      </c>
      <c r="C17" s="66"/>
      <c r="D17" s="66"/>
      <c r="E17" s="66"/>
      <c r="F17" s="66"/>
      <c r="G17" s="66"/>
      <c r="H17" s="66"/>
      <c r="I17" s="41" t="e">
        <f>VLOOKUP(G6,#REF!,8,0)</f>
        <v>#REF!</v>
      </c>
      <c r="J17" s="22"/>
    </row>
    <row r="18" spans="1:10" ht="16.5" customHeight="1">
      <c r="A18" s="74"/>
      <c r="B18" s="66" t="s">
        <v>54</v>
      </c>
      <c r="C18" s="66"/>
      <c r="D18" s="66"/>
      <c r="E18" s="66"/>
      <c r="F18" s="66"/>
      <c r="G18" s="66"/>
      <c r="H18" s="66"/>
      <c r="I18" s="41" t="e">
        <f>VLOOKUP(G6,#REF!,9,0)</f>
        <v>#REF!</v>
      </c>
      <c r="J18" s="22"/>
    </row>
    <row r="19" spans="1:10" ht="20.25" customHeight="1">
      <c r="A19" s="72">
        <v>4</v>
      </c>
      <c r="B19" s="64" t="s">
        <v>47</v>
      </c>
      <c r="C19" s="60"/>
      <c r="D19" s="60"/>
      <c r="E19" s="60"/>
      <c r="F19" s="60"/>
      <c r="G19" s="60"/>
      <c r="H19" s="60"/>
      <c r="I19" s="27" t="e">
        <f>SUM(I23:I27)</f>
        <v>#REF!</v>
      </c>
      <c r="J19" s="22"/>
    </row>
    <row r="20" spans="1:10" ht="16.5" customHeight="1">
      <c r="A20" s="73"/>
      <c r="B20" s="53" t="s">
        <v>22</v>
      </c>
      <c r="C20" s="53"/>
      <c r="D20" s="53"/>
      <c r="E20" s="53"/>
      <c r="F20" s="53"/>
      <c r="G20" s="41" t="e">
        <f>VLOOKUP(G6,#REF!,3,0)</f>
        <v>#REF!</v>
      </c>
      <c r="H20" s="22"/>
      <c r="I20" s="22"/>
      <c r="J20" s="22"/>
    </row>
    <row r="21" spans="1:10" ht="16.5" customHeight="1">
      <c r="A21" s="73"/>
      <c r="B21" s="53" t="s">
        <v>23</v>
      </c>
      <c r="C21" s="53"/>
      <c r="D21" s="53"/>
      <c r="E21" s="53"/>
      <c r="F21" s="53"/>
      <c r="G21" s="41" t="e">
        <f>VLOOKUP(G6,#REF!,4,0)</f>
        <v>#REF!</v>
      </c>
      <c r="H21" s="22"/>
      <c r="I21" s="22"/>
      <c r="J21" s="22"/>
    </row>
    <row r="22" spans="1:10" ht="16.5" customHeight="1">
      <c r="A22" s="73"/>
      <c r="B22" s="53" t="s">
        <v>24</v>
      </c>
      <c r="C22" s="53"/>
      <c r="D22" s="53"/>
      <c r="E22" s="53"/>
      <c r="F22" s="53"/>
      <c r="G22" s="44" t="e">
        <f>G21-G20</f>
        <v>#REF!</v>
      </c>
      <c r="H22" s="22"/>
      <c r="I22" s="22"/>
      <c r="J22" s="22"/>
    </row>
    <row r="23" spans="1:10" ht="16.5" customHeight="1">
      <c r="A23" s="73"/>
      <c r="B23" s="75" t="s">
        <v>26</v>
      </c>
      <c r="C23" s="53" t="s">
        <v>27</v>
      </c>
      <c r="D23" s="53"/>
      <c r="E23" s="53"/>
      <c r="F23" s="53"/>
      <c r="G23" s="22"/>
      <c r="H23" s="41">
        <v>8625</v>
      </c>
      <c r="I23" s="41" t="e">
        <f>VLOOKUP(G6,#REF!,7,0)*8625</f>
        <v>#REF!</v>
      </c>
      <c r="J23" s="22"/>
    </row>
    <row r="24" spans="1:10" ht="16.5" customHeight="1">
      <c r="A24" s="73"/>
      <c r="B24" s="75"/>
      <c r="C24" s="53" t="s">
        <v>28</v>
      </c>
      <c r="D24" s="53"/>
      <c r="E24" s="53"/>
      <c r="F24" s="53"/>
      <c r="G24" s="22"/>
      <c r="H24" s="41">
        <v>10120</v>
      </c>
      <c r="I24" s="41" t="e">
        <f>VLOOKUP(G6,#REF!,8,0)*10120</f>
        <v>#REF!</v>
      </c>
      <c r="J24" s="22"/>
    </row>
    <row r="25" spans="1:10" ht="16.5" customHeight="1">
      <c r="A25" s="73"/>
      <c r="B25" s="75"/>
      <c r="C25" s="53" t="s">
        <v>29</v>
      </c>
      <c r="D25" s="53"/>
      <c r="E25" s="53"/>
      <c r="F25" s="53"/>
      <c r="G25" s="22"/>
      <c r="H25" s="41">
        <v>13800</v>
      </c>
      <c r="I25" s="41" t="e">
        <f>VLOOKUP(G6,#REF!,9,0)*13800</f>
        <v>#REF!</v>
      </c>
      <c r="J25" s="22"/>
    </row>
    <row r="26" spans="1:10" ht="16.5" customHeight="1">
      <c r="A26" s="73"/>
      <c r="B26" s="75"/>
      <c r="C26" s="53" t="s">
        <v>30</v>
      </c>
      <c r="D26" s="53"/>
      <c r="E26" s="53"/>
      <c r="F26" s="53"/>
      <c r="G26" s="22"/>
      <c r="H26" s="41">
        <v>27600</v>
      </c>
      <c r="I26" s="41" t="e">
        <f>VLOOKUP(G6,#REF!,10,0)*27600</f>
        <v>#REF!</v>
      </c>
      <c r="J26" s="22"/>
    </row>
    <row r="27" spans="1:10" ht="16.5" customHeight="1">
      <c r="A27" s="74"/>
      <c r="B27" s="45" t="s">
        <v>31</v>
      </c>
      <c r="C27" s="53" t="s">
        <v>32</v>
      </c>
      <c r="D27" s="53"/>
      <c r="E27" s="53"/>
      <c r="F27" s="53"/>
      <c r="G27" s="22"/>
      <c r="H27" s="41">
        <v>27600</v>
      </c>
      <c r="I27" s="41" t="e">
        <f>VLOOKUP(G6,#REF!,11,0)*27600</f>
        <v>#REF!</v>
      </c>
      <c r="J27" s="22"/>
    </row>
    <row r="28" spans="1:10" ht="20.25" customHeight="1">
      <c r="A28" s="72">
        <v>5</v>
      </c>
      <c r="B28" s="76" t="s">
        <v>57</v>
      </c>
      <c r="C28" s="77"/>
      <c r="D28" s="77"/>
      <c r="E28" s="77"/>
      <c r="F28" s="77"/>
      <c r="G28" s="77"/>
      <c r="H28" s="64"/>
      <c r="I28" s="27" t="e">
        <f>SUM(I29:I34)</f>
        <v>#REF!</v>
      </c>
      <c r="J28" s="40" t="e">
        <f>IF(ISNA(VLOOKUP(G6,#REF!,3,0))=TRUE,0,VLOOKUP(G6,#REF!,3,0))</f>
        <v>#REF!</v>
      </c>
    </row>
    <row r="29" spans="1:10" ht="16.5" customHeight="1">
      <c r="A29" s="73"/>
      <c r="B29" s="53" t="s">
        <v>48</v>
      </c>
      <c r="C29" s="53"/>
      <c r="D29" s="53"/>
      <c r="E29" s="53"/>
      <c r="F29" s="53"/>
      <c r="G29" s="42" t="e">
        <f>VLOOKUP(G6,#REF!,3,0)</f>
        <v>#REF!</v>
      </c>
      <c r="H29" s="42">
        <v>1200000</v>
      </c>
      <c r="I29" s="42" t="e">
        <f>G29*H29</f>
        <v>#REF!</v>
      </c>
      <c r="J29" s="22"/>
    </row>
    <row r="30" spans="1:10" ht="16.5" customHeight="1">
      <c r="A30" s="73"/>
      <c r="B30" s="53" t="s">
        <v>49</v>
      </c>
      <c r="C30" s="53"/>
      <c r="D30" s="53"/>
      <c r="E30" s="53"/>
      <c r="F30" s="53"/>
      <c r="G30" s="42" t="e">
        <f>VLOOKUP(G6,#REF!,4,0)</f>
        <v>#REF!</v>
      </c>
      <c r="H30" s="42">
        <v>100000</v>
      </c>
      <c r="I30" s="42" t="e">
        <f t="shared" ref="I30:I33" si="0">G30*H30</f>
        <v>#REF!</v>
      </c>
      <c r="J30" s="22"/>
    </row>
    <row r="31" spans="1:10" ht="29.25" customHeight="1">
      <c r="A31" s="73"/>
      <c r="B31" s="54" t="s">
        <v>52</v>
      </c>
      <c r="C31" s="53"/>
      <c r="D31" s="53"/>
      <c r="E31" s="53"/>
      <c r="F31" s="53"/>
      <c r="G31" s="42" t="e">
        <f>VLOOKUP(G6,#REF!,5,0)</f>
        <v>#REF!</v>
      </c>
      <c r="H31" s="46">
        <v>130000</v>
      </c>
      <c r="I31" s="42" t="e">
        <f t="shared" si="0"/>
        <v>#REF!</v>
      </c>
      <c r="J31" s="25"/>
    </row>
    <row r="32" spans="1:10" ht="16.5" customHeight="1">
      <c r="A32" s="73"/>
      <c r="B32" s="53" t="s">
        <v>50</v>
      </c>
      <c r="C32" s="53"/>
      <c r="D32" s="53"/>
      <c r="E32" s="53"/>
      <c r="F32" s="53"/>
      <c r="G32" s="42" t="e">
        <f>VLOOKUP(G6,#REF!,6,0)</f>
        <v>#REF!</v>
      </c>
      <c r="H32" s="42">
        <v>60000</v>
      </c>
      <c r="I32" s="42" t="e">
        <f t="shared" si="0"/>
        <v>#REF!</v>
      </c>
      <c r="J32" s="22"/>
    </row>
    <row r="33" spans="1:12" ht="16.5" customHeight="1">
      <c r="A33" s="73"/>
      <c r="B33" s="53" t="s">
        <v>51</v>
      </c>
      <c r="C33" s="53"/>
      <c r="D33" s="53"/>
      <c r="E33" s="53"/>
      <c r="F33" s="53"/>
      <c r="G33" s="42" t="e">
        <f>VLOOKUP(G6,#REF!,7,0)</f>
        <v>#REF!</v>
      </c>
      <c r="H33" s="42">
        <v>50000</v>
      </c>
      <c r="I33" s="42" t="e">
        <f t="shared" si="0"/>
        <v>#REF!</v>
      </c>
      <c r="J33" s="22"/>
    </row>
    <row r="34" spans="1:12" ht="16.5" customHeight="1">
      <c r="A34" s="74"/>
      <c r="B34" s="53" t="s">
        <v>33</v>
      </c>
      <c r="C34" s="53"/>
      <c r="D34" s="53"/>
      <c r="E34" s="53"/>
      <c r="F34" s="53"/>
      <c r="G34" s="41"/>
      <c r="H34" s="42"/>
      <c r="I34" s="42" t="e">
        <f>VLOOKUP(G6,#REF!,9,0)</f>
        <v>#REF!</v>
      </c>
      <c r="J34" s="22"/>
    </row>
    <row r="35" spans="1:12" ht="21.75" customHeight="1">
      <c r="A35" s="29"/>
      <c r="B35" s="67" t="s">
        <v>55</v>
      </c>
      <c r="C35" s="68"/>
      <c r="D35" s="68"/>
      <c r="E35" s="68"/>
      <c r="F35" s="68"/>
      <c r="G35" s="68"/>
      <c r="H35" s="69"/>
      <c r="I35" s="37" t="e">
        <f>SUM(I11,I12,I13,I19,I28)-SUM(J12,J28)</f>
        <v>#REF!</v>
      </c>
      <c r="J35" s="22"/>
      <c r="L35" s="43"/>
    </row>
    <row r="36" spans="1:12" ht="6" customHeight="1">
      <c r="A36" s="2"/>
      <c r="B36" s="34"/>
      <c r="C36" s="30"/>
      <c r="D36" s="30"/>
      <c r="E36" s="30"/>
      <c r="F36" s="30"/>
      <c r="G36" s="30"/>
      <c r="H36" s="30"/>
      <c r="I36" s="31"/>
      <c r="J36" s="28"/>
    </row>
    <row r="37" spans="1:12">
      <c r="A37" s="70" t="s">
        <v>61</v>
      </c>
      <c r="B37" s="70"/>
      <c r="C37" s="70"/>
      <c r="D37" s="70"/>
      <c r="E37" s="70"/>
      <c r="F37" s="70"/>
      <c r="G37" s="70"/>
      <c r="H37" s="70"/>
      <c r="I37" s="70"/>
      <c r="J37" s="70"/>
    </row>
    <row r="38" spans="1:12">
      <c r="A38" s="52" t="s">
        <v>62</v>
      </c>
      <c r="B38" s="52"/>
      <c r="C38" s="52"/>
      <c r="D38" s="52"/>
      <c r="E38" s="52"/>
      <c r="F38" s="52"/>
      <c r="G38" s="52"/>
      <c r="H38" s="52"/>
      <c r="I38" s="52"/>
      <c r="J38" s="52"/>
    </row>
    <row r="39" spans="1:12" ht="6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</row>
    <row r="40" spans="1:12">
      <c r="A40" s="1" t="s">
        <v>34</v>
      </c>
      <c r="B40" s="1" t="s">
        <v>35</v>
      </c>
      <c r="C40" s="20"/>
      <c r="D40" s="20"/>
      <c r="E40" s="20"/>
      <c r="F40" s="33" t="s">
        <v>59</v>
      </c>
    </row>
    <row r="41" spans="1:12">
      <c r="B41" s="1" t="s">
        <v>36</v>
      </c>
      <c r="C41" s="20"/>
      <c r="D41" s="20"/>
      <c r="E41" s="20"/>
      <c r="F41" s="33" t="s">
        <v>60</v>
      </c>
    </row>
    <row r="42" spans="1:12">
      <c r="A42" s="9" t="s">
        <v>37</v>
      </c>
      <c r="B42" s="9" t="s">
        <v>38</v>
      </c>
      <c r="C42" s="9"/>
      <c r="D42" s="9"/>
      <c r="E42" s="20"/>
      <c r="F42" s="33" t="s">
        <v>63</v>
      </c>
      <c r="H42" s="42" t="e">
        <f>VLOOKUP(G6,#REF!,3,0)</f>
        <v>#REF!</v>
      </c>
    </row>
    <row r="43" spans="1:12">
      <c r="A43" s="9"/>
      <c r="B43" s="9" t="s">
        <v>39</v>
      </c>
      <c r="C43" s="9"/>
      <c r="D43" s="9"/>
      <c r="E43" s="20"/>
    </row>
    <row r="44" spans="1:12" ht="7.5" customHeight="1">
      <c r="A44" s="9"/>
      <c r="B44" s="9"/>
      <c r="C44" s="9"/>
      <c r="D44" s="9"/>
      <c r="E44" s="20"/>
    </row>
    <row r="45" spans="1:12">
      <c r="A45" s="71" t="s">
        <v>40</v>
      </c>
      <c r="B45" s="71"/>
      <c r="C45" s="71"/>
      <c r="D45" s="71"/>
      <c r="E45" s="71"/>
      <c r="F45" s="71"/>
      <c r="G45" s="71"/>
      <c r="H45" s="71"/>
      <c r="I45" s="71"/>
      <c r="J45" s="71"/>
    </row>
    <row r="46" spans="1:12">
      <c r="A46" s="52" t="s">
        <v>41</v>
      </c>
      <c r="B46" s="52"/>
      <c r="C46" s="52"/>
      <c r="D46" s="52"/>
      <c r="E46" s="52"/>
      <c r="F46" s="52"/>
      <c r="G46" s="52"/>
      <c r="H46" s="52"/>
      <c r="I46" s="52"/>
      <c r="J46" s="52"/>
    </row>
    <row r="47" spans="1:12">
      <c r="A47" s="3" t="s">
        <v>42</v>
      </c>
      <c r="H47" s="49" t="s">
        <v>43</v>
      </c>
      <c r="I47" s="49"/>
      <c r="J47" s="49"/>
    </row>
    <row r="48" spans="1:12">
      <c r="A48" s="47" t="s">
        <v>44</v>
      </c>
      <c r="B48" s="47"/>
      <c r="H48" s="52" t="s">
        <v>45</v>
      </c>
      <c r="I48" s="52"/>
      <c r="J48" s="52"/>
    </row>
  </sheetData>
  <mergeCells count="44">
    <mergeCell ref="A13:A18"/>
    <mergeCell ref="A19:A27"/>
    <mergeCell ref="A28:A34"/>
    <mergeCell ref="A46:J46"/>
    <mergeCell ref="H47:J47"/>
    <mergeCell ref="B32:F32"/>
    <mergeCell ref="B21:F21"/>
    <mergeCell ref="B22:F22"/>
    <mergeCell ref="B23:B26"/>
    <mergeCell ref="C23:F23"/>
    <mergeCell ref="C24:F24"/>
    <mergeCell ref="C25:F25"/>
    <mergeCell ref="C26:F26"/>
    <mergeCell ref="C27:F27"/>
    <mergeCell ref="B28:H28"/>
    <mergeCell ref="B29:F29"/>
    <mergeCell ref="A48:B48"/>
    <mergeCell ref="H48:J48"/>
    <mergeCell ref="B33:F33"/>
    <mergeCell ref="B34:F34"/>
    <mergeCell ref="B35:H35"/>
    <mergeCell ref="A37:J37"/>
    <mergeCell ref="A38:J38"/>
    <mergeCell ref="A45:J45"/>
    <mergeCell ref="B30:F30"/>
    <mergeCell ref="B31:F31"/>
    <mergeCell ref="B20:F20"/>
    <mergeCell ref="B9:F9"/>
    <mergeCell ref="B10:F10"/>
    <mergeCell ref="B11:H11"/>
    <mergeCell ref="B12:F12"/>
    <mergeCell ref="B13:H13"/>
    <mergeCell ref="B14:F14"/>
    <mergeCell ref="B15:F15"/>
    <mergeCell ref="B16:F16"/>
    <mergeCell ref="B17:H17"/>
    <mergeCell ref="B18:H18"/>
    <mergeCell ref="B19:H19"/>
    <mergeCell ref="C6:E6"/>
    <mergeCell ref="A1:J1"/>
    <mergeCell ref="A2:J2"/>
    <mergeCell ref="A3:J3"/>
    <mergeCell ref="A4:J4"/>
    <mergeCell ref="A5:J5"/>
  </mergeCells>
  <pageMargins left="0.25" right="0.25" top="0.25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Phiếu thông báo phí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2023-11-18T06:46:18Z</cp:lastPrinted>
  <dcterms:created xsi:type="dcterms:W3CDTF">2022-10-10T01:42:15Z</dcterms:created>
  <dcterms:modified xsi:type="dcterms:W3CDTF">2023-11-28T02:53:12Z</dcterms:modified>
</cp:coreProperties>
</file>