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XX\Downloads\"/>
    </mc:Choice>
  </mc:AlternateContent>
  <xr:revisionPtr revIDLastSave="0" documentId="13_ncr:1_{06F682B6-0780-43E8-A974-1C01A13BA35A}" xr6:coauthVersionLast="47" xr6:coauthVersionMax="47" xr10:uidLastSave="{00000000-0000-0000-0000-000000000000}"/>
  <bookViews>
    <workbookView xWindow="-120" yWindow="-120" windowWidth="29040" windowHeight="15720" xr2:uid="{00000000-000D-0000-FFFF-FFFF00000000}"/>
  </bookViews>
  <sheets>
    <sheet name="G(5)" sheetId="17" r:id="rId1"/>
    <sheet name="RUBRICA" sheetId="12" r:id="rId2"/>
    <sheet name="EVALUACION2" sheetId="1"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17" l="1"/>
  <c r="K20" i="17" s="1"/>
  <c r="H20" i="17"/>
  <c r="I20" i="17" s="1"/>
  <c r="F20" i="17"/>
  <c r="G20" i="17" s="1"/>
  <c r="D20" i="17"/>
  <c r="E20" i="17" s="1"/>
  <c r="B20" i="17"/>
  <c r="J19" i="17"/>
  <c r="K19" i="17" s="1"/>
  <c r="H19" i="17"/>
  <c r="I19" i="17" s="1"/>
  <c r="F19" i="17"/>
  <c r="G19" i="17" s="1"/>
  <c r="D19" i="17"/>
  <c r="E19" i="17" s="1"/>
  <c r="B19" i="17"/>
  <c r="J18" i="17"/>
  <c r="K18" i="17" s="1"/>
  <c r="H18" i="17"/>
  <c r="I18" i="17" s="1"/>
  <c r="F18" i="17"/>
  <c r="G18" i="17" s="1"/>
  <c r="D18" i="17"/>
  <c r="E18" i="17" s="1"/>
  <c r="B18" i="17"/>
  <c r="J17" i="17"/>
  <c r="K17" i="17" s="1"/>
  <c r="H17" i="17"/>
  <c r="I17" i="17" s="1"/>
  <c r="F17" i="17"/>
  <c r="G17" i="17" s="1"/>
  <c r="D17" i="17"/>
  <c r="E17" i="17" s="1"/>
  <c r="B17" i="17"/>
  <c r="J16" i="17"/>
  <c r="K16" i="17" s="1"/>
  <c r="H16" i="17"/>
  <c r="I16" i="17" s="1"/>
  <c r="F16" i="17"/>
  <c r="G16" i="17" s="1"/>
  <c r="D16" i="17"/>
  <c r="E16" i="17" s="1"/>
  <c r="B16" i="17"/>
  <c r="J15" i="17"/>
  <c r="K15" i="17" s="1"/>
  <c r="H15" i="17"/>
  <c r="I15" i="17" s="1"/>
  <c r="F15" i="17"/>
  <c r="G15" i="17" s="1"/>
  <c r="D15" i="17"/>
  <c r="E15" i="17" s="1"/>
  <c r="B15" i="17"/>
  <c r="J14" i="17"/>
  <c r="K14" i="17" s="1"/>
  <c r="H14" i="17"/>
  <c r="I14" i="17" s="1"/>
  <c r="F14" i="17"/>
  <c r="G14" i="17" s="1"/>
  <c r="D14" i="17"/>
  <c r="E14" i="17" s="1"/>
  <c r="B14" i="17"/>
  <c r="J13" i="17"/>
  <c r="K13" i="17" s="1"/>
  <c r="H13" i="17"/>
  <c r="I13" i="17" s="1"/>
  <c r="F13" i="17"/>
  <c r="G13" i="17" s="1"/>
  <c r="D13" i="17"/>
  <c r="E13" i="17" s="1"/>
  <c r="B13" i="17"/>
  <c r="G21" i="17" l="1"/>
  <c r="K21" i="17"/>
  <c r="I21" i="17"/>
  <c r="E21" i="17"/>
  <c r="F13" i="1"/>
  <c r="G13" i="1" s="1"/>
  <c r="H13" i="1"/>
  <c r="I13" i="1" s="1"/>
  <c r="J13" i="1"/>
  <c r="K13" i="1" s="1"/>
  <c r="D13" i="1"/>
  <c r="E13" i="1" s="1"/>
  <c r="B14" i="1"/>
  <c r="B15" i="1"/>
  <c r="B16" i="1"/>
  <c r="B17" i="1"/>
  <c r="B18" i="1"/>
  <c r="B19" i="1"/>
  <c r="B20" i="1"/>
  <c r="B13" i="1"/>
  <c r="C21" i="17" l="1"/>
  <c r="C22" i="17" s="1"/>
  <c r="D14" i="1"/>
  <c r="E14" i="1" s="1"/>
  <c r="D15" i="1"/>
  <c r="E15" i="1" s="1"/>
  <c r="D16" i="1"/>
  <c r="E16" i="1" s="1"/>
  <c r="D17" i="1"/>
  <c r="E17" i="1" s="1"/>
  <c r="D18" i="1"/>
  <c r="E18" i="1" s="1"/>
  <c r="D19" i="1"/>
  <c r="E19" i="1" s="1"/>
  <c r="F20" i="1"/>
  <c r="G20" i="1" s="1"/>
  <c r="C4" i="17" l="1"/>
  <c r="C6" i="17"/>
  <c r="C5" i="17"/>
  <c r="F17" i="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<sst xmlns="http://schemas.openxmlformats.org/spreadsheetml/2006/main" count="105" uniqueCount="66">
  <si>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</si>
  <si>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</si>
  <si>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</si>
  <si>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</si>
  <si>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</si>
  <si>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</si>
  <si>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</si>
  <si>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</si>
  <si>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</si>
  <si>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</si>
  <si>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</si>
  <si>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</si>
  <si>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</si>
  <si>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</si>
  <si>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</si>
  <si>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</si>
  <si>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</si>
  <si>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</si>
  <si>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</si>
  <si>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</si>
  <si>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</si>
  <si>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</si>
  <si>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</si>
  <si>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</si>
  <si>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</si>
  <si>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</si>
  <si>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</si>
  <si>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</si>
  <si>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</si>
  <si>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</si>
  <si>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</si>
  <si>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</si>
  <si>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</si>
  <si>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</si>
  <si>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</si>
  <si>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</si>
  <si>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</si>
  <si>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</si>
  <si>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</si>
  <si>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</si>
  <si>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</si>
  <si>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</si>
  <si>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</si>
  <si>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</si>
  <si>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</si>
  <si>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</si>
  <si>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</si>
  <si>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</si>
  <si>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</si>
  <si>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</si>
  <si>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</si>
  <si>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</si>
  <si>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</si>
  <si>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</si>
  <si>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</si>
  <si>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</si>
  <si>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</si>
  <si>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</si>
  <si>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</si>
  <si>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</si>
  <si>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</si>
  <si>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</si>
  <si>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</si>
  <si>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 xml:space="preserve">MONTECINOS CHEUQUIAN AXEL MAXIMILIANO </t>
  </si>
  <si>
    <t xml:space="preserve">MUNOZ ABARCA AXEL </t>
  </si>
  <si>
    <t xml:space="preserve">URBINA OSORIO MAXIMILANO FELIPE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</si>
</sst>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8">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theme="7" tint="0.79998168889431442"/>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6" fillId="7" borderId="25" xfId="0" applyFont="1" applyFill="1" applyBorder="1" applyAlignment="1">
      <alignment horizontal="left" vertical="center" wrapText="1"/>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30AC3-1610-4941-8F5C-CB0B26E4E3D7}">
  <sheetPr>
    <tabColor rgb="FF92D050"/>
  </sheetPr>
  <dimension ref="A2:K893"/>
  <sheetViews>
    <sheetView tabSelected="1" zoomScaleNormal="100" workbookViewId="0">
      <selection activeCell="A11" sqref="A11:A22"/>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63</v>
      </c>
      <c r="C4" s="5">
        <f>'G(5)'!$C$22</f>
        <v>4.2</v>
      </c>
      <c r="G4" s="1"/>
    </row>
    <row r="5" spans="1:11" x14ac:dyDescent="0.25">
      <c r="A5" s="4">
        <v>2</v>
      </c>
      <c r="B5" s="25" t="s">
        <v>64</v>
      </c>
      <c r="C5" s="5">
        <f>'G(5)'!$C$22</f>
        <v>4.2</v>
      </c>
      <c r="G5" s="1"/>
    </row>
    <row r="6" spans="1:11" x14ac:dyDescent="0.25">
      <c r="A6" s="4">
        <v>3</v>
      </c>
      <c r="B6" s="25" t="s">
        <v>65</v>
      </c>
      <c r="C6" s="5">
        <f>'G(5)'!$C$22</f>
        <v>4.2</v>
      </c>
      <c r="G6" s="1"/>
    </row>
    <row r="11" spans="1:11" ht="18.75" outlineLevel="1" x14ac:dyDescent="0.25">
      <c r="A11" s="49" t="s">
        <v>9</v>
      </c>
      <c r="B11" s="14"/>
      <c r="C11" s="53" t="s">
        <v>10</v>
      </c>
      <c r="D11" s="54" t="s">
        <v>11</v>
      </c>
      <c r="E11" s="56"/>
      <c r="F11" s="56"/>
      <c r="G11" s="56"/>
      <c r="H11" s="56"/>
      <c r="I11" s="56"/>
      <c r="J11" s="56"/>
      <c r="K11" s="55"/>
    </row>
    <row r="12" spans="1:11" outlineLevel="1" x14ac:dyDescent="0.25">
      <c r="A12" s="50"/>
      <c r="B12" s="20" t="s">
        <v>12</v>
      </c>
      <c r="C12" s="52"/>
      <c r="D12" s="54" t="s">
        <v>5</v>
      </c>
      <c r="E12" s="55"/>
      <c r="F12" s="54" t="s">
        <v>6</v>
      </c>
      <c r="G12" s="55"/>
      <c r="H12" s="57" t="s">
        <v>23</v>
      </c>
      <c r="I12" s="55"/>
      <c r="J12" s="54" t="s">
        <v>7</v>
      </c>
      <c r="K12" s="55"/>
    </row>
    <row r="13" spans="1:11" ht="24" outlineLevel="1" x14ac:dyDescent="0.25">
      <c r="A13" s="51"/>
      <c r="B13" s="28" t="str">
        <f>RUBRICA!A4</f>
        <v xml:space="preserve">1. Propone ajustes al Proyecto APT considerando dificultades, facilitadores y retroalimentación. </v>
      </c>
      <c r="C13" s="26" t="s">
        <v>24</v>
      </c>
      <c r="D13" s="15" t="str">
        <f t="shared" ref="D13:D17" si="0">IF($C13=CL,"X","")</f>
        <v/>
      </c>
      <c r="E13" s="15" t="str">
        <f>IF(D13="X",100*0.1,"")</f>
        <v/>
      </c>
      <c r="F13" s="15" t="str">
        <f t="shared" ref="F13:F17" si="1">IF($C13=L,"X","")</f>
        <v/>
      </c>
      <c r="G13" s="15" t="str">
        <f>IF(F13="X",60*0.1,"")</f>
        <v/>
      </c>
      <c r="H13" s="15" t="str">
        <f t="shared" ref="H13:H17" si="2">IF($C13=ML,"X","")</f>
        <v>X</v>
      </c>
      <c r="I13" s="15">
        <f>IF(H13="X",30*0.1,"")</f>
        <v>3</v>
      </c>
      <c r="J13" s="15" t="str">
        <f t="shared" ref="J13:J17" si="3">IF($C13=NL,"X","")</f>
        <v/>
      </c>
      <c r="K13" s="15" t="str">
        <f t="shared" ref="K13:K20" si="4">IF($J13="X",0,"")</f>
        <v/>
      </c>
    </row>
    <row r="14" spans="1:11" ht="26.45" customHeight="1" outlineLevel="1" x14ac:dyDescent="0.25">
      <c r="A14" s="51"/>
      <c r="B14" s="28" t="str">
        <f>RUBRICA!A5</f>
        <v>2. Aplica una metodología que permite el logro de los objetivos propuestos, de acuerdo a los estándares de la disciplina.</v>
      </c>
      <c r="C14" s="26" t="s">
        <v>6</v>
      </c>
      <c r="D14" s="15" t="str">
        <f t="shared" si="0"/>
        <v/>
      </c>
      <c r="E14" s="15" t="str">
        <f>IF(D14="X",100*0.1,"")</f>
        <v/>
      </c>
      <c r="F14" s="15" t="str">
        <f t="shared" si="1"/>
        <v>X</v>
      </c>
      <c r="G14" s="15">
        <f>IF(F14="X",60*0.1,"")</f>
        <v>6</v>
      </c>
      <c r="H14" s="15" t="str">
        <f t="shared" si="2"/>
        <v/>
      </c>
      <c r="I14" s="15" t="str">
        <f>IF(H14="X",30*0.1,"")</f>
        <v/>
      </c>
      <c r="J14" s="15" t="str">
        <f t="shared" si="3"/>
        <v/>
      </c>
      <c r="K14" s="15" t="str">
        <f t="shared" si="4"/>
        <v/>
      </c>
    </row>
    <row r="15" spans="1:11" ht="48" outlineLevel="1" x14ac:dyDescent="0.25">
      <c r="A15" s="51"/>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24</v>
      </c>
      <c r="D15" s="15" t="str">
        <f t="shared" si="0"/>
        <v/>
      </c>
      <c r="E15" s="15" t="str">
        <f>IF(D15="X",100*0.25,"")</f>
        <v/>
      </c>
      <c r="F15" s="15" t="str">
        <f t="shared" si="1"/>
        <v/>
      </c>
      <c r="G15" s="15" t="str">
        <f>IF(F15="X",60*0.25,"")</f>
        <v/>
      </c>
      <c r="H15" s="15" t="str">
        <f t="shared" si="2"/>
        <v>X</v>
      </c>
      <c r="I15" s="15">
        <f>IF(H15="X",30*0.25,"")</f>
        <v>7.5</v>
      </c>
      <c r="J15" s="15" t="str">
        <f t="shared" si="3"/>
        <v/>
      </c>
      <c r="K15" s="15" t="str">
        <f t="shared" si="4"/>
        <v/>
      </c>
    </row>
    <row r="16" spans="1:11" ht="24" outlineLevel="1" x14ac:dyDescent="0.25">
      <c r="A16" s="51"/>
      <c r="B16" s="28" t="str">
        <f>RUBRICA!A7</f>
        <v>4. Utiliza de manera precisa el lenguaje técnico en los entregables de acuerdo con lo requerido por la disciplina.</v>
      </c>
      <c r="C16" s="26" t="s">
        <v>6</v>
      </c>
      <c r="D16" s="15" t="str">
        <f t="shared" si="0"/>
        <v/>
      </c>
      <c r="E16" s="15" t="str">
        <f>IF(D16="X",100*0.05,"")</f>
        <v/>
      </c>
      <c r="F16" s="15" t="str">
        <f t="shared" si="1"/>
        <v>X</v>
      </c>
      <c r="G16" s="15">
        <f>IF(F16="X",60*0.05,"")</f>
        <v>3</v>
      </c>
      <c r="H16" s="15" t="str">
        <f t="shared" si="2"/>
        <v/>
      </c>
      <c r="I16" s="15" t="str">
        <f>IF(H16="X",30*0.05,"")</f>
        <v/>
      </c>
      <c r="J16" s="15" t="str">
        <f t="shared" si="3"/>
        <v/>
      </c>
      <c r="K16" s="15" t="str">
        <f t="shared" si="4"/>
        <v/>
      </c>
    </row>
    <row r="17" spans="1:11" ht="24" outlineLevel="1" x14ac:dyDescent="0.25">
      <c r="A17" s="51"/>
      <c r="B17" s="28" t="str">
        <f>RUBRICA!A8</f>
        <v xml:space="preserve">5. Utiliza reglas de redacción, ortografía (literal, puntual, acentual) y las normas para citas y referencias. </v>
      </c>
      <c r="C17" s="26" t="s">
        <v>24</v>
      </c>
      <c r="D17" s="15" t="str">
        <f t="shared" si="0"/>
        <v/>
      </c>
      <c r="E17" s="15" t="str">
        <f>IF(D17="X",100*0.05,"")</f>
        <v/>
      </c>
      <c r="F17" s="15" t="str">
        <f t="shared" si="1"/>
        <v/>
      </c>
      <c r="G17" s="15" t="str">
        <f>IF(F17="X",60*0.05,"")</f>
        <v/>
      </c>
      <c r="H17" s="15" t="str">
        <f t="shared" si="2"/>
        <v>X</v>
      </c>
      <c r="I17" s="15">
        <f>IF(H17="X",30*0.05,"")</f>
        <v>1.5</v>
      </c>
      <c r="J17" s="15" t="str">
        <f t="shared" si="3"/>
        <v/>
      </c>
      <c r="K17" s="15" t="str">
        <f t="shared" si="4"/>
        <v/>
      </c>
    </row>
    <row r="18" spans="1:11" ht="36" outlineLevel="1" x14ac:dyDescent="0.25">
      <c r="A18" s="51"/>
      <c r="B18" s="40"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si="4"/>
        <v/>
      </c>
    </row>
    <row r="19" spans="1:11" ht="36" outlineLevel="1" x14ac:dyDescent="0.25">
      <c r="A19" s="51"/>
      <c r="B19" s="40"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4"/>
        <v/>
      </c>
    </row>
    <row r="20" spans="1:11" ht="36" outlineLevel="1" x14ac:dyDescent="0.25">
      <c r="A20" s="51"/>
      <c r="B20" s="28" t="str">
        <f>RUBRICA!A11</f>
        <v>8. Demuestra un trabajo en equipo en donde todos los miembros del equipo expresan con fluidez el conocimiento del tema expuesto y  participan de las actividades planificadas en el proyecto</v>
      </c>
      <c r="C20" s="26" t="s">
        <v>6</v>
      </c>
      <c r="D20" s="15" t="str">
        <f>IF($C20=CL,"X","")</f>
        <v/>
      </c>
      <c r="E20" s="15" t="str">
        <f>IF(D20="X",100*0.1,"")</f>
        <v/>
      </c>
      <c r="F20" s="15" t="str">
        <f>IF($C20=L,"X","")</f>
        <v>X</v>
      </c>
      <c r="G20" s="15">
        <f>IF(F20="X",60*0.1,"")</f>
        <v>6</v>
      </c>
      <c r="H20" s="15" t="str">
        <f>IF($C20=ML,"X","")</f>
        <v/>
      </c>
      <c r="I20" s="15" t="str">
        <f>IF(H20="X",30*0.1,"")</f>
        <v/>
      </c>
      <c r="J20" s="15" t="str">
        <f>IF($C20=NL,"X","")</f>
        <v/>
      </c>
      <c r="K20" s="15" t="str">
        <f t="shared" si="4"/>
        <v/>
      </c>
    </row>
    <row r="21" spans="1:11" ht="15.75" customHeight="1" outlineLevel="1" x14ac:dyDescent="0.3">
      <c r="A21" s="50"/>
      <c r="B21" s="27" t="s">
        <v>4</v>
      </c>
      <c r="C21" s="31">
        <f>E21+G21+I21+K21</f>
        <v>62</v>
      </c>
      <c r="D21" s="16"/>
      <c r="E21" s="16">
        <f>SUM(E13:E20)</f>
        <v>35</v>
      </c>
      <c r="F21" s="16"/>
      <c r="G21" s="16">
        <f>SUM(G13:G20)</f>
        <v>15</v>
      </c>
      <c r="H21" s="16"/>
      <c r="I21" s="16">
        <f>SUM(I13:I20)</f>
        <v>12</v>
      </c>
      <c r="J21" s="16"/>
      <c r="K21" s="16">
        <f>SUM(K13:K20)</f>
        <v>0</v>
      </c>
    </row>
    <row r="22" spans="1:11" ht="15.75" customHeight="1" outlineLevel="1" x14ac:dyDescent="0.3">
      <c r="A22" s="52"/>
      <c r="B22" s="30" t="s">
        <v>13</v>
      </c>
      <c r="C22" s="17">
        <f>VLOOKUP(C21,ESCALA_IEP!A2:B202,2,FALSE)</f>
        <v>4.2</v>
      </c>
    </row>
    <row r="23" spans="1:11" ht="15.75" customHeight="1" x14ac:dyDescent="0.25">
      <c r="D23" t="s">
        <v>41</v>
      </c>
    </row>
    <row r="24" spans="1:11" ht="48" customHeight="1" x14ac:dyDescent="0.25">
      <c r="B24" s="34"/>
    </row>
    <row r="25" spans="1:11" ht="15.75" customHeight="1" x14ac:dyDescent="0.25"/>
    <row r="26" spans="1:11" ht="15.75" customHeight="1" x14ac:dyDescent="0.25"/>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sheetData>
  <mergeCells count="7">
    <mergeCell ref="A11:A22"/>
    <mergeCell ref="C11:C12"/>
    <mergeCell ref="D11:K11"/>
    <mergeCell ref="D12:E12"/>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BB3D8B55-7E07-4821-ABAD-43E56FB39243}">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8226FEA-3110-4A9F-9AD7-F01C22B3B32B}">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6"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1" t="s">
        <v>14</v>
      </c>
      <c r="B1" s="43" t="s">
        <v>15</v>
      </c>
      <c r="C1" s="44"/>
      <c r="D1" s="44"/>
      <c r="E1" s="45"/>
      <c r="F1" s="41" t="s">
        <v>16</v>
      </c>
    </row>
    <row r="2" spans="1:6" x14ac:dyDescent="0.25">
      <c r="A2" s="42"/>
      <c r="B2" s="47" t="s">
        <v>25</v>
      </c>
      <c r="C2" s="47" t="s">
        <v>17</v>
      </c>
      <c r="D2" s="21" t="s">
        <v>18</v>
      </c>
      <c r="E2" s="22" t="s">
        <v>7</v>
      </c>
      <c r="F2" s="42"/>
    </row>
    <row r="3" spans="1:6" ht="15.75" thickBot="1" x14ac:dyDescent="0.3">
      <c r="A3" s="42"/>
      <c r="B3" s="48"/>
      <c r="C3" s="48"/>
      <c r="D3" s="37">
        <v>-0.3</v>
      </c>
      <c r="E3" s="37">
        <v>0</v>
      </c>
      <c r="F3" s="46"/>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8">
        <v>5</v>
      </c>
    </row>
    <row r="9" spans="1:6" ht="51.75" thickBot="1" x14ac:dyDescent="0.3">
      <c r="A9" s="24" t="s">
        <v>53</v>
      </c>
      <c r="B9" s="24" t="s">
        <v>54</v>
      </c>
      <c r="C9" s="24" t="s">
        <v>55</v>
      </c>
      <c r="D9" s="24" t="s">
        <v>56</v>
      </c>
      <c r="E9" s="24" t="s">
        <v>57</v>
      </c>
      <c r="F9" s="23">
        <v>20</v>
      </c>
    </row>
    <row r="10" spans="1:6" ht="64.5" thickBot="1" x14ac:dyDescent="0.3">
      <c r="A10" s="39" t="s">
        <v>58</v>
      </c>
      <c r="B10" s="39" t="s">
        <v>59</v>
      </c>
      <c r="C10" s="39" t="s">
        <v>60</v>
      </c>
      <c r="D10" s="39" t="s">
        <v>61</v>
      </c>
      <c r="E10" s="39" t="s">
        <v>62</v>
      </c>
      <c r="F10" s="32">
        <v>15</v>
      </c>
    </row>
    <row r="11" spans="1:6" ht="81.599999999999994" customHeight="1" x14ac:dyDescent="0.25">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zoomScaleNormal="100" workbookViewId="0">
      <selection activeCell="B26" sqref="B2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c r="C4" s="5">
        <f>EVALUACION2!$C$22</f>
        <v>7</v>
      </c>
      <c r="G4" s="1"/>
    </row>
    <row r="5" spans="1:11" x14ac:dyDescent="0.25">
      <c r="A5" s="4">
        <v>2</v>
      </c>
      <c r="B5" s="25"/>
      <c r="C5" s="5">
        <f>EVALUACION2!$C$22</f>
        <v>7</v>
      </c>
      <c r="G5" s="1"/>
    </row>
    <row r="6" spans="1:11" x14ac:dyDescent="0.25">
      <c r="A6" s="4">
        <v>3</v>
      </c>
      <c r="B6" s="25"/>
      <c r="C6" s="5">
        <f>EVALUACION2!$C$22</f>
        <v>7</v>
      </c>
      <c r="G6" s="1"/>
    </row>
    <row r="11" spans="1:11" ht="18.75" outlineLevel="1" x14ac:dyDescent="0.25">
      <c r="A11" s="49" t="s">
        <v>9</v>
      </c>
      <c r="B11" s="14"/>
      <c r="C11" s="53" t="s">
        <v>10</v>
      </c>
      <c r="D11" s="54" t="s">
        <v>11</v>
      </c>
      <c r="E11" s="56"/>
      <c r="F11" s="56"/>
      <c r="G11" s="56"/>
      <c r="H11" s="56"/>
      <c r="I11" s="56"/>
      <c r="J11" s="56"/>
      <c r="K11" s="55"/>
    </row>
    <row r="12" spans="1:11" outlineLevel="1" x14ac:dyDescent="0.25">
      <c r="A12" s="50"/>
      <c r="B12" s="20" t="s">
        <v>12</v>
      </c>
      <c r="C12" s="52"/>
      <c r="D12" s="54" t="s">
        <v>5</v>
      </c>
      <c r="E12" s="55"/>
      <c r="F12" s="54" t="s">
        <v>6</v>
      </c>
      <c r="G12" s="55"/>
      <c r="H12" s="57" t="s">
        <v>23</v>
      </c>
      <c r="I12" s="55"/>
      <c r="J12" s="54" t="s">
        <v>7</v>
      </c>
      <c r="K12" s="55"/>
    </row>
    <row r="13" spans="1:11" ht="24" outlineLevel="1" x14ac:dyDescent="0.25">
      <c r="A13" s="51"/>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51"/>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51"/>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51"/>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51"/>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51"/>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51"/>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51"/>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50"/>
      <c r="B21" s="27" t="s">
        <v>4</v>
      </c>
      <c r="C21" s="31">
        <f>E21+G21+I21+K21</f>
        <v>100</v>
      </c>
      <c r="D21" s="16"/>
      <c r="E21" s="16">
        <f>SUM(E13:E20)</f>
        <v>100</v>
      </c>
      <c r="F21" s="16"/>
      <c r="G21" s="16">
        <f>SUM(G13:G20)</f>
        <v>0</v>
      </c>
      <c r="H21" s="16"/>
      <c r="I21" s="16">
        <f>SUM(I13:I20)</f>
        <v>0</v>
      </c>
      <c r="J21" s="16"/>
      <c r="K21" s="16">
        <f>SUM(K13:K20)</f>
        <v>0</v>
      </c>
    </row>
    <row r="22" spans="1:11" ht="15.75" customHeight="1" outlineLevel="1" x14ac:dyDescent="0.3">
      <c r="A22" s="52"/>
      <c r="B22" s="30" t="s">
        <v>13</v>
      </c>
      <c r="C22" s="17">
        <f>VLOOKUP(C21,ESCALA_IEP!A2:B202,2,FALSE)</f>
        <v>7</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3" priority="1" operator="lessThan">
      <formula>4</formula>
    </cfRule>
    <cfRule type="cellIs" dxfId="2"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8" t="s">
        <v>3</v>
      </c>
      <c r="B1" s="6" t="s">
        <v>4</v>
      </c>
      <c r="C1" s="7"/>
      <c r="D1" s="7"/>
      <c r="E1" s="8"/>
    </row>
    <row r="2" spans="1:5" ht="45.75" thickBot="1" x14ac:dyDescent="0.3">
      <c r="A2" s="59"/>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G(5)</vt:lpstr>
      <vt:lpstr>RUBRICA</vt:lpstr>
      <vt:lpstr>EVALUACION2</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PCXX</cp:lastModifiedBy>
  <dcterms:created xsi:type="dcterms:W3CDTF">2023-08-07T04:08:01Z</dcterms:created>
  <dcterms:modified xsi:type="dcterms:W3CDTF">2024-11-08T12:42:02Z</dcterms:modified>
</cp:coreProperties>
</file>