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spynad_niuitmo_ru/Documents/Study/physics/"/>
    </mc:Choice>
  </mc:AlternateContent>
  <xr:revisionPtr revIDLastSave="11" documentId="8_{D29E6FB4-4A07-4ACC-B77C-E03430A1FBD8}" xr6:coauthVersionLast="46" xr6:coauthVersionMax="46" xr10:uidLastSave="{10AA146F-7B1E-4527-A551-6ECA34AE398C}"/>
  <bookViews>
    <workbookView xWindow="-120" yWindow="-120" windowWidth="29040" windowHeight="15990" xr2:uid="{CDE0268C-04A2-4E15-B962-0598280929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3" i="1"/>
  <c r="A23" i="1"/>
  <c r="G16" i="1" s="1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E7" i="1"/>
  <c r="E8" i="1"/>
  <c r="E9" i="1"/>
  <c r="E10" i="1"/>
  <c r="E11" i="1"/>
  <c r="E12" i="1"/>
  <c r="E13" i="1"/>
  <c r="G13" i="1" s="1"/>
  <c r="E14" i="1"/>
  <c r="E15" i="1"/>
  <c r="G15" i="1" s="1"/>
  <c r="E16" i="1"/>
  <c r="E3" i="1"/>
  <c r="G5" i="1" l="1"/>
  <c r="G8" i="1"/>
  <c r="H23" i="1"/>
  <c r="G9" i="1"/>
  <c r="G10" i="1"/>
  <c r="G11" i="1"/>
  <c r="G12" i="1"/>
  <c r="G14" i="1"/>
  <c r="G4" i="1"/>
  <c r="I23" i="1" l="1"/>
  <c r="J32" i="1"/>
  <c r="L32" i="1" s="1"/>
  <c r="J33" i="1"/>
  <c r="L33" i="1" s="1"/>
  <c r="J34" i="1"/>
  <c r="L34" i="1" s="1"/>
  <c r="J35" i="1"/>
  <c r="L35" i="1" s="1"/>
  <c r="J27" i="1"/>
  <c r="L27" i="1" s="1"/>
  <c r="J29" i="1"/>
  <c r="L29" i="1" s="1"/>
  <c r="K25" i="1"/>
  <c r="J25" i="1"/>
  <c r="L25" i="1" s="1"/>
  <c r="J36" i="1"/>
  <c r="L36" i="1" s="1"/>
  <c r="J24" i="1"/>
  <c r="L24" i="1" s="1"/>
  <c r="J23" i="1"/>
  <c r="L23" i="1" s="1"/>
  <c r="J30" i="1"/>
  <c r="L30" i="1" s="1"/>
  <c r="J26" i="1"/>
  <c r="L26" i="1" s="1"/>
  <c r="J28" i="1"/>
  <c r="L28" i="1" s="1"/>
  <c r="J31" i="1"/>
  <c r="L31" i="1" s="1"/>
  <c r="M25" i="1" l="1"/>
  <c r="K33" i="1"/>
  <c r="M33" i="1" s="1"/>
  <c r="K32" i="1"/>
  <c r="M32" i="1" s="1"/>
  <c r="K30" i="1"/>
  <c r="M30" i="1" s="1"/>
  <c r="K31" i="1"/>
  <c r="M31" i="1" s="1"/>
  <c r="K35" i="1"/>
  <c r="M35" i="1" s="1"/>
  <c r="K23" i="1"/>
  <c r="M23" i="1" s="1"/>
  <c r="K27" i="1"/>
  <c r="M27" i="1" s="1"/>
  <c r="K24" i="1"/>
  <c r="M24" i="1" s="1"/>
  <c r="K26" i="1"/>
  <c r="M26" i="1" s="1"/>
  <c r="K34" i="1"/>
  <c r="M34" i="1" s="1"/>
  <c r="K36" i="1"/>
  <c r="M36" i="1" s="1"/>
  <c r="H27" i="1"/>
  <c r="K28" i="1"/>
  <c r="M28" i="1" s="1"/>
  <c r="K29" i="1"/>
  <c r="M29" i="1" s="1"/>
  <c r="H25" i="1" l="1"/>
  <c r="I25" i="1" s="1"/>
  <c r="N31" i="1" l="1"/>
  <c r="O31" i="1" s="1"/>
  <c r="N33" i="1"/>
  <c r="O33" i="1" s="1"/>
  <c r="N28" i="1"/>
  <c r="O28" i="1" s="1"/>
  <c r="N29" i="1"/>
  <c r="O29" i="1" s="1"/>
  <c r="N30" i="1"/>
  <c r="O30" i="1" s="1"/>
  <c r="N32" i="1"/>
  <c r="O32" i="1" s="1"/>
  <c r="N27" i="1"/>
  <c r="O27" i="1" s="1"/>
  <c r="N26" i="1"/>
  <c r="O26" i="1" s="1"/>
  <c r="N35" i="1"/>
  <c r="O35" i="1" s="1"/>
  <c r="N36" i="1"/>
  <c r="O36" i="1" s="1"/>
  <c r="N25" i="1"/>
  <c r="O25" i="1" s="1"/>
  <c r="N34" i="1"/>
  <c r="O34" i="1" s="1"/>
  <c r="N24" i="1"/>
  <c r="O24" i="1" s="1"/>
  <c r="N23" i="1"/>
  <c r="O23" i="1" s="1"/>
  <c r="I29" i="1" l="1"/>
  <c r="H29" i="1"/>
</calcChain>
</file>

<file path=xl/sharedStrings.xml><?xml version="1.0" encoding="utf-8"?>
<sst xmlns="http://schemas.openxmlformats.org/spreadsheetml/2006/main" count="24" uniqueCount="24">
  <si>
    <t>phi</t>
  </si>
  <si>
    <t>ai</t>
  </si>
  <si>
    <t>I1</t>
  </si>
  <si>
    <t>I2</t>
  </si>
  <si>
    <t>I3</t>
  </si>
  <si>
    <t>&lt;I&gt;</t>
  </si>
  <si>
    <t>sin/sin</t>
  </si>
  <si>
    <t>Bc</t>
  </si>
  <si>
    <t>mu0</t>
  </si>
  <si>
    <t>x_avg</t>
  </si>
  <si>
    <t>y_avg</t>
  </si>
  <si>
    <t>xi - x_avg</t>
  </si>
  <si>
    <t>yi - y_avg</t>
  </si>
  <si>
    <t>(xi - x_avg)^2</t>
  </si>
  <si>
    <t>J*K</t>
  </si>
  <si>
    <t>b</t>
  </si>
  <si>
    <t>a</t>
  </si>
  <si>
    <t>di</t>
  </si>
  <si>
    <t>D</t>
  </si>
  <si>
    <t>Sb^2</t>
  </si>
  <si>
    <t>Sa^2</t>
  </si>
  <si>
    <t>di^2</t>
  </si>
  <si>
    <t>eq</t>
  </si>
  <si>
    <t>-1,19+17,06*gamma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</si>
</sst>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B43-45B4-4ADC-9604-72271536AFFF}">
  <dimension ref="A1:O36"/>
  <sheetViews>
    <sheetView tabSelected="1" workbookViewId="0">
      <selection activeCell="L12" sqref="L12:Q26"/>
    </sheetView>
  </sheetViews>
  <sheetFormatPr defaultRowHeight="15" x14ac:dyDescent="0.25"/>
  <cols>
    <col min="1" max="1" width="11" bestFit="1" customWidth="1"/>
    <col min="7" max="7" width="12" bestFit="1" customWidth="1"/>
    <col min="12" max="12" width="13" customWidth="1"/>
  </cols>
  <sheetData>
    <row r="1" spans="1:12" x14ac:dyDescent="0.25">
      <c r="A1" t="s">
        <v>0</v>
      </c>
      <c r="B1">
        <v>160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2" x14ac:dyDescent="0.25">
      <c r="A3">
        <v>10</v>
      </c>
      <c r="B3">
        <v>7.4</v>
      </c>
      <c r="C3">
        <v>8.9</v>
      </c>
      <c r="D3">
        <v>9.1999999999999993</v>
      </c>
      <c r="E3">
        <f>AVERAGE(B3:D3)</f>
        <v>8.5</v>
      </c>
      <c r="F3">
        <f>SIN(RADIANS(A3))/SIN(RADIANS($B$1)-RADIANS(A3))</f>
        <v>0.34729635533386072</v>
      </c>
      <c r="G3">
        <f>$A$23*((4/5)^(3/2))*(((E3/1000)*100)/0.15)*10^6</f>
        <v>5.0951820105542422</v>
      </c>
    </row>
    <row r="4" spans="1:12" x14ac:dyDescent="0.25">
      <c r="A4">
        <v>20</v>
      </c>
      <c r="B4">
        <v>11.7</v>
      </c>
      <c r="C4">
        <v>13.9</v>
      </c>
      <c r="D4">
        <v>14</v>
      </c>
      <c r="E4">
        <f t="shared" ref="E4:E16" si="0">AVERAGE(B4:D4)</f>
        <v>13.200000000000001</v>
      </c>
      <c r="F4">
        <f>SIN(RADIANS(A4))/SIN(RADIANS($B$1)-RADIANS(A4))</f>
        <v>0.53208888623795592</v>
      </c>
      <c r="G4">
        <f t="shared" ref="G4:G16" si="1">$A$23*((4/5)^(3/2))*(((E4/1000)*100)/0.15)*10^6</f>
        <v>7.9125179458018806</v>
      </c>
    </row>
    <row r="5" spans="1:12" x14ac:dyDescent="0.25">
      <c r="A5">
        <v>30</v>
      </c>
      <c r="B5">
        <v>15.7</v>
      </c>
      <c r="C5">
        <v>16.7</v>
      </c>
      <c r="D5">
        <v>16.600000000000001</v>
      </c>
      <c r="E5">
        <f t="shared" si="0"/>
        <v>16.333333333333332</v>
      </c>
      <c r="F5">
        <f>SIN(RADIANS(A5))/SIN(RADIANS($B$1)-RADIANS(A5))</f>
        <v>0.65270364466613928</v>
      </c>
      <c r="G5">
        <f t="shared" si="1"/>
        <v>9.7907419026336377</v>
      </c>
    </row>
    <row r="6" spans="1:12" x14ac:dyDescent="0.25">
      <c r="A6">
        <v>40</v>
      </c>
      <c r="B6">
        <v>18.8</v>
      </c>
      <c r="C6">
        <v>19.5</v>
      </c>
      <c r="D6">
        <v>19.3</v>
      </c>
      <c r="E6">
        <f t="shared" si="0"/>
        <v>19.2</v>
      </c>
      <c r="F6">
        <f t="shared" ref="F6:F16" si="2">SIN(RADIANS(A6))/SIN(RADIANS($B$1)-RADIANS(A6))</f>
        <v>0.74222719896855904</v>
      </c>
      <c r="G6">
        <f t="shared" si="1"/>
        <v>11.509117012075462</v>
      </c>
    </row>
    <row r="7" spans="1:12" x14ac:dyDescent="0.25">
      <c r="A7">
        <v>50</v>
      </c>
      <c r="B7">
        <v>19.600000000000001</v>
      </c>
      <c r="C7">
        <v>21.1</v>
      </c>
      <c r="D7">
        <v>21.9</v>
      </c>
      <c r="E7">
        <f t="shared" si="0"/>
        <v>20.866666666666667</v>
      </c>
      <c r="F7">
        <f t="shared" si="2"/>
        <v>0.81520746909590458</v>
      </c>
      <c r="G7">
        <f t="shared" si="1"/>
        <v>12.508172308262569</v>
      </c>
    </row>
    <row r="8" spans="1:12" x14ac:dyDescent="0.25">
      <c r="A8">
        <v>60</v>
      </c>
      <c r="B8">
        <v>21.9</v>
      </c>
      <c r="C8">
        <v>22.8</v>
      </c>
      <c r="D8">
        <v>23.2</v>
      </c>
      <c r="E8">
        <f t="shared" si="0"/>
        <v>22.633333333333336</v>
      </c>
      <c r="F8">
        <f t="shared" si="2"/>
        <v>0.87938524157181674</v>
      </c>
      <c r="G8">
        <f t="shared" si="1"/>
        <v>13.567170922220903</v>
      </c>
    </row>
    <row r="9" spans="1:12" x14ac:dyDescent="0.25">
      <c r="A9">
        <v>70</v>
      </c>
      <c r="B9">
        <v>23</v>
      </c>
      <c r="C9">
        <v>25.1</v>
      </c>
      <c r="D9">
        <v>25.4</v>
      </c>
      <c r="E9">
        <f t="shared" si="0"/>
        <v>24.5</v>
      </c>
      <c r="F9">
        <f t="shared" si="2"/>
        <v>0.93969262078590832</v>
      </c>
      <c r="G9">
        <f t="shared" si="1"/>
        <v>14.686112853950462</v>
      </c>
    </row>
    <row r="10" spans="1:12" x14ac:dyDescent="0.25">
      <c r="A10">
        <v>80</v>
      </c>
      <c r="B10">
        <v>25.4</v>
      </c>
      <c r="C10">
        <v>26.7</v>
      </c>
      <c r="D10">
        <v>26.9</v>
      </c>
      <c r="E10">
        <f t="shared" si="0"/>
        <v>26.333333333333332</v>
      </c>
      <c r="F10">
        <f t="shared" si="2"/>
        <v>1</v>
      </c>
      <c r="G10">
        <f t="shared" si="1"/>
        <v>15.785073679756279</v>
      </c>
    </row>
    <row r="11" spans="1:12" x14ac:dyDescent="0.25">
      <c r="A11">
        <v>90</v>
      </c>
      <c r="B11">
        <v>26.8</v>
      </c>
      <c r="C11">
        <v>28.6</v>
      </c>
      <c r="D11">
        <v>29</v>
      </c>
      <c r="E11">
        <f t="shared" si="0"/>
        <v>28.133333333333336</v>
      </c>
      <c r="F11">
        <f t="shared" si="2"/>
        <v>1.0641777724759123</v>
      </c>
      <c r="G11">
        <f t="shared" si="1"/>
        <v>16.864053399638351</v>
      </c>
    </row>
    <row r="12" spans="1:12" x14ac:dyDescent="0.25">
      <c r="A12">
        <v>100</v>
      </c>
      <c r="B12">
        <v>30.8</v>
      </c>
      <c r="C12">
        <v>30.7</v>
      </c>
      <c r="D12">
        <v>30.6</v>
      </c>
      <c r="E12">
        <f t="shared" si="0"/>
        <v>30.7</v>
      </c>
      <c r="F12">
        <f t="shared" si="2"/>
        <v>1.1371580426032577</v>
      </c>
      <c r="G12">
        <f t="shared" si="1"/>
        <v>18.402598555766492</v>
      </c>
    </row>
    <row r="13" spans="1:12" x14ac:dyDescent="0.25">
      <c r="A13">
        <v>110</v>
      </c>
      <c r="B13">
        <v>32.799999999999997</v>
      </c>
      <c r="C13">
        <v>33.4</v>
      </c>
      <c r="D13">
        <v>33.299999999999997</v>
      </c>
      <c r="E13">
        <f t="shared" si="0"/>
        <v>33.166666666666664</v>
      </c>
      <c r="F13">
        <f t="shared" si="2"/>
        <v>1.2266815969056777</v>
      </c>
      <c r="G13">
        <f t="shared" si="1"/>
        <v>19.881200394123407</v>
      </c>
    </row>
    <row r="14" spans="1:12" x14ac:dyDescent="0.25">
      <c r="A14">
        <v>120</v>
      </c>
      <c r="B14">
        <v>35.700000000000003</v>
      </c>
      <c r="C14">
        <v>37.1</v>
      </c>
      <c r="D14">
        <v>36.700000000000003</v>
      </c>
      <c r="E14">
        <f t="shared" si="0"/>
        <v>36.500000000000007</v>
      </c>
      <c r="F14">
        <f t="shared" si="2"/>
        <v>1.3472963553338606</v>
      </c>
      <c r="G14">
        <f t="shared" si="1"/>
        <v>21.879310986497622</v>
      </c>
    </row>
    <row r="15" spans="1:12" x14ac:dyDescent="0.25">
      <c r="A15">
        <v>130</v>
      </c>
      <c r="B15">
        <v>41.2</v>
      </c>
      <c r="C15">
        <v>43.6</v>
      </c>
      <c r="D15">
        <v>41.4</v>
      </c>
      <c r="E15">
        <f t="shared" si="0"/>
        <v>42.06666666666667</v>
      </c>
      <c r="F15">
        <f t="shared" si="2"/>
        <v>1.5320888862379565</v>
      </c>
      <c r="G15">
        <f t="shared" si="1"/>
        <v>25.216155675762558</v>
      </c>
      <c r="L15" t="s">
        <v>22</v>
      </c>
    </row>
    <row r="16" spans="1:12" x14ac:dyDescent="0.25">
      <c r="A16">
        <v>140</v>
      </c>
      <c r="B16">
        <v>51.5</v>
      </c>
      <c r="C16">
        <v>51.7</v>
      </c>
      <c r="D16">
        <v>50.8</v>
      </c>
      <c r="E16">
        <f t="shared" si="0"/>
        <v>51.333333333333336</v>
      </c>
      <c r="F16">
        <f t="shared" si="2"/>
        <v>1.8793852415718171</v>
      </c>
      <c r="G16">
        <f t="shared" si="1"/>
        <v>30.770903122562871</v>
      </c>
      <c r="L16" s="1" t="s">
        <v>23</v>
      </c>
    </row>
    <row r="22" spans="1:15" x14ac:dyDescent="0.25">
      <c r="A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17</v>
      </c>
      <c r="O22" t="s">
        <v>21</v>
      </c>
    </row>
    <row r="23" spans="1:15" x14ac:dyDescent="0.25">
      <c r="A23">
        <f>1.2566*10^(-6)</f>
        <v>1.2566E-6</v>
      </c>
      <c r="H23">
        <f>AVERAGE(F3:F16)</f>
        <v>1.006813522270616</v>
      </c>
      <c r="I23">
        <f>AVERAGE(G3:G16)</f>
        <v>15.990593626400482</v>
      </c>
      <c r="J23">
        <f>F3-$H$23</f>
        <v>-0.65951716693675533</v>
      </c>
      <c r="K23">
        <f>G3-$I$23</f>
        <v>-10.895411615846239</v>
      </c>
      <c r="L23">
        <f>J23*J23</f>
        <v>0.43496289348428402</v>
      </c>
      <c r="M23">
        <f>J23*K23</f>
        <v>7.1857110014927272</v>
      </c>
      <c r="N23">
        <f>G3-($I$25+($H$25*F3))</f>
        <v>0.35908548452920552</v>
      </c>
      <c r="O23">
        <f>N23*N23</f>
        <v>0.12894238519957429</v>
      </c>
    </row>
    <row r="24" spans="1:15" x14ac:dyDescent="0.25">
      <c r="H24" t="s">
        <v>15</v>
      </c>
      <c r="I24" t="s">
        <v>16</v>
      </c>
      <c r="J24">
        <f t="shared" ref="J24:J36" si="3">F4-$H$23</f>
        <v>-0.47472463603266013</v>
      </c>
      <c r="K24">
        <f t="shared" ref="K24:K36" si="4">G4-$I$23</f>
        <v>-8.0780756805986016</v>
      </c>
      <c r="L24">
        <f t="shared" ref="L24:L36" si="5">J24*J24</f>
        <v>0.22536348005634163</v>
      </c>
      <c r="M24">
        <f t="shared" ref="M24:M36" si="6">J24*K24</f>
        <v>3.8348615373164545</v>
      </c>
      <c r="N24">
        <f t="shared" ref="N24:N36" si="7">G4-($I$25+($H$25*F4))</f>
        <v>2.2982650486071066E-2</v>
      </c>
      <c r="O24">
        <f t="shared" ref="O24:O36" si="8">N24*N24</f>
        <v>5.2820222336490261E-4</v>
      </c>
    </row>
    <row r="25" spans="1:15" x14ac:dyDescent="0.25">
      <c r="H25">
        <f>SUM(M23:M36)/SUM(L23:L36)</f>
        <v>17.064752313649329</v>
      </c>
      <c r="I25">
        <f>I23-(H25*H23)</f>
        <v>-1.1904297571804427</v>
      </c>
      <c r="J25">
        <f t="shared" si="3"/>
        <v>-0.35410987760447676</v>
      </c>
      <c r="K25">
        <f t="shared" si="4"/>
        <v>-6.1998517237668445</v>
      </c>
      <c r="L25">
        <f t="shared" si="5"/>
        <v>0.12539380541705752</v>
      </c>
      <c r="M25">
        <f t="shared" si="6"/>
        <v>2.1954287350689814</v>
      </c>
      <c r="N25">
        <f t="shared" si="7"/>
        <v>-0.15705437062976912</v>
      </c>
      <c r="O25">
        <f t="shared" si="8"/>
        <v>2.4666075333912886E-2</v>
      </c>
    </row>
    <row r="26" spans="1:15" x14ac:dyDescent="0.25">
      <c r="H26" t="s">
        <v>18</v>
      </c>
      <c r="J26">
        <f t="shared" si="3"/>
        <v>-0.264586323302057</v>
      </c>
      <c r="K26">
        <f t="shared" si="4"/>
        <v>-4.48147661432502</v>
      </c>
      <c r="L26">
        <f t="shared" si="5"/>
        <v>7.0005922478500626E-2</v>
      </c>
      <c r="M26">
        <f t="shared" si="6"/>
        <v>1.1857374203484075</v>
      </c>
      <c r="N26">
        <f t="shared" si="7"/>
        <v>3.3623458403726048E-2</v>
      </c>
      <c r="O26">
        <f t="shared" si="8"/>
        <v>1.1305369550270957E-3</v>
      </c>
    </row>
    <row r="27" spans="1:15" x14ac:dyDescent="0.25">
      <c r="H27">
        <f>SUM(L23:L36)</f>
        <v>2.1350750816252182</v>
      </c>
      <c r="J27">
        <f t="shared" si="3"/>
        <v>-0.19160605317471147</v>
      </c>
      <c r="K27">
        <f t="shared" si="4"/>
        <v>-3.4824213181379129</v>
      </c>
      <c r="L27">
        <f t="shared" si="5"/>
        <v>3.6712879613190356E-2</v>
      </c>
      <c r="M27">
        <f t="shared" si="6"/>
        <v>0.66725300425988177</v>
      </c>
      <c r="N27">
        <f t="shared" si="7"/>
        <v>-0.21271147891553888</v>
      </c>
      <c r="O27">
        <f t="shared" si="8"/>
        <v>4.524617326243574E-2</v>
      </c>
    </row>
    <row r="28" spans="1:15" x14ac:dyDescent="0.25">
      <c r="H28" t="s">
        <v>19</v>
      </c>
      <c r="I28" t="s">
        <v>20</v>
      </c>
      <c r="J28">
        <f t="shared" si="3"/>
        <v>-0.1274282806987993</v>
      </c>
      <c r="K28">
        <f t="shared" si="4"/>
        <v>-2.4234227041795791</v>
      </c>
      <c r="L28">
        <f t="shared" si="5"/>
        <v>1.6237966721851987E-2</v>
      </c>
      <c r="M28">
        <f t="shared" si="6"/>
        <v>0.30881258860003868</v>
      </c>
      <c r="N28">
        <f t="shared" si="7"/>
        <v>-0.24889065630038765</v>
      </c>
      <c r="O28">
        <f t="shared" si="8"/>
        <v>6.1946558793637696E-2</v>
      </c>
    </row>
    <row r="29" spans="1:15" x14ac:dyDescent="0.25">
      <c r="H29">
        <f>(SUM(O23:O36))/(H27*12)</f>
        <v>1.7490010876625064E-2</v>
      </c>
      <c r="I29">
        <f>((1/14)+((H23*H23)/H27))*(SUM(O23:O36)/12)</f>
        <v>2.0396480448777305E-2</v>
      </c>
      <c r="J29">
        <f t="shared" si="3"/>
        <v>-6.7120901484707729E-2</v>
      </c>
      <c r="K29">
        <f t="shared" si="4"/>
        <v>-1.3044807724500203</v>
      </c>
      <c r="L29">
        <f t="shared" si="5"/>
        <v>4.5052154161198399E-3</v>
      </c>
      <c r="M29">
        <f t="shared" si="6"/>
        <v>8.7557925416313256E-2</v>
      </c>
      <c r="N29">
        <f t="shared" si="7"/>
        <v>-0.15907921354462573</v>
      </c>
      <c r="O29">
        <f t="shared" si="8"/>
        <v>2.5306196181976635E-2</v>
      </c>
    </row>
    <row r="30" spans="1:15" x14ac:dyDescent="0.25">
      <c r="J30">
        <f t="shared" si="3"/>
        <v>-6.8135222706160459E-3</v>
      </c>
      <c r="K30">
        <f t="shared" si="4"/>
        <v>-0.2055199466442037</v>
      </c>
      <c r="L30">
        <f t="shared" si="5"/>
        <v>4.6424085732180837E-5</v>
      </c>
      <c r="M30">
        <f t="shared" si="6"/>
        <v>1.4003147335161035E-3</v>
      </c>
      <c r="N30">
        <f t="shared" si="7"/>
        <v>-8.9248876712607839E-2</v>
      </c>
      <c r="O30">
        <f t="shared" si="8"/>
        <v>7.9653619944622736E-3</v>
      </c>
    </row>
    <row r="31" spans="1:15" x14ac:dyDescent="0.25">
      <c r="J31">
        <f t="shared" si="3"/>
        <v>5.736425020529623E-2</v>
      </c>
      <c r="K31">
        <f t="shared" si="4"/>
        <v>0.87345977323786883</v>
      </c>
      <c r="L31">
        <f t="shared" si="5"/>
        <v>3.2906572016158284E-3</v>
      </c>
      <c r="M31">
        <f t="shared" si="6"/>
        <v>5.0105364976278419E-2</v>
      </c>
      <c r="N31">
        <f t="shared" si="7"/>
        <v>-0.10544694817371791</v>
      </c>
      <c r="O31">
        <f t="shared" si="8"/>
        <v>1.1119058879150752E-2</v>
      </c>
    </row>
    <row r="32" spans="1:15" x14ac:dyDescent="0.25">
      <c r="J32">
        <f t="shared" si="3"/>
        <v>0.13034452033264166</v>
      </c>
      <c r="K32">
        <f t="shared" si="4"/>
        <v>2.4120049293660095</v>
      </c>
      <c r="L32">
        <f t="shared" si="5"/>
        <v>1.6989693980746436E-2</v>
      </c>
      <c r="M32">
        <f t="shared" si="6"/>
        <v>0.31439162555817973</v>
      </c>
      <c r="N32">
        <f t="shared" si="7"/>
        <v>0.18770797444804899</v>
      </c>
      <c r="O32">
        <f t="shared" si="8"/>
        <v>3.5234283671389414E-2</v>
      </c>
    </row>
    <row r="33" spans="10:15" x14ac:dyDescent="0.25">
      <c r="J33">
        <f t="shared" si="3"/>
        <v>0.21986807463506164</v>
      </c>
      <c r="K33">
        <f t="shared" si="4"/>
        <v>3.8906067677229252</v>
      </c>
      <c r="L33">
        <f t="shared" si="5"/>
        <v>4.8341970243729035E-2</v>
      </c>
      <c r="M33">
        <f t="shared" si="6"/>
        <v>0.85542021918138</v>
      </c>
      <c r="N33">
        <f t="shared" si="7"/>
        <v>0.13861253239663185</v>
      </c>
      <c r="O33">
        <f t="shared" si="8"/>
        <v>1.9213434137407313E-2</v>
      </c>
    </row>
    <row r="34" spans="10:15" x14ac:dyDescent="0.25">
      <c r="J34">
        <f t="shared" si="3"/>
        <v>0.34048283306324456</v>
      </c>
      <c r="K34">
        <f t="shared" si="4"/>
        <v>5.8887173600971394</v>
      </c>
      <c r="L34">
        <f t="shared" si="5"/>
        <v>0.11592855961077327</v>
      </c>
      <c r="M34">
        <f t="shared" si="6"/>
        <v>2.0050071698745846</v>
      </c>
      <c r="N34">
        <f t="shared" si="7"/>
        <v>7.846214682325936E-2</v>
      </c>
      <c r="O34">
        <f t="shared" si="8"/>
        <v>6.1563084841147085E-3</v>
      </c>
    </row>
    <row r="35" spans="10:15" x14ac:dyDescent="0.25">
      <c r="J35">
        <f t="shared" si="3"/>
        <v>0.52527536396734043</v>
      </c>
      <c r="K35">
        <f t="shared" si="4"/>
        <v>9.2255620493620754</v>
      </c>
      <c r="L35">
        <f t="shared" si="5"/>
        <v>0.27591420799102195</v>
      </c>
      <c r="M35">
        <f t="shared" si="6"/>
        <v>4.8459604632819469</v>
      </c>
      <c r="N35">
        <f t="shared" si="7"/>
        <v>0.26186806679740826</v>
      </c>
      <c r="O35">
        <f t="shared" si="8"/>
        <v>6.857488440821187E-2</v>
      </c>
    </row>
    <row r="36" spans="10:15" x14ac:dyDescent="0.25">
      <c r="J36">
        <f t="shared" si="3"/>
        <v>0.87257171930120103</v>
      </c>
      <c r="K36">
        <f t="shared" si="4"/>
        <v>14.780309496162388</v>
      </c>
      <c r="L36">
        <f t="shared" si="5"/>
        <v>0.76138140532425391</v>
      </c>
      <c r="M36">
        <f t="shared" si="6"/>
        <v>12.896880068870283</v>
      </c>
      <c r="N36">
        <f t="shared" si="7"/>
        <v>-0.10991076960775459</v>
      </c>
      <c r="O36">
        <f t="shared" si="8"/>
        <v>1.2080377275768909E-2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spynad</dc:creator>
  <cp:lastModifiedBy>Данила Сергеевич Лысенко</cp:lastModifiedBy>
  <dcterms:created xsi:type="dcterms:W3CDTF">2021-05-13T17:28:00Z</dcterms:created>
  <dcterms:modified xsi:type="dcterms:W3CDTF">2021-05-14T16:19:29Z</dcterms:modified>
</cp:coreProperties>
</file>