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/Users/tobiasdierich/Code/spz/spz-signup-app/src/spz/templates/export/"/>
    </mc:Choice>
  </mc:AlternateContent>
  <xr:revisionPtr revIDLastSave="0" documentId="13_ncr:1_{2C635289-3692-2F41-A6A3-3AB0A5A788DF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  <sheet name="Einstellungen" sheetId="14" r:id="rId7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5" i="9" l="1"/>
  <c r="A1" i="12" s="1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D3" i="13"/>
  <c r="D4" i="13"/>
  <c r="D7" i="13"/>
  <c r="D8" i="13"/>
  <c r="L11" i="10"/>
  <c r="K11" i="10" s="1"/>
  <c r="D10" i="13"/>
  <c r="D11" i="13"/>
  <c r="D12" i="13"/>
  <c r="D13" i="13"/>
  <c r="D14" i="13"/>
  <c r="L17" i="10"/>
  <c r="K17" i="10" s="1"/>
  <c r="D16" i="13"/>
  <c r="D17" i="13"/>
  <c r="D18" i="13"/>
  <c r="D19" i="13"/>
  <c r="L22" i="10"/>
  <c r="K22" i="10" s="1"/>
  <c r="D21" i="13"/>
  <c r="D22" i="13"/>
  <c r="D23" i="13"/>
  <c r="D24" i="13"/>
  <c r="D25" i="13"/>
  <c r="D26" i="13"/>
  <c r="D2" i="13"/>
  <c r="I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O26" i="9"/>
  <c r="N2" i="9"/>
  <c r="M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E3" i="13" s="1"/>
  <c r="D4" i="9"/>
  <c r="A4" i="13" s="1"/>
  <c r="D5" i="9"/>
  <c r="E5" i="13" s="1"/>
  <c r="D6" i="9"/>
  <c r="A6" i="13" s="1"/>
  <c r="D7" i="9"/>
  <c r="C7" i="13" s="1"/>
  <c r="D8" i="9"/>
  <c r="A8" i="13" s="1"/>
  <c r="D9" i="9"/>
  <c r="E9" i="13" s="1"/>
  <c r="D10" i="9"/>
  <c r="A10" i="13" s="1"/>
  <c r="D11" i="9"/>
  <c r="E11" i="13" s="1"/>
  <c r="D12" i="9"/>
  <c r="A12" i="13" s="1"/>
  <c r="D13" i="9"/>
  <c r="E13" i="13" s="1"/>
  <c r="D14" i="9"/>
  <c r="D15" i="9"/>
  <c r="E15" i="13" s="1"/>
  <c r="D16" i="9"/>
  <c r="A16" i="13" s="1"/>
  <c r="D17" i="9"/>
  <c r="E17" i="13" s="1"/>
  <c r="D18" i="9"/>
  <c r="A18" i="13" s="1"/>
  <c r="D19" i="9"/>
  <c r="E19" i="13" s="1"/>
  <c r="D20" i="9"/>
  <c r="E20" i="13" s="1"/>
  <c r="D21" i="9"/>
  <c r="E21" i="13" s="1"/>
  <c r="D22" i="9"/>
  <c r="D23" i="9"/>
  <c r="E23" i="13" s="1"/>
  <c r="D24" i="9"/>
  <c r="A24" i="13" s="1"/>
  <c r="D25" i="9"/>
  <c r="C25" i="13" s="1"/>
  <c r="D26" i="9"/>
  <c r="A26" i="13" s="1"/>
  <c r="D2" i="9"/>
  <c r="A2" i="13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A22" i="13"/>
  <c r="E22" i="13"/>
  <c r="C22" i="13"/>
  <c r="A20" i="13"/>
  <c r="A14" i="13"/>
  <c r="E14" i="13"/>
  <c r="C14" i="13"/>
  <c r="A23" i="13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O7" i="9"/>
  <c r="O9" i="9"/>
  <c r="O11" i="9"/>
  <c r="O13" i="9"/>
  <c r="O15" i="9"/>
  <c r="O17" i="9"/>
  <c r="O19" i="9"/>
  <c r="O21" i="9"/>
  <c r="O23" i="9"/>
  <c r="O25" i="9"/>
  <c r="O4" i="9"/>
  <c r="O8" i="9"/>
  <c r="O10" i="9"/>
  <c r="O14" i="9"/>
  <c r="O16" i="9"/>
  <c r="O18" i="9"/>
  <c r="O20" i="9"/>
  <c r="O22" i="9"/>
  <c r="O24" i="9"/>
  <c r="A7" i="13" l="1"/>
  <c r="E10" i="13"/>
  <c r="E7" i="13"/>
  <c r="A15" i="13"/>
  <c r="A11" i="13"/>
  <c r="A19" i="13"/>
  <c r="C19" i="13"/>
  <c r="C2" i="13"/>
  <c r="L24" i="10"/>
  <c r="K24" i="10" s="1"/>
  <c r="L16" i="10"/>
  <c r="K16" i="10" s="1"/>
  <c r="L12" i="10"/>
  <c r="K12" i="10" s="1"/>
  <c r="L19" i="10"/>
  <c r="K19" i="10" s="1"/>
  <c r="L14" i="10"/>
  <c r="K14" i="10" s="1"/>
  <c r="D20" i="13"/>
  <c r="D9" i="13"/>
  <c r="L20" i="10"/>
  <c r="K20" i="10" s="1"/>
  <c r="A5" i="13"/>
  <c r="E25" i="13"/>
  <c r="L8" i="10"/>
  <c r="K8" i="10" s="1"/>
  <c r="D6" i="13"/>
  <c r="L6" i="10"/>
  <c r="K6" i="10" s="1"/>
  <c r="D15" i="13"/>
  <c r="L23" i="10"/>
  <c r="K23" i="10" s="1"/>
  <c r="A17" i="13"/>
  <c r="C6" i="13"/>
  <c r="C10" i="13"/>
  <c r="C26" i="13"/>
  <c r="E26" i="13"/>
  <c r="C18" i="13"/>
  <c r="B7" i="8"/>
  <c r="C8" i="13"/>
  <c r="E8" i="13"/>
  <c r="C16" i="13"/>
  <c r="A25" i="13"/>
  <c r="C17" i="13"/>
  <c r="B6" i="8"/>
  <c r="B4" i="8"/>
  <c r="C5" i="13"/>
  <c r="L7" i="10"/>
  <c r="K7" i="10" s="1"/>
  <c r="B10" i="8"/>
  <c r="B5" i="8"/>
  <c r="L28" i="10"/>
  <c r="K28" i="10" s="1"/>
  <c r="C12" i="13"/>
  <c r="C20" i="13"/>
  <c r="B13" i="8"/>
  <c r="A13" i="13"/>
  <c r="B12" i="8"/>
  <c r="B8" i="8"/>
  <c r="L13" i="10"/>
  <c r="K13" i="10" s="1"/>
  <c r="A3" i="13"/>
  <c r="D5" i="13"/>
  <c r="B11" i="8"/>
  <c r="L27" i="10"/>
  <c r="K27" i="10" s="1"/>
  <c r="C4" i="13"/>
  <c r="C13" i="13"/>
  <c r="E16" i="13"/>
  <c r="F29" i="9"/>
  <c r="B3" i="8"/>
  <c r="B9" i="8"/>
  <c r="L18" i="10"/>
  <c r="K18" i="10" s="1"/>
  <c r="E4" i="13"/>
  <c r="C24" i="13"/>
  <c r="F28" i="9" a="1"/>
  <c r="F28" i="9" s="1"/>
  <c r="O2" i="9" s="1"/>
  <c r="J29" i="10"/>
  <c r="C3" i="13"/>
  <c r="E2" i="13"/>
  <c r="C11" i="13"/>
  <c r="C15" i="13"/>
  <c r="C23" i="13"/>
  <c r="E6" i="13"/>
  <c r="E18" i="13"/>
  <c r="A9" i="13"/>
  <c r="A21" i="13"/>
  <c r="C9" i="13"/>
  <c r="C21" i="13"/>
  <c r="E12" i="13"/>
  <c r="E24" i="13"/>
  <c r="O6" i="9" l="1"/>
  <c r="O12" i="9"/>
  <c r="K29" i="10"/>
  <c r="O5" i="9"/>
  <c r="O3" i="9"/>
  <c r="D1" i="8"/>
</calcChain>
</file>

<file path=xl/sharedStrings.xml><?xml version="1.0" encoding="utf-8"?>
<sst xmlns="http://schemas.openxmlformats.org/spreadsheetml/2006/main" count="131" uniqueCount="107">
  <si>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</si>
  <si>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</si>
  <si>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</si>
  <si>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</si>
  <si>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</si>
  <si>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</si>
  <si>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</si>
  <si>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</si>
  <si>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</si>
  <si>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</si>
  <si>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</si>
  <si>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</si>
  <si>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</si>
  <si>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</si>
  <si>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</si>
  <si>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</si>
  <si>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</si>
  <si>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</si>
  <si>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</si>
  <si>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</si>
  <si>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</si>
  <si>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</si>
  <si>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</si>
  <si>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</si>
  <si>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</si>
  <si>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</si>
  <si>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</si>
  <si>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</si>
  <si>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</si>
  <si>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</si>
  <si>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</si>
  <si>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</si>
  <si>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</si>
  <si>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</si>
  <si>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</si>
  <si>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</si>
  <si>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</si>
  <si>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</si>
  <si>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</si>
  <si>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</si>
  <si>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</si>
  <si>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</si>
  <si>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SS 2021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</si>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</sst>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5" xfId="1" applyFill="1" applyBorder="1" applyProtection="1">
      <protection locked="0"/>
    </xf>
    <xf numFmtId="0" fontId="1" fillId="0" borderId="13" xfId="1" applyFill="1" applyBorder="1" applyProtection="1">
      <protection locked="0"/>
    </xf>
    <xf numFmtId="0" fontId="1" fillId="0" borderId="13" xfId="1" applyBorder="1" applyProtection="1"/>
    <xf numFmtId="0" fontId="1" fillId="0" borderId="15" xfId="1" applyBorder="1" applyProtection="1"/>
    <xf numFmtId="0" fontId="0" fillId="0" borderId="0" xfId="0" applyBorder="1"/>
    <xf numFmtId="0" fontId="0" fillId="0" borderId="15" xfId="0" applyBorder="1"/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6">
    <dxf>
      <numFmt numFmtId="0" formatCode="General"/>
    </dxf>
    <dxf>
      <numFmt numFmtId="0" formatCode="General"/>
    </dxf>
    <dxf>
      <numFmt numFmtId="165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D6EF78-CE9B-CE49-8D84-470E633C58CD}" name="DATA" displayName="DATA" ref="B1:G2" totalsRowShown="0" headerRowDxfId="15" dataDxfId="14">
  <autoFilter ref="B1:G2" xr:uid="{D53E307F-7E5A-AF47-9B1D-B15194DA8CA2}"/>
  <tableColumns count="6">
    <tableColumn id="1" xr3:uid="{2E320765-FED5-2349-A3B8-A1FB2FDB34E0}" name="Nachname" dataDxfId="13"/>
    <tableColumn id="2" xr3:uid="{C94E62B4-32B9-B943-81E6-68CB060B28F3}" name="Vorname" dataDxfId="12"/>
    <tableColumn id="3" xr3:uid="{3C20CFC7-6904-4C42-A03A-98A370049761}" name="Hochschule" dataDxfId="11"/>
    <tableColumn id="4" xr3:uid="{1216CC6F-6E17-8048-AEC8-31AEBEAC2215}" name="Matrikelnummer" dataDxfId="10"/>
    <tableColumn id="5" xr3:uid="{AE34A6B8-B1F1-CF49-8559-234F376337D5}" name="E-Mail" dataDxfId="9"/>
    <tableColumn id="6" xr3:uid="{AF514290-AAE7-E44D-82AA-92741890AD40}" name="Telefon" dataDxfId="8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6" totalsRowShown="0">
  <autoFilter ref="A1:H26" xr:uid="{00000000-0009-0000-0100-000001000000}"/>
  <tableColumns count="8">
    <tableColumn id="1" xr3:uid="{00000000-0010-0000-0000-000001000000}" name="Matrikelnummer" dataDxfId="7" totalsRowDxfId="6">
      <calculatedColumnFormula>IF(Notenliste!D2=0," ",Notenliste!D2)</calculatedColumnFormula>
    </tableColumn>
    <tableColumn id="2" xr3:uid="{00000000-0010-0000-0000-000002000000}" name="Status"/>
    <tableColumn id="3" xr3:uid="{00000000-0010-0000-0000-000003000000}" name="LP" dataDxfId="5">
      <calculatedColumnFormula>IF(Notenliste!D2&lt;&gt;0,Notenliste!$B$33," ")</calculatedColumnFormula>
    </tableColumn>
    <tableColumn id="4" xr3:uid="{00000000-0010-0000-0000-000004000000}" name="Note" dataDxfId="4" totalsRowDxfId="3">
      <calculatedColumnFormula>IF(Notenliste!F2="KP"," ",IF(Notenliste!F2="NB","nicht bestanden",Notenliste!F2))</calculatedColumnFormula>
    </tableColumn>
    <tableColumn id="5" xr3:uid="{00000000-0010-0000-0000-000005000000}" name="Datum" dataDxfId="2">
      <calculatedColumnFormula>IF(Notenliste!D2&lt;&gt;0,Notenliste!$B$37," ")</calculatedColumnFormula>
    </tableColumn>
    <tableColumn id="6" xr3:uid="{00000000-0010-0000-0000-000006000000}" name="Individueller Titel deutsch" dataDxfId="1"/>
    <tableColumn id="7" xr3:uid="{00000000-0010-0000-0000-000007000000}" name="Individueller Titel englisch" dataDxfId="0"/>
    <tableColumn id="8" xr3:uid="{00000000-0010-0000-00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B2" sqref="B2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44" t="s">
        <v>101</v>
      </c>
      <c r="C2" s="44" t="s">
        <v>102</v>
      </c>
      <c r="D2" s="44" t="s">
        <v>103</v>
      </c>
      <c r="E2" s="44" t="s">
        <v>104</v>
      </c>
      <c r="F2" s="44" t="s">
        <v>105</v>
      </c>
      <c r="G2" s="44" t="s">
        <v>106</v>
      </c>
    </row>
    <row r="3" spans="1:9" x14ac:dyDescent="0.2">
      <c r="A3" s="21">
        <v>2</v>
      </c>
      <c r="E3" s="44"/>
    </row>
    <row r="4" spans="1:9" x14ac:dyDescent="0.2">
      <c r="A4" s="21">
        <v>3</v>
      </c>
      <c r="E4" s="44"/>
    </row>
    <row r="5" spans="1:9" x14ac:dyDescent="0.2">
      <c r="A5" s="21">
        <v>4</v>
      </c>
      <c r="E5" s="44"/>
    </row>
    <row r="6" spans="1:9" x14ac:dyDescent="0.2">
      <c r="A6" s="21">
        <v>5</v>
      </c>
      <c r="E6" s="44"/>
    </row>
    <row r="7" spans="1:9" x14ac:dyDescent="0.2">
      <c r="A7" s="21">
        <v>6</v>
      </c>
      <c r="E7" s="44"/>
    </row>
    <row r="8" spans="1:9" x14ac:dyDescent="0.2">
      <c r="A8" s="21">
        <v>7</v>
      </c>
      <c r="E8" s="44"/>
    </row>
    <row r="9" spans="1:9" x14ac:dyDescent="0.2">
      <c r="A9" s="21">
        <v>8</v>
      </c>
      <c r="E9" s="44"/>
    </row>
    <row r="10" spans="1:9" x14ac:dyDescent="0.2">
      <c r="A10" s="21">
        <v>9</v>
      </c>
      <c r="E10" s="44"/>
    </row>
    <row r="11" spans="1:9" x14ac:dyDescent="0.2">
      <c r="A11" s="21">
        <v>10</v>
      </c>
      <c r="E11" s="44"/>
    </row>
    <row r="12" spans="1:9" x14ac:dyDescent="0.2">
      <c r="A12" s="21">
        <v>11</v>
      </c>
      <c r="E12" s="46"/>
      <c r="G12" s="46"/>
    </row>
    <row r="13" spans="1:9" x14ac:dyDescent="0.2">
      <c r="A13" s="21">
        <v>12</v>
      </c>
      <c r="E13" s="46"/>
      <c r="G13" s="46"/>
    </row>
    <row r="14" spans="1:9" x14ac:dyDescent="0.2">
      <c r="A14" s="21">
        <v>13</v>
      </c>
      <c r="E14" s="46"/>
      <c r="G14" s="46"/>
    </row>
    <row r="15" spans="1:9" x14ac:dyDescent="0.2">
      <c r="A15" s="21">
        <v>14</v>
      </c>
      <c r="E15" s="46"/>
      <c r="G15" s="46"/>
    </row>
    <row r="16" spans="1:9" x14ac:dyDescent="0.2">
      <c r="A16" s="21">
        <v>15</v>
      </c>
      <c r="E16" s="46"/>
      <c r="G16" s="46"/>
    </row>
    <row r="17" spans="1:7" x14ac:dyDescent="0.2">
      <c r="A17" s="21">
        <v>16</v>
      </c>
      <c r="E17" s="46"/>
      <c r="G17" s="46"/>
    </row>
    <row r="18" spans="1:7" x14ac:dyDescent="0.2">
      <c r="A18" s="21">
        <v>17</v>
      </c>
      <c r="E18" s="46"/>
      <c r="F18" s="46"/>
      <c r="G18" s="46"/>
    </row>
    <row r="19" spans="1:7" x14ac:dyDescent="0.2">
      <c r="A19" s="21">
        <v>18</v>
      </c>
      <c r="E19" s="46"/>
      <c r="F19" s="46"/>
      <c r="G19" s="46"/>
    </row>
    <row r="20" spans="1:7" x14ac:dyDescent="0.2">
      <c r="A20" s="21">
        <v>19</v>
      </c>
      <c r="E20" s="46"/>
      <c r="F20" s="46"/>
      <c r="G20" s="46"/>
    </row>
    <row r="21" spans="1:7" x14ac:dyDescent="0.2">
      <c r="A21" s="21">
        <v>20</v>
      </c>
      <c r="E21" s="46"/>
      <c r="F21" s="46"/>
      <c r="G21" s="46"/>
    </row>
    <row r="22" spans="1:7" x14ac:dyDescent="0.2">
      <c r="A22" s="21">
        <v>21</v>
      </c>
    </row>
    <row r="23" spans="1:7" x14ac:dyDescent="0.2">
      <c r="A23" s="21">
        <v>22</v>
      </c>
    </row>
    <row r="24" spans="1:7" x14ac:dyDescent="0.2">
      <c r="A24" s="21">
        <v>23</v>
      </c>
    </row>
    <row r="25" spans="1:7" x14ac:dyDescent="0.2">
      <c r="A25" s="21">
        <v>24</v>
      </c>
    </row>
    <row r="26" spans="1:7" x14ac:dyDescent="0.2">
      <c r="A26" s="21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59"/>
  <sheetViews>
    <sheetView showZeros="0" tabSelected="1" zoomScale="80" zoomScaleNormal="80" zoomScalePageLayoutView="125" workbookViewId="0">
      <selection activeCell="B31" sqref="B31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35</v>
      </c>
      <c r="I1" s="47" t="s">
        <v>36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:I26" si="0">IF(E2&gt;0,"X","")</f>
        <v/>
      </c>
      <c r="J2" s="41"/>
      <c r="K2" s="4"/>
      <c r="L2" s="25"/>
      <c r="M2" s="2">
        <f>IF(E2&gt;0,$B$33,0)</f>
        <v>0</v>
      </c>
      <c r="N2" s="2">
        <f>IF(E2&gt;0,$B$32,0)</f>
        <v>0</v>
      </c>
      <c r="O2" s="11">
        <f>IF(E2&gt;0,$F$28,0)</f>
        <v>0</v>
      </c>
      <c r="P2" s="1">
        <f>IF(E2&gt;0,$B$34,0)</f>
        <v>0</v>
      </c>
      <c r="Q2" s="1">
        <f>IF(E2&gt;0,$B$31,0)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si="0"/>
        <v/>
      </c>
      <c r="J3" s="41"/>
      <c r="K3" s="4"/>
      <c r="L3" s="25"/>
      <c r="M3" s="2">
        <f t="shared" ref="M3:M26" si="1">IF(E3&gt;0,$B$33,0)</f>
        <v>0</v>
      </c>
      <c r="N3" s="2">
        <f t="shared" ref="N3:N26" si="2">IF(E3&gt;0,$B$32,0)</f>
        <v>0</v>
      </c>
      <c r="O3" s="11">
        <f t="shared" ref="O3:O26" si="3">IF(E3&gt;0,$F$28,0)</f>
        <v>0</v>
      </c>
      <c r="P3" s="1">
        <f t="shared" ref="P3:P26" si="4">IF(E3&gt;0,$B$34,0)</f>
        <v>0</v>
      </c>
      <c r="Q3" s="1">
        <f t="shared" ref="Q3:Q26" si="5">IF(E3&gt;0,$B$31,0)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0"/>
        <v/>
      </c>
      <c r="J4" s="41"/>
      <c r="K4" s="4"/>
      <c r="L4" s="25"/>
      <c r="M4" s="2">
        <f t="shared" si="1"/>
        <v>0</v>
      </c>
      <c r="N4" s="2">
        <f t="shared" si="2"/>
        <v>0</v>
      </c>
      <c r="O4" s="11">
        <f t="shared" si="3"/>
        <v>0</v>
      </c>
      <c r="P4" s="1">
        <f t="shared" si="4"/>
        <v>0</v>
      </c>
      <c r="Q4" s="1">
        <f t="shared" si="5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0"/>
        <v/>
      </c>
      <c r="J5" s="41"/>
      <c r="K5" s="4"/>
      <c r="L5" s="25"/>
      <c r="M5" s="2">
        <f t="shared" si="1"/>
        <v>0</v>
      </c>
      <c r="N5" s="2">
        <f t="shared" si="2"/>
        <v>0</v>
      </c>
      <c r="O5" s="11">
        <f t="shared" si="3"/>
        <v>0</v>
      </c>
      <c r="P5" s="1">
        <f t="shared" si="4"/>
        <v>0</v>
      </c>
      <c r="Q5" s="1">
        <f t="shared" si="5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0"/>
        <v/>
      </c>
      <c r="J6" s="41"/>
      <c r="K6" s="4"/>
      <c r="L6" s="25"/>
      <c r="M6" s="2">
        <f t="shared" si="1"/>
        <v>0</v>
      </c>
      <c r="N6" s="2">
        <f t="shared" si="2"/>
        <v>0</v>
      </c>
      <c r="O6" s="11">
        <f t="shared" si="3"/>
        <v>0</v>
      </c>
      <c r="P6" s="1">
        <f t="shared" si="4"/>
        <v>0</v>
      </c>
      <c r="Q6" s="1">
        <f t="shared" si="5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0"/>
        <v/>
      </c>
      <c r="J7" s="41"/>
      <c r="K7" s="4"/>
      <c r="L7" s="25"/>
      <c r="M7" s="2">
        <f t="shared" si="1"/>
        <v>0</v>
      </c>
      <c r="N7" s="2">
        <f t="shared" si="2"/>
        <v>0</v>
      </c>
      <c r="O7" s="11">
        <f t="shared" si="3"/>
        <v>0</v>
      </c>
      <c r="P7" s="1">
        <f t="shared" si="4"/>
        <v>0</v>
      </c>
      <c r="Q7" s="1">
        <f t="shared" si="5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0"/>
        <v/>
      </c>
      <c r="J8" s="41"/>
      <c r="K8" s="4"/>
      <c r="L8" s="25"/>
      <c r="M8" s="2">
        <f t="shared" si="1"/>
        <v>0</v>
      </c>
      <c r="N8" s="2">
        <f t="shared" si="2"/>
        <v>0</v>
      </c>
      <c r="O8" s="11">
        <f t="shared" si="3"/>
        <v>0</v>
      </c>
      <c r="P8" s="1">
        <f t="shared" si="4"/>
        <v>0</v>
      </c>
      <c r="Q8" s="1">
        <f t="shared" si="5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0"/>
        <v/>
      </c>
      <c r="J9" s="41"/>
      <c r="K9" s="4"/>
      <c r="L9" s="25"/>
      <c r="M9" s="2">
        <f t="shared" si="1"/>
        <v>0</v>
      </c>
      <c r="N9" s="2">
        <f t="shared" si="2"/>
        <v>0</v>
      </c>
      <c r="O9" s="11">
        <f t="shared" si="3"/>
        <v>0</v>
      </c>
      <c r="P9" s="1">
        <f t="shared" si="4"/>
        <v>0</v>
      </c>
      <c r="Q9" s="1">
        <f t="shared" si="5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0"/>
        <v/>
      </c>
      <c r="J10" s="41"/>
      <c r="K10" s="4"/>
      <c r="L10" s="25"/>
      <c r="M10" s="2">
        <f t="shared" si="1"/>
        <v>0</v>
      </c>
      <c r="N10" s="2">
        <f t="shared" si="2"/>
        <v>0</v>
      </c>
      <c r="O10" s="11">
        <f t="shared" si="3"/>
        <v>0</v>
      </c>
      <c r="P10" s="1">
        <f t="shared" si="4"/>
        <v>0</v>
      </c>
      <c r="Q10" s="1">
        <f t="shared" si="5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0"/>
        <v/>
      </c>
      <c r="J11" s="41"/>
      <c r="K11" s="4"/>
      <c r="L11" s="25"/>
      <c r="M11" s="2">
        <f t="shared" si="1"/>
        <v>0</v>
      </c>
      <c r="N11" s="2">
        <f t="shared" si="2"/>
        <v>0</v>
      </c>
      <c r="O11" s="11">
        <f t="shared" si="3"/>
        <v>0</v>
      </c>
      <c r="P11" s="1">
        <f t="shared" si="4"/>
        <v>0</v>
      </c>
      <c r="Q11" s="1">
        <f t="shared" si="5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0"/>
        <v/>
      </c>
      <c r="J12" s="41"/>
      <c r="K12" s="4"/>
      <c r="L12" s="25"/>
      <c r="M12" s="2">
        <f t="shared" si="1"/>
        <v>0</v>
      </c>
      <c r="N12" s="2">
        <f t="shared" si="2"/>
        <v>0</v>
      </c>
      <c r="O12" s="11">
        <f t="shared" si="3"/>
        <v>0</v>
      </c>
      <c r="P12" s="1">
        <f t="shared" si="4"/>
        <v>0</v>
      </c>
      <c r="Q12" s="1">
        <f t="shared" si="5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0"/>
        <v/>
      </c>
      <c r="J13" s="41"/>
      <c r="K13" s="4"/>
      <c r="L13" s="25"/>
      <c r="M13" s="2">
        <f t="shared" si="1"/>
        <v>0</v>
      </c>
      <c r="N13" s="2">
        <f t="shared" si="2"/>
        <v>0</v>
      </c>
      <c r="O13" s="11">
        <f t="shared" si="3"/>
        <v>0</v>
      </c>
      <c r="P13" s="1">
        <f t="shared" si="4"/>
        <v>0</v>
      </c>
      <c r="Q13" s="1">
        <f t="shared" si="5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0"/>
        <v/>
      </c>
      <c r="J14" s="41"/>
      <c r="K14" s="4"/>
      <c r="L14" s="25"/>
      <c r="M14" s="2">
        <f t="shared" si="1"/>
        <v>0</v>
      </c>
      <c r="N14" s="2">
        <f t="shared" si="2"/>
        <v>0</v>
      </c>
      <c r="O14" s="11">
        <f t="shared" si="3"/>
        <v>0</v>
      </c>
      <c r="P14" s="1">
        <f t="shared" si="4"/>
        <v>0</v>
      </c>
      <c r="Q14" s="1">
        <f t="shared" si="5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0"/>
        <v/>
      </c>
      <c r="J15" s="41"/>
      <c r="K15" s="4"/>
      <c r="L15" s="25"/>
      <c r="M15" s="2">
        <f t="shared" si="1"/>
        <v>0</v>
      </c>
      <c r="N15" s="2">
        <f t="shared" si="2"/>
        <v>0</v>
      </c>
      <c r="O15" s="11">
        <f t="shared" si="3"/>
        <v>0</v>
      </c>
      <c r="P15" s="1">
        <f t="shared" si="4"/>
        <v>0</v>
      </c>
      <c r="Q15" s="1">
        <f t="shared" si="5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0"/>
        <v/>
      </c>
      <c r="J16" s="41"/>
      <c r="K16" s="4"/>
      <c r="L16" s="25"/>
      <c r="M16" s="2">
        <f t="shared" si="1"/>
        <v>0</v>
      </c>
      <c r="N16" s="2">
        <f t="shared" si="2"/>
        <v>0</v>
      </c>
      <c r="O16" s="11">
        <f t="shared" si="3"/>
        <v>0</v>
      </c>
      <c r="P16" s="1">
        <f t="shared" si="4"/>
        <v>0</v>
      </c>
      <c r="Q16" s="1">
        <f t="shared" si="5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0"/>
        <v/>
      </c>
      <c r="J17" s="41"/>
      <c r="K17" s="4"/>
      <c r="L17" s="25"/>
      <c r="M17" s="2">
        <f t="shared" si="1"/>
        <v>0</v>
      </c>
      <c r="N17" s="2">
        <f t="shared" si="2"/>
        <v>0</v>
      </c>
      <c r="O17" s="11">
        <f t="shared" si="3"/>
        <v>0</v>
      </c>
      <c r="P17" s="1">
        <f t="shared" si="4"/>
        <v>0</v>
      </c>
      <c r="Q17" s="1">
        <f t="shared" si="5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0"/>
        <v/>
      </c>
      <c r="J18" s="41"/>
      <c r="K18" s="4"/>
      <c r="L18" s="25"/>
      <c r="M18" s="2">
        <f t="shared" si="1"/>
        <v>0</v>
      </c>
      <c r="N18" s="2">
        <f t="shared" si="2"/>
        <v>0</v>
      </c>
      <c r="O18" s="11">
        <f t="shared" si="3"/>
        <v>0</v>
      </c>
      <c r="P18" s="1">
        <f t="shared" si="4"/>
        <v>0</v>
      </c>
      <c r="Q18" s="1">
        <f t="shared" si="5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0"/>
        <v/>
      </c>
      <c r="J19" s="41"/>
      <c r="K19" s="4"/>
      <c r="L19" s="25"/>
      <c r="M19" s="2">
        <f t="shared" si="1"/>
        <v>0</v>
      </c>
      <c r="N19" s="2">
        <f t="shared" si="2"/>
        <v>0</v>
      </c>
      <c r="O19" s="11">
        <f t="shared" si="3"/>
        <v>0</v>
      </c>
      <c r="P19" s="1">
        <f t="shared" si="4"/>
        <v>0</v>
      </c>
      <c r="Q19" s="1">
        <f t="shared" si="5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0"/>
        <v/>
      </c>
      <c r="J20" s="41"/>
      <c r="K20" s="4"/>
      <c r="L20" s="25"/>
      <c r="M20" s="2">
        <f t="shared" si="1"/>
        <v>0</v>
      </c>
      <c r="N20" s="2">
        <f t="shared" si="2"/>
        <v>0</v>
      </c>
      <c r="O20" s="11">
        <f t="shared" si="3"/>
        <v>0</v>
      </c>
      <c r="P20" s="1">
        <f t="shared" si="4"/>
        <v>0</v>
      </c>
      <c r="Q20" s="1">
        <f t="shared" si="5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0"/>
        <v/>
      </c>
      <c r="J21" s="41"/>
      <c r="K21" s="4"/>
      <c r="L21" s="25"/>
      <c r="M21" s="2">
        <f t="shared" si="1"/>
        <v>0</v>
      </c>
      <c r="N21" s="2">
        <f t="shared" si="2"/>
        <v>0</v>
      </c>
      <c r="O21" s="11">
        <f t="shared" si="3"/>
        <v>0</v>
      </c>
      <c r="P21" s="1">
        <f t="shared" si="4"/>
        <v>0</v>
      </c>
      <c r="Q21" s="1">
        <f t="shared" si="5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0"/>
        <v/>
      </c>
      <c r="J22" s="41"/>
      <c r="K22" s="4"/>
      <c r="L22" s="25"/>
      <c r="M22" s="2">
        <f t="shared" si="1"/>
        <v>0</v>
      </c>
      <c r="N22" s="2">
        <f t="shared" si="2"/>
        <v>0</v>
      </c>
      <c r="O22" s="11">
        <f t="shared" si="3"/>
        <v>0</v>
      </c>
      <c r="P22" s="1">
        <f t="shared" si="4"/>
        <v>0</v>
      </c>
      <c r="Q22" s="1">
        <f t="shared" si="5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0"/>
        <v/>
      </c>
      <c r="J23" s="41"/>
      <c r="K23" s="4"/>
      <c r="L23" s="25"/>
      <c r="M23" s="2">
        <f t="shared" si="1"/>
        <v>0</v>
      </c>
      <c r="N23" s="2">
        <f t="shared" si="2"/>
        <v>0</v>
      </c>
      <c r="O23" s="11">
        <f t="shared" si="3"/>
        <v>0</v>
      </c>
      <c r="P23" s="1">
        <f t="shared" si="4"/>
        <v>0</v>
      </c>
      <c r="Q23" s="1">
        <f t="shared" si="5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0"/>
        <v/>
      </c>
      <c r="J24" s="41"/>
      <c r="K24" s="4"/>
      <c r="L24" s="25"/>
      <c r="M24" s="2">
        <f t="shared" si="1"/>
        <v>0</v>
      </c>
      <c r="N24" s="2">
        <f t="shared" si="2"/>
        <v>0</v>
      </c>
      <c r="O24" s="11">
        <f t="shared" si="3"/>
        <v>0</v>
      </c>
      <c r="P24" s="1">
        <f t="shared" si="4"/>
        <v>0</v>
      </c>
      <c r="Q24" s="1">
        <f t="shared" si="5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0"/>
        <v/>
      </c>
      <c r="J25" s="41"/>
      <c r="K25" s="4"/>
      <c r="L25" s="25"/>
      <c r="M25" s="2">
        <f t="shared" si="1"/>
        <v>0</v>
      </c>
      <c r="N25" s="2">
        <f t="shared" si="2"/>
        <v>0</v>
      </c>
      <c r="O25" s="11">
        <f t="shared" si="3"/>
        <v>0</v>
      </c>
      <c r="P25" s="1">
        <f t="shared" si="4"/>
        <v>0</v>
      </c>
      <c r="Q25" s="1">
        <f t="shared" si="5"/>
        <v>0</v>
      </c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0"/>
        <v/>
      </c>
      <c r="J26" s="41"/>
      <c r="K26" s="4"/>
      <c r="L26" s="25"/>
      <c r="M26" s="2">
        <f t="shared" si="1"/>
        <v>0</v>
      </c>
      <c r="N26" s="2">
        <f t="shared" si="2"/>
        <v>0</v>
      </c>
      <c r="O26" s="11">
        <f t="shared" si="3"/>
        <v>0</v>
      </c>
      <c r="P26" s="1">
        <f t="shared" si="4"/>
        <v>0</v>
      </c>
      <c r="Q26" s="1">
        <f t="shared" si="5"/>
        <v>0</v>
      </c>
    </row>
    <row r="27" spans="1:17" x14ac:dyDescent="0.15">
      <c r="A27" s="4"/>
      <c r="B27" s="4" t="s">
        <v>10</v>
      </c>
      <c r="C27" s="6"/>
      <c r="D27" s="6"/>
      <c r="E27" s="9"/>
      <c r="F27" s="4"/>
      <c r="G27" s="4"/>
      <c r="H27" s="4"/>
      <c r="I27" s="5"/>
      <c r="J27" s="4"/>
      <c r="K27" s="4"/>
      <c r="L27" s="25"/>
      <c r="Q27" s="13"/>
    </row>
    <row r="28" spans="1:17" x14ac:dyDescent="0.15">
      <c r="B28" s="1" t="s">
        <v>25</v>
      </c>
      <c r="F28" s="11" t="e">
        <f t="array" ref="F28">AVERAGE(IF(ISNUMBER(F2:F26),F2:F26))</f>
        <v>#DIV/0!</v>
      </c>
      <c r="G28" s="4"/>
      <c r="H28" s="4"/>
      <c r="I28" s="5"/>
      <c r="J28" s="4"/>
      <c r="K28" s="4"/>
      <c r="L28" s="25"/>
      <c r="Q28" s="13"/>
    </row>
    <row r="29" spans="1:17" x14ac:dyDescent="0.15">
      <c r="A29" s="4"/>
      <c r="B29" s="4" t="s">
        <v>11</v>
      </c>
      <c r="C29" s="6"/>
      <c r="D29" s="6"/>
      <c r="E29" s="9"/>
      <c r="F29" s="5" t="e">
        <f>ROUNDUP(STDEVP(F2:F18),1)</f>
        <v>#DIV/0!</v>
      </c>
      <c r="G29" s="4"/>
      <c r="H29" s="4"/>
      <c r="I29" s="5"/>
      <c r="J29" s="4"/>
      <c r="K29" s="4"/>
      <c r="L29" s="25"/>
      <c r="Q29" s="13"/>
    </row>
    <row r="30" spans="1:17" x14ac:dyDescent="0.15">
      <c r="A30" s="25"/>
      <c r="B30" s="25"/>
      <c r="C30" s="26"/>
      <c r="D30" s="26"/>
      <c r="E30" s="27"/>
      <c r="F30" s="25"/>
      <c r="G30" s="25"/>
      <c r="H30" s="25"/>
      <c r="I30" s="28"/>
      <c r="J30" s="25"/>
      <c r="K30" s="25"/>
      <c r="L30" s="25"/>
    </row>
    <row r="31" spans="1:17" ht="12.75" customHeight="1" x14ac:dyDescent="0.15">
      <c r="A31" s="4" t="s">
        <v>14</v>
      </c>
      <c r="B31" s="10" t="s">
        <v>64</v>
      </c>
      <c r="C31" s="26"/>
      <c r="D31" s="91" t="s">
        <v>79</v>
      </c>
      <c r="E31" s="91"/>
      <c r="F31" s="91"/>
      <c r="G31" s="91"/>
      <c r="H31" s="35"/>
      <c r="I31" s="28"/>
      <c r="J31" s="35"/>
      <c r="K31" s="35"/>
      <c r="L31" s="25"/>
    </row>
    <row r="32" spans="1:17" x14ac:dyDescent="0.15">
      <c r="A32" s="4" t="s">
        <v>15</v>
      </c>
      <c r="B32" s="40" t="s">
        <v>63</v>
      </c>
      <c r="C32" s="26"/>
      <c r="D32" s="91"/>
      <c r="E32" s="91"/>
      <c r="F32" s="91"/>
      <c r="G32" s="91"/>
      <c r="H32" s="35"/>
      <c r="I32" s="28"/>
      <c r="J32" s="35"/>
      <c r="K32" s="35"/>
      <c r="L32" s="25"/>
    </row>
    <row r="33" spans="1:12" x14ac:dyDescent="0.15">
      <c r="A33" s="4" t="s">
        <v>16</v>
      </c>
      <c r="B33" s="40">
        <v>2</v>
      </c>
      <c r="C33" s="26"/>
      <c r="D33" s="91"/>
      <c r="E33" s="91"/>
      <c r="F33" s="91"/>
      <c r="G33" s="91"/>
      <c r="H33" s="35"/>
      <c r="I33" s="28"/>
      <c r="J33" s="35"/>
      <c r="K33" s="35"/>
      <c r="L33" s="25"/>
    </row>
    <row r="34" spans="1:12" x14ac:dyDescent="0.15">
      <c r="A34" s="4" t="s">
        <v>17</v>
      </c>
      <c r="B34" s="10" t="s">
        <v>53</v>
      </c>
      <c r="C34" s="26"/>
      <c r="D34" s="91"/>
      <c r="E34" s="91"/>
      <c r="F34" s="91"/>
      <c r="G34" s="91"/>
      <c r="H34" s="35"/>
      <c r="I34" s="28"/>
      <c r="J34" s="35"/>
      <c r="K34" s="35"/>
      <c r="L34" s="25"/>
    </row>
    <row r="35" spans="1:12" x14ac:dyDescent="0.15">
      <c r="A35" s="4" t="s">
        <v>78</v>
      </c>
      <c r="B35" s="10" t="str">
        <f>INDEX(Einstellungen!B2:B18,MATCH(Notenliste!B34,Einstellungen!A2:A18,0))</f>
        <v>Spanish - Listening Skills</v>
      </c>
      <c r="C35" s="26"/>
      <c r="D35" s="91"/>
      <c r="E35" s="91"/>
      <c r="F35" s="91"/>
      <c r="G35" s="91"/>
      <c r="H35" s="35"/>
      <c r="I35" s="28"/>
      <c r="J35" s="35"/>
      <c r="K35" s="35"/>
      <c r="L35" s="25"/>
    </row>
    <row r="36" spans="1:12" x14ac:dyDescent="0.15">
      <c r="A36" s="4" t="s">
        <v>33</v>
      </c>
      <c r="B36" s="10" t="s">
        <v>42</v>
      </c>
      <c r="C36" s="26"/>
      <c r="D36" s="91"/>
      <c r="E36" s="91"/>
      <c r="F36" s="91"/>
      <c r="G36" s="91"/>
      <c r="H36" s="35"/>
      <c r="I36" s="28"/>
      <c r="J36" s="35"/>
      <c r="K36" s="35"/>
      <c r="L36" s="25"/>
    </row>
    <row r="37" spans="1:12" x14ac:dyDescent="0.15">
      <c r="A37" s="4" t="s">
        <v>55</v>
      </c>
      <c r="B37" s="69">
        <v>44773</v>
      </c>
      <c r="C37" s="26"/>
      <c r="D37" s="91"/>
      <c r="E37" s="91"/>
      <c r="F37" s="91"/>
      <c r="G37" s="91"/>
      <c r="H37" s="25"/>
      <c r="I37" s="28"/>
      <c r="J37" s="25"/>
      <c r="K37" s="25"/>
      <c r="L37" s="25"/>
    </row>
    <row r="41" spans="1:12" hidden="1" x14ac:dyDescent="0.15">
      <c r="A41" s="62"/>
    </row>
    <row r="42" spans="1:12" hidden="1" x14ac:dyDescent="0.15">
      <c r="A42" s="62"/>
    </row>
    <row r="43" spans="1:12" hidden="1" x14ac:dyDescent="0.15">
      <c r="A43" s="62"/>
    </row>
    <row r="44" spans="1:12" hidden="1" x14ac:dyDescent="0.15">
      <c r="A44" s="62"/>
    </row>
    <row r="45" spans="1:12" hidden="1" x14ac:dyDescent="0.15">
      <c r="A45" s="62"/>
    </row>
    <row r="46" spans="1:12" hidden="1" x14ac:dyDescent="0.15">
      <c r="A46" s="62"/>
    </row>
    <row r="47" spans="1:12" hidden="1" x14ac:dyDescent="0.15">
      <c r="A47" s="62"/>
    </row>
    <row r="48" spans="1:12" hidden="1" x14ac:dyDescent="0.15">
      <c r="A48" s="62"/>
    </row>
    <row r="52" spans="1:1" hidden="1" x14ac:dyDescent="0.15">
      <c r="A52" s="62"/>
    </row>
    <row r="53" spans="1:1" hidden="1" x14ac:dyDescent="0.15">
      <c r="A53" s="62"/>
    </row>
    <row r="54" spans="1:1" hidden="1" x14ac:dyDescent="0.15">
      <c r="A54" s="62"/>
    </row>
    <row r="55" spans="1:1" hidden="1" x14ac:dyDescent="0.15">
      <c r="A55" s="62"/>
    </row>
    <row r="56" spans="1:1" hidden="1" x14ac:dyDescent="0.15">
      <c r="A56" s="62"/>
    </row>
    <row r="57" spans="1:1" hidden="1" x14ac:dyDescent="0.15">
      <c r="A57" s="62"/>
    </row>
    <row r="58" spans="1:1" hidden="1" x14ac:dyDescent="0.15">
      <c r="A58" s="62"/>
    </row>
    <row r="59" spans="1:1" hidden="1" x14ac:dyDescent="0.15">
      <c r="A59" s="62"/>
    </row>
  </sheetData>
  <sheetProtection sheet="1" formatColumns="0" selectLockedCells="1"/>
  <dataConsolidate/>
  <mergeCells count="1">
    <mergeCell ref="D31:G37"/>
  </mergeCells>
  <dataValidations count="5">
    <dataValidation type="list" allowBlank="1" showErrorMessage="1" errorTitle="Inkorrekter Kursname" error="Bitte wählen Sie aus der Dropdown-Liste aus._x000a__x000a_Ihre Eingabe wird nicht automatisch korrigiert." promptTitle="Kursname" prompt="Bitte geben Sie den entsprechenden Kursname an. Wählen Sie aus der Dropdown-Liste." sqref="B34" xr:uid="{00000000-0002-0000-0100-000000000000}">
      <formula1>KURSNAME</formula1>
    </dataValidation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1000000}"/>
    <dataValidation type="list" allowBlank="1" showInputMessage="1" sqref="B31" xr:uid="{00000000-0002-0000-0100-000002000000}">
      <formula1>DOZENT</formula1>
    </dataValidation>
    <dataValidation type="list" allowBlank="1" showInputMessage="1" showErrorMessage="1" sqref="B32" xr:uid="{00000000-0002-0000-0100-000003000000}">
      <formula1>NIVEAU</formula1>
    </dataValidation>
    <dataValidation type="list" allowBlank="1" showInputMessage="1" showErrorMessage="1" sqref="B33" xr:uid="{00000000-0002-0000-0100-000004000000}">
      <formula1>ECTS</formula1>
    </dataValidation>
  </dataValidations>
  <pageMargins left="0.78740157480314965" right="0.78740157480314965" top="1.2598425196850394" bottom="1.0629921259842521" header="0.59055118110236227" footer="0.78740157480314965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92" t="str">
        <f>Notenliste!B34</f>
        <v>Spanisch Mejora tu oído</v>
      </c>
      <c r="B1" s="92"/>
      <c r="C1" s="8" t="s">
        <v>13</v>
      </c>
      <c r="D1" s="14" t="e">
        <f>Notenliste!F28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COUNTIF(Notenliste!$F$2:$F$26,A3)</f>
        <v>0</v>
      </c>
    </row>
    <row r="4" spans="1:4" x14ac:dyDescent="0.2">
      <c r="A4" s="7">
        <v>1.3</v>
      </c>
      <c r="B4" s="7">
        <f>COUNTIF(Notenliste!$F$2:$F$26,A4)</f>
        <v>0</v>
      </c>
    </row>
    <row r="5" spans="1:4" x14ac:dyDescent="0.2">
      <c r="A5" s="7">
        <v>1.7</v>
      </c>
      <c r="B5" s="7">
        <f>COUNTIF(Notenliste!$F$2:$F$26,A5)</f>
        <v>0</v>
      </c>
    </row>
    <row r="6" spans="1:4" x14ac:dyDescent="0.2">
      <c r="A6" s="7">
        <v>2</v>
      </c>
      <c r="B6" s="7">
        <f>COUNTIF(Notenliste!$F$2:$F$26,A6)</f>
        <v>0</v>
      </c>
    </row>
    <row r="7" spans="1:4" x14ac:dyDescent="0.2">
      <c r="A7" s="7">
        <v>2.2999999999999998</v>
      </c>
      <c r="B7" s="7">
        <f>COUNTIF(Notenliste!$F$2:$F$26,A7)</f>
        <v>0</v>
      </c>
    </row>
    <row r="8" spans="1:4" x14ac:dyDescent="0.2">
      <c r="A8" s="7">
        <v>2.7</v>
      </c>
      <c r="B8" s="7">
        <f>COUNTIF(Notenliste!$F$2:$F$26,A8)</f>
        <v>0</v>
      </c>
    </row>
    <row r="9" spans="1:4" x14ac:dyDescent="0.2">
      <c r="A9" s="7">
        <v>3</v>
      </c>
      <c r="B9" s="7">
        <f>COUNTIF(Notenliste!$F$2:$F$26,A9)</f>
        <v>0</v>
      </c>
    </row>
    <row r="10" spans="1:4" x14ac:dyDescent="0.2">
      <c r="A10" s="7">
        <v>3.3</v>
      </c>
      <c r="B10" s="7">
        <f>COUNTIF(Notenliste!$F$2:$F$26,A10)</f>
        <v>0</v>
      </c>
    </row>
    <row r="11" spans="1:4" x14ac:dyDescent="0.2">
      <c r="A11" s="7">
        <v>3.7</v>
      </c>
      <c r="B11" s="7">
        <f>COUNTIF(Notenliste!$F$2:$F$26,A11)</f>
        <v>0</v>
      </c>
    </row>
    <row r="12" spans="1:4" x14ac:dyDescent="0.2">
      <c r="A12" s="7">
        <v>4</v>
      </c>
      <c r="B12" s="7">
        <f>COUNTIF(Notenliste!$F$2:$F$26,A12)</f>
        <v>0</v>
      </c>
    </row>
    <row r="13" spans="1:4" x14ac:dyDescent="0.2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4"/>
  <sheetViews>
    <sheetView showZeros="0" workbookViewId="0">
      <selection activeCell="A2" sqref="A2:E2"/>
    </sheetView>
  </sheetViews>
  <sheetFormatPr baseColWidth="10" defaultColWidth="0" defaultRowHeight="15" zeroHeight="1" x14ac:dyDescent="0.2"/>
  <cols>
    <col min="1" max="1" width="3.6640625" style="22" bestFit="1" customWidth="1"/>
    <col min="2" max="3" width="25.6640625" style="21" customWidth="1"/>
    <col min="4" max="5" width="10.6640625" style="23" customWidth="1"/>
    <col min="6" max="7" width="30.6640625" style="21" customWidth="1"/>
    <col min="8" max="8" width="10.6640625" style="21" hidden="1" customWidth="1"/>
    <col min="9" max="9" width="9.1640625" style="21" hidden="1" customWidth="1"/>
    <col min="10" max="13" width="5.6640625" style="22" customWidth="1"/>
    <col min="14" max="14" width="5.6640625" style="21" customWidth="1"/>
    <col min="15" max="15" width="1.6640625" style="21" customWidth="1"/>
    <col min="16" max="16384" width="11.5" style="21" hidden="1"/>
  </cols>
  <sheetData>
    <row r="1" spans="1:14" s="67" customFormat="1" ht="40" customHeight="1" x14ac:dyDescent="0.2">
      <c r="A1" s="93" t="str">
        <f>Notenliste!B34&amp;" / "&amp;Notenliste!B35</f>
        <v>Spanisch Mejora tu oído / Spanish - Listening Skills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4" s="67" customFormat="1" ht="30" customHeight="1" x14ac:dyDescent="0.2">
      <c r="A2" s="94" t="str">
        <f>"Dozent/in: "&amp;Notenliste!B31</f>
        <v>Dozent/in: Elena Moya Royo</v>
      </c>
      <c r="B2" s="94"/>
      <c r="C2" s="94"/>
      <c r="D2" s="94"/>
      <c r="E2" s="94"/>
      <c r="F2" s="95" t="str">
        <f>"Semster: "&amp;Notenliste!B36</f>
        <v>Semster: SS 2021</v>
      </c>
      <c r="G2" s="95"/>
      <c r="H2" s="95"/>
      <c r="I2" s="95"/>
      <c r="J2" s="95"/>
      <c r="K2" s="95"/>
      <c r="L2" s="95"/>
      <c r="M2" s="95"/>
      <c r="N2" s="95"/>
    </row>
    <row r="3" spans="1:14" s="68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34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37</v>
      </c>
      <c r="K3" s="24" t="s">
        <v>38</v>
      </c>
      <c r="L3" s="24" t="s">
        <v>4</v>
      </c>
      <c r="M3" s="24" t="s">
        <v>24</v>
      </c>
      <c r="N3" s="24" t="s">
        <v>30</v>
      </c>
    </row>
    <row r="4" spans="1:14" s="67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>
        <f>RAWDATA!H2</f>
        <v>0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7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>
        <f>RAWDATA!H3</f>
        <v>0</v>
      </c>
      <c r="I5" s="20">
        <f>RAWDATA!I3</f>
        <v>0</v>
      </c>
      <c r="J5" s="18" t="str">
        <f>UPPER(Notenliste!H3)</f>
        <v/>
      </c>
      <c r="K5" s="18" t="str">
        <f t="shared" ref="K5:K2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7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>
        <f>RAWDATA!H4</f>
        <v>0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7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>
        <f>RAWDATA!H5</f>
        <v>0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7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>
        <f>RAWDATA!H6</f>
        <v>0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7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>
        <f>RAWDATA!H7</f>
        <v>0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7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>
        <f>RAWDATA!H8</f>
        <v>0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7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>
        <f>RAWDATA!H9</f>
        <v>0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7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>
        <f>RAWDATA!H10</f>
        <v>0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7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>
        <f>RAWDATA!H11</f>
        <v>0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7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>
        <f>RAWDATA!H12</f>
        <v>0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7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>
        <f>RAWDATA!H13</f>
        <v>0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7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>
        <f>RAWDATA!H14</f>
        <v>0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7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>
        <f>RAWDATA!H15</f>
        <v>0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7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>
        <f>RAWDATA!H16</f>
        <v>0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7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>
        <f>RAWDATA!H17</f>
        <v>0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7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>
        <f>RAWDATA!H18</f>
        <v>0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7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>
        <f>RAWDATA!H19</f>
        <v>0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7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>
        <f>RAWDATA!H20</f>
        <v>0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7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>
        <f>RAWDATA!H21</f>
        <v>0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7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>
        <f>RAWDATA!H22</f>
        <v>0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7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>
        <f>RAWDATA!H23</f>
        <v>0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7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>
        <f>RAWDATA!H24</f>
        <v>0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7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7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7" customFormat="1" x14ac:dyDescent="0.2">
      <c r="A29" s="64"/>
      <c r="B29" s="65"/>
      <c r="C29" s="65"/>
      <c r="D29" s="66"/>
      <c r="E29" s="66"/>
      <c r="F29" s="65"/>
      <c r="G29" s="65"/>
      <c r="H29" s="63"/>
      <c r="I29" s="63"/>
      <c r="J29" s="18">
        <f>COUNTIF(J4:J28,"X")</f>
        <v>0</v>
      </c>
      <c r="K29" s="18">
        <f>COUNTIF(K4:K28,"X")</f>
        <v>0</v>
      </c>
      <c r="L29" s="64"/>
      <c r="M29" s="64"/>
      <c r="N29" s="66"/>
    </row>
    <row r="30" spans="1:14" s="67" customFormat="1" x14ac:dyDescent="0.2">
      <c r="A30" s="96" t="s">
        <v>41</v>
      </c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</row>
    <row r="31" spans="1:14" s="67" customFormat="1" x14ac:dyDescent="0.2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</row>
    <row r="32" spans="1:14" s="67" customFormat="1" x14ac:dyDescent="0.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</row>
    <row r="33" spans="1:15" s="67" customFormat="1" x14ac:dyDescent="0.2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</row>
    <row r="34" spans="1:15" x14ac:dyDescent="0.2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67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3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4.6640625" style="23" customWidth="1"/>
    <col min="21" max="21" width="0.83203125" style="23" customWidth="1"/>
    <col min="22" max="22" width="5.6640625" style="60" customWidth="1"/>
    <col min="23" max="23" width="5.6640625" style="61" customWidth="1"/>
    <col min="24" max="24" width="5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100" t="str">
        <f>Notenliste!B34&amp;" / "&amp;Notenliste!B35</f>
        <v>Spanisch Mejora tu oído / Spanish - Listening Skills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</row>
    <row r="2" spans="1:24" ht="20" customHeight="1" x14ac:dyDescent="0.2">
      <c r="A2" s="100" t="s">
        <v>39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</row>
    <row r="3" spans="1:24" s="49" customFormat="1" ht="15" customHeight="1" x14ac:dyDescent="0.2">
      <c r="A3" s="101" t="str">
        <f>"Dozent/in: "&amp;Notenliste!B31</f>
        <v>Dozent/in: Elena Moya Royo</v>
      </c>
      <c r="B3" s="101"/>
      <c r="C3" s="101"/>
      <c r="D3" s="101"/>
      <c r="E3" s="101"/>
      <c r="F3" s="48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</row>
    <row r="4" spans="1:24" s="17" customFormat="1" ht="40.5" customHeight="1" x14ac:dyDescent="0.2">
      <c r="A4" s="103" t="s">
        <v>26</v>
      </c>
      <c r="B4" s="103" t="s">
        <v>18</v>
      </c>
      <c r="C4" s="103" t="s">
        <v>19</v>
      </c>
      <c r="D4" s="103" t="s">
        <v>34</v>
      </c>
      <c r="E4" s="105" t="s">
        <v>29</v>
      </c>
      <c r="F4" s="50"/>
      <c r="G4" s="51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2"/>
      <c r="V4" s="107" t="s">
        <v>37</v>
      </c>
      <c r="W4" s="98" t="s">
        <v>38</v>
      </c>
      <c r="X4" s="98" t="s">
        <v>40</v>
      </c>
    </row>
    <row r="5" spans="1:24" s="17" customFormat="1" x14ac:dyDescent="0.2">
      <c r="A5" s="104"/>
      <c r="B5" s="104"/>
      <c r="C5" s="104"/>
      <c r="D5" s="104"/>
      <c r="E5" s="106"/>
      <c r="F5" s="53"/>
      <c r="G5" s="51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4"/>
      <c r="V5" s="108"/>
      <c r="W5" s="99"/>
      <c r="X5" s="99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5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5"/>
      <c r="V6" s="56"/>
      <c r="W6" s="57"/>
      <c r="X6" s="57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8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8"/>
      <c r="V7" s="56"/>
      <c r="W7" s="57"/>
      <c r="X7" s="57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8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8"/>
      <c r="V8" s="56"/>
      <c r="W8" s="57"/>
      <c r="X8" s="57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8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8"/>
      <c r="V9" s="56"/>
      <c r="W9" s="57"/>
      <c r="X9" s="57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8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8"/>
      <c r="V10" s="56"/>
      <c r="W10" s="57"/>
      <c r="X10" s="57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8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8"/>
      <c r="V11" s="56"/>
      <c r="W11" s="57"/>
      <c r="X11" s="57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8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8"/>
      <c r="V12" s="56"/>
      <c r="W12" s="57"/>
      <c r="X12" s="57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8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8"/>
      <c r="V13" s="56"/>
      <c r="W13" s="57"/>
      <c r="X13" s="57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8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8"/>
      <c r="V14" s="56"/>
      <c r="W14" s="57"/>
      <c r="X14" s="57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8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8"/>
      <c r="V15" s="56"/>
      <c r="W15" s="57"/>
      <c r="X15" s="57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8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8"/>
      <c r="V16" s="56"/>
      <c r="W16" s="57"/>
      <c r="X16" s="57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8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8"/>
      <c r="V17" s="56"/>
      <c r="W17" s="57"/>
      <c r="X17" s="57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8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8"/>
      <c r="V18" s="56"/>
      <c r="W18" s="57"/>
      <c r="X18" s="57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8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8"/>
      <c r="V19" s="56"/>
      <c r="W19" s="57"/>
      <c r="X19" s="57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8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8"/>
      <c r="V20" s="56"/>
      <c r="W20" s="57"/>
      <c r="X20" s="57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8"/>
      <c r="V21" s="56"/>
      <c r="W21" s="57"/>
      <c r="X21" s="57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8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8"/>
      <c r="V22" s="56"/>
      <c r="W22" s="57"/>
      <c r="X22" s="57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8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8"/>
      <c r="V23" s="56"/>
      <c r="W23" s="57"/>
      <c r="X23" s="57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8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8"/>
      <c r="V24" s="56"/>
      <c r="W24" s="57"/>
      <c r="X24" s="57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8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8"/>
      <c r="V25" s="56"/>
      <c r="W25" s="57"/>
      <c r="X25" s="57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8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8"/>
      <c r="V26" s="56"/>
      <c r="W26" s="57"/>
      <c r="X26" s="57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8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8"/>
      <c r="V27" s="56"/>
      <c r="W27" s="57"/>
      <c r="X27" s="57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8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8"/>
      <c r="V28" s="56"/>
      <c r="W28" s="57"/>
      <c r="X28" s="57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8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8"/>
      <c r="V29" s="56"/>
      <c r="W29" s="57"/>
      <c r="X29" s="57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9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9"/>
      <c r="V30" s="56"/>
      <c r="W30" s="57"/>
      <c r="X30" s="57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6"/>
  <sheetViews>
    <sheetView zoomScale="90" zoomScaleNormal="90" zoomScalePageLayoutView="90" workbookViewId="0">
      <selection activeCell="A2" sqref="A2"/>
    </sheetView>
  </sheetViews>
  <sheetFormatPr baseColWidth="10" defaultRowHeight="15" x14ac:dyDescent="0.2"/>
  <cols>
    <col min="1" max="1" width="18" style="70" customWidth="1"/>
    <col min="2" max="2" width="12.83203125" customWidth="1"/>
    <col min="4" max="4" width="15.5" style="74" customWidth="1"/>
    <col min="5" max="5" width="18.1640625" style="72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70" t="s">
        <v>27</v>
      </c>
      <c r="B1" t="s">
        <v>56</v>
      </c>
      <c r="C1" t="s">
        <v>57</v>
      </c>
      <c r="D1" s="71" t="s">
        <v>4</v>
      </c>
      <c r="E1" s="72" t="s">
        <v>58</v>
      </c>
      <c r="F1" t="s">
        <v>59</v>
      </c>
      <c r="G1" t="s">
        <v>60</v>
      </c>
      <c r="H1" t="s">
        <v>61</v>
      </c>
    </row>
    <row r="2" spans="1:8" x14ac:dyDescent="0.2">
      <c r="A2" s="70" t="str">
        <f>IF(Notenliste!D2=0," ",Notenliste!D2)</f>
        <v>applicant.tag</v>
      </c>
      <c r="C2" s="73">
        <f>IF(Notenliste!D2&lt;&gt;0,Notenliste!$B$33," ")</f>
        <v>2</v>
      </c>
      <c r="D2" s="75" t="str">
        <f>IF(Notenliste!F2="KP"," ",IF(Notenliste!F2="NB","nicht bestanden",Notenliste!F2))</f>
        <v xml:space="preserve"> </v>
      </c>
      <c r="E2" s="72">
        <f>IF(Notenliste!D2&lt;&gt;0,Notenliste!$B$37," ")</f>
        <v>44773</v>
      </c>
      <c r="F2" s="73"/>
      <c r="G2" s="73"/>
    </row>
    <row r="3" spans="1:8" x14ac:dyDescent="0.2">
      <c r="A3" s="70" t="str">
        <f>IF(Notenliste!D3=0," ",Notenliste!D3)</f>
        <v xml:space="preserve"> </v>
      </c>
      <c r="C3" s="73" t="str">
        <f>IF(Notenliste!D3&lt;&gt;0,Notenliste!$B$33," ")</f>
        <v xml:space="preserve"> </v>
      </c>
      <c r="D3" s="75" t="str">
        <f>IF(Notenliste!F3="KP"," ",IF(Notenliste!F3="NB","nicht bestanden",Notenliste!F3))</f>
        <v xml:space="preserve"> </v>
      </c>
      <c r="E3" s="72" t="str">
        <f>IF(Notenliste!D3&lt;&gt;0,Notenliste!$B$37," ")</f>
        <v xml:space="preserve"> </v>
      </c>
      <c r="F3" s="73"/>
      <c r="G3" s="73"/>
    </row>
    <row r="4" spans="1:8" x14ac:dyDescent="0.2">
      <c r="A4" s="70" t="str">
        <f>IF(Notenliste!D4=0," ",Notenliste!D4)</f>
        <v xml:space="preserve"> </v>
      </c>
      <c r="C4" s="73" t="str">
        <f>IF(Notenliste!D4&lt;&gt;0,Notenliste!$B$33," ")</f>
        <v xml:space="preserve"> </v>
      </c>
      <c r="D4" s="75" t="str">
        <f>IF(Notenliste!F4="KP"," ",IF(Notenliste!F4="NB","nicht bestanden",Notenliste!F4))</f>
        <v xml:space="preserve"> </v>
      </c>
      <c r="E4" s="72" t="str">
        <f>IF(Notenliste!D4&lt;&gt;0,Notenliste!$B$37," ")</f>
        <v xml:space="preserve"> </v>
      </c>
      <c r="F4" s="73"/>
      <c r="G4" s="73"/>
    </row>
    <row r="5" spans="1:8" x14ac:dyDescent="0.2">
      <c r="A5" s="70" t="str">
        <f>IF(Notenliste!D5=0," ",Notenliste!D5)</f>
        <v xml:space="preserve"> </v>
      </c>
      <c r="C5" s="73" t="str">
        <f>IF(Notenliste!D5&lt;&gt;0,Notenliste!$B$33," ")</f>
        <v xml:space="preserve"> </v>
      </c>
      <c r="D5" s="75" t="str">
        <f>IF(Notenliste!F5="KP"," ",IF(Notenliste!F5="NB","nicht bestanden",Notenliste!F5))</f>
        <v xml:space="preserve"> </v>
      </c>
      <c r="E5" s="72" t="str">
        <f>IF(Notenliste!D5&lt;&gt;0,Notenliste!$B$37," ")</f>
        <v xml:space="preserve"> </v>
      </c>
      <c r="F5" s="73"/>
      <c r="G5" s="73"/>
    </row>
    <row r="6" spans="1:8" x14ac:dyDescent="0.2">
      <c r="A6" s="70" t="str">
        <f>IF(Notenliste!D6=0," ",Notenliste!D6)</f>
        <v xml:space="preserve"> </v>
      </c>
      <c r="C6" s="73" t="str">
        <f>IF(Notenliste!D6&lt;&gt;0,Notenliste!$B$33," ")</f>
        <v xml:space="preserve"> </v>
      </c>
      <c r="D6" s="75" t="str">
        <f>IF(Notenliste!F6="KP"," ",IF(Notenliste!F6="NB","nicht bestanden",Notenliste!F6))</f>
        <v xml:space="preserve"> </v>
      </c>
      <c r="E6" s="72" t="str">
        <f>IF(Notenliste!D6&lt;&gt;0,Notenliste!$B$37," ")</f>
        <v xml:space="preserve"> </v>
      </c>
      <c r="F6" s="73"/>
      <c r="G6" s="73"/>
    </row>
    <row r="7" spans="1:8" x14ac:dyDescent="0.2">
      <c r="A7" s="70" t="str">
        <f>IF(Notenliste!D7=0," ",Notenliste!D7)</f>
        <v xml:space="preserve"> </v>
      </c>
      <c r="C7" s="73" t="str">
        <f>IF(Notenliste!D7&lt;&gt;0,Notenliste!$B$33," ")</f>
        <v xml:space="preserve"> </v>
      </c>
      <c r="D7" s="75" t="str">
        <f>IF(Notenliste!F7="KP"," ",IF(Notenliste!F7="NB","nicht bestanden",Notenliste!F7))</f>
        <v xml:space="preserve"> </v>
      </c>
      <c r="E7" s="72" t="str">
        <f>IF(Notenliste!D7&lt;&gt;0,Notenliste!$B$37," ")</f>
        <v xml:space="preserve"> </v>
      </c>
      <c r="F7" s="73"/>
      <c r="G7" s="73"/>
    </row>
    <row r="8" spans="1:8" x14ac:dyDescent="0.2">
      <c r="A8" s="70" t="str">
        <f>IF(Notenliste!D8=0," ",Notenliste!D8)</f>
        <v xml:space="preserve"> </v>
      </c>
      <c r="C8" s="73" t="str">
        <f>IF(Notenliste!D8&lt;&gt;0,Notenliste!$B$33," ")</f>
        <v xml:space="preserve"> </v>
      </c>
      <c r="D8" s="75" t="str">
        <f>IF(Notenliste!F8="KP"," ",IF(Notenliste!F8="NB","nicht bestanden",Notenliste!F8))</f>
        <v xml:space="preserve"> </v>
      </c>
      <c r="E8" s="72" t="str">
        <f>IF(Notenliste!D8&lt;&gt;0,Notenliste!$B$37," ")</f>
        <v xml:space="preserve"> </v>
      </c>
      <c r="F8" s="73"/>
      <c r="G8" s="73"/>
    </row>
    <row r="9" spans="1:8" x14ac:dyDescent="0.2">
      <c r="A9" s="70" t="str">
        <f>IF(Notenliste!D9=0," ",Notenliste!D9)</f>
        <v xml:space="preserve"> </v>
      </c>
      <c r="C9" s="73" t="str">
        <f>IF(Notenliste!D9&lt;&gt;0,Notenliste!$B$33," ")</f>
        <v xml:space="preserve"> </v>
      </c>
      <c r="D9" s="75" t="str">
        <f>IF(Notenliste!F9="KP"," ",IF(Notenliste!F9="NB","nicht bestanden",Notenliste!F9))</f>
        <v xml:space="preserve"> </v>
      </c>
      <c r="E9" s="72" t="str">
        <f>IF(Notenliste!D9&lt;&gt;0,Notenliste!$B$37," ")</f>
        <v xml:space="preserve"> </v>
      </c>
      <c r="F9" s="73"/>
      <c r="G9" s="73"/>
    </row>
    <row r="10" spans="1:8" x14ac:dyDescent="0.2">
      <c r="A10" s="70" t="str">
        <f>IF(Notenliste!D10=0," ",Notenliste!D10)</f>
        <v xml:space="preserve"> </v>
      </c>
      <c r="C10" s="73" t="str">
        <f>IF(Notenliste!D10&lt;&gt;0,Notenliste!$B$33," ")</f>
        <v xml:space="preserve"> </v>
      </c>
      <c r="D10" s="75" t="str">
        <f>IF(Notenliste!F10="KP"," ",IF(Notenliste!F10="NB","nicht bestanden",Notenliste!F10))</f>
        <v xml:space="preserve"> </v>
      </c>
      <c r="E10" s="72" t="str">
        <f>IF(Notenliste!D10&lt;&gt;0,Notenliste!$B$37," ")</f>
        <v xml:space="preserve"> </v>
      </c>
      <c r="F10" s="73"/>
      <c r="G10" s="73"/>
    </row>
    <row r="11" spans="1:8" x14ac:dyDescent="0.2">
      <c r="A11" s="70" t="str">
        <f>IF(Notenliste!D11=0," ",Notenliste!D11)</f>
        <v xml:space="preserve"> </v>
      </c>
      <c r="C11" s="73" t="str">
        <f>IF(Notenliste!D11&lt;&gt;0,Notenliste!$B$33," ")</f>
        <v xml:space="preserve"> </v>
      </c>
      <c r="D11" s="75" t="str">
        <f>IF(Notenliste!F11="KP"," ",IF(Notenliste!F11="NB","nicht bestanden",Notenliste!F11))</f>
        <v xml:space="preserve"> </v>
      </c>
      <c r="E11" s="72" t="str">
        <f>IF(Notenliste!D11&lt;&gt;0,Notenliste!$B$37," ")</f>
        <v xml:space="preserve"> </v>
      </c>
      <c r="F11" s="73"/>
      <c r="G11" s="73"/>
    </row>
    <row r="12" spans="1:8" x14ac:dyDescent="0.2">
      <c r="A12" s="70" t="str">
        <f>IF(Notenliste!D12=0," ",Notenliste!D12)</f>
        <v xml:space="preserve"> </v>
      </c>
      <c r="C12" s="73" t="str">
        <f>IF(Notenliste!D12&lt;&gt;0,Notenliste!$B$33," ")</f>
        <v xml:space="preserve"> </v>
      </c>
      <c r="D12" s="75" t="str">
        <f>IF(Notenliste!F12="KP"," ",IF(Notenliste!F12="NB","nicht bestanden",Notenliste!F12))</f>
        <v xml:space="preserve"> </v>
      </c>
      <c r="E12" s="72" t="str">
        <f>IF(Notenliste!D12&lt;&gt;0,Notenliste!$B$37," ")</f>
        <v xml:space="preserve"> </v>
      </c>
      <c r="F12" s="73"/>
      <c r="G12" s="73"/>
    </row>
    <row r="13" spans="1:8" x14ac:dyDescent="0.2">
      <c r="A13" s="70" t="str">
        <f>IF(Notenliste!D13=0," ",Notenliste!D13)</f>
        <v xml:space="preserve"> </v>
      </c>
      <c r="C13" s="73" t="str">
        <f>IF(Notenliste!D13&lt;&gt;0,Notenliste!$B$33," ")</f>
        <v xml:space="preserve"> </v>
      </c>
      <c r="D13" s="75" t="str">
        <f>IF(Notenliste!F13="KP"," ",IF(Notenliste!F13="NB","nicht bestanden",Notenliste!F13))</f>
        <v xml:space="preserve"> </v>
      </c>
      <c r="E13" s="72" t="str">
        <f>IF(Notenliste!D13&lt;&gt;0,Notenliste!$B$37," ")</f>
        <v xml:space="preserve"> </v>
      </c>
      <c r="F13" s="73"/>
      <c r="G13" s="73"/>
    </row>
    <row r="14" spans="1:8" x14ac:dyDescent="0.2">
      <c r="A14" s="70" t="str">
        <f>IF(Notenliste!D14=0," ",Notenliste!D14)</f>
        <v xml:space="preserve"> </v>
      </c>
      <c r="C14" s="73" t="str">
        <f>IF(Notenliste!D14&lt;&gt;0,Notenliste!$B$33," ")</f>
        <v xml:space="preserve"> </v>
      </c>
      <c r="D14" s="75" t="str">
        <f>IF(Notenliste!F14="KP"," ",IF(Notenliste!F14="NB","nicht bestanden",Notenliste!F14))</f>
        <v xml:space="preserve"> </v>
      </c>
      <c r="E14" s="72" t="str">
        <f>IF(Notenliste!D14&lt;&gt;0,Notenliste!$B$37," ")</f>
        <v xml:space="preserve"> </v>
      </c>
      <c r="F14" s="73"/>
      <c r="G14" s="73"/>
    </row>
    <row r="15" spans="1:8" x14ac:dyDescent="0.2">
      <c r="A15" s="70" t="str">
        <f>IF(Notenliste!D15=0," ",Notenliste!D15)</f>
        <v xml:space="preserve"> </v>
      </c>
      <c r="C15" s="73" t="str">
        <f>IF(Notenliste!D15&lt;&gt;0,Notenliste!$B$33," ")</f>
        <v xml:space="preserve"> </v>
      </c>
      <c r="D15" s="75" t="str">
        <f>IF(Notenliste!F15="KP"," ",IF(Notenliste!F15="NB","nicht bestanden",Notenliste!F15))</f>
        <v xml:space="preserve"> </v>
      </c>
      <c r="E15" s="72" t="str">
        <f>IF(Notenliste!D15&lt;&gt;0,Notenliste!$B$37," ")</f>
        <v xml:space="preserve"> </v>
      </c>
      <c r="F15" s="73"/>
      <c r="G15" s="73"/>
    </row>
    <row r="16" spans="1:8" x14ac:dyDescent="0.2">
      <c r="A16" s="70" t="str">
        <f>IF(Notenliste!D16=0," ",Notenliste!D16)</f>
        <v xml:space="preserve"> </v>
      </c>
      <c r="C16" s="73" t="str">
        <f>IF(Notenliste!D16&lt;&gt;0,Notenliste!$B$33," ")</f>
        <v xml:space="preserve"> </v>
      </c>
      <c r="D16" s="75" t="str">
        <f>IF(Notenliste!F16="KP"," ",IF(Notenliste!F16="NB","nicht bestanden",Notenliste!F16))</f>
        <v xml:space="preserve"> </v>
      </c>
      <c r="E16" s="72" t="str">
        <f>IF(Notenliste!D16&lt;&gt;0,Notenliste!$B$37," ")</f>
        <v xml:space="preserve"> </v>
      </c>
      <c r="F16" s="73"/>
      <c r="G16" s="73"/>
    </row>
    <row r="17" spans="1:7" x14ac:dyDescent="0.2">
      <c r="A17" s="70" t="str">
        <f>IF(Notenliste!D17=0," ",Notenliste!D17)</f>
        <v xml:space="preserve"> </v>
      </c>
      <c r="C17" s="73" t="str">
        <f>IF(Notenliste!D17&lt;&gt;0,Notenliste!$B$33," ")</f>
        <v xml:space="preserve"> </v>
      </c>
      <c r="D17" s="75" t="str">
        <f>IF(Notenliste!F17="KP"," ",IF(Notenliste!F17="NB","nicht bestanden",Notenliste!F17))</f>
        <v xml:space="preserve"> </v>
      </c>
      <c r="E17" s="72" t="str">
        <f>IF(Notenliste!D17&lt;&gt;0,Notenliste!$B$37," ")</f>
        <v xml:space="preserve"> </v>
      </c>
      <c r="F17" s="73"/>
      <c r="G17" s="73"/>
    </row>
    <row r="18" spans="1:7" x14ac:dyDescent="0.2">
      <c r="A18" s="70" t="str">
        <f>IF(Notenliste!D18=0," ",Notenliste!D18)</f>
        <v xml:space="preserve"> </v>
      </c>
      <c r="C18" s="73" t="str">
        <f>IF(Notenliste!D18&lt;&gt;0,Notenliste!$B$33," ")</f>
        <v xml:space="preserve"> </v>
      </c>
      <c r="D18" s="75" t="str">
        <f>IF(Notenliste!F18="KP"," ",IF(Notenliste!F18="NB","nicht bestanden",Notenliste!F18))</f>
        <v xml:space="preserve"> </v>
      </c>
      <c r="E18" s="72" t="str">
        <f>IF(Notenliste!D18&lt;&gt;0,Notenliste!$B$37," ")</f>
        <v xml:space="preserve"> </v>
      </c>
      <c r="F18" s="73"/>
      <c r="G18" s="73"/>
    </row>
    <row r="19" spans="1:7" x14ac:dyDescent="0.2">
      <c r="A19" s="70" t="str">
        <f>IF(Notenliste!D19=0," ",Notenliste!D19)</f>
        <v xml:space="preserve"> </v>
      </c>
      <c r="C19" s="73" t="str">
        <f>IF(Notenliste!D19&lt;&gt;0,Notenliste!$B$33," ")</f>
        <v xml:space="preserve"> </v>
      </c>
      <c r="D19" s="75" t="str">
        <f>IF(Notenliste!F19="KP"," ",IF(Notenliste!F19="NB","nicht bestanden",Notenliste!F19))</f>
        <v xml:space="preserve"> </v>
      </c>
      <c r="E19" s="72" t="str">
        <f>IF(Notenliste!D19&lt;&gt;0,Notenliste!$B$37," ")</f>
        <v xml:space="preserve"> </v>
      </c>
      <c r="F19" s="73"/>
      <c r="G19" s="73"/>
    </row>
    <row r="20" spans="1:7" x14ac:dyDescent="0.2">
      <c r="A20" s="70" t="str">
        <f>IF(Notenliste!D20=0," ",Notenliste!D20)</f>
        <v xml:space="preserve"> </v>
      </c>
      <c r="C20" s="73" t="str">
        <f>IF(Notenliste!D20&lt;&gt;0,Notenliste!$B$33," ")</f>
        <v xml:space="preserve"> </v>
      </c>
      <c r="D20" s="75" t="str">
        <f>IF(Notenliste!F20="KP"," ",IF(Notenliste!F20="NB","nicht bestanden",Notenliste!F20))</f>
        <v xml:space="preserve"> </v>
      </c>
      <c r="E20" s="72" t="str">
        <f>IF(Notenliste!D20&lt;&gt;0,Notenliste!$B$37," ")</f>
        <v xml:space="preserve"> </v>
      </c>
      <c r="F20" s="73"/>
      <c r="G20" s="73"/>
    </row>
    <row r="21" spans="1:7" x14ac:dyDescent="0.2">
      <c r="A21" s="70" t="str">
        <f>IF(Notenliste!D21=0," ",Notenliste!D21)</f>
        <v xml:space="preserve"> </v>
      </c>
      <c r="C21" s="73" t="str">
        <f>IF(Notenliste!D21&lt;&gt;0,Notenliste!$B$33," ")</f>
        <v xml:space="preserve"> </v>
      </c>
      <c r="D21" s="75" t="str">
        <f>IF(Notenliste!F21="KP"," ",IF(Notenliste!F21="NB","nicht bestanden",Notenliste!F21))</f>
        <v xml:space="preserve"> </v>
      </c>
      <c r="E21" s="72" t="str">
        <f>IF(Notenliste!D21&lt;&gt;0,Notenliste!$B$37," ")</f>
        <v xml:space="preserve"> </v>
      </c>
      <c r="F21" s="73"/>
      <c r="G21" s="73"/>
    </row>
    <row r="22" spans="1:7" x14ac:dyDescent="0.2">
      <c r="A22" s="70" t="str">
        <f>IF(Notenliste!D22=0," ",Notenliste!D22)</f>
        <v xml:space="preserve"> </v>
      </c>
      <c r="C22" s="73" t="str">
        <f>IF(Notenliste!D22&lt;&gt;0,Notenliste!$B$33," ")</f>
        <v xml:space="preserve"> </v>
      </c>
      <c r="D22" s="75" t="str">
        <f>IF(Notenliste!F22="KP"," ",IF(Notenliste!F22="NB","nicht bestanden",Notenliste!F22))</f>
        <v xml:space="preserve"> </v>
      </c>
      <c r="E22" s="72" t="str">
        <f>IF(Notenliste!D22&lt;&gt;0,Notenliste!$B$37," ")</f>
        <v xml:space="preserve"> </v>
      </c>
      <c r="F22" s="73"/>
      <c r="G22" s="73"/>
    </row>
    <row r="23" spans="1:7" x14ac:dyDescent="0.2">
      <c r="A23" s="70" t="str">
        <f>IF(Notenliste!D23=0," ",Notenliste!D23)</f>
        <v xml:space="preserve"> </v>
      </c>
      <c r="C23" s="73" t="str">
        <f>IF(Notenliste!D23&lt;&gt;0,Notenliste!$B$33," ")</f>
        <v xml:space="preserve"> </v>
      </c>
      <c r="D23" s="75" t="str">
        <f>IF(Notenliste!F23="KP"," ",IF(Notenliste!F23="NB","nicht bestanden",Notenliste!F23))</f>
        <v xml:space="preserve"> </v>
      </c>
      <c r="E23" s="72" t="str">
        <f>IF(Notenliste!D23&lt;&gt;0,Notenliste!$B$37," ")</f>
        <v xml:space="preserve"> </v>
      </c>
      <c r="F23" s="73"/>
      <c r="G23" s="73"/>
    </row>
    <row r="24" spans="1:7" x14ac:dyDescent="0.2">
      <c r="A24" s="70" t="str">
        <f>IF(Notenliste!D24=0," ",Notenliste!D24)</f>
        <v xml:space="preserve"> </v>
      </c>
      <c r="C24" s="73" t="str">
        <f>IF(Notenliste!D24&lt;&gt;0,Notenliste!$B$33," ")</f>
        <v xml:space="preserve"> </v>
      </c>
      <c r="D24" s="75" t="str">
        <f>IF(Notenliste!F24="KP"," ",IF(Notenliste!F24="NB","nicht bestanden",Notenliste!F24))</f>
        <v xml:space="preserve"> </v>
      </c>
      <c r="E24" s="72" t="str">
        <f>IF(Notenliste!D24&lt;&gt;0,Notenliste!$B$37," ")</f>
        <v xml:space="preserve"> </v>
      </c>
      <c r="F24" s="73"/>
      <c r="G24" s="73"/>
    </row>
    <row r="25" spans="1:7" x14ac:dyDescent="0.2">
      <c r="A25" s="70" t="str">
        <f>IF(Notenliste!D25=0," ",Notenliste!D25)</f>
        <v xml:space="preserve"> </v>
      </c>
      <c r="C25" s="73" t="str">
        <f>IF(Notenliste!D25&lt;&gt;0,Notenliste!$B$33," ")</f>
        <v xml:space="preserve"> </v>
      </c>
      <c r="D25" s="75" t="str">
        <f>IF(Notenliste!F25="KP"," ",IF(Notenliste!F25="NB","nicht bestanden",Notenliste!F25))</f>
        <v xml:space="preserve"> </v>
      </c>
      <c r="E25" s="72" t="str">
        <f>IF(Notenliste!D25&lt;&gt;0,Notenliste!$B$37," ")</f>
        <v xml:space="preserve"> </v>
      </c>
      <c r="F25" s="73"/>
      <c r="G25" s="73"/>
    </row>
    <row r="26" spans="1:7" x14ac:dyDescent="0.2">
      <c r="A26" s="70" t="str">
        <f>IF(Notenliste!D26=0," ",Notenliste!D26)</f>
        <v xml:space="preserve"> </v>
      </c>
      <c r="C26" s="73" t="str">
        <f>IF(Notenliste!D26&lt;&gt;0,Notenliste!$B$33," ")</f>
        <v xml:space="preserve"> </v>
      </c>
      <c r="D26" s="75" t="str">
        <f>IF(Notenliste!F26="KP"," ",IF(Notenliste!F26="NB","nicht bestanden",Notenliste!F26))</f>
        <v xml:space="preserve"> </v>
      </c>
      <c r="E26" s="72" t="str">
        <f>IF(Notenliste!D26&lt;&gt;0,Notenliste!$B$37," ")</f>
        <v xml:space="preserve"> </v>
      </c>
      <c r="F26" s="73"/>
      <c r="G26" s="73"/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27:C1048576" xr:uid="{00000000-0002-0000-0500-000002000000}">
      <formula1>0</formula1>
      <formula2>120</formula2>
    </dataValidation>
    <dataValidation type="date" allowBlank="1" showInputMessage="1" showErrorMessage="1" sqref="E1 E27:E1048576" xr:uid="{00000000-0002-0000-0500-000003000000}">
      <formula1>41275</formula1>
      <formula2>73050</formula2>
    </dataValidation>
    <dataValidation type="whole" allowBlank="1" showInputMessage="1" showErrorMessage="1" sqref="A1 A2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>
      <selection activeCell="B2" sqref="B2"/>
    </sheetView>
  </sheetViews>
  <sheetFormatPr baseColWidth="10" defaultRowHeight="15" x14ac:dyDescent="0.2"/>
  <cols>
    <col min="1" max="1" width="33.1640625" bestFit="1" customWidth="1"/>
    <col min="2" max="2" width="34.1640625" bestFit="1" customWidth="1"/>
    <col min="3" max="3" width="3.5" customWidth="1"/>
    <col min="4" max="4" width="11.5" customWidth="1"/>
    <col min="5" max="5" width="2.83203125" customWidth="1"/>
    <col min="6" max="6" width="25.83203125" customWidth="1"/>
    <col min="7" max="7" width="2.5" customWidth="1"/>
    <col min="8" max="8" width="11.5" style="84"/>
  </cols>
  <sheetData>
    <row r="1" spans="1:8" ht="16" thickBot="1" x14ac:dyDescent="0.25">
      <c r="A1" s="76" t="s">
        <v>8</v>
      </c>
      <c r="B1" s="77" t="s">
        <v>65</v>
      </c>
      <c r="D1" s="76" t="s">
        <v>66</v>
      </c>
      <c r="F1" s="76" t="s">
        <v>67</v>
      </c>
      <c r="H1" s="78" t="s">
        <v>6</v>
      </c>
    </row>
    <row r="2" spans="1:8" x14ac:dyDescent="0.2">
      <c r="A2" s="85" t="s">
        <v>50</v>
      </c>
      <c r="B2" s="88" t="s">
        <v>62</v>
      </c>
      <c r="D2" s="90" t="s">
        <v>68</v>
      </c>
      <c r="F2" s="79" t="s">
        <v>64</v>
      </c>
      <c r="H2" s="80" t="s">
        <v>69</v>
      </c>
    </row>
    <row r="3" spans="1:8" x14ac:dyDescent="0.2">
      <c r="A3" s="86" t="s">
        <v>51</v>
      </c>
      <c r="B3" s="87" t="s">
        <v>44</v>
      </c>
      <c r="D3" s="79" t="s">
        <v>70</v>
      </c>
      <c r="F3" s="79" t="s">
        <v>80</v>
      </c>
      <c r="H3" s="80" t="s">
        <v>71</v>
      </c>
    </row>
    <row r="4" spans="1:8" x14ac:dyDescent="0.2">
      <c r="A4" s="86" t="s">
        <v>98</v>
      </c>
      <c r="B4" s="87" t="s">
        <v>99</v>
      </c>
      <c r="D4" s="79" t="s">
        <v>72</v>
      </c>
      <c r="F4" s="79" t="s">
        <v>81</v>
      </c>
      <c r="H4" s="80"/>
    </row>
    <row r="5" spans="1:8" x14ac:dyDescent="0.2">
      <c r="A5" s="86" t="s">
        <v>100</v>
      </c>
      <c r="B5" s="87" t="s">
        <v>45</v>
      </c>
      <c r="D5" s="79" t="s">
        <v>73</v>
      </c>
      <c r="F5" s="79" t="s">
        <v>82</v>
      </c>
      <c r="H5" s="81"/>
    </row>
    <row r="6" spans="1:8" x14ac:dyDescent="0.2">
      <c r="A6" s="86" t="s">
        <v>52</v>
      </c>
      <c r="B6" s="87" t="s">
        <v>46</v>
      </c>
      <c r="D6" s="79" t="s">
        <v>74</v>
      </c>
      <c r="F6" s="79" t="s">
        <v>83</v>
      </c>
      <c r="H6" s="81"/>
    </row>
    <row r="7" spans="1:8" x14ac:dyDescent="0.2">
      <c r="A7" s="86" t="s">
        <v>43</v>
      </c>
      <c r="B7" s="87" t="s">
        <v>48</v>
      </c>
      <c r="D7" s="79" t="s">
        <v>75</v>
      </c>
      <c r="F7" s="79" t="s">
        <v>84</v>
      </c>
      <c r="H7" s="81"/>
    </row>
    <row r="8" spans="1:8" x14ac:dyDescent="0.2">
      <c r="A8" s="87" t="s">
        <v>54</v>
      </c>
      <c r="B8" s="87" t="s">
        <v>49</v>
      </c>
      <c r="D8" s="79" t="s">
        <v>96</v>
      </c>
      <c r="F8" s="79" t="s">
        <v>95</v>
      </c>
      <c r="H8" s="81"/>
    </row>
    <row r="9" spans="1:8" x14ac:dyDescent="0.2">
      <c r="A9" s="79" t="s">
        <v>53</v>
      </c>
      <c r="B9" s="79" t="s">
        <v>47</v>
      </c>
      <c r="D9" s="79" t="s">
        <v>97</v>
      </c>
      <c r="F9" s="79" t="s">
        <v>85</v>
      </c>
      <c r="H9" s="81"/>
    </row>
    <row r="10" spans="1:8" x14ac:dyDescent="0.2">
      <c r="A10" s="79"/>
      <c r="B10" s="79"/>
      <c r="D10" s="79" t="s">
        <v>76</v>
      </c>
      <c r="F10" s="79" t="s">
        <v>86</v>
      </c>
      <c r="H10" s="81"/>
    </row>
    <row r="11" spans="1:8" x14ac:dyDescent="0.2">
      <c r="A11" s="79"/>
      <c r="B11" s="79"/>
      <c r="D11" s="79" t="s">
        <v>77</v>
      </c>
      <c r="F11" s="79" t="s">
        <v>87</v>
      </c>
      <c r="H11" s="81"/>
    </row>
    <row r="12" spans="1:8" x14ac:dyDescent="0.2">
      <c r="A12" s="79"/>
      <c r="B12" s="79"/>
      <c r="D12" s="79" t="s">
        <v>91</v>
      </c>
      <c r="F12" s="79" t="s">
        <v>88</v>
      </c>
      <c r="H12" s="81"/>
    </row>
    <row r="13" spans="1:8" x14ac:dyDescent="0.2">
      <c r="A13" s="79"/>
      <c r="B13" s="79"/>
      <c r="D13" s="79" t="s">
        <v>92</v>
      </c>
      <c r="F13" s="79" t="s">
        <v>89</v>
      </c>
      <c r="H13" s="81"/>
    </row>
    <row r="14" spans="1:8" x14ac:dyDescent="0.2">
      <c r="A14" s="79"/>
      <c r="B14" s="79"/>
      <c r="D14" s="79" t="s">
        <v>93</v>
      </c>
      <c r="F14" s="79" t="s">
        <v>90</v>
      </c>
      <c r="H14" s="81"/>
    </row>
    <row r="15" spans="1:8" x14ac:dyDescent="0.2">
      <c r="A15" s="79"/>
      <c r="B15" s="79"/>
      <c r="D15" s="79" t="s">
        <v>63</v>
      </c>
      <c r="F15" s="79"/>
      <c r="H15" s="81"/>
    </row>
    <row r="16" spans="1:8" x14ac:dyDescent="0.2">
      <c r="A16" s="79"/>
      <c r="B16" s="79"/>
      <c r="D16" s="79" t="s">
        <v>94</v>
      </c>
      <c r="F16" s="79"/>
      <c r="H16" s="81"/>
    </row>
    <row r="17" spans="1:8" x14ac:dyDescent="0.2">
      <c r="A17" s="79"/>
      <c r="B17" s="79"/>
      <c r="D17" s="79"/>
      <c r="F17" s="79"/>
      <c r="H17" s="81"/>
    </row>
    <row r="18" spans="1:8" ht="16" thickBot="1" x14ac:dyDescent="0.25">
      <c r="A18" s="82"/>
      <c r="B18" s="82"/>
      <c r="D18" s="82"/>
      <c r="F18" s="82"/>
      <c r="H18" s="83"/>
    </row>
    <row r="19" spans="1:8" x14ac:dyDescent="0.2">
      <c r="D19" s="89"/>
    </row>
    <row r="20" spans="1:8" x14ac:dyDescent="0.2">
      <c r="D20" s="89"/>
    </row>
    <row r="21" spans="1:8" x14ac:dyDescent="0.2">
      <c r="D21" s="89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Notenliste</vt:lpstr>
      <vt:lpstr>Notenverteilung</vt:lpstr>
      <vt:lpstr>Printlist</vt:lpstr>
      <vt:lpstr>Paricipantlist</vt:lpstr>
      <vt:lpstr>Teilnehmer</vt:lpstr>
      <vt:lpstr>Einstellungen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Tobias Dierich</cp:lastModifiedBy>
  <cp:lastPrinted>2020-06-18T07:06:45Z</cp:lastPrinted>
  <dcterms:created xsi:type="dcterms:W3CDTF">2013-02-04T17:25:48Z</dcterms:created>
  <dcterms:modified xsi:type="dcterms:W3CDTF">2022-07-09T15:02:21Z</dcterms:modified>
</cp:coreProperties>
</file>