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GitHub\Presentations\SQL Saturday Winnipeg 837\Database Corruption\"/>
    </mc:Choice>
  </mc:AlternateContent>
  <xr:revisionPtr revIDLastSave="0" documentId="13_ncr:1_{30DDE22F-86FC-41F7-8545-875EB94C7BD7}" xr6:coauthVersionLast="36" xr6:coauthVersionMax="36" xr10:uidLastSave="{00000000-0000-0000-0000-000000000000}"/>
  <bookViews>
    <workbookView xWindow="0" yWindow="0" windowWidth="16860" windowHeight="6293" xr2:uid="{0EF29D5E-5375-4EC5-A621-8EE612586185}"/>
  </bookViews>
  <sheets>
    <sheet name="Record" sheetId="2" r:id="rId1"/>
    <sheet name="Breakdown"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48" i="1" l="1"/>
  <c r="C50" i="1"/>
  <c r="D50" i="1" s="1"/>
  <c r="C49" i="1"/>
  <c r="D49" i="1" s="1"/>
  <c r="C48" i="1"/>
  <c r="C47" i="1"/>
  <c r="D47" i="1" s="1"/>
  <c r="B50" i="1"/>
  <c r="B49" i="1"/>
  <c r="B48" i="1"/>
  <c r="B47" i="1"/>
  <c r="B46" i="1"/>
  <c r="B6" i="2"/>
  <c r="B55" i="1"/>
  <c r="C55" i="1" s="1"/>
  <c r="D55" i="1" s="1"/>
  <c r="B54" i="1"/>
  <c r="C54" i="1" s="1"/>
  <c r="D54" i="1" s="1"/>
  <c r="B53" i="1"/>
  <c r="C53" i="1" s="1"/>
  <c r="D53" i="1" s="1"/>
  <c r="B35" i="1"/>
  <c r="B34" i="1"/>
  <c r="B43" i="1"/>
  <c r="B42" i="1"/>
  <c r="B41" i="1"/>
  <c r="B40" i="1"/>
  <c r="B38" i="1"/>
  <c r="A32" i="1"/>
  <c r="B39" i="1"/>
  <c r="B37" i="1"/>
  <c r="B36" i="1"/>
</calcChain>
</file>

<file path=xl/sharedStrings.xml><?xml version="1.0" encoding="utf-8"?>
<sst xmlns="http://schemas.openxmlformats.org/spreadsheetml/2006/main" count="40" uniqueCount="34">
  <si>
    <t>300014001e00000003000000ac1b0600d707000006000002001d00200146373946334343312d333146382d343232452d383233312d3343374233383145323439415468697320697320736f6d6520766172636861722064617461206a75737420746f2066696c206f757420736f6d652070616765732e2e2e206461746120706167657320617265206f6e6c7920386b2c207468657265666f726520746865206d6f72652077652066696c6c20757020696e206561636820706167652c20746865206d6f72652070616765732074686973207461626c652077696c6c20666c6f7720696e746f2c20746875732073696d756c6174696e672061206c6172676572207461626c6520666f722074686520636f7272757074696f6e206578616d706c65</t>
  </si>
  <si>
    <t>Status Bits A</t>
  </si>
  <si>
    <t>Status Bits B</t>
  </si>
  <si>
    <t>Flen</t>
  </si>
  <si>
    <t>Flength Data</t>
  </si>
  <si>
    <t>Ncols</t>
  </si>
  <si>
    <t>Null Bitmap</t>
  </si>
  <si>
    <t>VarLen</t>
  </si>
  <si>
    <t>Offset Array</t>
  </si>
  <si>
    <t>Hex</t>
  </si>
  <si>
    <t>Decimal</t>
  </si>
  <si>
    <t>Record Len</t>
  </si>
  <si>
    <t>File:Page:Slot</t>
  </si>
  <si>
    <t>file_id</t>
  </si>
  <si>
    <t>page_id</t>
  </si>
  <si>
    <t>slot_id</t>
  </si>
  <si>
    <t>id</t>
  </si>
  <si>
    <t>DepartmentID</t>
  </si>
  <si>
    <t>Revenue</t>
  </si>
  <si>
    <t>Year</t>
  </si>
  <si>
    <t>Notes</t>
  </si>
  <si>
    <t>0x1801000001000200</t>
  </si>
  <si>
    <t>(1:280:2)</t>
  </si>
  <si>
    <t>F79F3CC1-31F8-422E-8231-3C7B381E249AThis is some varchar data just to fil out some pages... data pages are only 8k, therefore the more we fill up in each page, the more pages this table will flow into, thus simulating a larger table for the corruption example</t>
  </si>
  <si>
    <t>PhysLoc</t>
  </si>
  <si>
    <t>Raw Record</t>
  </si>
  <si>
    <t>Total Len</t>
  </si>
  <si>
    <t>Char1</t>
  </si>
  <si>
    <t>Char2</t>
  </si>
  <si>
    <t>Char3</t>
  </si>
  <si>
    <t>Fixed Data</t>
  </si>
  <si>
    <t>1e00000003000000ac1b0600d7070000</t>
  </si>
  <si>
    <t>Bytes</t>
  </si>
  <si>
    <t>Ascii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</si>
</sst>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7" formatCode="_-* #,##0_-;\-* #,##0_-;_-* &quot;-&quot;??_-;_-@_-"/>
  </numFmts>
  <fonts count="3" x14ac:knownFonts="1">
    <font>
      <sz val="11"/>
      <color theme="1"/>
      <name val="Calibri"/>
      <family val="2"/>
      <scheme val="minor"/>
    </font>
    <font>
      <sz val="11"/>
      <color theme="1"/>
      <name val="Calibri"/>
      <family val="2"/>
      <scheme val="minor"/>
    </font>
    <font>
      <sz val="24"/>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5">
    <xf numFmtId="0" fontId="0" fillId="0" borderId="0" xfId="0"/>
    <xf numFmtId="11" fontId="0" fillId="0" borderId="0" xfId="0" applyNumberFormat="1"/>
    <xf numFmtId="167" fontId="0" fillId="0" borderId="0" xfId="1" applyNumberFormat="1" applyFont="1"/>
    <xf numFmtId="11" fontId="2" fillId="0" borderId="0" xfId="0" applyNumberFormat="1" applyFont="1"/>
    <xf numFmtId="0" fontId="2" fillId="0" borderId="0" xfId="0"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123825</xdr:colOff>
      <xdr:row>27</xdr:row>
      <xdr:rowOff>95084</xdr:rowOff>
    </xdr:to>
    <xdr:pic>
      <xdr:nvPicPr>
        <xdr:cNvPr id="4" name="Picture 3">
          <a:extLst>
            <a:ext uri="{FF2B5EF4-FFF2-40B4-BE49-F238E27FC236}">
              <a16:creationId xmlns:a16="http://schemas.microsoft.com/office/drawing/2014/main" id="{5C731262-92E5-4F99-A5C9-7F3A1F507AA6}"/>
            </a:ext>
          </a:extLst>
        </xdr:cNvPr>
        <xdr:cNvPicPr>
          <a:picLocks noChangeAspect="1"/>
        </xdr:cNvPicPr>
      </xdr:nvPicPr>
      <xdr:blipFill>
        <a:blip xmlns:r="http://schemas.openxmlformats.org/officeDocument/2006/relationships" r:embed="rId1"/>
        <a:stretch>
          <a:fillRect/>
        </a:stretch>
      </xdr:blipFill>
      <xdr:spPr>
        <a:xfrm>
          <a:off x="0" y="0"/>
          <a:ext cx="6996113" cy="498140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4894E-1747-48DD-BECB-1B4307B8C74B}">
  <dimension ref="A1:J6"/>
  <sheetViews>
    <sheetView tabSelected="1" workbookViewId="0">
      <selection activeCell="E7" sqref="E7"/>
    </sheetView>
  </sheetViews>
  <sheetFormatPr defaultRowHeight="14.25" x14ac:dyDescent="0.45"/>
  <cols>
    <col min="1" max="1" width="18.73046875" bestFit="1" customWidth="1"/>
    <col min="2" max="2" width="11.33203125" bestFit="1" customWidth="1"/>
    <col min="3" max="3" width="5.59765625" bestFit="1" customWidth="1"/>
    <col min="10" max="10" width="209.06640625" bestFit="1" customWidth="1"/>
  </cols>
  <sheetData>
    <row r="1" spans="1:10" x14ac:dyDescent="0.45">
      <c r="A1" t="s">
        <v>24</v>
      </c>
      <c r="B1" t="s">
        <v>12</v>
      </c>
      <c r="C1" t="s">
        <v>13</v>
      </c>
      <c r="D1" t="s">
        <v>14</v>
      </c>
      <c r="E1" t="s">
        <v>15</v>
      </c>
      <c r="F1" t="s">
        <v>16</v>
      </c>
      <c r="G1" t="s">
        <v>17</v>
      </c>
      <c r="H1" t="s">
        <v>18</v>
      </c>
      <c r="I1" t="s">
        <v>19</v>
      </c>
      <c r="J1" t="s">
        <v>20</v>
      </c>
    </row>
    <row r="2" spans="1:10" x14ac:dyDescent="0.45">
      <c r="A2" t="s">
        <v>21</v>
      </c>
      <c r="B2" t="s">
        <v>22</v>
      </c>
      <c r="C2">
        <v>1</v>
      </c>
      <c r="D2">
        <v>280</v>
      </c>
      <c r="E2">
        <v>2</v>
      </c>
      <c r="F2">
        <v>30</v>
      </c>
      <c r="G2">
        <v>3</v>
      </c>
      <c r="H2">
        <v>400300</v>
      </c>
      <c r="I2">
        <v>2007</v>
      </c>
      <c r="J2" t="s">
        <v>23</v>
      </c>
    </row>
    <row r="4" spans="1:10" x14ac:dyDescent="0.45">
      <c r="A4" t="s">
        <v>25</v>
      </c>
      <c r="B4" s="1" t="s">
        <v>0</v>
      </c>
    </row>
    <row r="6" spans="1:10" x14ac:dyDescent="0.45">
      <c r="A6" t="s">
        <v>11</v>
      </c>
      <c r="B6" s="2">
        <f>LEN(B4)/2</f>
        <v>288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7B2D4-1B03-4D3C-98EB-4693ABE9E5C2}">
  <dimension ref="A30:D55"/>
  <sheetViews>
    <sheetView topLeftCell="A39" workbookViewId="0">
      <selection activeCell="G46" sqref="G46"/>
    </sheetView>
  </sheetViews>
  <sheetFormatPr defaultRowHeight="14.25" x14ac:dyDescent="0.45"/>
  <cols>
    <col min="1" max="1" width="29.59765625" customWidth="1"/>
    <col min="2" max="2" width="23.796875" customWidth="1"/>
    <col min="3" max="3" width="24.19921875" customWidth="1"/>
    <col min="4" max="4" width="18.59765625" customWidth="1"/>
  </cols>
  <sheetData>
    <row r="30" spans="1:1" ht="30.75" x14ac:dyDescent="0.9">
      <c r="A30" s="3" t="s">
        <v>0</v>
      </c>
    </row>
    <row r="31" spans="1:1" x14ac:dyDescent="0.45">
      <c r="A31" s="1"/>
    </row>
    <row r="32" spans="1:1" ht="30.75" x14ac:dyDescent="0.9">
      <c r="A32" s="4" t="str">
        <f>"30|00|1400|1e00000003000000ac1b0600d7070000|0600|00|0200|1d00|2001"</f>
        <v>30|00|1400|1e00000003000000ac1b0600d7070000|0600|00|0200|1d00|2001</v>
      </c>
    </row>
    <row r="34" spans="1:4" ht="30.75" x14ac:dyDescent="0.9">
      <c r="A34" s="4" t="s">
        <v>26</v>
      </c>
      <c r="B34" s="4">
        <f>LEN(A30)/2</f>
        <v>288</v>
      </c>
    </row>
    <row r="35" spans="1:4" ht="30.75" x14ac:dyDescent="0.9">
      <c r="A35" s="4" t="s">
        <v>1</v>
      </c>
      <c r="B35" s="4" t="str">
        <f>LEFT(A30,2)</f>
        <v>30</v>
      </c>
    </row>
    <row r="36" spans="1:4" ht="30.75" x14ac:dyDescent="0.9">
      <c r="A36" s="4" t="s">
        <v>2</v>
      </c>
      <c r="B36" s="4" t="str">
        <f>MID(A30,3,2)</f>
        <v>00</v>
      </c>
    </row>
    <row r="37" spans="1:4" ht="30.75" x14ac:dyDescent="0.9">
      <c r="A37" s="4" t="s">
        <v>3</v>
      </c>
      <c r="B37" s="4" t="str">
        <f>MID(A30,5,4)</f>
        <v>1400</v>
      </c>
      <c r="C37">
        <v>20</v>
      </c>
    </row>
    <row r="38" spans="1:4" ht="30.75" x14ac:dyDescent="0.9">
      <c r="A38" s="4" t="s">
        <v>4</v>
      </c>
      <c r="B38" s="4" t="str">
        <f>MID(A30,7,34)</f>
        <v>001e00000003000000ac1b0600d7070000</v>
      </c>
    </row>
    <row r="39" spans="1:4" ht="30.75" x14ac:dyDescent="0.9">
      <c r="A39" s="4" t="s">
        <v>5</v>
      </c>
      <c r="B39" s="4" t="str">
        <f>MID(A30,41,4)</f>
        <v>0600</v>
      </c>
    </row>
    <row r="40" spans="1:4" ht="30.75" x14ac:dyDescent="0.9">
      <c r="A40" s="4" t="s">
        <v>6</v>
      </c>
      <c r="B40" s="4" t="str">
        <f>MID(A30,46,2)</f>
        <v>00</v>
      </c>
    </row>
    <row r="41" spans="1:4" ht="30.75" x14ac:dyDescent="0.9">
      <c r="A41" s="4" t="s">
        <v>7</v>
      </c>
      <c r="B41" s="4" t="str">
        <f>MID(A30,47,4)</f>
        <v>0200</v>
      </c>
    </row>
    <row r="42" spans="1:4" ht="30.75" x14ac:dyDescent="0.9">
      <c r="A42" s="4" t="s">
        <v>8</v>
      </c>
      <c r="B42" s="4" t="str">
        <f>MID(A30,51,4)</f>
        <v>1d00</v>
      </c>
      <c r="C42" s="4">
        <v>29</v>
      </c>
    </row>
    <row r="43" spans="1:4" ht="30.75" x14ac:dyDescent="0.9">
      <c r="A43" s="4" t="s">
        <v>8</v>
      </c>
      <c r="B43" s="4" t="str">
        <f>MID(A30,55,4)</f>
        <v>2001</v>
      </c>
      <c r="C43" s="4">
        <v>288</v>
      </c>
    </row>
    <row r="44" spans="1:4" ht="30.75" x14ac:dyDescent="0.9">
      <c r="A44" s="4"/>
      <c r="B44" s="4"/>
      <c r="C44" s="4"/>
      <c r="D44" s="4"/>
    </row>
    <row r="45" spans="1:4" ht="30.75" x14ac:dyDescent="0.9">
      <c r="A45" s="4" t="s">
        <v>30</v>
      </c>
      <c r="B45" s="4" t="s">
        <v>31</v>
      </c>
      <c r="C45" s="4"/>
      <c r="D45" s="4"/>
    </row>
    <row r="46" spans="1:4" ht="30.75" x14ac:dyDescent="0.9">
      <c r="A46" s="4" t="s">
        <v>32</v>
      </c>
      <c r="B46" s="4">
        <f>LEN(B45)/2</f>
        <v>16</v>
      </c>
      <c r="C46" s="4"/>
      <c r="D46" s="4"/>
    </row>
    <row r="47" spans="1:4" ht="30.75" x14ac:dyDescent="0.9">
      <c r="A47" s="4" t="s">
        <v>16</v>
      </c>
      <c r="B47" s="4" t="str">
        <f>MID(B45,1,8)</f>
        <v>1e000000</v>
      </c>
      <c r="C47" s="4" t="str">
        <f>"0000001e"</f>
        <v>0000001e</v>
      </c>
      <c r="D47" s="4">
        <f>HEX2DEC(C47)</f>
        <v>30</v>
      </c>
    </row>
    <row r="48" spans="1:4" ht="30.75" x14ac:dyDescent="0.9">
      <c r="A48" s="4" t="s">
        <v>17</v>
      </c>
      <c r="B48" s="4" t="str">
        <f>MID(B45,9,8)</f>
        <v>03000000</v>
      </c>
      <c r="C48" s="4" t="str">
        <f>"00000003"</f>
        <v>00000003</v>
      </c>
      <c r="D48" s="4">
        <f t="shared" ref="D48:D50" si="0">HEX2DEC(C48)</f>
        <v>3</v>
      </c>
    </row>
    <row r="49" spans="1:4" ht="30.75" x14ac:dyDescent="0.9">
      <c r="A49" s="4" t="s">
        <v>18</v>
      </c>
      <c r="B49" s="4" t="str">
        <f>MID(B45,17,8)</f>
        <v>ac1b0600</v>
      </c>
      <c r="C49" s="4" t="str">
        <f>"00061bac"</f>
        <v>00061bac</v>
      </c>
      <c r="D49" s="4">
        <f t="shared" si="0"/>
        <v>400300</v>
      </c>
    </row>
    <row r="50" spans="1:4" ht="30.75" x14ac:dyDescent="0.9">
      <c r="A50" s="4" t="s">
        <v>19</v>
      </c>
      <c r="B50" s="4" t="str">
        <f>MID(B45,25,8)</f>
        <v>d7070000</v>
      </c>
      <c r="C50" s="4" t="str">
        <f>"000007d7"</f>
        <v>000007d7</v>
      </c>
      <c r="D50" s="4">
        <f t="shared" si="0"/>
        <v>2007</v>
      </c>
    </row>
    <row r="52" spans="1:4" ht="30.75" x14ac:dyDescent="0.9">
      <c r="B52" s="4" t="s">
        <v>9</v>
      </c>
      <c r="C52" s="4" t="s">
        <v>10</v>
      </c>
      <c r="D52" s="4" t="s">
        <v>33</v>
      </c>
    </row>
    <row r="53" spans="1:4" ht="30.75" x14ac:dyDescent="0.9">
      <c r="A53" s="4" t="s">
        <v>27</v>
      </c>
      <c r="B53" s="4" t="str">
        <f>MID(A30,59,2)</f>
        <v>46</v>
      </c>
      <c r="C53" s="4">
        <f>HEX2DEC(B53)</f>
        <v>70</v>
      </c>
      <c r="D53" s="4" t="str">
        <f>CHAR(C53)</f>
        <v>F</v>
      </c>
    </row>
    <row r="54" spans="1:4" ht="30.75" x14ac:dyDescent="0.9">
      <c r="A54" s="4" t="s">
        <v>28</v>
      </c>
      <c r="B54" s="4" t="str">
        <f>MID(A30,61,2)</f>
        <v>37</v>
      </c>
      <c r="C54" s="4">
        <f>HEX2DEC(B54)</f>
        <v>55</v>
      </c>
      <c r="D54" s="4" t="str">
        <f>CHAR(C54)</f>
        <v>7</v>
      </c>
    </row>
    <row r="55" spans="1:4" ht="30.75" x14ac:dyDescent="0.9">
      <c r="A55" s="4" t="s">
        <v>29</v>
      </c>
      <c r="B55" s="4" t="str">
        <f>MID(A30,63,2)</f>
        <v>39</v>
      </c>
      <c r="C55" s="4">
        <f>HEX2DEC(B55)</f>
        <v>57</v>
      </c>
      <c r="D55" s="4" t="str">
        <f>CHAR(C55)</f>
        <v>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Record</vt:lpstr>
      <vt:lpstr>Breakdown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Flynn</dc:creator>
  <cp:lastModifiedBy>Patrick Flynn</cp:lastModifiedBy>
  <dcterms:created xsi:type="dcterms:W3CDTF">2019-03-01T16:47:35Z</dcterms:created>
  <dcterms:modified xsi:type="dcterms:W3CDTF">2019-03-02T04:57:40Z</dcterms:modified>
</cp:coreProperties>
</file>