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85" windowHeight="13035" activeTab="3"/>
  </bookViews>
  <sheets>
    <sheet name="графік" sheetId="1" r:id="rId1"/>
    <sheet name="вузли" sheetId="2" r:id="rId2"/>
    <sheet name="Ньютона" sheetId="4" r:id="rId3"/>
    <sheet name="Лагранжа" sheetId="8" r:id="rId4"/>
    <sheet name="похибка" sheetId="5" r:id="rId5"/>
    <sheet name="ексель" sheetId="6" r:id="rId6"/>
  </sheets>
  <calcPr calcId="144525" concurrentCalc="0"/>
</workbook>
</file>

<file path=xl/sharedStrings.xml><?xml version="1.0" encoding="utf-8"?>
<sst xmlns="http://schemas.openxmlformats.org/spreadsheetml/2006/main" count="74" uniqueCount="60">
  <si>
    <r>
      <rPr>
        <sz val="11"/>
        <color theme="1"/>
        <rFont val="Calibri"/>
        <charset val="204"/>
        <scheme val="minor"/>
      </rPr>
      <t>1)</t>
    </r>
    <r>
      <rPr>
        <sz val="7"/>
        <color theme="1"/>
        <rFont val="Times New Roman"/>
        <charset val="204"/>
      </rPr>
      <t xml:space="preserve">      </t>
    </r>
    <r>
      <rPr>
        <sz val="11"/>
        <color theme="1"/>
        <rFont val="Calibri"/>
        <charset val="204"/>
        <scheme val="minor"/>
      </rPr>
      <t>Протабулювати функцію з кроком 0,2 на інтервалі [0, 3] та побудувати графік функції за допомогою майстра діаграм.</t>
    </r>
  </si>
  <si>
    <r>
      <rPr>
        <sz val="11"/>
        <color theme="1"/>
        <rFont val="Calibri"/>
        <charset val="204"/>
        <scheme val="minor"/>
      </rPr>
      <t>2)</t>
    </r>
    <r>
      <rPr>
        <sz val="7"/>
        <color theme="1"/>
        <rFont val="Times New Roman"/>
        <charset val="204"/>
      </rPr>
      <t xml:space="preserve">      </t>
    </r>
    <r>
      <rPr>
        <sz val="11"/>
        <color theme="1"/>
        <rFont val="Calibri"/>
        <charset val="204"/>
        <scheme val="minor"/>
      </rPr>
      <t>Обрати найбільш цікаву на Вашу думку ділянку на графіку для здійснення інтерполювання. (містить екстремуми чи точки перегину функції).</t>
    </r>
  </si>
  <si>
    <t>x</t>
  </si>
  <si>
    <t>y</t>
  </si>
  <si>
    <t>а</t>
  </si>
  <si>
    <t>b</t>
  </si>
  <si>
    <t>n</t>
  </si>
  <si>
    <t>m</t>
  </si>
  <si>
    <t>x(m,n)</t>
  </si>
  <si>
    <t xml:space="preserve">xi </t>
  </si>
  <si>
    <t>yi</t>
  </si>
  <si>
    <t>Найменшу похибку інтерполяціїї забезпечує вибір вузлів інтерполяціїї за</t>
  </si>
  <si>
    <t>формулою Чебишова</t>
  </si>
  <si>
    <t>Таблиця розділених різниць функції</t>
  </si>
  <si>
    <t>і</t>
  </si>
  <si>
    <t>xi</t>
  </si>
  <si>
    <t xml:space="preserve">f(xi) </t>
  </si>
  <si>
    <t>1-го порядку</t>
  </si>
  <si>
    <t>2-го порядку</t>
  </si>
  <si>
    <t>3-го порядку</t>
  </si>
  <si>
    <t>4-го порядку</t>
  </si>
  <si>
    <t>Організація обчислення значення поліному N4(x) в заданій точці</t>
  </si>
  <si>
    <t>вільний член</t>
  </si>
  <si>
    <t>(x-x0)</t>
  </si>
  <si>
    <t>(x-x0)(x-x1)</t>
  </si>
  <si>
    <t>(x-x0)(x-x1)(x-x2)</t>
  </si>
  <si>
    <t>(x-x0)(x-x1)(x-x2)(x-x3)</t>
  </si>
  <si>
    <t>x=</t>
  </si>
  <si>
    <t>x-x0=</t>
  </si>
  <si>
    <t>x-x1=</t>
  </si>
  <si>
    <t>N4(x)=</t>
  </si>
  <si>
    <t>x-x2=</t>
  </si>
  <si>
    <t>x-x3=</t>
  </si>
  <si>
    <t>i</t>
  </si>
  <si>
    <t>xi-x0</t>
  </si>
  <si>
    <t>xi-x1</t>
  </si>
  <si>
    <t>xi-x2</t>
  </si>
  <si>
    <t>xi-x3</t>
  </si>
  <si>
    <t>xi-x4</t>
  </si>
  <si>
    <t>Di</t>
  </si>
  <si>
    <t>уi/Di</t>
  </si>
  <si>
    <t>Ln(x)</t>
  </si>
  <si>
    <t>ꙍ(x)=</t>
  </si>
  <si>
    <t>точне значення</t>
  </si>
  <si>
    <r>
      <rPr>
        <sz val="11"/>
        <color theme="1"/>
        <rFont val="Calibri"/>
        <charset val="204"/>
      </rPr>
      <t>Σ</t>
    </r>
    <r>
      <rPr>
        <sz val="11"/>
        <color theme="1"/>
        <rFont val="Calibri"/>
        <charset val="204"/>
        <scheme val="minor"/>
      </rPr>
      <t>(уi/Di)=</t>
    </r>
  </si>
  <si>
    <t>наближене значення</t>
  </si>
  <si>
    <t>функціїї в точці х</t>
  </si>
  <si>
    <t>точна абсолютна похибка інтерполяції в точці х</t>
  </si>
  <si>
    <t>Поліном Лагранжа для заданих 5 -ти вузлів інтерполяції.</t>
  </si>
  <si>
    <t>Додамо точку 1,25 як додатковий вузол інтерполяції та перерахуємо таблицю розділених різниць</t>
  </si>
  <si>
    <t>5-го</t>
  </si>
  <si>
    <r>
      <rPr>
        <sz val="11"/>
        <color theme="1"/>
        <rFont val="Calibri"/>
        <charset val="204"/>
        <scheme val="minor"/>
      </rPr>
      <t xml:space="preserve">Виконаємо оцінку величини </t>
    </r>
    <r>
      <rPr>
        <sz val="11"/>
        <color theme="1"/>
        <rFont val="Calibri"/>
        <charset val="204"/>
      </rPr>
      <t>ω</t>
    </r>
    <r>
      <rPr>
        <sz val="11"/>
        <color theme="1"/>
        <rFont val="Calibri"/>
        <charset val="204"/>
        <scheme val="minor"/>
      </rPr>
      <t xml:space="preserve"> за формулою :</t>
    </r>
  </si>
  <si>
    <t>ω≤</t>
  </si>
  <si>
    <t>За формулою (5.15)</t>
  </si>
  <si>
    <r>
      <rPr>
        <sz val="11"/>
        <color theme="1"/>
        <rFont val="Symbol"/>
        <charset val="2"/>
      </rPr>
      <t>D</t>
    </r>
    <r>
      <rPr>
        <sz val="11"/>
        <color theme="1"/>
        <rFont val="Calibri"/>
        <charset val="204"/>
      </rPr>
      <t>≤</t>
    </r>
  </si>
  <si>
    <t>Точна похибка</t>
  </si>
  <si>
    <t>верхня оцінка</t>
  </si>
  <si>
    <t>для вузлів за Чебишовим</t>
  </si>
  <si>
    <t>для довільних вузлів</t>
  </si>
  <si>
    <t>Задана функція</t>
  </si>
</sst>
</file>

<file path=xl/styles.xml><?xml version="1.0" encoding="utf-8"?>
<styleSheet xmlns="http://schemas.openxmlformats.org/spreadsheetml/2006/main">
  <numFmts count="7">
    <numFmt numFmtId="176" formatCode="_ * #,##0.00_ ;_ * \-#,##0.00_ ;_ * &quot;-&quot;??_ ;_ @_ "/>
    <numFmt numFmtId="177" formatCode="0.00000"/>
    <numFmt numFmtId="178" formatCode="_ * #,##0_ ;_ * \-#,##0_ ;_ * &quot;-&quot;_ ;_ @_ "/>
    <numFmt numFmtId="179" formatCode="0.000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80" formatCode="0.0000"/>
  </numFmts>
  <fonts count="29">
    <font>
      <sz val="11"/>
      <color theme="1"/>
      <name val="Calibri"/>
      <charset val="204"/>
      <scheme val="minor"/>
    </font>
    <font>
      <sz val="11"/>
      <color theme="1"/>
      <name val="Calibri"/>
      <charset val="204"/>
    </font>
    <font>
      <sz val="11"/>
      <color theme="1"/>
      <name val="Symbol"/>
      <charset val="2"/>
    </font>
    <font>
      <i/>
      <sz val="14"/>
      <color theme="1"/>
      <name val="Times New Roman"/>
      <charset val="204"/>
    </font>
    <font>
      <sz val="11"/>
      <color theme="1"/>
      <name val="Times New Roman"/>
      <charset val="204"/>
    </font>
    <font>
      <b/>
      <sz val="11"/>
      <color theme="1"/>
      <name val="Calibri"/>
      <charset val="204"/>
      <scheme val="minor"/>
    </font>
    <font>
      <sz val="14"/>
      <color theme="1"/>
      <name val="Times New Roman"/>
      <charset val="204"/>
    </font>
    <font>
      <i/>
      <sz val="12"/>
      <color rgb="FF000000"/>
      <name val="Times New Roman"/>
      <charset val="20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7"/>
      <color theme="1"/>
      <name val="Times New Roman"/>
      <charset val="204"/>
    </font>
  </fonts>
  <fills count="41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3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11" borderId="0" applyNumberFormat="0" applyBorder="0" applyAlignment="0" applyProtection="0">
      <alignment vertical="center"/>
    </xf>
    <xf numFmtId="176" fontId="8" fillId="0" borderId="0" applyFont="0" applyFill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16" borderId="25" applyNumberFormat="0" applyAlignment="0" applyProtection="0">
      <alignment vertical="center"/>
    </xf>
    <xf numFmtId="0" fontId="15" fillId="0" borderId="26" applyNumberFormat="0" applyFill="0" applyAlignment="0" applyProtection="0">
      <alignment vertical="center"/>
    </xf>
    <xf numFmtId="0" fontId="8" fillId="17" borderId="27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6" fillId="0" borderId="26" applyNumberFormat="0" applyFill="0" applyAlignment="0" applyProtection="0">
      <alignment vertical="center"/>
    </xf>
    <xf numFmtId="0" fontId="10" fillId="0" borderId="28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26" borderId="29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28" borderId="30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8" borderId="29" applyNumberFormat="0" applyAlignment="0" applyProtection="0">
      <alignment vertical="center"/>
    </xf>
    <xf numFmtId="0" fontId="24" fillId="0" borderId="31" applyNumberFormat="0" applyFill="0" applyAlignment="0" applyProtection="0">
      <alignment vertical="center"/>
    </xf>
    <xf numFmtId="0" fontId="26" fillId="0" borderId="32" applyNumberFormat="0" applyFill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12" fillId="4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</cellStyleXfs>
  <cellXfs count="81">
    <xf numFmtId="0" fontId="0" fillId="0" borderId="0" xfId="0"/>
    <xf numFmtId="0" fontId="0" fillId="0" borderId="1" xfId="0" applyBorder="1"/>
    <xf numFmtId="177" fontId="0" fillId="0" borderId="2" xfId="0" applyNumberFormat="1" applyBorder="1"/>
    <xf numFmtId="177" fontId="0" fillId="0" borderId="1" xfId="0" applyNumberFormat="1" applyBorder="1"/>
    <xf numFmtId="177" fontId="0" fillId="0" borderId="3" xfId="0" applyNumberFormat="1" applyBorder="1"/>
    <xf numFmtId="179" fontId="0" fillId="0" borderId="1" xfId="0" applyNumberFormat="1" applyBorder="1"/>
    <xf numFmtId="0" fontId="0" fillId="0" borderId="0" xfId="0" applyBorder="1"/>
    <xf numFmtId="177" fontId="0" fillId="0" borderId="1" xfId="0" applyNumberFormat="1" applyFill="1" applyBorder="1"/>
    <xf numFmtId="180" fontId="0" fillId="0" borderId="1" xfId="0" applyNumberFormat="1" applyFill="1" applyBorder="1"/>
    <xf numFmtId="180" fontId="0" fillId="0" borderId="1" xfId="0" applyNumberFormat="1" applyBorder="1"/>
    <xf numFmtId="177" fontId="0" fillId="0" borderId="0" xfId="0" applyNumberFormat="1" applyBorder="1"/>
    <xf numFmtId="177" fontId="0" fillId="0" borderId="0" xfId="0" applyNumberFormat="1"/>
    <xf numFmtId="0" fontId="1" fillId="2" borderId="0" xfId="0" applyFont="1" applyFill="1" applyBorder="1" applyAlignment="1">
      <alignment horizontal="right"/>
    </xf>
    <xf numFmtId="0" fontId="0" fillId="2" borderId="0" xfId="0" applyFill="1" applyBorder="1"/>
    <xf numFmtId="179" fontId="2" fillId="2" borderId="0" xfId="0" applyNumberFormat="1" applyFont="1" applyFill="1" applyBorder="1" applyAlignment="1">
      <alignment horizontal="right"/>
    </xf>
    <xf numFmtId="0" fontId="0" fillId="2" borderId="0" xfId="0" applyFill="1"/>
    <xf numFmtId="0" fontId="0" fillId="0" borderId="4" xfId="0" applyFill="1" applyBorder="1"/>
    <xf numFmtId="0" fontId="3" fillId="3" borderId="1" xfId="0" applyFont="1" applyFill="1" applyBorder="1" applyAlignment="1">
      <alignment vertical="top" wrapText="1"/>
    </xf>
    <xf numFmtId="0" fontId="0" fillId="4" borderId="0" xfId="0" applyFill="1"/>
    <xf numFmtId="0" fontId="0" fillId="3" borderId="1" xfId="0" applyFill="1" applyBorder="1"/>
    <xf numFmtId="0" fontId="4" fillId="3" borderId="2" xfId="0" applyFont="1" applyFill="1" applyBorder="1" applyAlignment="1">
      <alignment horizontal="center"/>
    </xf>
    <xf numFmtId="0" fontId="4" fillId="3" borderId="5" xfId="0" applyFont="1" applyFill="1" applyBorder="1"/>
    <xf numFmtId="0" fontId="4" fillId="3" borderId="6" xfId="0" applyFont="1" applyFill="1" applyBorder="1"/>
    <xf numFmtId="2" fontId="0" fillId="5" borderId="0" xfId="0" applyNumberFormat="1" applyFill="1"/>
    <xf numFmtId="1" fontId="0" fillId="6" borderId="1" xfId="0" applyNumberFormat="1" applyFill="1" applyBorder="1"/>
    <xf numFmtId="177" fontId="0" fillId="5" borderId="7" xfId="0" applyNumberFormat="1" applyFill="1" applyBorder="1"/>
    <xf numFmtId="0" fontId="0" fillId="6" borderId="1" xfId="0" applyFill="1" applyBorder="1"/>
    <xf numFmtId="177" fontId="0" fillId="0" borderId="7" xfId="0" applyNumberFormat="1" applyFill="1" applyBorder="1"/>
    <xf numFmtId="177" fontId="0" fillId="5" borderId="8" xfId="0" applyNumberFormat="1" applyFill="1" applyBorder="1"/>
    <xf numFmtId="0" fontId="0" fillId="0" borderId="9" xfId="0" applyBorder="1"/>
    <xf numFmtId="177" fontId="1" fillId="5" borderId="10" xfId="0" applyNumberFormat="1" applyFont="1" applyFill="1" applyBorder="1" applyAlignment="1">
      <alignment horizontal="right"/>
    </xf>
    <xf numFmtId="177" fontId="0" fillId="5" borderId="10" xfId="0" applyNumberFormat="1" applyFill="1" applyBorder="1" applyAlignment="1">
      <alignment horizontal="left"/>
    </xf>
    <xf numFmtId="0" fontId="5" fillId="0" borderId="0" xfId="0" applyFont="1"/>
    <xf numFmtId="0" fontId="0" fillId="7" borderId="11" xfId="0" applyFill="1" applyBorder="1"/>
    <xf numFmtId="0" fontId="6" fillId="3" borderId="6" xfId="0" applyFont="1" applyFill="1" applyBorder="1" applyAlignment="1">
      <alignment vertical="top" wrapText="1"/>
    </xf>
    <xf numFmtId="0" fontId="6" fillId="3" borderId="12" xfId="0" applyFont="1" applyFill="1" applyBorder="1" applyAlignment="1">
      <alignment vertical="top" wrapText="1"/>
    </xf>
    <xf numFmtId="0" fontId="4" fillId="3" borderId="13" xfId="0" applyFont="1" applyFill="1" applyBorder="1"/>
    <xf numFmtId="0" fontId="4" fillId="3" borderId="1" xfId="0" applyFont="1" applyFill="1" applyBorder="1"/>
    <xf numFmtId="177" fontId="0" fillId="0" borderId="13" xfId="0" applyNumberFormat="1" applyBorder="1"/>
    <xf numFmtId="177" fontId="0" fillId="0" borderId="3" xfId="0" applyNumberFormat="1" applyBorder="1" applyAlignment="1"/>
    <xf numFmtId="0" fontId="0" fillId="0" borderId="4" xfId="0" applyBorder="1" applyAlignment="1"/>
    <xf numFmtId="0" fontId="0" fillId="0" borderId="14" xfId="0" applyBorder="1" applyAlignment="1"/>
    <xf numFmtId="177" fontId="0" fillId="0" borderId="10" xfId="0" applyNumberFormat="1" applyBorder="1"/>
    <xf numFmtId="177" fontId="0" fillId="0" borderId="15" xfId="0" applyNumberFormat="1" applyFill="1" applyBorder="1" applyAlignment="1">
      <alignment horizontal="right"/>
    </xf>
    <xf numFmtId="177" fontId="0" fillId="5" borderId="13" xfId="0" applyNumberFormat="1" applyFill="1" applyBorder="1" applyAlignment="1">
      <alignment horizontal="left"/>
    </xf>
    <xf numFmtId="177" fontId="0" fillId="8" borderId="15" xfId="0" applyNumberFormat="1" applyFill="1" applyBorder="1"/>
    <xf numFmtId="177" fontId="0" fillId="5" borderId="16" xfId="0" applyNumberFormat="1" applyFill="1" applyBorder="1" applyAlignment="1">
      <alignment horizontal="right"/>
    </xf>
    <xf numFmtId="0" fontId="0" fillId="3" borderId="5" xfId="0" applyFill="1" applyBorder="1"/>
    <xf numFmtId="0" fontId="0" fillId="3" borderId="6" xfId="0" applyFill="1" applyBorder="1"/>
    <xf numFmtId="0" fontId="0" fillId="3" borderId="12" xfId="0" applyFill="1" applyBorder="1"/>
    <xf numFmtId="0" fontId="0" fillId="0" borderId="7" xfId="0" applyBorder="1"/>
    <xf numFmtId="177" fontId="0" fillId="5" borderId="1" xfId="0" applyNumberFormat="1" applyFill="1" applyBorder="1"/>
    <xf numFmtId="177" fontId="0" fillId="5" borderId="17" xfId="0" applyNumberFormat="1" applyFill="1" applyBorder="1"/>
    <xf numFmtId="177" fontId="0" fillId="0" borderId="17" xfId="0" applyNumberFormat="1" applyFill="1" applyBorder="1"/>
    <xf numFmtId="0" fontId="0" fillId="0" borderId="18" xfId="0" applyBorder="1"/>
    <xf numFmtId="177" fontId="0" fillId="0" borderId="19" xfId="0" applyNumberFormat="1" applyFill="1" applyBorder="1"/>
    <xf numFmtId="177" fontId="0" fillId="0" borderId="20" xfId="0" applyNumberFormat="1" applyFill="1" applyBorder="1"/>
    <xf numFmtId="0" fontId="5" fillId="0" borderId="0" xfId="0" applyFont="1" applyBorder="1"/>
    <xf numFmtId="180" fontId="0" fillId="0" borderId="0" xfId="0" applyNumberFormat="1" applyBorder="1"/>
    <xf numFmtId="0" fontId="0" fillId="0" borderId="21" xfId="0" applyBorder="1"/>
    <xf numFmtId="179" fontId="0" fillId="0" borderId="21" xfId="0" applyNumberFormat="1" applyBorder="1"/>
    <xf numFmtId="0" fontId="0" fillId="3" borderId="0" xfId="0" applyFill="1" applyAlignment="1">
      <alignment horizontal="left"/>
    </xf>
    <xf numFmtId="0" fontId="0" fillId="3" borderId="1" xfId="0" applyFill="1" applyBorder="1" applyAlignment="1">
      <alignment horizontal="right"/>
    </xf>
    <xf numFmtId="179" fontId="0" fillId="9" borderId="1" xfId="0" applyNumberFormat="1" applyFill="1" applyBorder="1" applyAlignment="1">
      <alignment horizontal="left"/>
    </xf>
    <xf numFmtId="177" fontId="0" fillId="7" borderId="0" xfId="0" applyNumberFormat="1" applyFill="1"/>
    <xf numFmtId="177" fontId="0" fillId="0" borderId="0" xfId="0" applyNumberFormat="1" applyAlignment="1">
      <alignment horizontal="right"/>
    </xf>
    <xf numFmtId="177" fontId="0" fillId="7" borderId="0" xfId="0" applyNumberFormat="1" applyFill="1" applyAlignment="1">
      <alignment horizontal="right"/>
    </xf>
    <xf numFmtId="177" fontId="0" fillId="7" borderId="0" xfId="0" applyNumberFormat="1" applyFill="1" applyAlignment="1">
      <alignment horizontal="left"/>
    </xf>
    <xf numFmtId="0" fontId="0" fillId="9" borderId="0" xfId="0" applyFill="1" applyBorder="1" applyAlignment="1">
      <alignment horizontal="right"/>
    </xf>
    <xf numFmtId="0" fontId="7" fillId="0" borderId="0" xfId="0" applyFont="1" applyAlignment="1">
      <alignment vertic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179" fontId="0" fillId="0" borderId="0" xfId="0" applyNumberFormat="1"/>
    <xf numFmtId="0" fontId="0" fillId="3" borderId="4" xfId="0" applyFill="1" applyBorder="1"/>
    <xf numFmtId="0" fontId="0" fillId="0" borderId="3" xfId="0" applyBorder="1"/>
    <xf numFmtId="0" fontId="0" fillId="3" borderId="2" xfId="0" applyFill="1" applyBorder="1"/>
    <xf numFmtId="0" fontId="0" fillId="3" borderId="2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177" fontId="0" fillId="5" borderId="23" xfId="0" applyNumberFormat="1" applyFill="1" applyBorder="1"/>
    <xf numFmtId="177" fontId="0" fillId="5" borderId="24" xfId="0" applyNumberFormat="1" applyFill="1" applyBorder="1"/>
    <xf numFmtId="0" fontId="0" fillId="0" borderId="0" xfId="0" applyAlignment="1">
      <alignment horizontal="left" vertical="center" indent="5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графік!$B$4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графік!$A$5:$A$20</c:f>
              <c:numCache>
                <c:formatCode>General</c:formatCode>
                <c:ptCount val="16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</c:v>
                </c:pt>
                <c:pt idx="4">
                  <c:v>0.8</c:v>
                </c:pt>
                <c:pt idx="5">
                  <c:v>1</c:v>
                </c:pt>
                <c:pt idx="6">
                  <c:v>1.2</c:v>
                </c:pt>
                <c:pt idx="7">
                  <c:v>1.4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</c:v>
                </c:pt>
                <c:pt idx="12">
                  <c:v>2.4</c:v>
                </c:pt>
                <c:pt idx="13">
                  <c:v>2.6</c:v>
                </c:pt>
                <c:pt idx="14">
                  <c:v>2.8</c:v>
                </c:pt>
                <c:pt idx="15">
                  <c:v>3</c:v>
                </c:pt>
              </c:numCache>
            </c:numRef>
          </c:xVal>
          <c:yVal>
            <c:numRef>
              <c:f>графік!$B$5:$B$20</c:f>
              <c:numCache>
                <c:formatCode>0.00000</c:formatCode>
                <c:ptCount val="16"/>
                <c:pt idx="0">
                  <c:v>1</c:v>
                </c:pt>
                <c:pt idx="1">
                  <c:v>1.03946950299856</c:v>
                </c:pt>
                <c:pt idx="2">
                  <c:v>1.15164664532642</c:v>
                </c:pt>
                <c:pt idx="3">
                  <c:v>1.31882112276166</c:v>
                </c:pt>
                <c:pt idx="4">
                  <c:v>1.51459976115064</c:v>
                </c:pt>
                <c:pt idx="5">
                  <c:v>1.70807341827357</c:v>
                </c:pt>
                <c:pt idx="6">
                  <c:v>1.86869685777062</c:v>
                </c:pt>
                <c:pt idx="7">
                  <c:v>1.97111117033433</c:v>
                </c:pt>
                <c:pt idx="8">
                  <c:v>1.99914738789738</c:v>
                </c:pt>
                <c:pt idx="9">
                  <c:v>1.94837920816707</c:v>
                </c:pt>
                <c:pt idx="10">
                  <c:v>1.82682181043181</c:v>
                </c:pt>
                <c:pt idx="11">
                  <c:v>1.65366643498921</c:v>
                </c:pt>
                <c:pt idx="12">
                  <c:v>1.45625050828028</c:v>
                </c:pt>
                <c:pt idx="13">
                  <c:v>1.26574166434981</c:v>
                </c:pt>
                <c:pt idx="14">
                  <c:v>1.11221706074488</c:v>
                </c:pt>
                <c:pt idx="15">
                  <c:v>1.01991485667482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92432"/>
        <c:axId val="341928800"/>
      </c:scatterChart>
      <c:valAx>
        <c:axId val="30449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1928800"/>
        <c:crosses val="autoZero"/>
        <c:crossBetween val="midCat"/>
      </c:valAx>
      <c:valAx>
        <c:axId val="34192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4492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Графічне</a:t>
            </a:r>
            <a:r>
              <a:rPr lang="uk-UA" baseline="0"/>
              <a:t> представлення табличної функції</a:t>
            </a:r>
            <a:endParaRPr lang="uk-UA"/>
          </a:p>
        </c:rich>
      </c:tx>
      <c:layout>
        <c:manualLayout>
          <c:xMode val="edge"/>
          <c:yMode val="edge"/>
          <c:x val="0.224888888888889"/>
          <c:y val="0.027681660899654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вузли!$C$4:$C$8</c:f>
              <c:numCache>
                <c:formatCode>0.00000</c:formatCode>
                <c:ptCount val="5"/>
                <c:pt idx="0">
                  <c:v>1.01704</c:v>
                </c:pt>
                <c:pt idx="1">
                  <c:v>1.14645</c:v>
                </c:pt>
                <c:pt idx="2">
                  <c:v>1.37095</c:v>
                </c:pt>
                <c:pt idx="3">
                  <c:v>1.62951</c:v>
                </c:pt>
                <c:pt idx="4">
                  <c:v>1.85355</c:v>
                </c:pt>
              </c:numCache>
            </c:numRef>
          </c:xVal>
          <c:yVal>
            <c:numRef>
              <c:f>вузли!$D$4:$D$8</c:f>
              <c:numCache>
                <c:formatCode>0.00000</c:formatCode>
                <c:ptCount val="5"/>
                <c:pt idx="0">
                  <c:v>1.72344402590957</c:v>
                </c:pt>
                <c:pt idx="1">
                  <c:v>1.83048238266969</c:v>
                </c:pt>
                <c:pt idx="2">
                  <c:v>1.96059031841402</c:v>
                </c:pt>
                <c:pt idx="3">
                  <c:v>1.99655666404036</c:v>
                </c:pt>
                <c:pt idx="4">
                  <c:v>1.92215842522204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9826207"/>
        <c:axId val="771781999"/>
      </c:scatterChart>
      <c:valAx>
        <c:axId val="103982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1781999"/>
        <c:crosses val="autoZero"/>
        <c:crossBetween val="midCat"/>
      </c:valAx>
      <c:valAx>
        <c:axId val="77178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3982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uk-UA"/>
              <a:t>Поліноміальна інтерполяція</a:t>
            </a:r>
            <a:endParaRPr lang="uk-UA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523629489603"/>
                  <c:y val="-0.30602372659283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lang="en-US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ексель!$B$3:$B$7</c:f>
              <c:numCache>
                <c:formatCode>0.00000</c:formatCode>
                <c:ptCount val="5"/>
                <c:pt idx="0">
                  <c:v>1.01704</c:v>
                </c:pt>
                <c:pt idx="1">
                  <c:v>1.14645</c:v>
                </c:pt>
                <c:pt idx="2">
                  <c:v>1.37095</c:v>
                </c:pt>
                <c:pt idx="3">
                  <c:v>1.62951</c:v>
                </c:pt>
                <c:pt idx="4">
                  <c:v>1.85355</c:v>
                </c:pt>
              </c:numCache>
            </c:numRef>
          </c:xVal>
          <c:yVal>
            <c:numRef>
              <c:f>ексель!$C$3:$C$7</c:f>
              <c:numCache>
                <c:formatCode>0.00000</c:formatCode>
                <c:ptCount val="5"/>
                <c:pt idx="0">
                  <c:v>1.72344402590957</c:v>
                </c:pt>
                <c:pt idx="1">
                  <c:v>1.83048238266969</c:v>
                </c:pt>
                <c:pt idx="2">
                  <c:v>1.96059031841402</c:v>
                </c:pt>
                <c:pt idx="3">
                  <c:v>1.99655666404036</c:v>
                </c:pt>
                <c:pt idx="4">
                  <c:v>1.92215842522204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27680"/>
        <c:axId val="354591184"/>
      </c:scatterChart>
      <c:valAx>
        <c:axId val="125427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4591184"/>
        <c:crosses val="autoZero"/>
        <c:crossBetween val="midCat"/>
      </c:valAx>
      <c:valAx>
        <c:axId val="35459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25427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5" Type="http://schemas.openxmlformats.org/officeDocument/2006/relationships/image" Target="../media/image11.png"/><Relationship Id="rId4" Type="http://schemas.openxmlformats.org/officeDocument/2006/relationships/image" Target="../media/image10.png"/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wmf"/><Relationship Id="rId1" Type="http://schemas.openxmlformats.org/officeDocument/2006/relationships/image" Target="../media/image5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w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9525</xdr:colOff>
      <xdr:row>4</xdr:row>
      <xdr:rowOff>4762</xdr:rowOff>
    </xdr:from>
    <xdr:to>
      <xdr:col>11</xdr:col>
      <xdr:colOff>314325</xdr:colOff>
      <xdr:row>18</xdr:row>
      <xdr:rowOff>80962</xdr:rowOff>
    </xdr:to>
    <xdr:graphicFrame>
      <xdr:nvGraphicFramePr>
        <xdr:cNvPr id="2" name="Діаграма 1"/>
        <xdr:cNvGraphicFramePr/>
      </xdr:nvGraphicFramePr>
      <xdr:xfrm>
        <a:off x="2409825" y="766445"/>
        <a:ext cx="450532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66675</xdr:colOff>
      <xdr:row>11</xdr:row>
      <xdr:rowOff>171450</xdr:rowOff>
    </xdr:from>
    <xdr:to>
      <xdr:col>5</xdr:col>
      <xdr:colOff>36195</xdr:colOff>
      <xdr:row>15</xdr:row>
      <xdr:rowOff>61546</xdr:rowOff>
    </xdr:to>
    <xdr:pic>
      <xdr:nvPicPr>
        <xdr:cNvPr id="4" name="Рисунок 3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675" y="2286000"/>
          <a:ext cx="3354705" cy="651510"/>
        </a:xfrm>
        <a:prstGeom prst="rect">
          <a:avLst/>
        </a:prstGeom>
      </xdr:spPr>
    </xdr:pic>
    <xdr:clientData/>
  </xdr:twoCellAnchor>
  <xdr:twoCellAnchor>
    <xdr:from>
      <xdr:col>7</xdr:col>
      <xdr:colOff>323850</xdr:colOff>
      <xdr:row>2</xdr:row>
      <xdr:rowOff>14287</xdr:rowOff>
    </xdr:from>
    <xdr:to>
      <xdr:col>15</xdr:col>
      <xdr:colOff>19050</xdr:colOff>
      <xdr:row>16</xdr:row>
      <xdr:rowOff>90487</xdr:rowOff>
    </xdr:to>
    <xdr:graphicFrame>
      <xdr:nvGraphicFramePr>
        <xdr:cNvPr id="9" name="Діаграма 8"/>
        <xdr:cNvGraphicFramePr/>
      </xdr:nvGraphicFramePr>
      <xdr:xfrm>
        <a:off x="4909185" y="404495"/>
        <a:ext cx="4495800" cy="27527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7</xdr:col>
      <xdr:colOff>400050</xdr:colOff>
      <xdr:row>1</xdr:row>
      <xdr:rowOff>19050</xdr:rowOff>
    </xdr:from>
    <xdr:to>
      <xdr:col>15</xdr:col>
      <xdr:colOff>75529</xdr:colOff>
      <xdr:row>5</xdr:row>
      <xdr:rowOff>182763</xdr:rowOff>
    </xdr:to>
    <xdr:pic>
      <xdr:nvPicPr>
        <xdr:cNvPr id="3" name="Рисунок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844665" y="219075"/>
          <a:ext cx="5304790" cy="92519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0</xdr:col>
          <xdr:colOff>160020</xdr:colOff>
          <xdr:row>0</xdr:row>
          <xdr:rowOff>213360</xdr:rowOff>
        </xdr:to>
        <xdr:sp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160020" cy="21336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114300</xdr:colOff>
          <xdr:row>0</xdr:row>
          <xdr:rowOff>0</xdr:rowOff>
        </xdr:from>
        <xdr:to>
          <xdr:col>1</xdr:col>
          <xdr:colOff>236220</xdr:colOff>
          <xdr:row>1</xdr:row>
          <xdr:rowOff>38100</xdr:rowOff>
        </xdr:to>
        <xdr:sp>
          <xdr:nvSpPr>
            <xdr:cNvPr id="8194" name="Object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>
            <a:xfrm>
              <a:off x="714375" y="0"/>
              <a:ext cx="12192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657225</xdr:colOff>
      <xdr:row>9</xdr:row>
      <xdr:rowOff>114300</xdr:rowOff>
    </xdr:from>
    <xdr:to>
      <xdr:col>14</xdr:col>
      <xdr:colOff>129694</xdr:colOff>
      <xdr:row>26</xdr:row>
      <xdr:rowOff>121363</xdr:rowOff>
    </xdr:to>
    <xdr:pic>
      <xdr:nvPicPr>
        <xdr:cNvPr id="4" name="Рисунок 3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16045" y="1905000"/>
          <a:ext cx="4738370" cy="3255010"/>
        </a:xfrm>
        <a:prstGeom prst="rect">
          <a:avLst/>
        </a:prstGeom>
      </xdr:spPr>
    </xdr:pic>
    <xdr:clientData/>
  </xdr:twoCellAnchor>
  <xdr:twoCellAnchor editAs="oneCell">
    <xdr:from>
      <xdr:col>13</xdr:col>
      <xdr:colOff>57150</xdr:colOff>
      <xdr:row>2</xdr:row>
      <xdr:rowOff>19050</xdr:rowOff>
    </xdr:from>
    <xdr:to>
      <xdr:col>14</xdr:col>
      <xdr:colOff>188539</xdr:colOff>
      <xdr:row>4</xdr:row>
      <xdr:rowOff>85725</xdr:rowOff>
    </xdr:to>
    <xdr:pic>
      <xdr:nvPicPr>
        <xdr:cNvPr id="5" name="Рисунок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959725" y="447675"/>
          <a:ext cx="753110" cy="44767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114300</xdr:colOff>
          <xdr:row>0</xdr:row>
          <xdr:rowOff>0</xdr:rowOff>
        </xdr:from>
        <xdr:to>
          <xdr:col>11</xdr:col>
          <xdr:colOff>236220</xdr:colOff>
          <xdr:row>1</xdr:row>
          <xdr:rowOff>38100</xdr:rowOff>
        </xdr:to>
        <xdr:sp>
          <xdr:nvSpPr>
            <xdr:cNvPr id="8195" name="Object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>
            <a:xfrm>
              <a:off x="6676390" y="0"/>
              <a:ext cx="121920" cy="2762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9</xdr:col>
      <xdr:colOff>571500</xdr:colOff>
      <xdr:row>0</xdr:row>
      <xdr:rowOff>161925</xdr:rowOff>
    </xdr:from>
    <xdr:to>
      <xdr:col>22</xdr:col>
      <xdr:colOff>570509</xdr:colOff>
      <xdr:row>6</xdr:row>
      <xdr:rowOff>85592</xdr:rowOff>
    </xdr:to>
    <xdr:pic>
      <xdr:nvPicPr>
        <xdr:cNvPr id="2" name="Рисунок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585710" y="161925"/>
          <a:ext cx="7799705" cy="1066165"/>
        </a:xfrm>
        <a:prstGeom prst="rect">
          <a:avLst/>
        </a:prstGeom>
      </xdr:spPr>
    </xdr:pic>
    <xdr:clientData/>
  </xdr:twoCellAnchor>
  <xdr:twoCellAnchor editAs="oneCell">
    <xdr:from>
      <xdr:col>10</xdr:col>
      <xdr:colOff>219074</xdr:colOff>
      <xdr:row>7</xdr:row>
      <xdr:rowOff>75597</xdr:rowOff>
    </xdr:from>
    <xdr:to>
      <xdr:col>18</xdr:col>
      <xdr:colOff>542925</xdr:colOff>
      <xdr:row>14</xdr:row>
      <xdr:rowOff>25802</xdr:rowOff>
    </xdr:to>
    <xdr:pic>
      <xdr:nvPicPr>
        <xdr:cNvPr id="3" name="Рисунок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832725" y="1409065"/>
          <a:ext cx="5125085" cy="1283335"/>
        </a:xfrm>
        <a:prstGeom prst="rect">
          <a:avLst/>
        </a:prstGeom>
      </xdr:spPr>
    </xdr:pic>
    <xdr:clientData/>
  </xdr:twoCellAnchor>
  <xdr:twoCellAnchor editAs="oneCell">
    <xdr:from>
      <xdr:col>10</xdr:col>
      <xdr:colOff>314325</xdr:colOff>
      <xdr:row>20</xdr:row>
      <xdr:rowOff>85725</xdr:rowOff>
    </xdr:from>
    <xdr:to>
      <xdr:col>14</xdr:col>
      <xdr:colOff>123544</xdr:colOff>
      <xdr:row>23</xdr:row>
      <xdr:rowOff>104701</xdr:rowOff>
    </xdr:to>
    <xdr:pic>
      <xdr:nvPicPr>
        <xdr:cNvPr id="4" name="Рисунок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7928610" y="3895725"/>
          <a:ext cx="2209165" cy="589915"/>
        </a:xfrm>
        <a:prstGeom prst="rect">
          <a:avLst/>
        </a:prstGeom>
      </xdr:spPr>
    </xdr:pic>
    <xdr:clientData/>
  </xdr:twoCellAnchor>
  <xdr:twoCellAnchor editAs="oneCell">
    <xdr:from>
      <xdr:col>14</xdr:col>
      <xdr:colOff>476250</xdr:colOff>
      <xdr:row>20</xdr:row>
      <xdr:rowOff>9525</xdr:rowOff>
    </xdr:from>
    <xdr:to>
      <xdr:col>19</xdr:col>
      <xdr:colOff>485775</xdr:colOff>
      <xdr:row>22</xdr:row>
      <xdr:rowOff>93614</xdr:rowOff>
    </xdr:to>
    <xdr:pic>
      <xdr:nvPicPr>
        <xdr:cNvPr id="5" name="Рисунок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10490835" y="3819525"/>
          <a:ext cx="3009900" cy="464820"/>
        </a:xfrm>
        <a:prstGeom prst="rect">
          <a:avLst/>
        </a:prstGeom>
      </xdr:spPr>
    </xdr:pic>
    <xdr:clientData/>
  </xdr:twoCellAnchor>
  <xdr:twoCellAnchor editAs="oneCell">
    <xdr:from>
      <xdr:col>8</xdr:col>
      <xdr:colOff>28576</xdr:colOff>
      <xdr:row>0</xdr:row>
      <xdr:rowOff>114301</xdr:rowOff>
    </xdr:from>
    <xdr:to>
      <xdr:col>8</xdr:col>
      <xdr:colOff>952500</xdr:colOff>
      <xdr:row>1</xdr:row>
      <xdr:rowOff>181180</xdr:rowOff>
    </xdr:to>
    <xdr:pic>
      <xdr:nvPicPr>
        <xdr:cNvPr id="6" name="Рисунок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6050280" y="114300"/>
          <a:ext cx="923925" cy="257175"/>
        </a:xfrm>
        <a:prstGeom prst="rect">
          <a:avLst/>
        </a:prstGeom>
      </xdr:spPr>
    </xdr:pic>
    <xdr:clientData/>
  </xdr:twoCellAnchor>
  <xdr:twoCellAnchor editAs="oneCell">
    <xdr:from>
      <xdr:col>4</xdr:col>
      <xdr:colOff>276226</xdr:colOff>
      <xdr:row>9</xdr:row>
      <xdr:rowOff>76199</xdr:rowOff>
    </xdr:from>
    <xdr:to>
      <xdr:col>6</xdr:col>
      <xdr:colOff>477481</xdr:colOff>
      <xdr:row>11</xdr:row>
      <xdr:rowOff>180974</xdr:rowOff>
    </xdr:to>
    <xdr:pic>
      <xdr:nvPicPr>
        <xdr:cNvPr id="7" name="Рисунок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816860" y="1790065"/>
          <a:ext cx="1852295" cy="4857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9524</xdr:colOff>
      <xdr:row>0</xdr:row>
      <xdr:rowOff>71437</xdr:rowOff>
    </xdr:from>
    <xdr:to>
      <xdr:col>12</xdr:col>
      <xdr:colOff>171449</xdr:colOff>
      <xdr:row>17</xdr:row>
      <xdr:rowOff>161925</xdr:rowOff>
    </xdr:to>
    <xdr:graphicFrame>
      <xdr:nvGraphicFramePr>
        <xdr:cNvPr id="2" name="Діаграма 1"/>
        <xdr:cNvGraphicFramePr/>
      </xdr:nvGraphicFramePr>
      <xdr:xfrm>
        <a:off x="2409190" y="71120"/>
        <a:ext cx="4962525" cy="33293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114300</xdr:colOff>
          <xdr:row>1</xdr:row>
          <xdr:rowOff>0</xdr:rowOff>
        </xdr:from>
        <xdr:to>
          <xdr:col>2</xdr:col>
          <xdr:colOff>236220</xdr:colOff>
          <xdr:row>2</xdr:row>
          <xdr:rowOff>38100</xdr:rowOff>
        </xdr:to>
        <xdr:sp>
          <xdr:nvSpPr>
            <xdr:cNvPr id="11265" name="Object 1" hidden="1">
              <a:extLst>
                <a:ext uri="{63B3BB69-23CF-44E3-9099-C40C66FF867C}">
                  <a14:compatExt spid="_x0000_s11265"/>
                </a:ext>
              </a:extLst>
            </xdr:cNvPr>
            <xdr:cNvSpPr/>
          </xdr:nvSpPr>
          <xdr:spPr>
            <a:xfrm>
              <a:off x="1314450" y="190500"/>
              <a:ext cx="121920" cy="22860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7" Type="http://schemas.openxmlformats.org/officeDocument/2006/relationships/oleObject" Target="../embeddings/oleObject3.bin"/><Relationship Id="rId6" Type="http://schemas.openxmlformats.org/officeDocument/2006/relationships/image" Target="../media/image6.w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5.w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4" Type="http://schemas.openxmlformats.org/officeDocument/2006/relationships/image" Target="../media/image6.wmf"/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0"/>
  <sheetViews>
    <sheetView zoomScale="90" zoomScaleNormal="90" workbookViewId="0">
      <selection activeCell="F38" sqref="F38"/>
    </sheetView>
  </sheetViews>
  <sheetFormatPr defaultColWidth="9" defaultRowHeight="15" outlineLevelCol="1"/>
  <sheetData>
    <row r="1" spans="1:1">
      <c r="A1" s="80" t="s">
        <v>0</v>
      </c>
    </row>
    <row r="2" spans="1:1">
      <c r="A2" s="80" t="s">
        <v>1</v>
      </c>
    </row>
    <row r="4" spans="1:2">
      <c r="A4" s="19" t="s">
        <v>2</v>
      </c>
      <c r="B4" s="19" t="s">
        <v>3</v>
      </c>
    </row>
    <row r="5" spans="1:2">
      <c r="A5" s="1">
        <v>0</v>
      </c>
      <c r="B5" s="3">
        <f>2*SIN(A5)^2+COS(A5)^2</f>
        <v>1</v>
      </c>
    </row>
    <row r="6" spans="1:2">
      <c r="A6" s="1">
        <v>0.2</v>
      </c>
      <c r="B6" s="3">
        <f t="shared" ref="B6:B20" si="0">2*SIN(A6)^2+COS(A6)^2</f>
        <v>1.03946950299856</v>
      </c>
    </row>
    <row r="7" spans="1:2">
      <c r="A7" s="1">
        <v>0.4</v>
      </c>
      <c r="B7" s="3">
        <f t="shared" si="0"/>
        <v>1.15164664532642</v>
      </c>
    </row>
    <row r="8" spans="1:2">
      <c r="A8" s="1">
        <v>0.6</v>
      </c>
      <c r="B8" s="3">
        <f t="shared" si="0"/>
        <v>1.31882112276166</v>
      </c>
    </row>
    <row r="9" spans="1:2">
      <c r="A9" s="1">
        <v>0.8</v>
      </c>
      <c r="B9" s="3">
        <f t="shared" si="0"/>
        <v>1.51459976115064</v>
      </c>
    </row>
    <row r="10" spans="1:2">
      <c r="A10" s="1">
        <v>1</v>
      </c>
      <c r="B10" s="3">
        <f t="shared" si="0"/>
        <v>1.70807341827357</v>
      </c>
    </row>
    <row r="11" spans="1:2">
      <c r="A11" s="1">
        <v>1.2</v>
      </c>
      <c r="B11" s="3">
        <f t="shared" si="0"/>
        <v>1.86869685777062</v>
      </c>
    </row>
    <row r="12" spans="1:2">
      <c r="A12" s="1">
        <v>1.4</v>
      </c>
      <c r="B12" s="3">
        <f t="shared" si="0"/>
        <v>1.97111117033433</v>
      </c>
    </row>
    <row r="13" spans="1:2">
      <c r="A13" s="1">
        <v>1.6</v>
      </c>
      <c r="B13" s="3">
        <f t="shared" si="0"/>
        <v>1.99914738789738</v>
      </c>
    </row>
    <row r="14" spans="1:2">
      <c r="A14" s="1">
        <v>1.8</v>
      </c>
      <c r="B14" s="3">
        <f t="shared" si="0"/>
        <v>1.94837920816707</v>
      </c>
    </row>
    <row r="15" spans="1:2">
      <c r="A15" s="1">
        <v>2</v>
      </c>
      <c r="B15" s="3">
        <f t="shared" si="0"/>
        <v>1.82682181043181</v>
      </c>
    </row>
    <row r="16" spans="1:2">
      <c r="A16" s="1">
        <v>2.2</v>
      </c>
      <c r="B16" s="3">
        <f t="shared" si="0"/>
        <v>1.65366643498921</v>
      </c>
    </row>
    <row r="17" spans="1:2">
      <c r="A17" s="1">
        <v>2.4</v>
      </c>
      <c r="B17" s="3">
        <f t="shared" si="0"/>
        <v>1.45625050828028</v>
      </c>
    </row>
    <row r="18" spans="1:2">
      <c r="A18" s="1">
        <v>2.6</v>
      </c>
      <c r="B18" s="3">
        <f t="shared" si="0"/>
        <v>1.26574166434981</v>
      </c>
    </row>
    <row r="19" spans="1:2">
      <c r="A19" s="1">
        <v>2.8</v>
      </c>
      <c r="B19" s="3">
        <f t="shared" si="0"/>
        <v>1.11221706074488</v>
      </c>
    </row>
    <row r="20" spans="1:2">
      <c r="A20" s="1">
        <v>3</v>
      </c>
      <c r="B20" s="3">
        <f t="shared" si="0"/>
        <v>1.01991485667482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workbookViewId="0">
      <selection activeCell="V11" sqref="V11"/>
    </sheetView>
  </sheetViews>
  <sheetFormatPr defaultColWidth="9" defaultRowHeight="15" outlineLevelCol="3"/>
  <cols>
    <col min="2" max="2" width="10.4380952380952" customWidth="1"/>
    <col min="3" max="3" width="12" customWidth="1"/>
    <col min="4" max="4" width="10.3333333333333" customWidth="1"/>
  </cols>
  <sheetData>
    <row r="1" spans="1:4">
      <c r="A1" s="19" t="s">
        <v>4</v>
      </c>
      <c r="B1" s="19" t="s">
        <v>5</v>
      </c>
      <c r="C1" s="19" t="s">
        <v>6</v>
      </c>
      <c r="D1" s="73" t="s">
        <v>2</v>
      </c>
    </row>
    <row r="2" ht="15.75" spans="1:4">
      <c r="A2" s="1">
        <v>1</v>
      </c>
      <c r="B2" s="1">
        <v>2</v>
      </c>
      <c r="C2" s="74">
        <v>5</v>
      </c>
      <c r="D2" s="74">
        <v>1.5</v>
      </c>
    </row>
    <row r="3" spans="1:4">
      <c r="A3" s="19" t="s">
        <v>7</v>
      </c>
      <c r="B3" s="75" t="s">
        <v>8</v>
      </c>
      <c r="C3" s="76" t="s">
        <v>9</v>
      </c>
      <c r="D3" s="77" t="s">
        <v>10</v>
      </c>
    </row>
    <row r="4" spans="1:4">
      <c r="A4" s="1">
        <v>1</v>
      </c>
      <c r="B4" s="2">
        <f>0.5*(($B$2-$A$2)*COS((2*A4+1)/(2*$C$2+2)*PI())+($B$2+$A$2))</f>
        <v>1.85355339059327</v>
      </c>
      <c r="C4" s="78">
        <v>1.01704</v>
      </c>
      <c r="D4" s="52">
        <f>2*SIN(C4)^2+COS(C4)^2</f>
        <v>1.72344402590957</v>
      </c>
    </row>
    <row r="5" spans="1:4">
      <c r="A5" s="1">
        <v>2</v>
      </c>
      <c r="B5" s="2">
        <f t="shared" ref="B5:B8" si="0">0.5*(($B$2-$A$2)*COS((2*A5+1)/(2*$C$2+2)*PI())+($B$2+$A$2))</f>
        <v>1.62940952255126</v>
      </c>
      <c r="C5" s="78">
        <v>1.14645</v>
      </c>
      <c r="D5" s="52">
        <f t="shared" ref="D5:D8" si="1">2*SIN(C5)^2+COS(C5)^2</f>
        <v>1.83048238266969</v>
      </c>
    </row>
    <row r="6" spans="1:4">
      <c r="A6" s="1">
        <v>3</v>
      </c>
      <c r="B6" s="2">
        <f t="shared" si="0"/>
        <v>1.37059047744874</v>
      </c>
      <c r="C6" s="78">
        <v>1.37095</v>
      </c>
      <c r="D6" s="52">
        <f t="shared" si="1"/>
        <v>1.96059031841402</v>
      </c>
    </row>
    <row r="7" spans="1:4">
      <c r="A7" s="1">
        <v>4</v>
      </c>
      <c r="B7" s="2">
        <f t="shared" si="0"/>
        <v>1.14644660940673</v>
      </c>
      <c r="C7" s="78">
        <v>1.62951</v>
      </c>
      <c r="D7" s="52">
        <f t="shared" si="1"/>
        <v>1.99655666404036</v>
      </c>
    </row>
    <row r="8" ht="15.75" spans="1:4">
      <c r="A8" s="1">
        <v>5</v>
      </c>
      <c r="B8" s="2">
        <f t="shared" si="0"/>
        <v>1.01703708685547</v>
      </c>
      <c r="C8" s="79">
        <v>1.85355</v>
      </c>
      <c r="D8" s="52">
        <f t="shared" si="1"/>
        <v>1.92215842522204</v>
      </c>
    </row>
    <row r="11" spans="1:1">
      <c r="A11" t="s">
        <v>11</v>
      </c>
    </row>
    <row r="12" spans="1:1">
      <c r="A12" t="s">
        <v>12</v>
      </c>
    </row>
  </sheetData>
  <sortState ref="C4:C8">
    <sortCondition ref="C4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C41" sqref="C41"/>
    </sheetView>
  </sheetViews>
  <sheetFormatPr defaultColWidth="9" defaultRowHeight="15"/>
  <cols>
    <col min="2" max="2" width="9.66666666666667" customWidth="1"/>
    <col min="3" max="4" width="14.3333333333333" customWidth="1"/>
    <col min="5" max="5" width="11.3333333333333" customWidth="1"/>
    <col min="6" max="6" width="16.8857142857143" customWidth="1"/>
    <col min="7" max="7" width="21.1047619047619" customWidth="1"/>
    <col min="8" max="8" width="21.4380952380952" customWidth="1"/>
  </cols>
  <sheetData>
    <row r="1" ht="15.75" spans="2:2">
      <c r="B1" s="32" t="s">
        <v>13</v>
      </c>
    </row>
    <row r="2" spans="1:7">
      <c r="A2" s="47" t="s">
        <v>14</v>
      </c>
      <c r="B2" s="48" t="s">
        <v>15</v>
      </c>
      <c r="C2" s="48" t="s">
        <v>16</v>
      </c>
      <c r="D2" s="48" t="s">
        <v>17</v>
      </c>
      <c r="E2" s="48" t="s">
        <v>18</v>
      </c>
      <c r="F2" s="48" t="s">
        <v>19</v>
      </c>
      <c r="G2" s="49" t="s">
        <v>20</v>
      </c>
    </row>
    <row r="3" spans="1:11">
      <c r="A3" s="50">
        <v>0</v>
      </c>
      <c r="B3" s="2">
        <v>1.01704</v>
      </c>
      <c r="C3" s="51">
        <f>2*SIN(B3)^2+COS(B3)^2</f>
        <v>1.72344402590957</v>
      </c>
      <c r="D3" s="51">
        <f>(C4-C3)/(B4-B3)</f>
        <v>0.82712585395347</v>
      </c>
      <c r="E3" s="51">
        <f>(D4-D3)/(B5-B3)</f>
        <v>-0.699557749582298</v>
      </c>
      <c r="F3" s="51">
        <f>(E4-E3)/(B6-B3)</f>
        <v>-0.346496909316588</v>
      </c>
      <c r="G3" s="52">
        <f>(F4-F3)/(B7-B3)</f>
        <v>0.305076976849675</v>
      </c>
      <c r="I3" s="70"/>
      <c r="J3" s="71"/>
      <c r="K3" s="72"/>
    </row>
    <row r="4" spans="1:10">
      <c r="A4" s="50">
        <v>1</v>
      </c>
      <c r="B4" s="2">
        <v>1.14645</v>
      </c>
      <c r="C4" s="7">
        <f t="shared" ref="C4:C7" si="0">2*SIN(B4)^2+COS(B4)^2</f>
        <v>1.83048238266969</v>
      </c>
      <c r="D4" s="7">
        <f t="shared" ref="D4:D6" si="1">(C5-C4)/(B5-B4)</f>
        <v>0.579545370798799</v>
      </c>
      <c r="E4" s="7">
        <f t="shared" ref="E4:E5" si="2">(D5-D4)/(B6-B4)</f>
        <v>-0.911776711631429</v>
      </c>
      <c r="F4" s="7">
        <f>(E5-E4)/(B7-B4)</f>
        <v>-0.0912969674120669</v>
      </c>
      <c r="G4" s="53"/>
      <c r="I4" s="70"/>
      <c r="J4" s="71"/>
    </row>
    <row r="5" spans="1:10">
      <c r="A5" s="50">
        <v>2</v>
      </c>
      <c r="B5" s="2">
        <v>1.37095</v>
      </c>
      <c r="C5" s="7">
        <f t="shared" si="0"/>
        <v>1.96059031841402</v>
      </c>
      <c r="D5" s="7">
        <f t="shared" si="1"/>
        <v>0.13910251247812</v>
      </c>
      <c r="E5" s="7">
        <f t="shared" si="2"/>
        <v>-0.976332797288502</v>
      </c>
      <c r="F5" s="7"/>
      <c r="G5" s="53"/>
      <c r="I5" s="70"/>
      <c r="J5" s="71"/>
    </row>
    <row r="6" spans="1:10">
      <c r="A6" s="50">
        <v>3</v>
      </c>
      <c r="B6" s="2">
        <v>1.62951</v>
      </c>
      <c r="C6" s="7">
        <f t="shared" si="0"/>
        <v>1.99655666404036</v>
      </c>
      <c r="D6" s="7">
        <f t="shared" si="1"/>
        <v>-0.332075695493311</v>
      </c>
      <c r="E6" s="7"/>
      <c r="F6" s="7"/>
      <c r="G6" s="53"/>
      <c r="I6" s="70"/>
      <c r="J6" s="71"/>
    </row>
    <row r="7" ht="15.75" spans="1:7">
      <c r="A7" s="54">
        <v>4</v>
      </c>
      <c r="B7" s="2">
        <v>1.85355</v>
      </c>
      <c r="C7" s="7">
        <f t="shared" si="0"/>
        <v>1.92215842522204</v>
      </c>
      <c r="D7" s="55"/>
      <c r="E7" s="55"/>
      <c r="F7" s="55"/>
      <c r="G7" s="56"/>
    </row>
    <row r="8" spans="1:9">
      <c r="A8" s="6"/>
      <c r="B8" s="10"/>
      <c r="C8" s="10"/>
      <c r="D8" s="10"/>
      <c r="E8" s="10"/>
      <c r="F8" s="10"/>
      <c r="G8" s="10"/>
      <c r="I8" s="32"/>
    </row>
    <row r="9" spans="1:7">
      <c r="A9" s="57" t="s">
        <v>21</v>
      </c>
      <c r="B9" s="10"/>
      <c r="C9" s="10"/>
      <c r="D9" s="58"/>
      <c r="E9" s="58"/>
      <c r="F9" s="58"/>
      <c r="G9" s="58"/>
    </row>
    <row r="10" spans="1:7">
      <c r="A10" s="59"/>
      <c r="B10" s="60"/>
      <c r="C10" s="61" t="s">
        <v>22</v>
      </c>
      <c r="D10" s="61" t="s">
        <v>23</v>
      </c>
      <c r="E10" s="61" t="s">
        <v>24</v>
      </c>
      <c r="F10" s="61" t="s">
        <v>25</v>
      </c>
      <c r="G10" s="61" t="s">
        <v>26</v>
      </c>
    </row>
    <row r="11" spans="1:7">
      <c r="A11" s="62" t="s">
        <v>27</v>
      </c>
      <c r="B11" s="63">
        <v>1.5</v>
      </c>
      <c r="C11" s="64">
        <v>1</v>
      </c>
      <c r="D11" s="64">
        <f>B12</f>
        <v>0.48296</v>
      </c>
      <c r="E11" s="64">
        <f>B12*B13</f>
        <v>0.170750508</v>
      </c>
      <c r="F11" s="64">
        <f>B12*B13*B14</f>
        <v>0.0220353530574</v>
      </c>
      <c r="G11" s="64">
        <f>B12*B13*B14*B15</f>
        <v>-0.00285379857446388</v>
      </c>
    </row>
    <row r="12" spans="1:4">
      <c r="A12" s="62" t="s">
        <v>28</v>
      </c>
      <c r="B12" s="3">
        <f>$B$11-B3</f>
        <v>0.48296</v>
      </c>
      <c r="C12" s="65"/>
      <c r="D12" s="11"/>
    </row>
    <row r="13" spans="1:4">
      <c r="A13" s="62" t="s">
        <v>29</v>
      </c>
      <c r="B13" s="3">
        <f t="shared" ref="B13:B15" si="3">$B$11-B4</f>
        <v>0.35355</v>
      </c>
      <c r="C13" s="66" t="s">
        <v>30</v>
      </c>
      <c r="D13" s="67">
        <f>SUMPRODUCT(C3:G3,C11:G11)</f>
        <v>1.9949570772467</v>
      </c>
    </row>
    <row r="14" spans="1:4">
      <c r="A14" s="62" t="s">
        <v>31</v>
      </c>
      <c r="B14" s="3">
        <f t="shared" si="3"/>
        <v>0.12905</v>
      </c>
      <c r="C14" s="11"/>
      <c r="D14" s="11"/>
    </row>
    <row r="15" spans="1:4">
      <c r="A15" s="62" t="s">
        <v>32</v>
      </c>
      <c r="B15" s="3">
        <f t="shared" si="3"/>
        <v>-0.12951</v>
      </c>
      <c r="C15" s="11"/>
      <c r="D15" s="11"/>
    </row>
    <row r="17" spans="1:2">
      <c r="A17" s="68"/>
      <c r="B17" s="32"/>
    </row>
    <row r="18" ht="15.75" spans="1:1">
      <c r="A18" s="69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5"/>
  <sheetViews>
    <sheetView tabSelected="1" zoomScale="80" zoomScaleNormal="80" workbookViewId="0">
      <selection activeCell="F18" sqref="F18"/>
    </sheetView>
  </sheetViews>
  <sheetFormatPr defaultColWidth="9" defaultRowHeight="15"/>
  <cols>
    <col min="2" max="2" width="12" customWidth="1"/>
    <col min="3" max="3" width="6.1047619047619" customWidth="1"/>
    <col min="4" max="4" width="2.88571428571429" customWidth="1"/>
    <col min="5" max="5" width="8" customWidth="1"/>
    <col min="6" max="6" width="10.8857142857143" customWidth="1"/>
    <col min="7" max="7" width="10.4380952380952" customWidth="1"/>
    <col min="8" max="8" width="11.8857142857143" customWidth="1"/>
    <col min="9" max="9" width="8.55238095238095" customWidth="1"/>
    <col min="10" max="10" width="10" customWidth="1"/>
    <col min="11" max="12" width="8.66666666666667" customWidth="1"/>
    <col min="13" max="13" width="11.4380952380952" customWidth="1"/>
    <col min="14" max="14" width="9.33333333333333" customWidth="1"/>
  </cols>
  <sheetData>
    <row r="1" ht="18.75" spans="1:14">
      <c r="A1" s="17"/>
      <c r="B1" s="17"/>
      <c r="C1" s="18" t="s">
        <v>2</v>
      </c>
      <c r="D1" s="19" t="s">
        <v>33</v>
      </c>
      <c r="E1" s="20" t="s">
        <v>15</v>
      </c>
      <c r="F1" s="21" t="s">
        <v>34</v>
      </c>
      <c r="G1" s="22" t="s">
        <v>35</v>
      </c>
      <c r="H1" s="22" t="s">
        <v>36</v>
      </c>
      <c r="I1" s="22" t="s">
        <v>37</v>
      </c>
      <c r="J1" s="22" t="s">
        <v>38</v>
      </c>
      <c r="K1" s="34" t="s">
        <v>39</v>
      </c>
      <c r="L1" s="35" t="s">
        <v>10</v>
      </c>
      <c r="M1" s="36" t="s">
        <v>40</v>
      </c>
      <c r="N1" s="37" t="s">
        <v>41</v>
      </c>
    </row>
    <row r="2" spans="1:14">
      <c r="A2" s="2">
        <v>1.01704</v>
      </c>
      <c r="B2" s="3">
        <v>1.72344402590957</v>
      </c>
      <c r="C2" s="23">
        <v>1.5</v>
      </c>
      <c r="D2" s="24">
        <v>0</v>
      </c>
      <c r="E2" s="2">
        <v>1.01704</v>
      </c>
      <c r="F2" s="25">
        <f>$C$2-$E2</f>
        <v>0.48296</v>
      </c>
      <c r="G2" s="7">
        <f>E2-$E$3</f>
        <v>-0.12941</v>
      </c>
      <c r="H2" s="7">
        <f>E2-$E$4</f>
        <v>-0.35391</v>
      </c>
      <c r="I2" s="7">
        <f>E2-$E$5</f>
        <v>-0.61247</v>
      </c>
      <c r="J2" s="7">
        <f>E2-$E$6</f>
        <v>-0.83651</v>
      </c>
      <c r="K2" s="7">
        <f>PRODUCT(F2:J2)</f>
        <v>0.0113325538707278</v>
      </c>
      <c r="L2" s="3">
        <v>1.72344402590957</v>
      </c>
      <c r="M2" s="38">
        <f>L2/K2</f>
        <v>152.079049927241</v>
      </c>
      <c r="N2" s="39"/>
    </row>
    <row r="3" spans="1:14">
      <c r="A3" s="2">
        <v>1.14645</v>
      </c>
      <c r="B3" s="3">
        <v>1.83048238266969</v>
      </c>
      <c r="D3" s="26">
        <v>1</v>
      </c>
      <c r="E3" s="2">
        <v>1.14645</v>
      </c>
      <c r="F3" s="27">
        <f>E3-$E$2</f>
        <v>0.12941</v>
      </c>
      <c r="G3" s="25">
        <f>$C$2-$E3</f>
        <v>0.35355</v>
      </c>
      <c r="H3" s="7">
        <f>E3-$E$4</f>
        <v>-0.2245</v>
      </c>
      <c r="I3" s="7">
        <f t="shared" ref="I3:I6" si="0">E3-$E$5</f>
        <v>-0.48306</v>
      </c>
      <c r="J3" s="7">
        <f t="shared" ref="J3:J5" si="1">E3-$E$6</f>
        <v>-0.7071</v>
      </c>
      <c r="K3" s="7">
        <f t="shared" ref="K3:K6" si="2">PRODUCT(F3:J3)</f>
        <v>-0.00350846330330815</v>
      </c>
      <c r="L3" s="3">
        <v>1.83048238266969</v>
      </c>
      <c r="M3" s="38">
        <f t="shared" ref="M3:M6" si="3">L3/K3</f>
        <v>-521.733369975314</v>
      </c>
      <c r="N3" s="40"/>
    </row>
    <row r="4" spans="1:14">
      <c r="A4" s="2">
        <v>1.37095</v>
      </c>
      <c r="B4" s="3">
        <v>1.96059031841402</v>
      </c>
      <c r="D4" s="24">
        <v>2</v>
      </c>
      <c r="E4" s="2">
        <v>1.37095</v>
      </c>
      <c r="F4" s="27">
        <f t="shared" ref="F4:F6" si="4">E4-$E$2</f>
        <v>0.35391</v>
      </c>
      <c r="G4" s="7">
        <f>E4-$E$3</f>
        <v>0.2245</v>
      </c>
      <c r="H4" s="25">
        <f>$C$2-$E4</f>
        <v>0.12905</v>
      </c>
      <c r="I4" s="7">
        <f t="shared" si="0"/>
        <v>-0.25856</v>
      </c>
      <c r="J4" s="7">
        <f t="shared" si="1"/>
        <v>-0.4826</v>
      </c>
      <c r="K4" s="7">
        <f t="shared" si="2"/>
        <v>0.00127942798261356</v>
      </c>
      <c r="L4" s="3">
        <v>1.96059031841402</v>
      </c>
      <c r="M4" s="38">
        <f t="shared" si="3"/>
        <v>1532.39599653668</v>
      </c>
      <c r="N4" s="40"/>
    </row>
    <row r="5" spans="1:14">
      <c r="A5" s="2">
        <v>1.62951</v>
      </c>
      <c r="B5" s="3">
        <v>1.99655666404036</v>
      </c>
      <c r="D5" s="26">
        <v>3</v>
      </c>
      <c r="E5" s="2">
        <v>1.62951</v>
      </c>
      <c r="F5" s="27">
        <f t="shared" si="4"/>
        <v>0.61247</v>
      </c>
      <c r="G5" s="7">
        <f t="shared" ref="G5:G6" si="5">E5-$E$3</f>
        <v>0.48306</v>
      </c>
      <c r="H5" s="7">
        <f>E5-$E$4</f>
        <v>0.25856</v>
      </c>
      <c r="I5" s="25">
        <f>$C$2-$E5</f>
        <v>-0.12951</v>
      </c>
      <c r="J5" s="7">
        <f t="shared" si="1"/>
        <v>-0.22404</v>
      </c>
      <c r="K5" s="7">
        <f t="shared" si="2"/>
        <v>0.00221960709536039</v>
      </c>
      <c r="L5" s="3">
        <v>1.99655666404036</v>
      </c>
      <c r="M5" s="38">
        <f t="shared" si="3"/>
        <v>899.509047440754</v>
      </c>
      <c r="N5" s="40"/>
    </row>
    <row r="6" ht="15.75" spans="1:14">
      <c r="A6" s="2">
        <v>1.85355</v>
      </c>
      <c r="B6" s="4">
        <v>1.92215842522204</v>
      </c>
      <c r="D6" s="24">
        <v>4</v>
      </c>
      <c r="E6" s="2">
        <v>1.85355</v>
      </c>
      <c r="F6" s="27">
        <f t="shared" si="4"/>
        <v>0.83651</v>
      </c>
      <c r="G6" s="7">
        <f t="shared" si="5"/>
        <v>0.7071</v>
      </c>
      <c r="H6" s="7">
        <f>E6-$E$4</f>
        <v>0.4826</v>
      </c>
      <c r="I6" s="7">
        <f t="shared" si="0"/>
        <v>0.22404</v>
      </c>
      <c r="J6" s="25">
        <f>$C$2-$E6</f>
        <v>-0.35355</v>
      </c>
      <c r="K6" s="7">
        <f t="shared" si="2"/>
        <v>-0.0226107879700287</v>
      </c>
      <c r="L6" s="4">
        <v>1.92215842522204</v>
      </c>
      <c r="M6" s="38">
        <f t="shared" si="3"/>
        <v>-85.0106784323447</v>
      </c>
      <c r="N6" s="41"/>
    </row>
    <row r="7" ht="15.75" spans="1:14">
      <c r="A7" s="28">
        <v>1.5</v>
      </c>
      <c r="B7" s="4">
        <f>2*SIN(A7)^2+COS(A7)^2</f>
        <v>1.99499624830022</v>
      </c>
      <c r="F7" s="29"/>
      <c r="G7" s="30" t="s">
        <v>42</v>
      </c>
      <c r="H7" s="31">
        <f>F2*G3*H4*I5*J6</f>
        <v>0.0010089604860017</v>
      </c>
      <c r="I7" s="42"/>
      <c r="J7" s="42"/>
      <c r="K7" s="42"/>
      <c r="L7" s="43"/>
      <c r="M7" s="44">
        <f>SUM(M2:M6)</f>
        <v>1977.24004549701</v>
      </c>
      <c r="N7" s="45">
        <f>H7*M7</f>
        <v>1.9949570772467</v>
      </c>
    </row>
    <row r="8" ht="15.75" spans="2:14">
      <c r="B8" t="s">
        <v>43</v>
      </c>
      <c r="M8" s="46" t="s">
        <v>44</v>
      </c>
      <c r="N8" t="s">
        <v>45</v>
      </c>
    </row>
    <row r="9" spans="2:14">
      <c r="B9" t="s">
        <v>46</v>
      </c>
      <c r="N9" t="s">
        <v>46</v>
      </c>
    </row>
    <row r="11" spans="1:1">
      <c r="A11" s="32" t="s">
        <v>47</v>
      </c>
    </row>
    <row r="12" ht="15.75" spans="2:2">
      <c r="B12" s="33">
        <f>ABS(B7-N7)</f>
        <v>3.91710535267986e-5</v>
      </c>
    </row>
    <row r="15" spans="1:1">
      <c r="A15" t="s">
        <v>48</v>
      </c>
    </row>
  </sheetData>
  <mergeCells count="1">
    <mergeCell ref="N2:N6"/>
  </mergeCells>
  <pageMargins left="0.7" right="0.7" top="0.75" bottom="0.75" header="0.3" footer="0.3"/>
  <pageSetup paperSize="9" orientation="portrait"/>
  <headerFooter/>
  <ignoredErrors>
    <ignoredError sqref="H4 G3" formula="1"/>
  </ignoredErrors>
  <drawing r:id="rId1"/>
  <legacyDrawing r:id="rId2"/>
  <oleObjects>
    <mc:AlternateContent xmlns:mc="http://schemas.openxmlformats.org/markup-compatibility/2006">
      <mc:Choice Requires="x14">
        <oleObject shapeId="8193" progId="Equation.3" r:id="rId3">
          <objectPr defaultSize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160020</xdr:colOff>
                <xdr:row>0</xdr:row>
                <xdr:rowOff>213360</xdr:rowOff>
              </to>
            </anchor>
          </objectPr>
        </oleObject>
      </mc:Choice>
      <mc:Fallback>
        <oleObject shapeId="8193" progId="Equation.3" r:id="rId3"/>
      </mc:Fallback>
    </mc:AlternateContent>
    <mc:AlternateContent xmlns:mc="http://schemas.openxmlformats.org/markup-compatibility/2006">
      <mc:Choice Requires="x14">
        <oleObject shapeId="8194" progId="Equation.3" r:id="rId5">
          <objectPr defaultSize="0" r:id="rId6">
            <anchor moveWithCells="1" sizeWithCells="1">
              <from>
                <xdr:col>1</xdr:col>
                <xdr:colOff>114300</xdr:colOff>
                <xdr:row>0</xdr:row>
                <xdr:rowOff>0</xdr:rowOff>
              </from>
              <to>
                <xdr:col>1</xdr:col>
                <xdr:colOff>236220</xdr:colOff>
                <xdr:row>1</xdr:row>
                <xdr:rowOff>38100</xdr:rowOff>
              </to>
            </anchor>
          </objectPr>
        </oleObject>
      </mc:Choice>
      <mc:Fallback>
        <oleObject shapeId="8194" progId="Equation.3" r:id="rId5"/>
      </mc:Fallback>
    </mc:AlternateContent>
    <mc:AlternateContent xmlns:mc="http://schemas.openxmlformats.org/markup-compatibility/2006">
      <mc:Choice Requires="x14">
        <oleObject shapeId="8195" progId="Equation.3" r:id="rId7">
          <objectPr defaultSize="0" r:id="rId6">
            <anchor moveWithCells="1" sizeWithCells="1">
              <from>
                <xdr:col>11</xdr:col>
                <xdr:colOff>114300</xdr:colOff>
                <xdr:row>0</xdr:row>
                <xdr:rowOff>0</xdr:rowOff>
              </from>
              <to>
                <xdr:col>11</xdr:col>
                <xdr:colOff>236220</xdr:colOff>
                <xdr:row>1</xdr:row>
                <xdr:rowOff>38100</xdr:rowOff>
              </to>
            </anchor>
          </objectPr>
        </oleObject>
      </mc:Choice>
      <mc:Fallback>
        <oleObject shapeId="8195" progId="Equation.3" r:id="rId7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0"/>
  <sheetViews>
    <sheetView zoomScale="90" zoomScaleNormal="90" workbookViewId="0">
      <selection activeCell="I18" sqref="I18"/>
    </sheetView>
  </sheetViews>
  <sheetFormatPr defaultColWidth="9" defaultRowHeight="15"/>
  <cols>
    <col min="4" max="4" width="11.1047619047619" customWidth="1"/>
    <col min="5" max="5" width="12.3333333333333" customWidth="1"/>
    <col min="6" max="6" width="12.4380952380952" customWidth="1"/>
    <col min="7" max="7" width="13.3333333333333" customWidth="1"/>
    <col min="8" max="8" width="14.1047619047619" customWidth="1"/>
    <col min="9" max="9" width="14.8857142857143" customWidth="1"/>
  </cols>
  <sheetData>
    <row r="1" spans="1:1">
      <c r="A1" s="6" t="s">
        <v>49</v>
      </c>
    </row>
    <row r="2" spans="2:9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s">
        <v>20</v>
      </c>
      <c r="I2" s="16" t="s">
        <v>50</v>
      </c>
    </row>
    <row r="3" spans="2:9">
      <c r="B3" s="1">
        <v>0</v>
      </c>
      <c r="C3" s="2">
        <v>1.01704</v>
      </c>
      <c r="D3" s="7">
        <f>2*SIN(C3)^2+COS(C3)^2</f>
        <v>1.72344402590957</v>
      </c>
      <c r="E3" s="8">
        <f>(D4-D3)/(C4-C3)</f>
        <v>0.82712585395347</v>
      </c>
      <c r="F3" s="8">
        <f>(E4-E3)/(C5-C3)</f>
        <v>-0.699557749582298</v>
      </c>
      <c r="G3" s="8">
        <f>(F4-F3)/(C6-C3)</f>
        <v>-0.346496909316588</v>
      </c>
      <c r="H3" s="8">
        <f>(G4-G3)/(C7-C3)</f>
        <v>0.305076976849675</v>
      </c>
      <c r="I3" s="15">
        <f>(H4-H3)/(C8-C3)</f>
        <v>0.0388231789747337</v>
      </c>
    </row>
    <row r="4" spans="2:8">
      <c r="B4" s="1">
        <v>1</v>
      </c>
      <c r="C4" s="2">
        <v>1.14645</v>
      </c>
      <c r="D4" s="7">
        <f t="shared" ref="D4:D8" si="0">2*SIN(C4)^2+COS(C4)^2</f>
        <v>1.83048238266969</v>
      </c>
      <c r="E4" s="8">
        <f t="shared" ref="E4:E7" si="1">(D5-D4)/(C5-C4)</f>
        <v>0.579545370798799</v>
      </c>
      <c r="F4" s="8">
        <f t="shared" ref="F4:F6" si="2">(E5-E4)/(C6-C4)</f>
        <v>-0.911776711631429</v>
      </c>
      <c r="G4" s="8">
        <f t="shared" ref="G4:G5" si="3">(F5-F4)/(C7-C4)</f>
        <v>-0.0912969674120669</v>
      </c>
      <c r="H4" s="8">
        <f>(G5-G4)/(C8-C4)</f>
        <v>0.323827019367312</v>
      </c>
    </row>
    <row r="5" spans="2:8">
      <c r="B5" s="1">
        <v>2</v>
      </c>
      <c r="C5" s="2">
        <v>1.37095</v>
      </c>
      <c r="D5" s="7">
        <f t="shared" si="0"/>
        <v>1.96059031841402</v>
      </c>
      <c r="E5" s="8">
        <f t="shared" si="1"/>
        <v>0.13910251247812</v>
      </c>
      <c r="F5" s="8">
        <f t="shared" si="2"/>
        <v>-0.976332797288502</v>
      </c>
      <c r="G5" s="8">
        <f t="shared" si="3"/>
        <v>0.0231920752852464</v>
      </c>
      <c r="H5" s="9"/>
    </row>
    <row r="6" spans="2:8">
      <c r="B6" s="1">
        <v>3</v>
      </c>
      <c r="C6" s="2">
        <v>1.62951</v>
      </c>
      <c r="D6" s="7">
        <f t="shared" si="0"/>
        <v>1.99655666404036</v>
      </c>
      <c r="E6" s="8">
        <f t="shared" si="1"/>
        <v>-0.332075695493311</v>
      </c>
      <c r="F6" s="8">
        <f t="shared" si="2"/>
        <v>-0.97333985997294</v>
      </c>
      <c r="G6" s="9"/>
      <c r="H6" s="9"/>
    </row>
    <row r="7" spans="2:8">
      <c r="B7" s="1">
        <v>4</v>
      </c>
      <c r="C7" s="2">
        <v>1.85355</v>
      </c>
      <c r="D7" s="7">
        <f t="shared" si="0"/>
        <v>1.92215842522204</v>
      </c>
      <c r="E7" s="8">
        <f t="shared" si="1"/>
        <v>-0.206018450228215</v>
      </c>
      <c r="F7" s="9"/>
      <c r="G7" s="9"/>
      <c r="H7" s="9"/>
    </row>
    <row r="8" spans="2:4">
      <c r="B8" s="1">
        <v>5</v>
      </c>
      <c r="C8" s="5">
        <v>1.5</v>
      </c>
      <c r="D8" s="7">
        <f t="shared" si="0"/>
        <v>1.99499624830022</v>
      </c>
    </row>
    <row r="10" spans="1:4">
      <c r="A10" s="6"/>
      <c r="B10" s="6"/>
      <c r="C10" s="6"/>
      <c r="D10" s="6"/>
    </row>
    <row r="11" spans="1:4">
      <c r="A11" s="6" t="s">
        <v>51</v>
      </c>
      <c r="B11" s="6"/>
      <c r="C11" s="6"/>
      <c r="D11" s="6"/>
    </row>
    <row r="12" spans="1:5">
      <c r="A12" s="6"/>
      <c r="B12" s="6"/>
      <c r="C12" s="10"/>
      <c r="D12" s="6"/>
      <c r="E12" s="11"/>
    </row>
    <row r="13" spans="1:5">
      <c r="A13" s="6"/>
      <c r="B13" s="6"/>
      <c r="C13" s="10"/>
      <c r="D13" s="6"/>
      <c r="E13" s="11"/>
    </row>
    <row r="14" spans="1:5">
      <c r="A14" s="6"/>
      <c r="B14" s="6"/>
      <c r="C14" s="10"/>
      <c r="D14" s="6"/>
      <c r="E14" s="11"/>
    </row>
    <row r="15" spans="1:5">
      <c r="A15" s="12" t="s">
        <v>52</v>
      </c>
      <c r="B15" s="13">
        <f>2*((2-1)/4)^5</f>
        <v>0.001953125</v>
      </c>
      <c r="C15" s="10"/>
      <c r="D15" s="6"/>
      <c r="E15" s="11"/>
    </row>
    <row r="16" spans="1:5">
      <c r="A16" s="6"/>
      <c r="B16" s="6"/>
      <c r="C16" s="10"/>
      <c r="D16" s="6"/>
      <c r="E16" s="11"/>
    </row>
    <row r="17" spans="1:5">
      <c r="A17" s="6" t="s">
        <v>53</v>
      </c>
      <c r="B17" s="6"/>
      <c r="C17" s="14" t="s">
        <v>54</v>
      </c>
      <c r="D17" s="13">
        <f>ABS(I3*B15)</f>
        <v>7.58265214350268e-5</v>
      </c>
      <c r="E17" s="11"/>
    </row>
    <row r="18" spans="5:5">
      <c r="E18" s="11"/>
    </row>
    <row r="19" spans="1:12">
      <c r="A19" t="s">
        <v>55</v>
      </c>
      <c r="D19" s="15">
        <v>3.91710535267986e-5</v>
      </c>
      <c r="L19" t="s">
        <v>56</v>
      </c>
    </row>
    <row r="20" spans="12:16">
      <c r="L20" t="s">
        <v>57</v>
      </c>
      <c r="P20" t="s">
        <v>58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8"/>
  <sheetViews>
    <sheetView topLeftCell="B1" workbookViewId="0">
      <selection activeCell="M36" sqref="M36"/>
    </sheetView>
  </sheetViews>
  <sheetFormatPr defaultColWidth="9" defaultRowHeight="15" outlineLevelRow="7" outlineLevelCol="2"/>
  <sheetData>
    <row r="1" spans="2:2">
      <c r="B1" t="s">
        <v>59</v>
      </c>
    </row>
    <row r="2" spans="2:3">
      <c r="B2" s="1" t="s">
        <v>15</v>
      </c>
      <c r="C2" s="1" t="s">
        <v>16</v>
      </c>
    </row>
    <row r="3" spans="2:3">
      <c r="B3" s="2">
        <v>1.01704</v>
      </c>
      <c r="C3" s="3">
        <v>1.72344402590957</v>
      </c>
    </row>
    <row r="4" spans="2:3">
      <c r="B4" s="2">
        <v>1.14645</v>
      </c>
      <c r="C4" s="3">
        <v>1.83048238266969</v>
      </c>
    </row>
    <row r="5" spans="2:3">
      <c r="B5" s="2">
        <v>1.37095</v>
      </c>
      <c r="C5" s="3">
        <v>1.96059031841402</v>
      </c>
    </row>
    <row r="6" spans="2:3">
      <c r="B6" s="2">
        <v>1.62951</v>
      </c>
      <c r="C6" s="3">
        <v>1.99655666404036</v>
      </c>
    </row>
    <row r="7" spans="2:3">
      <c r="B7" s="2">
        <v>1.85355</v>
      </c>
      <c r="C7" s="4">
        <v>1.92215842522204</v>
      </c>
    </row>
    <row r="8" spans="2:3">
      <c r="B8" s="5"/>
      <c r="C8" s="3"/>
    </row>
  </sheetData>
  <pageMargins left="0.7" right="0.7" top="0.75" bottom="0.75" header="0.3" footer="0.3"/>
  <headerFooter/>
  <drawing r:id="rId1"/>
  <legacyDrawing r:id="rId2"/>
  <oleObjects>
    <mc:AlternateContent xmlns:mc="http://schemas.openxmlformats.org/markup-compatibility/2006">
      <mc:Choice Requires="x14">
        <oleObject shapeId="11265" progId="Equation.3" r:id="rId3">
          <objectPr defaultSize="0" r:id="rId4">
            <anchor moveWithCells="1" sizeWithCells="1">
              <from>
                <xdr:col>2</xdr:col>
                <xdr:colOff>114300</xdr:colOff>
                <xdr:row>1</xdr:row>
                <xdr:rowOff>0</xdr:rowOff>
              </from>
              <to>
                <xdr:col>2</xdr:col>
                <xdr:colOff>236220</xdr:colOff>
                <xdr:row>2</xdr:row>
                <xdr:rowOff>38100</xdr:rowOff>
              </to>
            </anchor>
          </objectPr>
        </oleObject>
      </mc:Choice>
      <mc:Fallback>
        <oleObject shapeId="11265" progId="Equation.3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графік</vt:lpstr>
      <vt:lpstr>вузли</vt:lpstr>
      <vt:lpstr>Ньютона</vt:lpstr>
      <vt:lpstr>Лагранжа</vt:lpstr>
      <vt:lpstr>похибка</vt:lpstr>
      <vt:lpstr>ексель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velena</dc:creator>
  <cp:lastModifiedBy>Сергей Сиров</cp:lastModifiedBy>
  <dcterms:created xsi:type="dcterms:W3CDTF">2020-04-06T18:17:00Z</dcterms:created>
  <dcterms:modified xsi:type="dcterms:W3CDTF">2023-05-21T09:29:18Z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AFE9453581464CB3BCE990A5B7F8D6B8</vt:lpwstr>
  </property>
  <property fmtid="{D5CDD505-2E9C-101B-9397-08002B2CF9AE}" pid="3" name="KSOProductBuildVer">
    <vt:lpwstr>1033-11.2.0.11537</vt:lpwstr>
  </property>
</Properties>
</file>