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35" firstSheet="3" activeTab="4"/>
  </bookViews>
  <sheets>
    <sheet name="Диференціювання" sheetId="9" r:id="rId1"/>
    <sheet name="Геометрично" sheetId="10" r:id="rId2"/>
    <sheet name="Прямокутників" sheetId="11" r:id="rId3"/>
    <sheet name="Трапецій" sheetId="12" r:id="rId4"/>
    <sheet name="Сімпсона" sheetId="13" r:id="rId5"/>
    <sheet name="Порівняння" sheetId="14" r:id="rId6"/>
  </sheets>
  <calcPr calcId="144525" concurrentCalc="0"/>
</workbook>
</file>

<file path=xl/sharedStrings.xml><?xml version="1.0" encoding="utf-8"?>
<sst xmlns="http://schemas.openxmlformats.org/spreadsheetml/2006/main" count="82" uniqueCount="47">
  <si>
    <t>xi</t>
  </si>
  <si>
    <t>y</t>
  </si>
  <si>
    <t>y`</t>
  </si>
  <si>
    <t>y``</t>
  </si>
  <si>
    <t>max|y``|</t>
  </si>
  <si>
    <t>a</t>
  </si>
  <si>
    <t>b</t>
  </si>
  <si>
    <t>n</t>
  </si>
  <si>
    <t>h=(b-a)/n</t>
  </si>
  <si>
    <t>i</t>
  </si>
  <si>
    <t>yi</t>
  </si>
  <si>
    <t>n2</t>
  </si>
  <si>
    <t>h2</t>
  </si>
  <si>
    <t>n1</t>
  </si>
  <si>
    <t>h1</t>
  </si>
  <si>
    <t>l2n=</t>
  </si>
  <si>
    <t>ln=</t>
  </si>
  <si>
    <t>Сума</t>
  </si>
  <si>
    <t>∆2n=</t>
  </si>
  <si>
    <t>≈0,007</t>
  </si>
  <si>
    <t>&lt;0,05</t>
  </si>
  <si>
    <t>Відповідь:</t>
  </si>
  <si>
    <r>
      <rPr>
        <sz val="11"/>
        <color theme="1"/>
        <rFont val="Calibri"/>
        <charset val="204"/>
        <scheme val="minor"/>
      </rPr>
      <t>І</t>
    </r>
    <r>
      <rPr>
        <sz val="11"/>
        <color theme="1"/>
        <rFont val="Calibri"/>
        <charset val="204"/>
      </rPr>
      <t>≈-15,5</t>
    </r>
  </si>
  <si>
    <t>h</t>
  </si>
  <si>
    <t>ε</t>
  </si>
  <si>
    <t>I*=</t>
  </si>
  <si>
    <t>M2=</t>
  </si>
  <si>
    <t>R&lt;=</t>
  </si>
  <si>
    <t>≈0,02</t>
  </si>
  <si>
    <t>n&gt;</t>
  </si>
  <si>
    <r>
      <rPr>
        <sz val="11"/>
        <color theme="1"/>
        <rFont val="Calibri"/>
        <charset val="204"/>
        <scheme val="minor"/>
      </rPr>
      <t xml:space="preserve">Для досягнення необхідної точності </t>
    </r>
    <r>
      <rPr>
        <sz val="11"/>
        <color theme="1"/>
        <rFont val="Calibri"/>
        <charset val="204"/>
      </rPr>
      <t>ε=0,0001 слід обрати 158 інтервалів</t>
    </r>
  </si>
  <si>
    <t>I=-15,5</t>
  </si>
  <si>
    <t>непарні</t>
  </si>
  <si>
    <t>парні</t>
  </si>
  <si>
    <t>≈0,0000000000000002</t>
  </si>
  <si>
    <t>&lt;0,0000000000000005</t>
  </si>
  <si>
    <t>1-го</t>
  </si>
  <si>
    <t>2-го</t>
  </si>
  <si>
    <t>3-го</t>
  </si>
  <si>
    <t>4-го</t>
  </si>
  <si>
    <t>Сер.Арифм.</t>
  </si>
  <si>
    <t>Метод</t>
  </si>
  <si>
    <t>Інтеграл чисельно</t>
  </si>
  <si>
    <t>Оцінка похибки</t>
  </si>
  <si>
    <t>Сімпсона</t>
  </si>
  <si>
    <t>прямокутників</t>
  </si>
  <si>
    <t>трапецій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</si>
</sst>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0.000000000000000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204"/>
      <scheme val="minor"/>
    </font>
    <font>
      <sz val="11"/>
      <color theme="1"/>
      <name val="Calibri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3" borderId="10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178" fontId="0" fillId="0" borderId="1" xfId="0" applyNumberFormat="1" applyBorder="1"/>
    <xf numFmtId="0" fontId="1" fillId="0" borderId="1" xfId="0" applyFont="1" applyBorder="1"/>
    <xf numFmtId="178" fontId="0" fillId="0" borderId="0" xfId="0" applyNumberFormat="1"/>
    <xf numFmtId="0" fontId="0" fillId="0" borderId="2" xfId="0" applyFill="1" applyBorder="1"/>
    <xf numFmtId="0" fontId="1" fillId="0" borderId="0" xfId="0" applyFont="1"/>
    <xf numFmtId="0" fontId="0" fillId="3" borderId="0" xfId="0" applyFill="1"/>
    <xf numFmtId="0" fontId="0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Геометрично!$C$4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Геометрично!$B$5:$B$17</c:f>
              <c:numCache>
                <c:formatCode>General</c:formatCode>
                <c:ptCount val="13"/>
                <c:pt idx="0">
                  <c:v>1.92</c:v>
                </c:pt>
                <c:pt idx="1">
                  <c:v>2.02</c:v>
                </c:pt>
                <c:pt idx="2">
                  <c:v>2.12</c:v>
                </c:pt>
                <c:pt idx="3">
                  <c:v>2.22</c:v>
                </c:pt>
                <c:pt idx="4">
                  <c:v>2.32</c:v>
                </c:pt>
                <c:pt idx="5">
                  <c:v>2.42</c:v>
                </c:pt>
                <c:pt idx="6">
                  <c:v>2.52</c:v>
                </c:pt>
                <c:pt idx="7">
                  <c:v>2.62</c:v>
                </c:pt>
                <c:pt idx="8">
                  <c:v>2.72</c:v>
                </c:pt>
                <c:pt idx="9">
                  <c:v>2.82</c:v>
                </c:pt>
                <c:pt idx="10">
                  <c:v>2.92</c:v>
                </c:pt>
                <c:pt idx="11">
                  <c:v>3.02</c:v>
                </c:pt>
                <c:pt idx="12">
                  <c:v>3.12</c:v>
                </c:pt>
              </c:numCache>
            </c:numRef>
          </c:xVal>
          <c:yVal>
            <c:numRef>
              <c:f>Геометрично!$C$5:$C$17</c:f>
              <c:numCache>
                <c:formatCode>General</c:formatCode>
                <c:ptCount val="13"/>
                <c:pt idx="0">
                  <c:v>-4.94926933333333</c:v>
                </c:pt>
                <c:pt idx="1">
                  <c:v>-5.86195933333333</c:v>
                </c:pt>
                <c:pt idx="2">
                  <c:v>-6.88017095495496</c:v>
                </c:pt>
                <c:pt idx="3">
                  <c:v>-8.00989068468469</c:v>
                </c:pt>
                <c:pt idx="4">
                  <c:v>-9.25710500900901</c:v>
                </c:pt>
                <c:pt idx="5">
                  <c:v>-10.6278004144144</c:v>
                </c:pt>
                <c:pt idx="6">
                  <c:v>-12.1279633873874</c:v>
                </c:pt>
                <c:pt idx="7">
                  <c:v>-13.7635804144144</c:v>
                </c:pt>
                <c:pt idx="8">
                  <c:v>-15.540637981982</c:v>
                </c:pt>
                <c:pt idx="9">
                  <c:v>-17.4651225765766</c:v>
                </c:pt>
                <c:pt idx="10">
                  <c:v>-19.5430206846847</c:v>
                </c:pt>
                <c:pt idx="11">
                  <c:v>-21.7803187927928</c:v>
                </c:pt>
                <c:pt idx="12">
                  <c:v>-24.1830033873874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312287"/>
        <c:axId val="2016314367"/>
      </c:scatterChart>
      <c:valAx>
        <c:axId val="201631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16314367"/>
        <c:crosses val="autoZero"/>
        <c:crossBetween val="midCat"/>
      </c:valAx>
      <c:valAx>
        <c:axId val="201631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1631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266700</xdr:colOff>
      <xdr:row>2</xdr:row>
      <xdr:rowOff>95250</xdr:rowOff>
    </xdr:from>
    <xdr:to>
      <xdr:col>10</xdr:col>
      <xdr:colOff>571500</xdr:colOff>
      <xdr:row>17</xdr:row>
      <xdr:rowOff>95250</xdr:rowOff>
    </xdr:to>
    <xdr:graphicFrame>
      <xdr:nvGraphicFramePr>
        <xdr:cNvPr id="2" name="Діаграма 1"/>
        <xdr:cNvGraphicFramePr/>
      </xdr:nvGraphicFramePr>
      <xdr:xfrm>
        <a:off x="2066925" y="476250"/>
        <a:ext cx="4505325" cy="2857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472440</xdr:colOff>
      <xdr:row>3</xdr:row>
      <xdr:rowOff>167640</xdr:rowOff>
    </xdr:from>
    <xdr:to>
      <xdr:col>10</xdr:col>
      <xdr:colOff>129540</xdr:colOff>
      <xdr:row>5</xdr:row>
      <xdr:rowOff>91440</xdr:rowOff>
    </xdr:to>
    <xdr:sp>
      <xdr:nvSpPr>
        <xdr:cNvPr id="3" name="TextBox 1"/>
        <xdr:cNvSpPr txBox="1"/>
      </xdr:nvSpPr>
      <xdr:spPr>
        <a:xfrm>
          <a:off x="5873115" y="739140"/>
          <a:ext cx="257175" cy="3048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</a:t>
          </a:r>
          <a:endParaRPr lang="uk-UA" sz="1100"/>
        </a:p>
      </xdr:txBody>
    </xdr:sp>
    <xdr:clientData/>
  </xdr:twoCellAnchor>
  <xdr:twoCellAnchor>
    <xdr:from>
      <xdr:col>9</xdr:col>
      <xdr:colOff>533400</xdr:colOff>
      <xdr:row>5</xdr:row>
      <xdr:rowOff>7620</xdr:rowOff>
    </xdr:from>
    <xdr:to>
      <xdr:col>9</xdr:col>
      <xdr:colOff>548640</xdr:colOff>
      <xdr:row>14</xdr:row>
      <xdr:rowOff>91440</xdr:rowOff>
    </xdr:to>
    <xdr:cxnSp>
      <xdr:nvCxnSpPr>
        <xdr:cNvPr id="5" name="Пряма сполучна лінія 4"/>
        <xdr:cNvCxnSpPr/>
      </xdr:nvCxnSpPr>
      <xdr:spPr>
        <a:xfrm flipH="1">
          <a:off x="5934075" y="960120"/>
          <a:ext cx="15240" cy="1798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365760</xdr:colOff>
      <xdr:row>5</xdr:row>
      <xdr:rowOff>30480</xdr:rowOff>
    </xdr:from>
    <xdr:to>
      <xdr:col>7</xdr:col>
      <xdr:colOff>373380</xdr:colOff>
      <xdr:row>6</xdr:row>
      <xdr:rowOff>175260</xdr:rowOff>
    </xdr:to>
    <xdr:cxnSp>
      <xdr:nvCxnSpPr>
        <xdr:cNvPr id="7" name="Пряма сполучна лінія 6"/>
        <xdr:cNvCxnSpPr/>
      </xdr:nvCxnSpPr>
      <xdr:spPr>
        <a:xfrm flipH="1">
          <a:off x="4566285" y="982980"/>
          <a:ext cx="7620" cy="335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13</xdr:row>
      <xdr:rowOff>167640</xdr:rowOff>
    </xdr:from>
    <xdr:to>
      <xdr:col>10</xdr:col>
      <xdr:colOff>152400</xdr:colOff>
      <xdr:row>15</xdr:row>
      <xdr:rowOff>91440</xdr:rowOff>
    </xdr:to>
    <xdr:sp>
      <xdr:nvSpPr>
        <xdr:cNvPr id="8" name="TextBox 1"/>
        <xdr:cNvSpPr txBox="1"/>
      </xdr:nvSpPr>
      <xdr:spPr>
        <a:xfrm>
          <a:off x="5895975" y="2644140"/>
          <a:ext cx="257175" cy="3048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D</a:t>
          </a:r>
          <a:endParaRPr lang="uk-UA" sz="1100"/>
        </a:p>
      </xdr:txBody>
    </xdr:sp>
    <xdr:clientData/>
  </xdr:twoCellAnchor>
  <xdr:twoCellAnchor>
    <xdr:from>
      <xdr:col>8</xdr:col>
      <xdr:colOff>381000</xdr:colOff>
      <xdr:row>6</xdr:row>
      <xdr:rowOff>121920</xdr:rowOff>
    </xdr:from>
    <xdr:to>
      <xdr:col>9</xdr:col>
      <xdr:colOff>281940</xdr:colOff>
      <xdr:row>8</xdr:row>
      <xdr:rowOff>45720</xdr:rowOff>
    </xdr:to>
    <xdr:sp>
      <xdr:nvSpPr>
        <xdr:cNvPr id="9" name="TextBox 1"/>
        <xdr:cNvSpPr txBox="1"/>
      </xdr:nvSpPr>
      <xdr:spPr>
        <a:xfrm>
          <a:off x="5181600" y="1264920"/>
          <a:ext cx="501015" cy="3048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y=f(x)</a:t>
          </a:r>
          <a:endParaRPr lang="uk-UA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0.51833</cdr:x>
      <cdr:y>0.0875</cdr:y>
    </cdr:from>
    <cdr:to>
      <cdr:x>0.57667</cdr:x>
      <cdr:y>0.19306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2369820" y="240030"/>
          <a:ext cx="266700" cy="28956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wrap="none" rtlCol="0"/>
        <a:lstStyle/>
        <a:p>
          <a:r>
            <a:rPr lang="en-US" sz="1100"/>
            <a:t>B</a:t>
          </a:r>
          <a:endParaRPr lang="uk-UA" sz="1100"/>
        </a:p>
      </cdr:txBody>
    </cdr:sp>
  </cdr:relSizeAnchor>
  <cdr:relSizeAnchor xmlns:cdr="http://schemas.openxmlformats.org/drawingml/2006/chartDrawing">
    <cdr:from>
      <cdr:x>0.50444</cdr:x>
      <cdr:y>0.29074</cdr:y>
    </cdr:from>
    <cdr:to>
      <cdr:x>0.56278</cdr:x>
      <cdr:y>0.3963</cdr:y>
    </cdr:to>
    <cdr:sp>
      <cdr:nvSpPr>
        <cdr:cNvPr id="3" name="Rectangles 2"/>
        <cdr:cNvSpPr/>
      </cdr:nvSpPr>
      <cdr:spPr xmlns:a="http://schemas.openxmlformats.org/drawingml/2006/main">
        <a:xfrm xmlns:a="http://schemas.openxmlformats.org/drawingml/2006/main">
          <a:off x="2306320" y="797560"/>
          <a:ext cx="266700" cy="28956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A</a:t>
          </a:r>
          <a:endParaRPr lang="uk-UA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99060</xdr:colOff>
      <xdr:row>0</xdr:row>
      <xdr:rowOff>0</xdr:rowOff>
    </xdr:from>
    <xdr:ext cx="572849" cy="306366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Box 2"/>
            <xdr:cNvSpPr txBox="1"/>
          </xdr:nvSpPr>
          <xdr:spPr>
            <a:xfrm>
              <a:off x="1299210" y="0"/>
              <a:ext cx="572770" cy="306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uk-U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uk-UA" sz="1100"/>
            </a:p>
          </xdr:txBody>
        </xdr:sp>
      </mc:Choice>
      <mc:Fallback>
        <xdr:sp>
          <xdr:nvSpPr>
            <xdr:cNvPr id="3" name="TextBox 2"/>
            <xdr:cNvSpPr txBox="1"/>
          </xdr:nvSpPr>
          <xdr:spPr>
            <a:xfrm>
              <a:off x="1299210" y="0"/>
              <a:ext cx="572770" cy="306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uk-UA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𝑖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𝑖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uk-UA" sz="1100">
                  <a:latin typeface="Cambria Math" panose="02040503050406030204" pitchFamily="18" charset="0"/>
                </a:rPr>
                <a:t>/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3</xdr:col>
      <xdr:colOff>15240</xdr:colOff>
      <xdr:row>0</xdr:row>
      <xdr:rowOff>0</xdr:rowOff>
    </xdr:from>
    <xdr:ext cx="771621" cy="306366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Box 3"/>
            <xdr:cNvSpPr txBox="1"/>
          </xdr:nvSpPr>
          <xdr:spPr>
            <a:xfrm>
              <a:off x="1926590" y="0"/>
              <a:ext cx="771525" cy="306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uk-UA" sz="1100"/>
            </a:p>
          </xdr:txBody>
        </xdr:sp>
      </mc:Choice>
      <mc:Fallback>
        <xdr:sp>
          <xdr:nvSpPr>
            <xdr:cNvPr id="4" name="TextBox 3"/>
            <xdr:cNvSpPr txBox="1"/>
          </xdr:nvSpPr>
          <xdr:spPr>
            <a:xfrm>
              <a:off x="1926590" y="0"/>
              <a:ext cx="771525" cy="306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𝑖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𝑖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/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7</xdr:col>
      <xdr:colOff>38100</xdr:colOff>
      <xdr:row>0</xdr:row>
      <xdr:rowOff>7620</xdr:rowOff>
    </xdr:from>
    <xdr:ext cx="572849" cy="306366"/>
    <mc:AlternateContent xmlns:mc="http://schemas.openxmlformats.org/markup-compatibility/2006">
      <mc:Choice xmlns:a14="http://schemas.microsoft.com/office/drawing/2010/main" Requires="a14">
        <xdr:sp>
          <xdr:nvSpPr>
            <xdr:cNvPr id="5" name="TextBox 4"/>
            <xdr:cNvSpPr txBox="1"/>
          </xdr:nvSpPr>
          <xdr:spPr>
            <a:xfrm>
              <a:off x="4645660" y="7620"/>
              <a:ext cx="572770" cy="306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uk-UA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uk-UA" sz="1100"/>
            </a:p>
          </xdr:txBody>
        </xdr:sp>
      </mc:Choice>
      <mc:Fallback>
        <xdr:sp>
          <xdr:nvSpPr>
            <xdr:cNvPr id="5" name="TextBox 4"/>
            <xdr:cNvSpPr txBox="1"/>
          </xdr:nvSpPr>
          <xdr:spPr>
            <a:xfrm>
              <a:off x="4645660" y="7620"/>
              <a:ext cx="572770" cy="306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uk-UA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𝑖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𝑖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uk-UA" sz="1100">
                  <a:latin typeface="Cambria Math" panose="02040503050406030204" pitchFamily="18" charset="0"/>
                </a:rPr>
                <a:t>/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8</xdr:col>
      <xdr:colOff>38100</xdr:colOff>
      <xdr:row>0</xdr:row>
      <xdr:rowOff>15240</xdr:rowOff>
    </xdr:from>
    <xdr:ext cx="771621" cy="306366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Box 5"/>
            <xdr:cNvSpPr txBox="1"/>
          </xdr:nvSpPr>
          <xdr:spPr>
            <a:xfrm>
              <a:off x="5245735" y="15240"/>
              <a:ext cx="771525" cy="306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uk-UA" sz="1100"/>
            </a:p>
          </xdr:txBody>
        </xdr:sp>
      </mc:Choice>
      <mc:Fallback>
        <xdr:sp>
          <xdr:nvSpPr>
            <xdr:cNvPr id="6" name="TextBox 5"/>
            <xdr:cNvSpPr txBox="1"/>
          </xdr:nvSpPr>
          <xdr:spPr>
            <a:xfrm>
              <a:off x="5245735" y="15240"/>
              <a:ext cx="771525" cy="306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𝑖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𝑖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r>
                <a:rPr lang="en-US" sz="1100" b="0">
                  <a:latin typeface="Cambria Math" panose="02040503050406030204" pitchFamily="18" charset="0"/>
                </a:rPr>
                <a:t>/</a:t>
              </a:r>
              <a:r>
                <a:rPr lang="en-US" sz="1100" b="0">
                  <a:latin typeface="Cambria Math" panose="02040503050406030204" pitchFamily="18" charset="0"/>
                </a:rPr>
                <a:t>2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endParaRPr lang="uk-U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zoomScale="80" zoomScaleNormal="80" workbookViewId="0">
      <selection activeCell="E2" sqref="E2"/>
    </sheetView>
  </sheetViews>
  <sheetFormatPr defaultColWidth="9" defaultRowHeight="15" outlineLevelCol="4"/>
  <cols>
    <col min="5" max="5" width="13.3333333333333" customWidth="1"/>
  </cols>
  <sheetData>
    <row r="1" ht="15.75" spans="1:5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</row>
    <row r="2" spans="1:5">
      <c r="A2" s="14">
        <v>1.87</v>
      </c>
      <c r="B2" s="15">
        <f>(1.4-2.41*A2+3.42*A2^2-4.43*A2^3)/4.44</f>
        <v>-4.53062416441441</v>
      </c>
      <c r="C2" s="14"/>
      <c r="D2" s="14"/>
      <c r="E2">
        <f t="array" ref="E2">MAX(ABS(D3:D27))</f>
        <v>17.1372972972918</v>
      </c>
    </row>
    <row r="3" spans="1:4">
      <c r="A3" s="2">
        <v>1.92</v>
      </c>
      <c r="B3" s="2">
        <f>(1.4-2.41*A3+3.42*A3^2-4.43*A3^3)/4.44</f>
        <v>-4.94926933333333</v>
      </c>
      <c r="C3" s="2">
        <f>(B4-B2)/(2*0.05)</f>
        <v>-8.62174121621621</v>
      </c>
      <c r="D3" s="2">
        <f>(B4-2*B3+B2)/(0.05^2)</f>
        <v>-9.95351351351488</v>
      </c>
    </row>
    <row r="4" spans="1:4">
      <c r="A4" s="2">
        <v>1.97</v>
      </c>
      <c r="B4" s="2">
        <f t="shared" ref="B4:B28" si="0">(1.4-2.41*A4+3.42*A4^2-4.43*A4^3)/4.44</f>
        <v>-5.39279828603604</v>
      </c>
      <c r="C4" s="2">
        <f t="shared" ref="C4:C27" si="1">(B5-B3)/(2*0.05)</f>
        <v>-9.1269</v>
      </c>
      <c r="D4" s="2">
        <f t="shared" ref="D4:D27" si="2">(B5-2*B4+B3)/(0.05^2)</f>
        <v>-10.2528378378366</v>
      </c>
    </row>
    <row r="5" spans="1:4">
      <c r="A5" s="2">
        <v>2.02</v>
      </c>
      <c r="B5" s="2">
        <f t="shared" si="0"/>
        <v>-5.86195933333333</v>
      </c>
      <c r="C5" s="2">
        <f t="shared" si="1"/>
        <v>-9.64702499999998</v>
      </c>
      <c r="D5" s="2">
        <f t="shared" si="2"/>
        <v>-10.5521621621627</v>
      </c>
    </row>
    <row r="6" spans="1:4">
      <c r="A6" s="2">
        <v>2.07</v>
      </c>
      <c r="B6" s="2">
        <f t="shared" si="0"/>
        <v>-6.35750078603603</v>
      </c>
      <c r="C6" s="2">
        <f t="shared" si="1"/>
        <v>-10.1821162162163</v>
      </c>
      <c r="D6" s="2">
        <f t="shared" si="2"/>
        <v>-10.8514864864883</v>
      </c>
    </row>
    <row r="7" spans="1:4">
      <c r="A7" s="2">
        <v>2.12</v>
      </c>
      <c r="B7" s="2">
        <f t="shared" si="0"/>
        <v>-6.88017095495496</v>
      </c>
      <c r="C7" s="2">
        <f t="shared" si="1"/>
        <v>-10.7321736486487</v>
      </c>
      <c r="D7" s="2">
        <f t="shared" si="2"/>
        <v>-11.150810810808</v>
      </c>
    </row>
    <row r="8" spans="1:4">
      <c r="A8" s="2">
        <v>2.17</v>
      </c>
      <c r="B8" s="2">
        <f t="shared" si="0"/>
        <v>-7.4307181509009</v>
      </c>
      <c r="C8" s="2">
        <f t="shared" si="1"/>
        <v>-11.2971972972973</v>
      </c>
      <c r="D8" s="2">
        <f t="shared" si="2"/>
        <v>-11.4501351351375</v>
      </c>
    </row>
    <row r="9" spans="1:4">
      <c r="A9" s="2">
        <v>2.22</v>
      </c>
      <c r="B9" s="2">
        <f t="shared" si="0"/>
        <v>-8.00989068468469</v>
      </c>
      <c r="C9" s="2">
        <f t="shared" si="1"/>
        <v>-11.8771871621622</v>
      </c>
      <c r="D9" s="2">
        <f t="shared" si="2"/>
        <v>-11.7494594594575</v>
      </c>
    </row>
    <row r="10" spans="1:4">
      <c r="A10" s="2">
        <v>2.27</v>
      </c>
      <c r="B10" s="2">
        <f t="shared" si="0"/>
        <v>-8.61843686711712</v>
      </c>
      <c r="C10" s="2">
        <f t="shared" si="1"/>
        <v>-12.4721432432432</v>
      </c>
      <c r="D10" s="2">
        <f t="shared" si="2"/>
        <v>-12.0487837837835</v>
      </c>
    </row>
    <row r="11" spans="1:4">
      <c r="A11" s="2">
        <v>2.32</v>
      </c>
      <c r="B11" s="2">
        <f t="shared" si="0"/>
        <v>-9.25710500900901</v>
      </c>
      <c r="C11" s="2">
        <f t="shared" si="1"/>
        <v>-13.0820655405405</v>
      </c>
      <c r="D11" s="2">
        <f t="shared" si="2"/>
        <v>-12.3481081081096</v>
      </c>
    </row>
    <row r="12" spans="1:4">
      <c r="A12" s="2">
        <v>2.37</v>
      </c>
      <c r="B12" s="2">
        <f t="shared" si="0"/>
        <v>-9.92664342117117</v>
      </c>
      <c r="C12" s="2">
        <f t="shared" si="1"/>
        <v>-13.7069540540541</v>
      </c>
      <c r="D12" s="2">
        <f t="shared" si="2"/>
        <v>-12.647432432432</v>
      </c>
    </row>
    <row r="13" spans="1:4">
      <c r="A13" s="2">
        <v>2.42</v>
      </c>
      <c r="B13" s="2">
        <f t="shared" si="0"/>
        <v>-10.6278004144144</v>
      </c>
      <c r="C13" s="2">
        <f t="shared" si="1"/>
        <v>-14.3468087837838</v>
      </c>
      <c r="D13" s="2">
        <f t="shared" si="2"/>
        <v>-12.946756756758</v>
      </c>
    </row>
    <row r="14" spans="1:4">
      <c r="A14" s="2">
        <v>2.47</v>
      </c>
      <c r="B14" s="2">
        <f t="shared" si="0"/>
        <v>-11.3613242995496</v>
      </c>
      <c r="C14" s="2">
        <f t="shared" si="1"/>
        <v>-15.0016297297297</v>
      </c>
      <c r="D14" s="2">
        <f t="shared" si="2"/>
        <v>-13.2460810810784</v>
      </c>
    </row>
    <row r="15" spans="1:4">
      <c r="A15" s="2">
        <v>2.52</v>
      </c>
      <c r="B15" s="2">
        <f t="shared" si="0"/>
        <v>-12.1279633873874</v>
      </c>
      <c r="C15" s="2">
        <f t="shared" si="1"/>
        <v>-15.6714168918918</v>
      </c>
      <c r="D15" s="2">
        <f t="shared" si="2"/>
        <v>-13.5454054054051</v>
      </c>
    </row>
    <row r="16" spans="1:4">
      <c r="A16" s="2">
        <v>2.57</v>
      </c>
      <c r="B16" s="2">
        <f t="shared" si="0"/>
        <v>-12.9284659887387</v>
      </c>
      <c r="C16" s="2">
        <f t="shared" si="1"/>
        <v>-16.3561702702703</v>
      </c>
      <c r="D16" s="2">
        <f t="shared" si="2"/>
        <v>-13.844729729734</v>
      </c>
    </row>
    <row r="17" spans="1:4">
      <c r="A17" s="2">
        <v>2.62</v>
      </c>
      <c r="B17" s="2">
        <f t="shared" si="0"/>
        <v>-13.7635804144144</v>
      </c>
      <c r="C17" s="2">
        <f t="shared" si="1"/>
        <v>-17.0558898648649</v>
      </c>
      <c r="D17" s="2">
        <f t="shared" si="2"/>
        <v>-14.1440540540501</v>
      </c>
    </row>
    <row r="18" spans="1:4">
      <c r="A18" s="2">
        <v>2.67</v>
      </c>
      <c r="B18" s="2">
        <f t="shared" si="0"/>
        <v>-14.6340549752252</v>
      </c>
      <c r="C18" s="2">
        <f t="shared" si="1"/>
        <v>-17.7705756756757</v>
      </c>
      <c r="D18" s="2">
        <f t="shared" si="2"/>
        <v>-14.4433783783832</v>
      </c>
    </row>
    <row r="19" spans="1:4">
      <c r="A19" s="2">
        <v>2.72</v>
      </c>
      <c r="B19" s="2">
        <f t="shared" si="0"/>
        <v>-15.540637981982</v>
      </c>
      <c r="C19" s="2">
        <f t="shared" si="1"/>
        <v>-18.5002277027027</v>
      </c>
      <c r="D19" s="2">
        <f t="shared" si="2"/>
        <v>-14.7427027026964</v>
      </c>
    </row>
    <row r="20" spans="1:4">
      <c r="A20" s="2">
        <v>2.77</v>
      </c>
      <c r="B20" s="2">
        <f t="shared" si="0"/>
        <v>-16.4840777454955</v>
      </c>
      <c r="C20" s="2">
        <f t="shared" si="1"/>
        <v>-19.2448459459458</v>
      </c>
      <c r="D20" s="2">
        <f t="shared" si="2"/>
        <v>-15.0420270270274</v>
      </c>
    </row>
    <row r="21" spans="1:4">
      <c r="A21" s="2">
        <v>2.82</v>
      </c>
      <c r="B21" s="2">
        <f t="shared" si="0"/>
        <v>-17.4651225765766</v>
      </c>
      <c r="C21" s="2">
        <f t="shared" si="1"/>
        <v>-20.0044304054054</v>
      </c>
      <c r="D21" s="2">
        <f t="shared" si="2"/>
        <v>-15.3413513513556</v>
      </c>
    </row>
    <row r="22" spans="1:4">
      <c r="A22" s="2">
        <v>2.87</v>
      </c>
      <c r="B22" s="2">
        <f t="shared" si="0"/>
        <v>-18.484520786036</v>
      </c>
      <c r="C22" s="2">
        <f t="shared" si="1"/>
        <v>-20.7789810810811</v>
      </c>
      <c r="D22" s="2">
        <f t="shared" si="2"/>
        <v>-15.6406756756724</v>
      </c>
    </row>
    <row r="23" spans="1:4">
      <c r="A23" s="2">
        <v>2.92</v>
      </c>
      <c r="B23" s="2">
        <f t="shared" si="0"/>
        <v>-19.5430206846847</v>
      </c>
      <c r="C23" s="2">
        <f t="shared" si="1"/>
        <v>-21.568497972973</v>
      </c>
      <c r="D23" s="2">
        <f t="shared" si="2"/>
        <v>-15.9400000000062</v>
      </c>
    </row>
    <row r="24" spans="1:4">
      <c r="A24" s="2">
        <v>2.97</v>
      </c>
      <c r="B24" s="2">
        <f t="shared" si="0"/>
        <v>-20.6413705833333</v>
      </c>
      <c r="C24" s="2">
        <f t="shared" si="1"/>
        <v>-22.3729810810811</v>
      </c>
      <c r="D24" s="2">
        <f t="shared" si="2"/>
        <v>-16.2393243243173</v>
      </c>
    </row>
    <row r="25" spans="1:4">
      <c r="A25" s="2">
        <v>3.02</v>
      </c>
      <c r="B25" s="2">
        <f t="shared" si="0"/>
        <v>-21.7803187927928</v>
      </c>
      <c r="C25" s="2">
        <f t="shared" si="1"/>
        <v>-23.1924304054053</v>
      </c>
      <c r="D25" s="2">
        <f t="shared" si="2"/>
        <v>-16.5386486486497</v>
      </c>
    </row>
    <row r="26" spans="1:4">
      <c r="A26" s="2">
        <v>3.07</v>
      </c>
      <c r="B26" s="2">
        <f t="shared" si="0"/>
        <v>-22.9606136238739</v>
      </c>
      <c r="C26" s="2">
        <f t="shared" si="1"/>
        <v>-24.026845945946</v>
      </c>
      <c r="D26" s="2">
        <f t="shared" si="2"/>
        <v>-16.8379729729764</v>
      </c>
    </row>
    <row r="27" spans="1:4">
      <c r="A27" s="2">
        <v>3.12</v>
      </c>
      <c r="B27" s="2">
        <f t="shared" si="0"/>
        <v>-24.1830033873874</v>
      </c>
      <c r="C27" s="2">
        <f t="shared" si="1"/>
        <v>-24.8762277027027</v>
      </c>
      <c r="D27" s="2">
        <f t="shared" si="2"/>
        <v>-17.1372972972918</v>
      </c>
    </row>
    <row r="28" spans="1:4">
      <c r="A28" s="15">
        <v>3.17</v>
      </c>
      <c r="B28" s="15">
        <f t="shared" si="0"/>
        <v>-25.4482363941441</v>
      </c>
      <c r="C28" s="15"/>
      <c r="D28" s="1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5" sqref="C5"/>
    </sheetView>
  </sheetViews>
  <sheetFormatPr defaultColWidth="9" defaultRowHeight="15" outlineLevelCol="3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2">
        <v>1.92</v>
      </c>
      <c r="B2" s="2">
        <v>3.12</v>
      </c>
      <c r="C2" s="2">
        <v>12</v>
      </c>
      <c r="D2" s="2">
        <v>0.1</v>
      </c>
    </row>
    <row r="4" spans="1:3">
      <c r="A4" s="1" t="s">
        <v>9</v>
      </c>
      <c r="B4" s="1" t="s">
        <v>0</v>
      </c>
      <c r="C4" s="1" t="s">
        <v>10</v>
      </c>
    </row>
    <row r="5" spans="1:3">
      <c r="A5" s="2">
        <v>0</v>
      </c>
      <c r="B5" s="2">
        <v>1.92</v>
      </c>
      <c r="C5" s="2">
        <f>(1.4-2.41*B5+3.42*B5^2-4.43*B5^3)/4.44</f>
        <v>-4.94926933333333</v>
      </c>
    </row>
    <row r="6" spans="1:3">
      <c r="A6" s="2">
        <v>1</v>
      </c>
      <c r="B6" s="2">
        <v>2.02</v>
      </c>
      <c r="C6" s="2">
        <f t="shared" ref="C6:C17" si="0">(1.4-2.41*B6+3.42*B6^2-4.43*B6^3)/4.44</f>
        <v>-5.86195933333333</v>
      </c>
    </row>
    <row r="7" spans="1:3">
      <c r="A7" s="2">
        <v>2</v>
      </c>
      <c r="B7" s="2">
        <v>2.12</v>
      </c>
      <c r="C7" s="2">
        <f t="shared" si="0"/>
        <v>-6.88017095495496</v>
      </c>
    </row>
    <row r="8" spans="1:3">
      <c r="A8" s="2">
        <v>3</v>
      </c>
      <c r="B8" s="2">
        <v>2.22</v>
      </c>
      <c r="C8" s="2">
        <f t="shared" si="0"/>
        <v>-8.00989068468469</v>
      </c>
    </row>
    <row r="9" spans="1:3">
      <c r="A9" s="2">
        <v>4</v>
      </c>
      <c r="B9" s="2">
        <v>2.32</v>
      </c>
      <c r="C9" s="2">
        <f t="shared" si="0"/>
        <v>-9.25710500900901</v>
      </c>
    </row>
    <row r="10" spans="1:3">
      <c r="A10" s="2">
        <v>5</v>
      </c>
      <c r="B10" s="2">
        <v>2.42</v>
      </c>
      <c r="C10" s="2">
        <f t="shared" si="0"/>
        <v>-10.6278004144144</v>
      </c>
    </row>
    <row r="11" spans="1:3">
      <c r="A11" s="2">
        <v>6</v>
      </c>
      <c r="B11" s="2">
        <v>2.52</v>
      </c>
      <c r="C11" s="2">
        <f t="shared" si="0"/>
        <v>-12.1279633873874</v>
      </c>
    </row>
    <row r="12" spans="1:3">
      <c r="A12" s="2">
        <v>7</v>
      </c>
      <c r="B12" s="2">
        <v>2.62</v>
      </c>
      <c r="C12" s="2">
        <f t="shared" si="0"/>
        <v>-13.7635804144144</v>
      </c>
    </row>
    <row r="13" spans="1:3">
      <c r="A13" s="2">
        <v>8</v>
      </c>
      <c r="B13" s="2">
        <v>2.72</v>
      </c>
      <c r="C13" s="2">
        <f t="shared" si="0"/>
        <v>-15.540637981982</v>
      </c>
    </row>
    <row r="14" spans="1:3">
      <c r="A14" s="2">
        <v>9</v>
      </c>
      <c r="B14" s="2">
        <v>2.82</v>
      </c>
      <c r="C14" s="2">
        <f t="shared" si="0"/>
        <v>-17.4651225765766</v>
      </c>
    </row>
    <row r="15" spans="1:3">
      <c r="A15" s="2">
        <v>10</v>
      </c>
      <c r="B15" s="2">
        <v>2.92</v>
      </c>
      <c r="C15" s="2">
        <f t="shared" si="0"/>
        <v>-19.5430206846847</v>
      </c>
    </row>
    <row r="16" spans="1:3">
      <c r="A16" s="2">
        <v>11</v>
      </c>
      <c r="B16" s="2">
        <v>3.02</v>
      </c>
      <c r="C16" s="2">
        <f t="shared" si="0"/>
        <v>-21.7803187927928</v>
      </c>
    </row>
    <row r="17" spans="1:3">
      <c r="A17" s="2">
        <v>12</v>
      </c>
      <c r="B17" s="2">
        <v>3.12</v>
      </c>
      <c r="C17" s="2">
        <f t="shared" si="0"/>
        <v>-24.1830033873874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workbookViewId="0">
      <selection activeCell="D2" sqref="D2"/>
    </sheetView>
  </sheetViews>
  <sheetFormatPr defaultColWidth="9" defaultRowHeight="15"/>
  <cols>
    <col min="3" max="3" width="10.6666666666667" customWidth="1"/>
    <col min="4" max="4" width="13.4380952380952" customWidth="1"/>
    <col min="9" max="9" width="13" customWidth="1"/>
    <col min="14" max="14" width="9.33333333333333" customWidth="1"/>
  </cols>
  <sheetData>
    <row r="1" ht="27" customHeight="1" spans="1:9">
      <c r="A1" s="1" t="s">
        <v>9</v>
      </c>
      <c r="B1" s="1" t="s">
        <v>0</v>
      </c>
      <c r="C1" s="1"/>
      <c r="D1" s="1"/>
      <c r="F1" s="1" t="s">
        <v>9</v>
      </c>
      <c r="G1" s="1" t="s">
        <v>0</v>
      </c>
      <c r="H1" s="1"/>
      <c r="I1" s="1"/>
    </row>
    <row r="2" spans="1:18">
      <c r="A2" s="2">
        <v>0</v>
      </c>
      <c r="B2" s="2">
        <v>1.92</v>
      </c>
      <c r="C2" s="2">
        <f>(B2+B3)/2</f>
        <v>1.97</v>
      </c>
      <c r="D2" s="2">
        <f>(1.4-2.41*C2+3.42*C2^2-4.43*C2^3)/4.44</f>
        <v>-5.39279828603604</v>
      </c>
      <c r="F2" s="2">
        <v>0</v>
      </c>
      <c r="G2" s="2">
        <v>1.92</v>
      </c>
      <c r="H2" s="2">
        <f>(G2+G3)/2</f>
        <v>2.02</v>
      </c>
      <c r="I2" s="2">
        <f>(1.4-2.41*H2+3.42*H2^2-4.43*H2^3)/4.44</f>
        <v>-5.86195933333333</v>
      </c>
      <c r="M2" s="1" t="s">
        <v>5</v>
      </c>
      <c r="N2" s="1" t="s">
        <v>6</v>
      </c>
      <c r="O2" s="1" t="s">
        <v>11</v>
      </c>
      <c r="P2" s="1" t="s">
        <v>12</v>
      </c>
      <c r="Q2" s="1" t="s">
        <v>13</v>
      </c>
      <c r="R2" s="1" t="s">
        <v>14</v>
      </c>
    </row>
    <row r="3" spans="1:18">
      <c r="A3" s="2">
        <v>1</v>
      </c>
      <c r="B3" s="2">
        <v>2.02</v>
      </c>
      <c r="C3" s="2">
        <f t="shared" ref="C3:C13" si="0">(B3+B4)/2</f>
        <v>2.07</v>
      </c>
      <c r="D3" s="2">
        <f t="shared" ref="D3:D13" si="1">(1.4-2.41*C3+3.42*C3^2-4.43*C3^3)/4.44</f>
        <v>-6.35750078603604</v>
      </c>
      <c r="F3" s="2">
        <v>1</v>
      </c>
      <c r="G3" s="2">
        <v>2.12</v>
      </c>
      <c r="H3" s="2">
        <f t="shared" ref="H3:H8" si="2">(G3+G4)/2</f>
        <v>2.22</v>
      </c>
      <c r="I3" s="2">
        <f t="shared" ref="I3:I7" si="3">(1.4-2.41*H3+3.42*H3^2-4.43*H3^3)/4.44</f>
        <v>-8.00989068468468</v>
      </c>
      <c r="M3" s="2">
        <v>1.92</v>
      </c>
      <c r="N3" s="2">
        <v>3.12</v>
      </c>
      <c r="O3" s="2">
        <v>12</v>
      </c>
      <c r="P3" s="2">
        <v>0.1</v>
      </c>
      <c r="Q3" s="2">
        <v>6</v>
      </c>
      <c r="R3" s="2">
        <v>0.2</v>
      </c>
    </row>
    <row r="4" spans="1:9">
      <c r="A4" s="2">
        <v>2</v>
      </c>
      <c r="B4" s="2">
        <v>2.12</v>
      </c>
      <c r="C4" s="2">
        <f t="shared" si="0"/>
        <v>2.17</v>
      </c>
      <c r="D4" s="2">
        <f t="shared" si="1"/>
        <v>-7.4307181509009</v>
      </c>
      <c r="F4" s="2">
        <v>2</v>
      </c>
      <c r="G4" s="2">
        <v>2.32</v>
      </c>
      <c r="H4" s="2">
        <f t="shared" si="2"/>
        <v>2.42</v>
      </c>
      <c r="I4" s="2">
        <f t="shared" si="3"/>
        <v>-10.6278004144144</v>
      </c>
    </row>
    <row r="5" spans="1:15">
      <c r="A5" s="2">
        <v>3</v>
      </c>
      <c r="B5" s="2">
        <v>2.22</v>
      </c>
      <c r="C5" s="2">
        <f t="shared" si="0"/>
        <v>2.27</v>
      </c>
      <c r="D5" s="2">
        <f t="shared" si="1"/>
        <v>-8.61843686711712</v>
      </c>
      <c r="F5" s="2">
        <v>3</v>
      </c>
      <c r="G5" s="2">
        <v>2.52</v>
      </c>
      <c r="H5" s="2">
        <f t="shared" si="2"/>
        <v>2.62</v>
      </c>
      <c r="I5" s="2">
        <f t="shared" si="3"/>
        <v>-13.7635804144144</v>
      </c>
      <c r="N5" s="2" t="s">
        <v>15</v>
      </c>
      <c r="O5" s="2">
        <f>D15*P3</f>
        <v>-15.5220525513514</v>
      </c>
    </row>
    <row r="6" spans="1:15">
      <c r="A6" s="2">
        <v>4</v>
      </c>
      <c r="B6" s="2">
        <v>2.32</v>
      </c>
      <c r="C6" s="2">
        <f t="shared" si="0"/>
        <v>2.37</v>
      </c>
      <c r="D6" s="2">
        <f t="shared" si="1"/>
        <v>-9.92664342117117</v>
      </c>
      <c r="F6" s="2">
        <v>4</v>
      </c>
      <c r="G6" s="2">
        <v>2.72</v>
      </c>
      <c r="H6" s="2">
        <f t="shared" si="2"/>
        <v>2.82</v>
      </c>
      <c r="I6" s="2">
        <f t="shared" si="3"/>
        <v>-17.4651225765766</v>
      </c>
      <c r="N6" s="2"/>
      <c r="O6" s="2"/>
    </row>
    <row r="7" spans="1:15">
      <c r="A7" s="2">
        <v>5</v>
      </c>
      <c r="B7" s="2">
        <v>2.42</v>
      </c>
      <c r="C7" s="2">
        <f t="shared" si="0"/>
        <v>2.47</v>
      </c>
      <c r="D7" s="2">
        <f t="shared" si="1"/>
        <v>-11.3613242995495</v>
      </c>
      <c r="F7" s="2">
        <v>5</v>
      </c>
      <c r="G7" s="2">
        <v>2.92</v>
      </c>
      <c r="H7" s="2">
        <f t="shared" si="2"/>
        <v>3.02</v>
      </c>
      <c r="I7" s="2">
        <f t="shared" si="3"/>
        <v>-21.7803187927928</v>
      </c>
      <c r="N7" s="2" t="s">
        <v>16</v>
      </c>
      <c r="O7" s="2">
        <f>I9*R3</f>
        <v>-15.5017344432432</v>
      </c>
    </row>
    <row r="8" spans="1:15">
      <c r="A8" s="2">
        <v>6</v>
      </c>
      <c r="B8" s="2">
        <v>2.52</v>
      </c>
      <c r="C8" s="2">
        <f t="shared" si="0"/>
        <v>2.57</v>
      </c>
      <c r="D8" s="2">
        <f t="shared" si="1"/>
        <v>-12.9284659887387</v>
      </c>
      <c r="F8" s="2">
        <v>6</v>
      </c>
      <c r="G8" s="2">
        <v>3.12</v>
      </c>
      <c r="H8" s="2"/>
      <c r="I8" s="2"/>
      <c r="N8" s="2"/>
      <c r="O8" s="2"/>
    </row>
    <row r="9" spans="1:17">
      <c r="A9" s="2">
        <v>7</v>
      </c>
      <c r="B9" s="2">
        <v>2.62</v>
      </c>
      <c r="C9" s="2">
        <f t="shared" si="0"/>
        <v>2.67</v>
      </c>
      <c r="D9" s="2">
        <f t="shared" si="1"/>
        <v>-14.6340549752252</v>
      </c>
      <c r="F9" s="1" t="s">
        <v>17</v>
      </c>
      <c r="G9" s="1"/>
      <c r="H9" s="1"/>
      <c r="I9" s="1">
        <f>SUM(I2:I7)</f>
        <v>-77.5086722162162</v>
      </c>
      <c r="N9" s="4" t="s">
        <v>18</v>
      </c>
      <c r="O9" s="2">
        <f>ABS(O5-O7)/3</f>
        <v>0.00677270270270232</v>
      </c>
      <c r="P9" s="7" t="s">
        <v>19</v>
      </c>
      <c r="Q9" t="s">
        <v>20</v>
      </c>
    </row>
    <row r="10" spans="1:4">
      <c r="A10" s="2">
        <v>8</v>
      </c>
      <c r="B10" s="2">
        <v>2.72</v>
      </c>
      <c r="C10" s="2">
        <f t="shared" si="0"/>
        <v>2.77</v>
      </c>
      <c r="D10" s="2">
        <f t="shared" si="1"/>
        <v>-16.4840777454955</v>
      </c>
    </row>
    <row r="11" spans="1:15">
      <c r="A11" s="2">
        <v>9</v>
      </c>
      <c r="B11" s="2">
        <v>2.82</v>
      </c>
      <c r="C11" s="2">
        <f t="shared" si="0"/>
        <v>2.87</v>
      </c>
      <c r="D11" s="2">
        <f t="shared" si="1"/>
        <v>-18.484520786036</v>
      </c>
      <c r="N11" s="8" t="s">
        <v>21</v>
      </c>
      <c r="O11" s="8" t="s">
        <v>22</v>
      </c>
    </row>
    <row r="12" spans="1:4">
      <c r="A12" s="2">
        <v>10</v>
      </c>
      <c r="B12" s="2">
        <v>2.92</v>
      </c>
      <c r="C12" s="2">
        <f t="shared" si="0"/>
        <v>2.97</v>
      </c>
      <c r="D12" s="2">
        <f t="shared" si="1"/>
        <v>-20.6413705833333</v>
      </c>
    </row>
    <row r="13" spans="1:4">
      <c r="A13" s="2">
        <v>11</v>
      </c>
      <c r="B13" s="2">
        <v>3.02</v>
      </c>
      <c r="C13" s="2">
        <f t="shared" si="0"/>
        <v>3.07</v>
      </c>
      <c r="D13" s="2">
        <f t="shared" si="1"/>
        <v>-22.9606136238739</v>
      </c>
    </row>
    <row r="14" spans="1:4">
      <c r="A14" s="2">
        <v>12</v>
      </c>
      <c r="B14" s="2">
        <v>3.12</v>
      </c>
      <c r="C14" s="2"/>
      <c r="D14" s="2"/>
    </row>
    <row r="15" spans="1:4">
      <c r="A15" s="1" t="s">
        <v>17</v>
      </c>
      <c r="B15" s="1"/>
      <c r="C15" s="1"/>
      <c r="D15" s="1">
        <f>SUM(D2:D13)</f>
        <v>-155.220525513514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90" zoomScaleNormal="90" workbookViewId="0">
      <selection activeCell="C15" sqref="C15"/>
    </sheetView>
  </sheetViews>
  <sheetFormatPr defaultColWidth="9" defaultRowHeight="15"/>
  <cols>
    <col min="6" max="6" width="9.33333333333333" customWidth="1"/>
  </cols>
  <sheetData>
    <row r="1" spans="1:10">
      <c r="A1" s="1" t="s">
        <v>9</v>
      </c>
      <c r="B1" s="1" t="s">
        <v>0</v>
      </c>
      <c r="C1" s="1" t="s">
        <v>10</v>
      </c>
      <c r="D1" s="1" t="s">
        <v>10</v>
      </c>
      <c r="F1" s="1" t="s">
        <v>5</v>
      </c>
      <c r="G1" s="1" t="s">
        <v>6</v>
      </c>
      <c r="H1" s="1" t="s">
        <v>7</v>
      </c>
      <c r="I1" s="1" t="s">
        <v>23</v>
      </c>
      <c r="J1" s="9" t="s">
        <v>24</v>
      </c>
    </row>
    <row r="2" spans="1:10">
      <c r="A2" s="2">
        <v>0</v>
      </c>
      <c r="B2" s="2">
        <v>1.92</v>
      </c>
      <c r="C2" s="2">
        <f>(1.4-2.41*B2+3.42*B2^2-4.43*B2^3)/4.44</f>
        <v>-4.94926933333333</v>
      </c>
      <c r="D2" s="2"/>
      <c r="F2" s="2">
        <v>1.92</v>
      </c>
      <c r="G2" s="2">
        <v>3.12</v>
      </c>
      <c r="H2" s="2">
        <v>12</v>
      </c>
      <c r="I2" s="2">
        <v>0.1</v>
      </c>
      <c r="J2" s="2">
        <v>0.0001</v>
      </c>
    </row>
    <row r="3" spans="1:4">
      <c r="A3" s="2">
        <v>1</v>
      </c>
      <c r="B3" s="2">
        <v>2.02</v>
      </c>
      <c r="C3" s="2"/>
      <c r="D3" s="2">
        <f>(1.4-2.41*B3+3.42*B3^2-4.43*B3^3)/4.44</f>
        <v>-5.86195933333333</v>
      </c>
    </row>
    <row r="4" spans="1:10">
      <c r="A4" s="2">
        <v>2</v>
      </c>
      <c r="B4" s="2">
        <v>2.12</v>
      </c>
      <c r="C4" s="2"/>
      <c r="D4" s="2">
        <f t="shared" ref="D4:D13" si="0">(1.4-2.41*B4+3.42*B4^2-4.43*B4^3)/4.44</f>
        <v>-6.88017095495496</v>
      </c>
      <c r="F4" t="s">
        <v>25</v>
      </c>
      <c r="G4">
        <f>I2*(C15+2*D15)/2</f>
        <v>-15.5423706594595</v>
      </c>
      <c r="I4" t="s">
        <v>26</v>
      </c>
      <c r="J4">
        <v>17.1372972972918</v>
      </c>
    </row>
    <row r="5" spans="1:4">
      <c r="A5" s="2">
        <v>3</v>
      </c>
      <c r="B5" s="2">
        <v>2.22</v>
      </c>
      <c r="C5" s="2"/>
      <c r="D5" s="2">
        <f t="shared" si="0"/>
        <v>-8.00989068468469</v>
      </c>
    </row>
    <row r="6" spans="1:9">
      <c r="A6" s="2">
        <v>4</v>
      </c>
      <c r="B6" s="2">
        <v>2.32</v>
      </c>
      <c r="C6" s="2"/>
      <c r="D6" s="2">
        <f t="shared" si="0"/>
        <v>-9.25710500900901</v>
      </c>
      <c r="F6" t="s">
        <v>27</v>
      </c>
      <c r="G6">
        <f>(I2^2*(G2-F2)*J4)/12</f>
        <v>0.0171372972972918</v>
      </c>
      <c r="H6" s="7" t="s">
        <v>28</v>
      </c>
      <c r="I6" t="s">
        <v>20</v>
      </c>
    </row>
    <row r="7" spans="1:4">
      <c r="A7" s="2">
        <v>5</v>
      </c>
      <c r="B7" s="2">
        <v>2.42</v>
      </c>
      <c r="C7" s="2"/>
      <c r="D7" s="2">
        <f t="shared" si="0"/>
        <v>-10.6278004144144</v>
      </c>
    </row>
    <row r="8" spans="1:7">
      <c r="A8" s="2">
        <v>6</v>
      </c>
      <c r="B8" s="2">
        <v>2.52</v>
      </c>
      <c r="C8" s="2"/>
      <c r="D8" s="2">
        <f t="shared" si="0"/>
        <v>-12.1279633873874</v>
      </c>
      <c r="F8" t="s">
        <v>29</v>
      </c>
      <c r="G8">
        <f>SQRT((G2-F2)^3*J4/(12*J2))</f>
        <v>157.091400490607</v>
      </c>
    </row>
    <row r="9" spans="1:6">
      <c r="A9" s="2">
        <v>7</v>
      </c>
      <c r="B9" s="2">
        <v>2.62</v>
      </c>
      <c r="C9" s="2"/>
      <c r="D9" s="2">
        <f t="shared" si="0"/>
        <v>-13.7635804144144</v>
      </c>
      <c r="F9" t="s">
        <v>30</v>
      </c>
    </row>
    <row r="10" spans="1:7">
      <c r="A10" s="2">
        <v>8</v>
      </c>
      <c r="B10" s="2">
        <v>2.72</v>
      </c>
      <c r="C10" s="2"/>
      <c r="D10" s="2">
        <f t="shared" si="0"/>
        <v>-15.540637981982</v>
      </c>
      <c r="F10" s="8" t="s">
        <v>21</v>
      </c>
      <c r="G10" s="8" t="s">
        <v>31</v>
      </c>
    </row>
    <row r="11" spans="1:4">
      <c r="A11" s="2">
        <v>9</v>
      </c>
      <c r="B11" s="2">
        <v>2.82</v>
      </c>
      <c r="C11" s="2"/>
      <c r="D11" s="2">
        <f t="shared" si="0"/>
        <v>-17.4651225765766</v>
      </c>
    </row>
    <row r="12" spans="1:4">
      <c r="A12" s="2">
        <v>10</v>
      </c>
      <c r="B12" s="2">
        <v>2.92</v>
      </c>
      <c r="C12" s="2"/>
      <c r="D12" s="2">
        <f t="shared" si="0"/>
        <v>-19.5430206846847</v>
      </c>
    </row>
    <row r="13" spans="1:4">
      <c r="A13" s="2">
        <v>11</v>
      </c>
      <c r="B13" s="2">
        <v>3.02</v>
      </c>
      <c r="C13" s="2"/>
      <c r="D13" s="2">
        <f t="shared" si="0"/>
        <v>-21.7803187927928</v>
      </c>
    </row>
    <row r="14" spans="1:4">
      <c r="A14" s="2">
        <v>12</v>
      </c>
      <c r="B14" s="2">
        <v>3.12</v>
      </c>
      <c r="C14" s="2">
        <f>(1.4-2.41*B14+3.42*B14^2-4.43*B14^3)/4.44</f>
        <v>-24.1830033873874</v>
      </c>
      <c r="D14" s="2"/>
    </row>
    <row r="15" spans="1:4">
      <c r="A15" s="1" t="s">
        <v>17</v>
      </c>
      <c r="B15" s="1"/>
      <c r="C15" s="1">
        <f>SUM(C2:C14)</f>
        <v>-29.1322727207207</v>
      </c>
      <c r="D15" s="1">
        <f>SUM(D2:D14)</f>
        <v>-140.857570234234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zoomScale="80" zoomScaleNormal="80" workbookViewId="0">
      <selection activeCell="L13" sqref="L13"/>
    </sheetView>
  </sheetViews>
  <sheetFormatPr defaultColWidth="9" defaultRowHeight="15"/>
  <cols>
    <col min="7" max="7" width="12.6666666666667" customWidth="1"/>
    <col min="8" max="8" width="20.3333333333333" customWidth="1"/>
    <col min="9" max="9" width="19.3333333333333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32</v>
      </c>
      <c r="E1" s="1" t="s">
        <v>33</v>
      </c>
      <c r="G1" s="1" t="s">
        <v>5</v>
      </c>
      <c r="H1" s="1" t="s">
        <v>6</v>
      </c>
      <c r="I1" s="1" t="s">
        <v>7</v>
      </c>
      <c r="J1" s="1" t="s">
        <v>23</v>
      </c>
    </row>
    <row r="2" spans="1:10">
      <c r="A2" s="2">
        <v>0</v>
      </c>
      <c r="B2" s="2">
        <v>1.92</v>
      </c>
      <c r="C2" s="2">
        <f>(1.4-2.41*B2+3.42*B2^2-4.43*B2^3)/4.44</f>
        <v>-4.94926933333333</v>
      </c>
      <c r="D2" s="2"/>
      <c r="E2" s="2"/>
      <c r="G2" s="2">
        <v>1.92</v>
      </c>
      <c r="H2" s="2">
        <v>3.12</v>
      </c>
      <c r="I2" s="2">
        <v>12</v>
      </c>
      <c r="J2" s="2">
        <v>0.1</v>
      </c>
    </row>
    <row r="3" spans="1:5">
      <c r="A3" s="2">
        <v>1</v>
      </c>
      <c r="B3" s="2">
        <v>2.02</v>
      </c>
      <c r="C3" s="2">
        <f t="shared" ref="C3:D14" si="0">(1.4-2.41*B3+3.42*B3^2-4.43*B3^3)/4.44</f>
        <v>-5.86195933333333</v>
      </c>
      <c r="D3" s="2">
        <v>-5.86195933333333</v>
      </c>
      <c r="E3" s="2"/>
    </row>
    <row r="4" spans="1:8">
      <c r="A4" s="2">
        <v>2</v>
      </c>
      <c r="B4" s="2">
        <v>2.12</v>
      </c>
      <c r="C4" s="2">
        <f t="shared" si="0"/>
        <v>-6.88017095495496</v>
      </c>
      <c r="D4" s="2"/>
      <c r="E4" s="2">
        <v>-6.88017095495496</v>
      </c>
      <c r="G4" t="s">
        <v>25</v>
      </c>
      <c r="H4" s="5">
        <f>J2*(C2+C14+4*D15+2*E15)/3</f>
        <v>-15.5288252540541</v>
      </c>
    </row>
    <row r="5" spans="1:5">
      <c r="A5" s="2">
        <v>3</v>
      </c>
      <c r="B5" s="2">
        <v>2.22</v>
      </c>
      <c r="C5" s="2">
        <f t="shared" si="0"/>
        <v>-8.00989068468469</v>
      </c>
      <c r="D5" s="2">
        <v>-8.00989068468469</v>
      </c>
      <c r="E5" s="2"/>
    </row>
    <row r="6" spans="1:10">
      <c r="A6" s="2">
        <v>4</v>
      </c>
      <c r="B6" s="2">
        <v>2.32</v>
      </c>
      <c r="C6" s="2">
        <f t="shared" si="0"/>
        <v>-9.25710500900901</v>
      </c>
      <c r="D6" s="2"/>
      <c r="E6" s="2">
        <v>-9.25710500900901</v>
      </c>
      <c r="G6" t="s">
        <v>27</v>
      </c>
      <c r="H6">
        <f>(H2-G2)*H19/180</f>
        <v>1.21713338995943e-16</v>
      </c>
      <c r="I6" s="7" t="s">
        <v>34</v>
      </c>
      <c r="J6" t="s">
        <v>35</v>
      </c>
    </row>
    <row r="7" spans="1:5">
      <c r="A7" s="2">
        <v>5</v>
      </c>
      <c r="B7" s="2">
        <v>2.42</v>
      </c>
      <c r="C7" s="2">
        <f t="shared" si="0"/>
        <v>-10.6278004144144</v>
      </c>
      <c r="D7" s="2">
        <v>-10.6278004144144</v>
      </c>
      <c r="E7" s="2"/>
    </row>
    <row r="8" spans="1:8">
      <c r="A8" s="2">
        <v>6</v>
      </c>
      <c r="B8" s="2">
        <v>2.52</v>
      </c>
      <c r="C8" s="2">
        <f t="shared" si="0"/>
        <v>-12.1279633873874</v>
      </c>
      <c r="D8" s="2"/>
      <c r="E8" s="2">
        <v>-12.1279633873874</v>
      </c>
      <c r="G8" t="s">
        <v>21</v>
      </c>
      <c r="H8" s="5">
        <f>H4</f>
        <v>-15.5288252540541</v>
      </c>
    </row>
    <row r="9" spans="1:5">
      <c r="A9" s="2">
        <v>7</v>
      </c>
      <c r="B9" s="2">
        <v>2.62</v>
      </c>
      <c r="C9" s="2">
        <f t="shared" si="0"/>
        <v>-13.7635804144144</v>
      </c>
      <c r="D9" s="2">
        <v>-13.7635804144144</v>
      </c>
      <c r="E9" s="2"/>
    </row>
    <row r="10" spans="1:5">
      <c r="A10" s="2">
        <v>8</v>
      </c>
      <c r="B10" s="2">
        <v>2.72</v>
      </c>
      <c r="C10" s="2">
        <f t="shared" si="0"/>
        <v>-15.540637981982</v>
      </c>
      <c r="D10" s="2"/>
      <c r="E10" s="2">
        <v>-15.540637981982</v>
      </c>
    </row>
    <row r="11" spans="1:5">
      <c r="A11" s="2">
        <v>9</v>
      </c>
      <c r="B11" s="2">
        <v>2.82</v>
      </c>
      <c r="C11" s="2">
        <f t="shared" si="0"/>
        <v>-17.4651225765766</v>
      </c>
      <c r="D11" s="2">
        <v>-17.4651225765766</v>
      </c>
      <c r="E11" s="2"/>
    </row>
    <row r="12" spans="1:5">
      <c r="A12" s="2">
        <v>10</v>
      </c>
      <c r="B12" s="2">
        <v>2.92</v>
      </c>
      <c r="C12" s="2">
        <f t="shared" si="0"/>
        <v>-19.5430206846847</v>
      </c>
      <c r="D12" s="2"/>
      <c r="E12" s="2">
        <v>-19.5430206846847</v>
      </c>
    </row>
    <row r="13" spans="1:5">
      <c r="A13" s="2">
        <v>11</v>
      </c>
      <c r="B13" s="2">
        <v>3.02</v>
      </c>
      <c r="C13" s="2">
        <f t="shared" si="0"/>
        <v>-21.7803187927928</v>
      </c>
      <c r="D13" s="2">
        <v>-21.7803187927928</v>
      </c>
      <c r="E13" s="2"/>
    </row>
    <row r="14" spans="1:5">
      <c r="A14" s="2">
        <v>12</v>
      </c>
      <c r="B14" s="2">
        <v>3.12</v>
      </c>
      <c r="C14" s="2">
        <f t="shared" si="0"/>
        <v>-24.1830033873874</v>
      </c>
      <c r="D14" s="2"/>
      <c r="E14" s="2"/>
    </row>
    <row r="15" spans="1:5">
      <c r="A15" s="1" t="s">
        <v>17</v>
      </c>
      <c r="B15" s="1"/>
      <c r="C15" s="1"/>
      <c r="D15" s="1">
        <f>SUM(D2:D14)</f>
        <v>-77.5086722162162</v>
      </c>
      <c r="E15" s="1">
        <f>SUM(E2:E14)</f>
        <v>-63.348898018018</v>
      </c>
    </row>
    <row r="18" spans="1:8">
      <c r="A18" s="1" t="s">
        <v>9</v>
      </c>
      <c r="B18" s="1" t="s">
        <v>0</v>
      </c>
      <c r="C18" s="1" t="s">
        <v>1</v>
      </c>
      <c r="D18" s="1" t="s">
        <v>36</v>
      </c>
      <c r="E18" s="1" t="s">
        <v>37</v>
      </c>
      <c r="F18" s="1" t="s">
        <v>38</v>
      </c>
      <c r="G18" s="1" t="s">
        <v>39</v>
      </c>
      <c r="H18" s="6" t="s">
        <v>40</v>
      </c>
    </row>
    <row r="19" spans="1:8">
      <c r="A19" s="2">
        <v>0</v>
      </c>
      <c r="B19" s="2">
        <v>1.92</v>
      </c>
      <c r="C19" s="2">
        <f>(1.4-2.41*B19+3.42*B19^2-4.43*B19^3)/4.44</f>
        <v>-4.94926933333333</v>
      </c>
      <c r="D19" s="2">
        <f>C20-C19</f>
        <v>-0.91269</v>
      </c>
      <c r="E19" s="2">
        <f>D20-D19</f>
        <v>-0.105521621621626</v>
      </c>
      <c r="F19" s="2">
        <f>E20-E19</f>
        <v>-0.0059864864864787</v>
      </c>
      <c r="G19" s="2">
        <f>F20-F19</f>
        <v>-7.105427357601e-15</v>
      </c>
      <c r="H19" s="6">
        <f t="array" ref="H19">AVERAGE(ABS(G19:G27))</f>
        <v>1.82570008493915e-14</v>
      </c>
    </row>
    <row r="20" spans="1:7">
      <c r="A20" s="2">
        <v>1</v>
      </c>
      <c r="B20" s="2">
        <v>2.02</v>
      </c>
      <c r="C20" s="2">
        <f t="shared" ref="C20:C31" si="1">(1.4-2.41*B20+3.42*B20^2-4.43*B20^3)/4.44</f>
        <v>-5.86195933333333</v>
      </c>
      <c r="D20" s="2">
        <f t="shared" ref="D20:G30" si="2">C21-C20</f>
        <v>-1.01821162162163</v>
      </c>
      <c r="E20" s="2">
        <f t="shared" si="2"/>
        <v>-0.111508108108104</v>
      </c>
      <c r="F20" s="2">
        <f t="shared" si="2"/>
        <v>-0.00598648648648581</v>
      </c>
      <c r="G20" s="2">
        <f t="shared" si="2"/>
        <v>-1.06581410364015e-14</v>
      </c>
    </row>
    <row r="21" spans="1:7">
      <c r="A21" s="2">
        <v>2</v>
      </c>
      <c r="B21" s="2">
        <v>2.12</v>
      </c>
      <c r="C21" s="2">
        <f t="shared" si="1"/>
        <v>-6.88017095495496</v>
      </c>
      <c r="D21" s="2">
        <f t="shared" si="2"/>
        <v>-1.12971972972973</v>
      </c>
      <c r="E21" s="2">
        <f t="shared" si="2"/>
        <v>-0.11749459459459</v>
      </c>
      <c r="F21" s="2">
        <f t="shared" si="2"/>
        <v>-0.00598648648649647</v>
      </c>
      <c r="G21" s="2">
        <f t="shared" si="2"/>
        <v>1.68753899743024e-14</v>
      </c>
    </row>
    <row r="22" spans="1:7">
      <c r="A22" s="2">
        <v>3</v>
      </c>
      <c r="B22" s="2">
        <v>2.22</v>
      </c>
      <c r="C22" s="2">
        <f t="shared" si="1"/>
        <v>-8.00989068468469</v>
      </c>
      <c r="D22" s="2">
        <f t="shared" si="2"/>
        <v>-1.24721432432432</v>
      </c>
      <c r="E22" s="2">
        <f t="shared" si="2"/>
        <v>-0.123481081081087</v>
      </c>
      <c r="F22" s="2">
        <f t="shared" si="2"/>
        <v>-0.00598648648647959</v>
      </c>
      <c r="G22" s="2">
        <f t="shared" si="2"/>
        <v>-1.06581410364015e-14</v>
      </c>
    </row>
    <row r="23" spans="1:7">
      <c r="A23" s="2">
        <v>4</v>
      </c>
      <c r="B23" s="2">
        <v>2.32</v>
      </c>
      <c r="C23" s="2">
        <f t="shared" si="1"/>
        <v>-9.25710500900901</v>
      </c>
      <c r="D23" s="2">
        <f t="shared" si="2"/>
        <v>-1.37069540540541</v>
      </c>
      <c r="E23" s="2">
        <f t="shared" si="2"/>
        <v>-0.129467567567566</v>
      </c>
      <c r="F23" s="2">
        <f t="shared" si="2"/>
        <v>-0.00598648648649025</v>
      </c>
      <c r="G23" s="2">
        <f t="shared" si="2"/>
        <v>3.5527136788005e-15</v>
      </c>
    </row>
    <row r="24" spans="1:7">
      <c r="A24" s="2">
        <v>5</v>
      </c>
      <c r="B24" s="2">
        <v>2.42</v>
      </c>
      <c r="C24" s="2">
        <f t="shared" si="1"/>
        <v>-10.6278004144144</v>
      </c>
      <c r="D24" s="2">
        <f t="shared" si="2"/>
        <v>-1.50016297297297</v>
      </c>
      <c r="E24" s="2">
        <f t="shared" si="2"/>
        <v>-0.135454054054057</v>
      </c>
      <c r="F24" s="2">
        <f t="shared" si="2"/>
        <v>-0.0059864864864867</v>
      </c>
      <c r="G24" s="2">
        <f t="shared" si="2"/>
        <v>2.1316282072803e-14</v>
      </c>
    </row>
    <row r="25" spans="1:7">
      <c r="A25" s="2">
        <v>6</v>
      </c>
      <c r="B25" s="2">
        <v>2.52</v>
      </c>
      <c r="C25" s="2">
        <f t="shared" si="1"/>
        <v>-12.1279633873874</v>
      </c>
      <c r="D25" s="2">
        <f t="shared" si="2"/>
        <v>-1.63561702702703</v>
      </c>
      <c r="E25" s="2">
        <f t="shared" si="2"/>
        <v>-0.141440540540543</v>
      </c>
      <c r="F25" s="2">
        <f t="shared" si="2"/>
        <v>-0.00598648648646538</v>
      </c>
      <c r="G25" s="2">
        <f t="shared" si="2"/>
        <v>-5.32907051820075e-14</v>
      </c>
    </row>
    <row r="26" spans="1:7">
      <c r="A26" s="2">
        <v>7</v>
      </c>
      <c r="B26" s="2">
        <v>2.62</v>
      </c>
      <c r="C26" s="2">
        <f t="shared" si="1"/>
        <v>-13.7635804144144</v>
      </c>
      <c r="D26" s="2">
        <f t="shared" si="2"/>
        <v>-1.77705756756757</v>
      </c>
      <c r="E26" s="2">
        <f t="shared" si="2"/>
        <v>-0.147427027027009</v>
      </c>
      <c r="F26" s="2">
        <f t="shared" si="2"/>
        <v>-0.00598648648651867</v>
      </c>
      <c r="G26" s="2">
        <f t="shared" si="2"/>
        <v>4.08562073062058e-14</v>
      </c>
    </row>
    <row r="27" spans="1:7">
      <c r="A27" s="2">
        <v>8</v>
      </c>
      <c r="B27" s="2">
        <v>2.72</v>
      </c>
      <c r="C27" s="2">
        <f t="shared" si="1"/>
        <v>-15.540637981982</v>
      </c>
      <c r="D27" s="2">
        <f t="shared" si="2"/>
        <v>-1.92448459459458</v>
      </c>
      <c r="E27" s="2">
        <f t="shared" si="2"/>
        <v>-0.153413513513527</v>
      </c>
      <c r="F27" s="2">
        <f t="shared" si="2"/>
        <v>-0.00598648648647782</v>
      </c>
      <c r="G27" s="2">
        <f t="shared" si="2"/>
        <v>0</v>
      </c>
    </row>
    <row r="28" spans="1:7">
      <c r="A28" s="2">
        <v>9</v>
      </c>
      <c r="B28" s="2">
        <v>2.82</v>
      </c>
      <c r="C28" s="2">
        <f t="shared" si="1"/>
        <v>-17.4651225765766</v>
      </c>
      <c r="D28" s="2">
        <f t="shared" si="2"/>
        <v>-2.07789810810811</v>
      </c>
      <c r="E28" s="2">
        <f t="shared" si="2"/>
        <v>-0.159400000000005</v>
      </c>
      <c r="F28" s="2">
        <f t="shared" si="2"/>
        <v>-0.00598648648647782</v>
      </c>
      <c r="G28" s="2"/>
    </row>
    <row r="29" spans="1:7">
      <c r="A29" s="2">
        <v>10</v>
      </c>
      <c r="B29" s="2">
        <v>2.92</v>
      </c>
      <c r="C29" s="2">
        <f t="shared" si="1"/>
        <v>-19.5430206846847</v>
      </c>
      <c r="D29" s="2">
        <f t="shared" si="2"/>
        <v>-2.23729810810811</v>
      </c>
      <c r="E29" s="2">
        <f t="shared" si="2"/>
        <v>-0.165386486486483</v>
      </c>
      <c r="F29" s="2"/>
      <c r="G29" s="2"/>
    </row>
    <row r="30" spans="1:7">
      <c r="A30" s="2">
        <v>11</v>
      </c>
      <c r="B30" s="2">
        <v>3.02</v>
      </c>
      <c r="C30" s="2">
        <f t="shared" si="1"/>
        <v>-21.7803187927928</v>
      </c>
      <c r="D30" s="2">
        <f t="shared" si="2"/>
        <v>-2.4026845945946</v>
      </c>
      <c r="E30" s="2"/>
      <c r="F30" s="2"/>
      <c r="G30" s="2"/>
    </row>
    <row r="31" spans="1:7">
      <c r="A31" s="2">
        <v>12</v>
      </c>
      <c r="B31" s="2">
        <v>3.12</v>
      </c>
      <c r="C31" s="2">
        <f t="shared" si="1"/>
        <v>-24.1830033873874</v>
      </c>
      <c r="D31" s="2"/>
      <c r="E31" s="2"/>
      <c r="F31" s="2"/>
      <c r="G31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G16" sqref="G15:G16"/>
    </sheetView>
  </sheetViews>
  <sheetFormatPr defaultColWidth="9" defaultRowHeight="15" outlineLevelRow="3" outlineLevelCol="2"/>
  <cols>
    <col min="1" max="1" width="23" customWidth="1"/>
    <col min="2" max="2" width="19.3333333333333" customWidth="1"/>
    <col min="3" max="3" width="19.6666666666667" customWidth="1"/>
  </cols>
  <sheetData>
    <row r="1" spans="1:3">
      <c r="A1" s="1" t="s">
        <v>41</v>
      </c>
      <c r="B1" s="1" t="s">
        <v>42</v>
      </c>
      <c r="C1" s="1" t="s">
        <v>43</v>
      </c>
    </row>
    <row r="2" spans="1:3">
      <c r="A2" s="2" t="s">
        <v>44</v>
      </c>
      <c r="B2" s="3">
        <v>-15.5288252540541</v>
      </c>
      <c r="C2" s="4" t="s">
        <v>34</v>
      </c>
    </row>
    <row r="3" spans="1:3">
      <c r="A3" s="2" t="s">
        <v>45</v>
      </c>
      <c r="B3" s="2">
        <v>-15.5</v>
      </c>
      <c r="C3" s="2" t="s">
        <v>28</v>
      </c>
    </row>
    <row r="4" spans="1:3">
      <c r="A4" s="2" t="s">
        <v>46</v>
      </c>
      <c r="B4" s="2">
        <v>-15.5</v>
      </c>
      <c r="C4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Диференціювання</vt:lpstr>
      <vt:lpstr>Геометрично</vt:lpstr>
      <vt:lpstr>Прямокутників</vt:lpstr>
      <vt:lpstr>Трапецій</vt:lpstr>
      <vt:lpstr>Сімпсона</vt:lpstr>
      <vt:lpstr>Порівняння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velena</dc:creator>
  <cp:lastModifiedBy>V</cp:lastModifiedBy>
  <dcterms:created xsi:type="dcterms:W3CDTF">2020-04-06T18:17:00Z</dcterms:created>
  <dcterms:modified xsi:type="dcterms:W3CDTF">2023-05-21T09:03:52Z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845187F538AF470384B40A3A12A1EBCC</vt:lpwstr>
  </property>
  <property fmtid="{D5CDD505-2E9C-101B-9397-08002B2CF9AE}" pid="3" name="KSOProductBuildVer">
    <vt:lpwstr>1033-11.2.0.11537</vt:lpwstr>
  </property>
</Properties>
</file>