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Z:\Общая\КЖЗ-3\Микаелян А.А\дзм\2022\Май\31.05.2022\"/>
    </mc:Choice>
  </mc:AlternateContent>
  <bookViews>
    <workbookView xWindow="0" yWindow="0" windowWidth="28800" windowHeight="11700"/>
  </bookViews>
  <sheets>
    <sheet name="Лист1" sheetId="1" r:id="rId1"/>
    <sheet name="Статус" sheetId="5" state="hidden" r:id="rId2"/>
    <sheet name="коммент" sheetId="6" state="hidden" r:id="rId3"/>
    <sheet name="списки_не_удалять" sheetId="3"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s>
  <definedNames>
    <definedName name="_xlnm._FilterDatabase" localSheetId="0" hidden="1">Лист1!$B$2:$R$1013</definedName>
    <definedName name="_xlnm._FilterDatabase" localSheetId="3" hidden="1">списки_не_удалять!$E$3:$E$28</definedName>
    <definedName name="Куда_сформировано_направление">Таблица714[Куда_сфорировано_направление]</definedName>
    <definedName name="МО">списки_не_удалять!$A$4:$A$73</definedName>
    <definedName name="ОО__ПОК">ООПОК[ОО/ПОК]</definedName>
    <definedName name="Электронное_направление">списки_не_удалять!$K$3:$K$5</definedName>
    <definedName name="Этап_ведения_пациента_">Этап_ведения_пациента[Этап ведения пациента]</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90" i="1" l="1"/>
  <c r="L501" i="1"/>
  <c r="L54" i="1"/>
  <c r="L289" i="1"/>
  <c r="L491" i="1"/>
  <c r="L338" i="1"/>
  <c r="L97" i="1"/>
  <c r="L21" i="1"/>
  <c r="L375" i="1"/>
  <c r="L96" i="1"/>
  <c r="L20" i="1"/>
  <c r="L374" i="1"/>
  <c r="L373" i="1"/>
  <c r="L95" i="1"/>
  <c r="L19" i="1"/>
  <c r="L464" i="1"/>
  <c r="L443" i="1"/>
  <c r="L463" i="1"/>
  <c r="L188" i="1"/>
  <c r="L114" i="1"/>
  <c r="L205" i="1"/>
  <c r="L94" i="1"/>
  <c r="L413" i="1"/>
  <c r="L442" i="1"/>
  <c r="L93" i="1"/>
  <c r="L52" i="1"/>
  <c r="L51" i="1"/>
  <c r="L50" i="1"/>
  <c r="L288" i="1"/>
  <c r="L341" i="1"/>
  <c r="L287" i="1"/>
  <c r="L49" i="1"/>
  <c r="L531" i="1"/>
  <c r="L48" i="1"/>
  <c r="L500" i="1"/>
  <c r="L187" i="1"/>
  <c r="L371" i="1"/>
  <c r="L47" i="1"/>
  <c r="L551" i="1"/>
  <c r="L462" i="1"/>
  <c r="L337" i="1"/>
  <c r="L372" i="1"/>
  <c r="L406" i="1"/>
  <c r="L405" i="1"/>
  <c r="L380" i="1"/>
  <c r="L336" i="1"/>
  <c r="L483" i="1"/>
  <c r="L286" i="1" l="1"/>
  <c r="L285" i="1"/>
  <c r="L284" i="1"/>
  <c r="L283" i="1"/>
  <c r="L282" i="1"/>
  <c r="L281" i="1"/>
  <c r="L204" i="1"/>
  <c r="L425" i="1"/>
  <c r="L478" i="1"/>
  <c r="L477" i="1"/>
  <c r="L46" i="1"/>
  <c r="L476" i="1"/>
  <c r="L540" i="1"/>
  <c r="L278" i="1"/>
  <c r="L475" i="1"/>
  <c r="L539" i="1"/>
  <c r="L466" i="1"/>
  <c r="L465" i="1"/>
  <c r="L538" i="1"/>
  <c r="L454" i="1"/>
  <c r="L559" i="1"/>
  <c r="L473" i="1"/>
  <c r="L459" i="1"/>
  <c r="L113" i="1"/>
  <c r="L92" i="1"/>
  <c r="L333" i="1"/>
  <c r="L332" i="1"/>
  <c r="L437" i="1"/>
  <c r="L316" i="1"/>
  <c r="L490" i="1"/>
  <c r="L436" i="1"/>
  <c r="L417" i="1"/>
  <c r="L112" i="1"/>
  <c r="L276" i="1"/>
  <c r="L275" i="1"/>
  <c r="L274" i="1"/>
  <c r="L273" i="1"/>
  <c r="L272" i="1"/>
  <c r="L271" i="1"/>
  <c r="L111" i="1"/>
  <c r="L110" i="1"/>
  <c r="L109" i="1"/>
  <c r="L108" i="1"/>
  <c r="L91" i="1"/>
  <c r="L40" i="1"/>
  <c r="L424" i="1"/>
  <c r="L270" i="1"/>
  <c r="L39" i="1"/>
  <c r="L107" i="1"/>
  <c r="L315" i="1"/>
  <c r="L38" i="1"/>
  <c r="L106" i="1"/>
  <c r="L400" i="1"/>
  <c r="L90" i="1"/>
  <c r="L399" i="1"/>
  <c r="L458" i="1"/>
  <c r="L398" i="1"/>
  <c r="L529" i="1"/>
  <c r="L554" i="1" l="1"/>
  <c r="L301" i="1"/>
  <c r="L180" i="1"/>
  <c r="L179" i="1"/>
  <c r="L178" i="1"/>
  <c r="L268" i="1"/>
  <c r="L267" i="1"/>
  <c r="L177" i="1"/>
  <c r="L266" i="1"/>
  <c r="L176" i="1"/>
  <c r="L514" i="1"/>
  <c r="L574" i="1"/>
  <c r="L573" i="1"/>
  <c r="L572" i="1"/>
  <c r="L571" i="1"/>
  <c r="L536" i="1"/>
  <c r="L265" i="1"/>
  <c r="L513" i="1"/>
  <c r="L570" i="1"/>
  <c r="L351" i="1" l="1"/>
  <c r="L397" i="1"/>
  <c r="L396" i="1"/>
  <c r="L174" i="1"/>
  <c r="L264" i="1"/>
  <c r="L173" i="1"/>
  <c r="L172" i="1"/>
  <c r="L379" i="1"/>
  <c r="L18" i="1"/>
  <c r="L395" i="1"/>
  <c r="L171" i="1"/>
  <c r="L370" i="1"/>
  <c r="L357" i="1"/>
  <c r="L170" i="1"/>
  <c r="L169" i="1"/>
  <c r="L168" i="1"/>
  <c r="L167" i="1"/>
  <c r="L394" i="1"/>
  <c r="L314" i="1"/>
  <c r="L313" i="1"/>
  <c r="L312" i="1"/>
  <c r="L166" i="1"/>
  <c r="L89" i="1"/>
  <c r="L356" i="1"/>
  <c r="L165" i="1"/>
  <c r="L355" i="1"/>
  <c r="L369" i="1"/>
  <c r="L367" i="1"/>
  <c r="L164" i="1"/>
  <c r="L360" i="1" l="1"/>
  <c r="L253" i="1"/>
  <c r="L565" i="1"/>
  <c r="L137" i="1"/>
  <c r="L136" i="1"/>
  <c r="L135" i="1"/>
  <c r="L252" i="1"/>
  <c r="L134" i="1"/>
  <c r="L132" i="1"/>
  <c r="L359" i="1"/>
  <c r="L504" i="1" l="1"/>
  <c r="L497" i="1"/>
  <c r="L251" i="1"/>
  <c r="L329" i="1"/>
  <c r="L250" i="1"/>
  <c r="L328" i="1"/>
  <c r="L249" i="1"/>
  <c r="L248" i="1"/>
  <c r="L247" i="1"/>
  <c r="L496" i="1"/>
  <c r="L246" i="1"/>
  <c r="L245" i="1"/>
  <c r="L244" i="1"/>
  <c r="L327" i="1"/>
  <c r="L495" i="1"/>
  <c r="L326" i="1"/>
  <c r="L85" i="1"/>
  <c r="L84" i="1"/>
  <c r="L243" i="1"/>
  <c r="L130" i="1"/>
  <c r="L17" i="1"/>
  <c r="L16" i="1"/>
  <c r="L378" i="1"/>
  <c r="L15" i="1"/>
  <c r="L14" i="1"/>
  <c r="L129" i="1"/>
  <c r="L423" i="1"/>
  <c r="L535" i="1"/>
  <c r="L422" i="1"/>
  <c r="L534" i="1"/>
  <c r="L242" i="1"/>
  <c r="L128" i="1"/>
  <c r="L511" i="1"/>
  <c r="L127" i="1"/>
  <c r="L494" i="1"/>
  <c r="L510" i="1"/>
  <c r="L241" i="1"/>
  <c r="L509" i="1"/>
  <c r="L240" i="1"/>
  <c r="L239" i="1"/>
  <c r="L238" i="1"/>
  <c r="L487" i="1"/>
  <c r="L13" i="1"/>
  <c r="L83" i="1"/>
  <c r="L82" i="1"/>
  <c r="L482" i="1"/>
  <c r="L32" i="1"/>
  <c r="L237" i="1"/>
  <c r="L455" i="1"/>
  <c r="L81" i="1"/>
  <c r="L530" i="1"/>
  <c r="L461" i="1"/>
  <c r="L472" i="1"/>
  <c r="L576" i="1"/>
  <c r="L431" i="1" l="1"/>
  <c r="L486" i="1"/>
  <c r="L430" i="1"/>
  <c r="L421" i="1"/>
  <c r="L485" i="1"/>
  <c r="L236" i="1"/>
  <c r="L420" i="1"/>
  <c r="L484" i="1"/>
  <c r="L419" i="1"/>
  <c r="L377" i="1"/>
  <c r="L404" i="1"/>
  <c r="L203" i="1"/>
  <c r="L453" i="1"/>
  <c r="L493" i="1"/>
  <c r="L235" i="1"/>
  <c r="L234" i="1"/>
  <c r="L233" i="1"/>
  <c r="L80" i="1"/>
  <c r="L232" i="1"/>
  <c r="L231" i="1"/>
  <c r="L349" i="1"/>
  <c r="L325" i="1"/>
  <c r="L230" i="1"/>
  <c r="L229" i="1"/>
  <c r="L452" i="1"/>
  <c r="L412" i="1"/>
  <c r="L411" i="1"/>
  <c r="L471" i="1"/>
  <c r="L340" i="1"/>
  <c r="L481" i="1"/>
  <c r="L31" i="1"/>
  <c r="L30" i="1"/>
  <c r="L410" i="1"/>
  <c r="L79" i="1"/>
  <c r="L78" i="1"/>
  <c r="L77" i="1"/>
  <c r="L76" i="1"/>
  <c r="L470" i="1"/>
  <c r="L29" i="1"/>
  <c r="L75" i="1"/>
  <c r="L409" i="1"/>
  <c r="L548" i="1"/>
  <c r="L348" i="1" l="1"/>
  <c r="L228" i="1"/>
  <c r="L227" i="1"/>
  <c r="L226" i="1"/>
  <c r="L308" i="1"/>
  <c r="L528" i="1"/>
  <c r="L307" i="1"/>
  <c r="L306" i="1"/>
  <c r="L28" i="1"/>
  <c r="L527" i="1"/>
  <c r="L126" i="1"/>
  <c r="L335" i="1"/>
  <c r="L543" i="1"/>
  <c r="L225" i="1"/>
  <c r="L224" i="1"/>
  <c r="L223" i="1"/>
  <c r="L12" i="1"/>
  <c r="L403" i="1"/>
  <c r="L125" i="1"/>
  <c r="L520" i="1"/>
  <c r="L562" i="1"/>
  <c r="L27" i="1"/>
  <c r="L26" i="1"/>
  <c r="L25" i="1"/>
  <c r="L73" i="1"/>
  <c r="L11" i="1"/>
  <c r="L222" i="1"/>
  <c r="L221" i="1"/>
  <c r="L347" i="1"/>
  <c r="L492" i="1"/>
  <c r="L72" i="1"/>
  <c r="L104" i="1"/>
  <c r="L440" i="1"/>
  <c r="L324" i="1"/>
  <c r="L220" i="1"/>
  <c r="L219" i="1"/>
  <c r="L71" i="1"/>
  <c r="L217" i="1" l="1"/>
  <c r="L346" i="1"/>
  <c r="L558" i="1"/>
  <c r="L103" i="1"/>
  <c r="L414" i="1"/>
  <c r="L102" i="1"/>
  <c r="L101" i="1"/>
  <c r="L216" i="1"/>
  <c r="L214" i="1"/>
  <c r="L213" i="1"/>
  <c r="L345" i="1"/>
  <c r="L344" i="1"/>
  <c r="L212" i="1"/>
  <c r="L343" i="1"/>
  <c r="L70" i="1"/>
  <c r="L386" i="1"/>
  <c r="L124" i="1"/>
  <c r="L202" i="1"/>
  <c r="L10" i="1"/>
  <c r="L480" i="1"/>
  <c r="L358" i="1"/>
  <c r="L385" i="1"/>
  <c r="L561" i="1"/>
  <c r="L451" i="1"/>
  <c r="L519" i="1"/>
  <c r="L450" i="1"/>
  <c r="L449" i="1"/>
  <c r="L518" i="1"/>
  <c r="L448" i="1"/>
  <c r="L447" i="1"/>
  <c r="L342" i="1"/>
  <c r="L446" i="1"/>
  <c r="L211" i="1"/>
  <c r="L123" i="1"/>
  <c r="L503" i="1"/>
  <c r="L100" i="1"/>
  <c r="L502" i="1"/>
  <c r="L201" i="1"/>
  <c r="L68" i="1"/>
  <c r="L99" i="1"/>
  <c r="L200" i="1"/>
  <c r="L320" i="1"/>
  <c r="L557" i="1"/>
  <c r="L507" i="1"/>
  <c r="L517" i="1"/>
  <c r="L210" i="1"/>
  <c r="L199" i="1"/>
  <c r="L198" i="1"/>
  <c r="L498" i="1"/>
  <c r="L444" i="1"/>
  <c r="L197" i="1"/>
  <c r="L506" i="1"/>
  <c r="L209" i="1"/>
  <c r="L196" i="1"/>
  <c r="L67" i="1"/>
  <c r="L208" i="1"/>
  <c r="L195" i="1"/>
  <c r="L194" i="1"/>
  <c r="L526" i="1"/>
  <c r="L439" i="1"/>
  <c r="L98" i="1"/>
  <c r="L66" i="1"/>
  <c r="L479" i="1"/>
  <c r="L65" i="1"/>
  <c r="L525" i="1"/>
  <c r="L524" i="1"/>
  <c r="L193" i="1"/>
  <c r="L64" i="1"/>
  <c r="L322" i="1"/>
  <c r="L63" i="1"/>
  <c r="L523" i="1"/>
  <c r="L9" i="1"/>
  <c r="L402" i="1"/>
  <c r="L8" i="1"/>
  <c r="L7" i="1"/>
  <c r="L401" i="1"/>
  <c r="L62" i="1"/>
  <c r="L61" i="1"/>
  <c r="L6" i="1"/>
  <c r="L5" i="1"/>
  <c r="L533" i="1"/>
  <c r="L60" i="1"/>
  <c r="L522" i="1"/>
  <c r="L55" i="1" l="1"/>
  <c r="L426" i="1" l="1"/>
  <c r="L467" i="1"/>
  <c r="L532"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alcChain>
</file>

<file path=xl/sharedStrings.xml><?xml version="1.0" encoding="utf-8"?>
<sst xmlns="http://schemas.openxmlformats.org/spreadsheetml/2006/main" count="5020" uniqueCount="1611">
  <si>
    <t>Нет данных о биопсии</t>
  </si>
  <si>
    <t>Превышен срок</t>
  </si>
  <si>
    <t>Статус диагноза</t>
  </si>
  <si>
    <t>Отсутствует ВЭ</t>
  </si>
  <si>
    <t>Нет данных в КАНЦЕР-регистре</t>
  </si>
  <si>
    <t>Не открыт маршрут</t>
  </si>
  <si>
    <t>Не дозвонились в течение 2-х дней</t>
  </si>
  <si>
    <t>МО</t>
  </si>
  <si>
    <t>Полис ОМС</t>
  </si>
  <si>
    <t>Ответ от МО</t>
  </si>
  <si>
    <t>П/П №</t>
  </si>
  <si>
    <t>Дата направления запроса в МО</t>
  </si>
  <si>
    <t>Дата направления ответа от МО в Дирекцию МГКР</t>
  </si>
  <si>
    <t>Комментарий персонального помощника</t>
  </si>
  <si>
    <t>Данные столбцы заполняют персональные помощники</t>
  </si>
  <si>
    <t xml:space="preserve">В данный столбец Вы вносите дату направления реестра в Дирекцию МГКР </t>
  </si>
  <si>
    <t>Умер</t>
  </si>
  <si>
    <t>Госпитализирован</t>
  </si>
  <si>
    <t>Госпитальный комплекс</t>
  </si>
  <si>
    <t>ГП № 170</t>
  </si>
  <si>
    <t>ГП № 210</t>
  </si>
  <si>
    <t>ГП № 52</t>
  </si>
  <si>
    <t>ГП № 214</t>
  </si>
  <si>
    <t>ГП № 166</t>
  </si>
  <si>
    <t>ГП № 67</t>
  </si>
  <si>
    <t>ГП № 109</t>
  </si>
  <si>
    <t>ГП № 19</t>
  </si>
  <si>
    <t>ГП № 23</t>
  </si>
  <si>
    <t>ГП № 36</t>
  </si>
  <si>
    <t>ГП № 9</t>
  </si>
  <si>
    <t>ДЦ № 3</t>
  </si>
  <si>
    <t>ЦАОП МКНЦ им. А.С. Логинова</t>
  </si>
  <si>
    <t>Нарушение маршрутизации</t>
  </si>
  <si>
    <t>Некорректное обращение с пациентом</t>
  </si>
  <si>
    <t>Нет данных ОК</t>
  </si>
  <si>
    <t>Фамилия ПП</t>
  </si>
  <si>
    <t>Тактика ведения</t>
  </si>
  <si>
    <t>ЦАОП ГБУЗ "ГКОБ N1 ДЗМ"</t>
  </si>
  <si>
    <t>ЦАОП "ГКБ им. С.П. Боткина ДЗМ"</t>
  </si>
  <si>
    <t>ЦАОП ГБУЗ "ГКБ им. Д.Д. Плетнёва"</t>
  </si>
  <si>
    <t>ГП № 2</t>
  </si>
  <si>
    <t>ГКБ № 79 им. С.С. Юдина</t>
  </si>
  <si>
    <t>ГП № 11</t>
  </si>
  <si>
    <t>ГП № 22</t>
  </si>
  <si>
    <t>ГП № 134</t>
  </si>
  <si>
    <t>ДКЦ № 1</t>
  </si>
  <si>
    <t>КДП № 121</t>
  </si>
  <si>
    <t>ГКБ им. В.П. Демихова ПО</t>
  </si>
  <si>
    <t>ГКБ № 13 ПО</t>
  </si>
  <si>
    <t>ГП № 68</t>
  </si>
  <si>
    <t>ГП № 220</t>
  </si>
  <si>
    <t>ГП № 3</t>
  </si>
  <si>
    <t>ГП № 46</t>
  </si>
  <si>
    <t>ГКБ № 1 им.Н.И. Пирогова ПО</t>
  </si>
  <si>
    <t>ГП № 5</t>
  </si>
  <si>
    <t>КДЦ № 4</t>
  </si>
  <si>
    <t>ГП № 195</t>
  </si>
  <si>
    <t>ГП № 209</t>
  </si>
  <si>
    <t>ГП № 212</t>
  </si>
  <si>
    <t>ГП № 8</t>
  </si>
  <si>
    <t>ГКБ им Жадкевича ДЗМ ПО</t>
  </si>
  <si>
    <t>ГП № 175</t>
  </si>
  <si>
    <t>ГП № 191</t>
  </si>
  <si>
    <t>ГП № 64</t>
  </si>
  <si>
    <t>ГП № 66</t>
  </si>
  <si>
    <t>КДЦ № 2</t>
  </si>
  <si>
    <t>ГКБ им. Е.О.Мухина ПО</t>
  </si>
  <si>
    <t>ГП № 69</t>
  </si>
  <si>
    <t>порядок сортировки отметки</t>
  </si>
  <si>
    <t>Скан отказа</t>
  </si>
  <si>
    <t>Пациент не дообследован</t>
  </si>
  <si>
    <t>Ошибка данных в КАНЦЕР-регистре</t>
  </si>
  <si>
    <t>Отказ в приеме/записи на прием</t>
  </si>
  <si>
    <t>Отсутсвует запись/направление</t>
  </si>
  <si>
    <t>Нет протокола в ЕМИАС</t>
  </si>
  <si>
    <t>Штаб</t>
  </si>
  <si>
    <t>ГП №115</t>
  </si>
  <si>
    <t>ГП №180</t>
  </si>
  <si>
    <t>ГП №219</t>
  </si>
  <si>
    <t>ГП №45</t>
  </si>
  <si>
    <t>ГП №6</t>
  </si>
  <si>
    <t>ГП №62</t>
  </si>
  <si>
    <t>КДЦ №6</t>
  </si>
  <si>
    <t>ГКБ им ВВ Вересаева ПО</t>
  </si>
  <si>
    <t>ЦАОП "МГОБ №62 ДЗМ"</t>
  </si>
  <si>
    <t xml:space="preserve">Отказ от записи </t>
  </si>
  <si>
    <t>Возвращен для дообследования по м/ж</t>
  </si>
  <si>
    <t>ЦАОП СВАО</t>
  </si>
  <si>
    <t>ГП №107</t>
  </si>
  <si>
    <t>ГП №12</t>
  </si>
  <si>
    <t>ДЦ №5</t>
  </si>
  <si>
    <t>ГП №218</t>
  </si>
  <si>
    <t>ГКБ Кончаловского ПО</t>
  </si>
  <si>
    <t>ПО ЩГБ</t>
  </si>
  <si>
    <t>ПО Кузнечики</t>
  </si>
  <si>
    <t>ПО Вороновская</t>
  </si>
  <si>
    <t>ПО ТГБ</t>
  </si>
  <si>
    <t>ПО Московский</t>
  </si>
  <si>
    <t>К сведению МО/ЦАОП</t>
  </si>
  <si>
    <t>ЦАОП 2 ЗелАО</t>
  </si>
  <si>
    <t>Отстутствует иконка Участник онкопрограммы</t>
  </si>
  <si>
    <t>Паллиатив/патронаж</t>
  </si>
  <si>
    <t>диспансерное наблюдение</t>
  </si>
  <si>
    <t>Расхождение данных- биопсия</t>
  </si>
  <si>
    <t>Расхождение данных- цель приема</t>
  </si>
  <si>
    <t>ФИО врача-онколога</t>
  </si>
  <si>
    <t>Возврат в МО без приема</t>
  </si>
  <si>
    <t>Дата приема</t>
  </si>
  <si>
    <t>Статус</t>
  </si>
  <si>
    <t>Подстатус</t>
  </si>
  <si>
    <t>Данные о биопсии</t>
  </si>
  <si>
    <t>Дата записи</t>
  </si>
  <si>
    <t>Комментарии ПП</t>
  </si>
  <si>
    <t>К сведению ГП/ЦАОП</t>
  </si>
  <si>
    <t>нет</t>
  </si>
  <si>
    <t>В свободной форме</t>
  </si>
  <si>
    <t>нет-блок поля</t>
  </si>
  <si>
    <t>Врач КДО</t>
  </si>
  <si>
    <t>Врач ЦАОП</t>
  </si>
  <si>
    <t>Врач ГП</t>
  </si>
  <si>
    <t>Врач проводивший исследование</t>
  </si>
  <si>
    <t>Паллиатив/Патронаж</t>
  </si>
  <si>
    <t>КАНЦЕР-регистр</t>
  </si>
  <si>
    <t xml:space="preserve">Отсутствуют данные </t>
  </si>
  <si>
    <t>Протокол ГИ/ЦИ</t>
  </si>
  <si>
    <t>Отсутствует протокол</t>
  </si>
  <si>
    <t>Выписной эпикриз</t>
  </si>
  <si>
    <t>Протокол исследования</t>
  </si>
  <si>
    <t xml:space="preserve">Онкологический консилиум </t>
  </si>
  <si>
    <t>Врача-онколога</t>
  </si>
  <si>
    <t xml:space="preserve">Исследование </t>
  </si>
  <si>
    <t>Отказ в приеме</t>
  </si>
  <si>
    <t>Врач</t>
  </si>
  <si>
    <t>Госпитализация</t>
  </si>
  <si>
    <t>Лечение</t>
  </si>
  <si>
    <t>-</t>
  </si>
  <si>
    <t>Расхождение данных</t>
  </si>
  <si>
    <t>Данныеобиопсии</t>
  </si>
  <si>
    <t>Датазаписи</t>
  </si>
  <si>
    <t>Отказотзаписи</t>
  </si>
  <si>
    <t>Превышенсрок</t>
  </si>
  <si>
    <t>ВозвратвМОбезприема</t>
  </si>
  <si>
    <t>Комментарий для ГП/ЦАОП</t>
  </si>
  <si>
    <t>Формат уведомления. С целью проведения внутреннего контроля качества.</t>
  </si>
  <si>
    <t>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t>
  </si>
  <si>
    <t>Наименование ОО/ПОК</t>
  </si>
  <si>
    <t>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t>
  </si>
  <si>
    <t>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t>
  </si>
  <si>
    <t>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t>
  </si>
  <si>
    <t>Отказ от сопровождения персональным помощником</t>
  </si>
  <si>
    <t>ОО/ПОК</t>
  </si>
  <si>
    <t>№</t>
  </si>
  <si>
    <t>Биопсия</t>
  </si>
  <si>
    <t>Исследование</t>
  </si>
  <si>
    <t>Онкологический консилиум</t>
  </si>
  <si>
    <t>Цель приема</t>
  </si>
  <si>
    <t>статус</t>
  </si>
  <si>
    <t>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t>
  </si>
  <si>
    <t>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t>
  </si>
  <si>
    <t>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t>
  </si>
  <si>
    <t>По данным протокола осмотра врача-онколога (см. столбцы H, I) диагноз "С" - подтвержден. В канцер-регистре нет данных о пациенте.</t>
  </si>
  <si>
    <t>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t>
  </si>
  <si>
    <t>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t>
  </si>
  <si>
    <t>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t>
  </si>
  <si>
    <t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</si>
  <si>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</si>
  <si>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t>
  </si>
  <si>
    <t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t>
  </si>
  <si>
    <t>В системе ЕМИАС/Асклепиус отражены некорректные данные в протоколе онкологического консилиума.
Прошу Вас предоставить корректную информацию.</t>
  </si>
  <si>
    <t>Онкологическийконсилиум</t>
  </si>
  <si>
    <t>Анкетирование</t>
  </si>
  <si>
    <t>тех.ст</t>
  </si>
  <si>
    <t>да</t>
  </si>
  <si>
    <t>Подстатус_наименование только для столбца Комментарии ПП</t>
  </si>
  <si>
    <t>Филиал Внуковский</t>
  </si>
  <si>
    <t>Динамика состояния</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</si>
  <si>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t>
  </si>
  <si>
    <t>Принят без записи</t>
  </si>
  <si>
    <t>Этап ведения пациента</t>
  </si>
  <si>
    <t>Д-наблюдение</t>
  </si>
  <si>
    <t>Первичный пациент</t>
  </si>
  <si>
    <t>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t>
  </si>
  <si>
    <t>Электронное направление</t>
  </si>
  <si>
    <t>есть</t>
  </si>
  <si>
    <t>Группа риска</t>
  </si>
  <si>
    <t>КЖЗ</t>
  </si>
  <si>
    <t>Клиника женского здоровья</t>
  </si>
  <si>
    <t>Прошу Вас предоставить информацию на текущий запрос</t>
  </si>
  <si>
    <t>Осмотр врача ЦАОП</t>
  </si>
  <si>
    <t>Осмотр врача КДО</t>
  </si>
  <si>
    <t>не активное</t>
  </si>
  <si>
    <t>Куда сфорировано направление</t>
  </si>
  <si>
    <t>Контактный/
мобильный телефон</t>
  </si>
  <si>
    <t>Статус пациента</t>
  </si>
  <si>
    <t>КДЦ №1 ГКБ №52</t>
  </si>
  <si>
    <t>Гематологическое отделение №2 МКНЦ им. А.С. Логинова</t>
  </si>
  <si>
    <t>ГКБ №67 им. Л.А. Ворохобова</t>
  </si>
  <si>
    <t>ГКБ №24</t>
  </si>
  <si>
    <t>ГКБ им. С.И. Спасокукоцкого</t>
  </si>
  <si>
    <t>НИИ им. Н.В. Склифосовского</t>
  </si>
  <si>
    <t>Куда_сфорировано_направление</t>
  </si>
  <si>
    <t>ГБУЗ «ММКЦ «Коммунарка» ДЗМ»</t>
  </si>
  <si>
    <t>ОО № 4 филиала «ММКЦ «Коммунарка» ЦАОП</t>
  </si>
  <si>
    <t>ОО № 5 филиала «ММКЦ «Коммунарка» ЦАОП</t>
  </si>
  <si>
    <t>ОО № 7 филиала «ММКЦ «Коммунарка» ЦАОП</t>
  </si>
  <si>
    <t>ОО № 8 филиала «ММКЦ «Коммунарка» ЦАОП</t>
  </si>
  <si>
    <t>ОО № 9 филиала «ММКЦ «Коммунарка» ЦАОП</t>
  </si>
  <si>
    <t>Филиал «ММКЦ «Коммунарка» ЦАОП</t>
  </si>
  <si>
    <t>Мушинская Ю.А.</t>
  </si>
  <si>
    <t>5073850828000462</t>
  </si>
  <si>
    <t>Морилов Т.В.</t>
  </si>
  <si>
    <t>Раннее был получен ответ на запрос: Дата госпитализации будет согласована с заведующим отделением. Пациентка длительно ожидает госпитализацию. Срок начала лечения значительно превышен. Прошу сообщить дату госпитализации или обозначить иную тактику ведения пациента.</t>
  </si>
  <si>
    <t>ОК</t>
  </si>
  <si>
    <t>7770360898001590</t>
  </si>
  <si>
    <t>7755910876003924</t>
  </si>
  <si>
    <t>По данним ЕМИАС, пациентка выполнила ранее рекомендованное УЗИ МЖ. Прошу уточнить, есть ли необходимость дальнейшего наблюдения у онколога.</t>
  </si>
  <si>
    <t>2452610874000560</t>
  </si>
  <si>
    <t>7700004006620548</t>
  </si>
  <si>
    <t>Морозов П.А.</t>
  </si>
  <si>
    <t>УЗИ</t>
  </si>
  <si>
    <t>Мазманова С.Н</t>
  </si>
  <si>
    <t>1458930842000278</t>
  </si>
  <si>
    <t>926-1600070            495-4661934</t>
  </si>
  <si>
    <t>3454130887000453</t>
  </si>
  <si>
    <t>7748440890002413</t>
  </si>
  <si>
    <t>996-9101460            499-7219197</t>
  </si>
  <si>
    <t>Ранее пациентка отказывалась от записи на повторный прием к врачу-онкологу, просьба уточнить о необходимости дальнейшего наблюдения онкологом.</t>
  </si>
  <si>
    <t>Мурадова Е.М.</t>
  </si>
  <si>
    <t>7752020870003731</t>
  </si>
  <si>
    <t>7849500837001519</t>
  </si>
  <si>
    <t>КДО</t>
  </si>
  <si>
    <t>7700000286010461</t>
  </si>
  <si>
    <t>Кожарская Г.В.</t>
  </si>
  <si>
    <t>7700006203300852</t>
  </si>
  <si>
    <t>Баранова Н.Н.</t>
  </si>
  <si>
    <t>Пациент наблюдался в ЦАОПе у эндокринного хирурга Барановой Н.Н. по диагнозу D35.0  (надпочечник). Прошу записать пациента на УЗИ щит. Железы (как прописано в рекомендациях врача-онколога), а также на УЗИ почек и забрюш. Пространства (по исследуемой раннее локализации D35.0  и дополнительно уточненной информации из ЦАОПа)</t>
  </si>
  <si>
    <t>7771250833000493</t>
  </si>
  <si>
    <t>Черняев В.В.</t>
  </si>
  <si>
    <t>креатинин, мочевина</t>
  </si>
  <si>
    <t>7700005178010880</t>
  </si>
  <si>
    <t>Шукуров К.П.</t>
  </si>
  <si>
    <t>Врачом-онкологом было рекомендовано пройти МРТ брюшной полости. МРТ пройдено, прошу Вас уточнить необходимость консультации врача-онколога.</t>
  </si>
  <si>
    <t>Чуваев Ю.Н.</t>
  </si>
  <si>
    <t>Каргина Д.В.</t>
  </si>
  <si>
    <t>7750310870000130</t>
  </si>
  <si>
    <t>Шевченко С.А.</t>
  </si>
  <si>
    <t>УЗИ МЖ</t>
  </si>
  <si>
    <t>7753110869000480</t>
  </si>
  <si>
    <t>Мирошниченко Г.Н.</t>
  </si>
  <si>
    <t>КТ ОГК с в/в ку</t>
  </si>
  <si>
    <t>7700005050601054</t>
  </si>
  <si>
    <t>Хирург-онколог</t>
  </si>
  <si>
    <t>после 27.05.2022</t>
  </si>
  <si>
    <t>7755510893000695</t>
  </si>
  <si>
    <t>Аббуд А.М.</t>
  </si>
  <si>
    <t>Прошу уточнить необходимость наблюдения онколога по диагнозу D24.</t>
  </si>
  <si>
    <t>7757120888000599</t>
  </si>
  <si>
    <t>5056430845001651</t>
  </si>
  <si>
    <t>Манцева А.А.</t>
  </si>
  <si>
    <t>Плановая дата проведения ОК 24.05.2022. Со слов пациента обещали связаться по поводу результатов ОК, от повторной записи к онкологу отказывается, ждет звонка. Прошу вас связаться с пациентом.</t>
  </si>
  <si>
    <t>7700009162731049</t>
  </si>
  <si>
    <t>Богданов А.Б.</t>
  </si>
  <si>
    <t>Кушнарева А.А.</t>
  </si>
  <si>
    <t>7750340846000690</t>
  </si>
  <si>
    <t>Трищенков С.Ю.</t>
  </si>
  <si>
    <t>7772350822000857</t>
  </si>
  <si>
    <t>Карагужин С.К.</t>
  </si>
  <si>
    <t>7776150883000374</t>
  </si>
  <si>
    <t>Бороновская Л.Е.</t>
  </si>
  <si>
    <t>Павлова Ю.В.</t>
  </si>
  <si>
    <t>7775940885000567</t>
  </si>
  <si>
    <t>Берая В.В.</t>
  </si>
  <si>
    <t>Пациентке рекомендован УЗИ контроль м/ж через 6 мес</t>
  </si>
  <si>
    <t>5251300882000473</t>
  </si>
  <si>
    <t>онколог КЖЗ</t>
  </si>
  <si>
    <t>Просьба прислать все сканы протоколов приема врача-онколога в ГБУЗ МКНЦ им. А.С. Логинова Филиал 3 "Маммологический центр" (Клиника Женского Здоровья) после 30.04.2022</t>
  </si>
  <si>
    <t>775840889000942</t>
  </si>
  <si>
    <t>Ахматова Б.Д.</t>
  </si>
  <si>
    <t>Прошу связаться с пациенткой и записать на УЗИ МЖ (пациентка ждет звонка)</t>
  </si>
  <si>
    <t>7769360833000502</t>
  </si>
  <si>
    <t>врач КДО</t>
  </si>
  <si>
    <t>Просьба прислать все сканы протоколов приема врача-онколога в ГБУЗ МКНЦ им. А.С. Логинова после 15.04.2022</t>
  </si>
  <si>
    <t>Тимонина Е.Г.</t>
  </si>
  <si>
    <t>7700006083181094</t>
  </si>
  <si>
    <t>Просьба связаться с пациенткой и уточнить необходимость посещения врача-онколога и сопровождения персональным помощником. Направление на первичный прием было выдано 21.04.2022 - не было ни одного посещения онколога.</t>
  </si>
  <si>
    <t>7700008122111133</t>
  </si>
  <si>
    <t>Травина Ю.С. Терапевт</t>
  </si>
  <si>
    <t>Пациентке выдано направление к врачу-онкологу, но она не посетила онколога и на звонки не отвечает. Просьба связаться с пациенткой и уточнить необходимость посещения врача-онколога и сопровождения персональным помощником.</t>
  </si>
  <si>
    <t>7700000085211249</t>
  </si>
  <si>
    <t>9852254971, 4953549670</t>
  </si>
  <si>
    <t>7754540834000935</t>
  </si>
  <si>
    <t>Няшин В.Э.</t>
  </si>
  <si>
    <t>Просьба прислать сканы всех имеющихся протоколов приема в МГОБ 62 после 22.04.2022 по пациентке</t>
  </si>
  <si>
    <t>Шарамонова И.Ю.</t>
  </si>
  <si>
    <t>7754820848002311</t>
  </si>
  <si>
    <t>(962)956-37-47</t>
  </si>
  <si>
    <t>Фоменко А.П.</t>
  </si>
  <si>
    <t>Прошу записать пациента на УЗИ ОБП, почек и забрюшинного пространства.</t>
  </si>
  <si>
    <t>Прошу записать пациента на МРТ ПЖ с к/у перед первичным приемом врача-онкоуролога (который назначен пациенту на 11.06.2022).</t>
  </si>
  <si>
    <t>5058540896001430</t>
  </si>
  <si>
    <t>Полякова Ю.Е.</t>
  </si>
  <si>
    <t>7758110871005183</t>
  </si>
  <si>
    <t>Бейтуганова С.А.</t>
  </si>
  <si>
    <t xml:space="preserve">Пациент направлен врачом-онкологом на консультацию врача-онкодерматолога в КДО МГОБ №62, он записан на дату 11.07.2022. Превышен срок верификации. Прошу перезаписать пациента на более раннюю дату. </t>
  </si>
  <si>
    <t>Кутина А.А.</t>
  </si>
  <si>
    <t>7747140884001691</t>
  </si>
  <si>
    <t>(909)632-07-74</t>
  </si>
  <si>
    <t>Сергеев С.С.</t>
  </si>
  <si>
    <t xml:space="preserve">Пациент записан на консультацию врача-онколога ОПГШ в КДО МГОБ №62 на дату 22.06.2022. Превышен срок верификации. Прошу перезаписать пациента на более раннюю дату. </t>
  </si>
  <si>
    <t>7700009055740542</t>
  </si>
  <si>
    <t>Орелкин В.И. (КДО)</t>
  </si>
  <si>
    <t xml:space="preserve">Пациенту рекомендована госпитализация в МГОБ №62 для биопсии ПЕЧЕНИ, прошу уточнить плановую дату госпитализации. </t>
  </si>
  <si>
    <t>Есина А.В.</t>
  </si>
  <si>
    <t>7700000298250558</t>
  </si>
  <si>
    <t>Анисимова Е.В.</t>
  </si>
  <si>
    <t>Со слов пациента  по результатам КТ ОГК нет необходимости в консультации врача-онколога.</t>
  </si>
  <si>
    <t>7754520889001780</t>
  </si>
  <si>
    <t>Трегубов Д.А.</t>
  </si>
  <si>
    <t>Прошу вас уточнить тактику ведения пациента, дату контрольной явки.</t>
  </si>
  <si>
    <t>203904526</t>
  </si>
  <si>
    <t>Пациент систематически не отвечает на звонеи ПП. Прошу вас уточнить нуждается ли пациент в сопровождени.</t>
  </si>
  <si>
    <t>Корноухова А.М.</t>
  </si>
  <si>
    <t>7749040870001424</t>
  </si>
  <si>
    <t>Бутримова А.С.</t>
  </si>
  <si>
    <t>Нечипоренко П.А.</t>
  </si>
  <si>
    <t>7774050818000477</t>
  </si>
  <si>
    <t>9175329726
4956893006</t>
  </si>
  <si>
    <t>7700009082180864</t>
  </si>
  <si>
    <t>9154195265
4992028387</t>
  </si>
  <si>
    <t>Бочкова М.А.</t>
  </si>
  <si>
    <t>Гордеева В.А.</t>
  </si>
  <si>
    <t>7756840885000075</t>
  </si>
  <si>
    <t>9160287361
4994800828</t>
  </si>
  <si>
    <t>Домова А.Ю.</t>
  </si>
  <si>
    <t>В 2006 году установлен диагноз: C73. По данным системе ЕМИАС прием врача-онколога проводится по диагнозу: D44.0. Прошу Вас уточнить корректной код диагноза по МКБ-10</t>
  </si>
  <si>
    <t>7700008157610749</t>
  </si>
  <si>
    <t>Хохлова Е.А.</t>
  </si>
  <si>
    <t>6647840898001974</t>
  </si>
  <si>
    <t>Пустовойт Л.А.</t>
  </si>
  <si>
    <t>ММГ</t>
  </si>
  <si>
    <t>7702000023110646</t>
  </si>
  <si>
    <t>Харитонов М.Ю.</t>
  </si>
  <si>
    <t>не отвечает на звонки с 24.05.</t>
  </si>
  <si>
    <t>5054510869002313</t>
  </si>
  <si>
    <t>Пименов И.В.</t>
  </si>
  <si>
    <t>не отвечает на звонки для повторного приема врача_онколога.</t>
  </si>
  <si>
    <t>1671250839000152</t>
  </si>
  <si>
    <t>Гарипова О.М.</t>
  </si>
  <si>
    <t>не отвечает на звонки</t>
  </si>
  <si>
    <t>3253210841000139</t>
  </si>
  <si>
    <t>Зорина Е.Ю.</t>
  </si>
  <si>
    <t>не отвечает на звонки для записи на прием к врачу_онкологу.</t>
  </si>
  <si>
    <t>7750840834000396</t>
  </si>
  <si>
    <t>Старшинин М.А.</t>
  </si>
  <si>
    <t>не отвечает на звонки.</t>
  </si>
  <si>
    <t>5067760894000205</t>
  </si>
  <si>
    <t>Садридинов К.О.</t>
  </si>
  <si>
    <t>7749140895001357</t>
  </si>
  <si>
    <t>не отвечает на звонки для запсии на прием к врачу_онкологу.</t>
  </si>
  <si>
    <t>7751540848002722</t>
  </si>
  <si>
    <t>Нуммаев Б.Г</t>
  </si>
  <si>
    <t>Заздравная А.Г.</t>
  </si>
  <si>
    <t>7754730887001217</t>
  </si>
  <si>
    <t>4956826762/9773918663</t>
  </si>
  <si>
    <t>Бажанов С.А.</t>
  </si>
  <si>
    <t>У пациента при обследовании выявлены образования в легких и поджелудочной железы. По ответу МО: Коды диагнозов по МКБ-10 D 38.1,D 37.7. Прошу Вас уточнить дальнейшую тактику ведения по диагнозу D38.1 и D37.7 с указанием сроков контрольных обследований</t>
  </si>
  <si>
    <t>Дивногорцев Р.С.</t>
  </si>
  <si>
    <t>По диагнозу D41.0 (по ответу МО: образование почки - D41.0)</t>
  </si>
  <si>
    <t>7153620879000193</t>
  </si>
  <si>
    <t>9031640287/4954701711</t>
  </si>
  <si>
    <t>Перевалова А.Д.</t>
  </si>
  <si>
    <t>УЗИ ОМТ, ОБП, Рг ОГК</t>
  </si>
  <si>
    <t>7700001111600754</t>
  </si>
  <si>
    <t>Со слов пациента - дата не назначена, пациент обеспокоен</t>
  </si>
  <si>
    <t>Жирякова Е.С.</t>
  </si>
  <si>
    <t>7748430881001821</t>
  </si>
  <si>
    <t>9055694233   4956037246</t>
  </si>
  <si>
    <t>Пермина Г.В.</t>
  </si>
  <si>
    <t>УЗИ ЩЖ</t>
  </si>
  <si>
    <t>7701001170300960</t>
  </si>
  <si>
    <t>9037876367    4954600707</t>
  </si>
  <si>
    <t>В протоколе ОК стоит дата начало лечения 23.04.2022, по ответу из ЦАОП ГБУЗ "ГКОБ N1 ДЗМ" от 17.05.2022- "Плановая дата госпитализации - 09.06.2022."</t>
  </si>
  <si>
    <t>7700007059120371</t>
  </si>
  <si>
    <t>4991692960   9165862169</t>
  </si>
  <si>
    <t>27.05.2022 поступил ответ от КДЦ № 2-"По результату УЗИ МЖ от 25.05.2022 пациентка нуждается в повторной консультации онколога." Прошу вас сформировать новое направление/записать пациента по повторную консультацию к врачу онкологу</t>
  </si>
  <si>
    <t>1448040894000086</t>
  </si>
  <si>
    <t>Климович М.Я.</t>
  </si>
  <si>
    <t>7776250848001382</t>
  </si>
  <si>
    <t>9295662389   4957331203</t>
  </si>
  <si>
    <t>Сечко К.О. (Врач-челюстно-лицевой хирург)</t>
  </si>
  <si>
    <t>Со слов пациента была консультация Сечко К.О. (Врач-челюстно-лицевой хирург) 17.05.2022,прошу выцслать скан протокола осмотра</t>
  </si>
  <si>
    <t>3150830841000518</t>
  </si>
  <si>
    <t>30.05.2022 поступил ответ от ГП № 191-"По результату пройденного исследования пациент нуждается в повторной консультации онколога." Прошу вас сформировать новое направление/записать пациента по повторную консультацию к врачу онкологу</t>
  </si>
  <si>
    <t>7700002062260268</t>
  </si>
  <si>
    <t>Пациент осмотрен врачом 25.05.2022 по диагнозу C54.1, а по диагнозу D17.2 пациент отказывается идти на прием к врачу онкологу</t>
  </si>
  <si>
    <t>7755130890002477</t>
  </si>
  <si>
    <t>9197728187   4992530558</t>
  </si>
  <si>
    <t>7770650882000347</t>
  </si>
  <si>
    <t>4992561356   9168473323</t>
  </si>
  <si>
    <t>7770950841000721</t>
  </si>
  <si>
    <t>9168271481   4994218832</t>
  </si>
  <si>
    <t>7752340827000592</t>
  </si>
  <si>
    <t>Юрьева Л.Н.</t>
  </si>
  <si>
    <t>Пациенту было назначено ФКС, пациент в связи с плохим самочувствием не смог подойти. Направление действует до 06.06.2022,но  до 06.06.2022 свободных записей нет. Прошу сформировать новое направление на ФКС/записать пациента.</t>
  </si>
  <si>
    <t>77550040872000250</t>
  </si>
  <si>
    <t>9060763231     4992610502</t>
  </si>
  <si>
    <t>Бойко В.С.</t>
  </si>
  <si>
    <t>5053600828001968</t>
  </si>
  <si>
    <t xml:space="preserve"> 9255289292 звонить сюда</t>
  </si>
  <si>
    <t>Унгер Е.И.</t>
  </si>
  <si>
    <t>7753040832001978</t>
  </si>
  <si>
    <t>Кучмезов Э.Х.</t>
  </si>
  <si>
    <t>7753840876000178</t>
  </si>
  <si>
    <t>Байчорова М.Б.</t>
  </si>
  <si>
    <t>Согласно ответу на запрос от 17.05.2022 -на 25.05.2022 запланировано проведение ОК. По состоянию на 31.05.2022 протокол ОК в системе ЕМИАС отсутствует.</t>
  </si>
  <si>
    <t>7777660846000088</t>
  </si>
  <si>
    <t>Цистоскопия.</t>
  </si>
  <si>
    <t>Пестов Д.М.</t>
  </si>
  <si>
    <t>7700007163780257</t>
  </si>
  <si>
    <t>Воронцова А.А.</t>
  </si>
  <si>
    <t>7700009071300455</t>
  </si>
  <si>
    <t>7771160897001172</t>
  </si>
  <si>
    <t>Ровная М.В.</t>
  </si>
  <si>
    <t>Прошу уточнить дальнейшую тактику ведения пациента по итогу пересмотра КТ-Диска.</t>
  </si>
  <si>
    <t>Чернова Е.В.</t>
  </si>
  <si>
    <t>7753430822001106</t>
  </si>
  <si>
    <t>Придорогина Е.В.</t>
  </si>
  <si>
    <t>ОК от 19.05.2022</t>
  </si>
  <si>
    <t>7750440831000570</t>
  </si>
  <si>
    <t>По решению ОК от 09.12.2021 - контроль КГ ОГК через 6 мес.</t>
  </si>
  <si>
    <t>7768150847000866</t>
  </si>
  <si>
    <t>Кропачев И.А.</t>
  </si>
  <si>
    <t>4647030822000079</t>
  </si>
  <si>
    <t>0848340871000085</t>
  </si>
  <si>
    <t>7755440823001599</t>
  </si>
  <si>
    <t>9266929558/9774739711</t>
  </si>
  <si>
    <t>Отпуск/дача</t>
  </si>
  <si>
    <t>7700008157731262</t>
  </si>
  <si>
    <t>7772950878000386</t>
  </si>
  <si>
    <t>7757640842000450</t>
  </si>
  <si>
    <t>9175761379/4991404919</t>
  </si>
  <si>
    <t>7700001409510132</t>
  </si>
  <si>
    <t>9670602716/4954136411</t>
  </si>
  <si>
    <t>На звонки ПП не отвечает.</t>
  </si>
  <si>
    <t>7700006199610147</t>
  </si>
  <si>
    <t>Айвазов М.Т.</t>
  </si>
  <si>
    <t>Гривцова Н.А.</t>
  </si>
  <si>
    <t>7767750873000275</t>
  </si>
  <si>
    <t>со слов пациента, на повторный прием к гематологу пойдет в сентябре.</t>
  </si>
  <si>
    <t>2474450818000085</t>
  </si>
  <si>
    <t>Прошу уточнить моб/дом телефон пациента.</t>
  </si>
  <si>
    <t>5051330878000106</t>
  </si>
  <si>
    <t>Илларионова Н.С.</t>
  </si>
  <si>
    <t>7747840822000024</t>
  </si>
  <si>
    <t>7701005143650888</t>
  </si>
  <si>
    <t>7754740894001845</t>
  </si>
  <si>
    <t>Зубарев А.В.</t>
  </si>
  <si>
    <t>7749720892000500</t>
  </si>
  <si>
    <t>Со слов пациента пойдет на прием в сентябре 2022</t>
  </si>
  <si>
    <t>7773950830000374</t>
  </si>
  <si>
    <t>903 105 91 15</t>
  </si>
  <si>
    <t>Голышко П.В.</t>
  </si>
  <si>
    <t>7771750848000123</t>
  </si>
  <si>
    <t>7700007134651166</t>
  </si>
  <si>
    <t>прошу предоставить протоколы осмотра пациента за май</t>
  </si>
  <si>
    <t>Айсина Л.А</t>
  </si>
  <si>
    <t>7753820875001864</t>
  </si>
  <si>
    <t>Прокудина Н.А</t>
  </si>
  <si>
    <t>5078050848000981</t>
  </si>
  <si>
    <t>Домова А.Ю</t>
  </si>
  <si>
    <t>7700003160010646</t>
  </si>
  <si>
    <t>7700004082150739</t>
  </si>
  <si>
    <t>Сабитова Л.А</t>
  </si>
  <si>
    <t>Ранее получен ответ "Пациентка записана на УЗИ 3 области 28.05.2022. 30.05.2022  на 14:15 записана на УЗИ малого таза. Просьба связаться с пациенткой и напомнить про УЗИ малого таза. ММГ записана на 28.05.2022" информация до пациентки была доведена ,однако ММГ пациентке не провели ,УЗИ малого таза тоже, так как записей не было!!! Прошу вас записать пациентку на оставшиеся исследования.</t>
  </si>
  <si>
    <t>7700002047154700</t>
  </si>
  <si>
    <t>Конькова А.С</t>
  </si>
  <si>
    <t>Узи м.ж</t>
  </si>
  <si>
    <t>7700004161040559</t>
  </si>
  <si>
    <t>Мамедов Р.М</t>
  </si>
  <si>
    <t>7758240829002709</t>
  </si>
  <si>
    <t>Пациент пойдет на прием в июле</t>
  </si>
  <si>
    <t>5056710846002166</t>
  </si>
  <si>
    <t>7758240887003284</t>
  </si>
  <si>
    <t>Мишакина А.Ю</t>
  </si>
  <si>
    <t>КТ</t>
  </si>
  <si>
    <t>6150120892000382</t>
  </si>
  <si>
    <t>7748140839001662</t>
  </si>
  <si>
    <t>7748640872002188</t>
  </si>
  <si>
    <t>89154102633
84954487497</t>
  </si>
  <si>
    <t>Сивакова Н.Г</t>
  </si>
  <si>
    <t>Прошу записать пациентку на УЗИ. Предварительно согласовав дату.</t>
  </si>
  <si>
    <t>Горвиц В.П.</t>
  </si>
  <si>
    <t>7757040872000456</t>
  </si>
  <si>
    <t>Джамиева П.Г.</t>
  </si>
  <si>
    <t>7700000022161050</t>
  </si>
  <si>
    <t>7700000224680139</t>
  </si>
  <si>
    <t>7701008065270552</t>
  </si>
  <si>
    <t>Галиакберов В.Е.</t>
  </si>
  <si>
    <t>7700004083530662</t>
  </si>
  <si>
    <t>7758320891002975</t>
  </si>
  <si>
    <t>7700002026010970</t>
  </si>
  <si>
    <t>9269207371     4997252775</t>
  </si>
  <si>
    <t>7700009083680545</t>
  </si>
  <si>
    <t>9057594530   49924140235</t>
  </si>
  <si>
    <t>Полякова Е.В.</t>
  </si>
  <si>
    <t>ПСА</t>
  </si>
  <si>
    <t>Крыш Н.Г.</t>
  </si>
  <si>
    <t>7700001043180344</t>
  </si>
  <si>
    <t>4953873910/9031691621</t>
  </si>
  <si>
    <t>7772940887001558</t>
  </si>
  <si>
    <t>4997262529/9165373917</t>
  </si>
  <si>
    <t>7774550888000646</t>
  </si>
  <si>
    <t>4953362813/9164407097</t>
  </si>
  <si>
    <t>ЭГДС</t>
  </si>
  <si>
    <t>7755330827002992</t>
  </si>
  <si>
    <t>4953333070/9636030878</t>
  </si>
  <si>
    <t>6976060887000215</t>
  </si>
  <si>
    <t>7776260892001436</t>
  </si>
  <si>
    <t>Свиридов С.В.</t>
  </si>
  <si>
    <t>7757740841001358</t>
  </si>
  <si>
    <t>903 746 71 84</t>
  </si>
  <si>
    <t>Исаева К.М.</t>
  </si>
  <si>
    <t>7700004159081255</t>
  </si>
  <si>
    <t>4953818994/9154838768</t>
  </si>
  <si>
    <t>7700004021700565</t>
  </si>
  <si>
    <t>Малина Г.Д.</t>
  </si>
  <si>
    <t>7700000074750248</t>
  </si>
  <si>
    <t>4956525916/9168481140</t>
  </si>
  <si>
    <t>5058900890001655</t>
  </si>
  <si>
    <t>7700005183750449</t>
  </si>
  <si>
    <t>7700008075700749</t>
  </si>
  <si>
    <t>Бахмудов С.Д.</t>
  </si>
  <si>
    <t>Ершова Ю.А.</t>
  </si>
  <si>
    <t>7755930872001763</t>
  </si>
  <si>
    <t>9031972146</t>
  </si>
  <si>
    <t>7767250879000122</t>
  </si>
  <si>
    <t>9057259835</t>
  </si>
  <si>
    <t>Баженова Е.В.</t>
  </si>
  <si>
    <t>7756640841000916</t>
  </si>
  <si>
    <t>9067207431</t>
  </si>
  <si>
    <t>Меншутина Л.А.</t>
  </si>
  <si>
    <t>5054140877000156</t>
  </si>
  <si>
    <t>КТ ОГК</t>
  </si>
  <si>
    <t>7700005183540657</t>
  </si>
  <si>
    <t>9251787032</t>
  </si>
  <si>
    <t>На звонки ПП не отвечает,сбрасывает</t>
  </si>
  <si>
    <t>7748220893000758</t>
  </si>
  <si>
    <t>9688603260</t>
  </si>
  <si>
    <t>ОК 20.05.2022.Госпитализация запланирована на 21.06.2022</t>
  </si>
  <si>
    <t>Мартиросова Я.А.</t>
  </si>
  <si>
    <t>2148510847000228</t>
  </si>
  <si>
    <t>(906)134-73-55</t>
  </si>
  <si>
    <t>7700003184550238</t>
  </si>
  <si>
    <t>(916)214-21-49</t>
  </si>
  <si>
    <t>Исмаилов Р.И.</t>
  </si>
  <si>
    <t>7701003028700566</t>
  </si>
  <si>
    <t>(916)701-77-10</t>
  </si>
  <si>
    <t>Вознесенский С.А.</t>
  </si>
  <si>
    <t>МРТ ОМТ с к/у</t>
  </si>
  <si>
    <t>7777050891000870</t>
  </si>
  <si>
    <t>(903)276-92-81</t>
  </si>
  <si>
    <t>Государева А.В.</t>
  </si>
  <si>
    <t>7258840881000163</t>
  </si>
  <si>
    <t>(916)274-22-20</t>
  </si>
  <si>
    <t>Пушкарева М.В.</t>
  </si>
  <si>
    <t>Беляева А.В.</t>
  </si>
  <si>
    <t>7700005170630557</t>
  </si>
  <si>
    <t>Онкоконсилиум</t>
  </si>
  <si>
    <t>507294892000885</t>
  </si>
  <si>
    <t>По ответу из МО от 18.05.2022 :дата госпитализации будет согласована с заведующим отделением. Прошу уточнить дату госпитализации.</t>
  </si>
  <si>
    <t>7749630820000920</t>
  </si>
  <si>
    <t>Новикова И.Е.</t>
  </si>
  <si>
    <t>7751520885001191</t>
  </si>
  <si>
    <t>7-903-175-36-49</t>
  </si>
  <si>
    <t>Пациент записан на УЗИ вен н/к на 09.06.2022.Превышен срок.Прошу связаться с пациентом и перенести запись на более раннюю дату.</t>
  </si>
  <si>
    <t>7700002029530860</t>
  </si>
  <si>
    <t>7-917-523-17-33</t>
  </si>
  <si>
    <t>Лебедева Т.Н.</t>
  </si>
  <si>
    <t>7755930891000374</t>
  </si>
  <si>
    <t>7-916-430-08-92</t>
  </si>
  <si>
    <t>7748330843001457</t>
  </si>
  <si>
    <t>27.05.2022 пациент поступил на сопровождение ПП с некорректным номером телефона.В ЕМИАС так же отражен некорректный номер.Прошу предоставить актуальный номер телефона для связи с пациентом.</t>
  </si>
  <si>
    <t>7754710848002033</t>
  </si>
  <si>
    <t>7-926-222-98-50</t>
  </si>
  <si>
    <t>Осмотр Врача-онколога в КДО</t>
  </si>
  <si>
    <t>Все приемы</t>
  </si>
  <si>
    <t xml:space="preserve">Селифонова А.И. </t>
  </si>
  <si>
    <t>6256130840000189</t>
  </si>
  <si>
    <t>Юшкова А.В.</t>
  </si>
  <si>
    <t>7700006147801148</t>
  </si>
  <si>
    <t xml:space="preserve">Пугачёв Г.А. </t>
  </si>
  <si>
    <t>7700002136591157</t>
  </si>
  <si>
    <t>7750140845000224</t>
  </si>
  <si>
    <t xml:space="preserve">Пак А.Д. </t>
  </si>
  <si>
    <t>Умяров Т.Р.</t>
  </si>
  <si>
    <t>7700006064310753</t>
  </si>
  <si>
    <t xml:space="preserve">Меншутина Л.А. </t>
  </si>
  <si>
    <t>7700007012740959</t>
  </si>
  <si>
    <t>7700007106300468</t>
  </si>
  <si>
    <t>205593540</t>
  </si>
  <si>
    <t>Прошу выслать последние протоколы, приема врача-онколога.</t>
  </si>
  <si>
    <t>Щербакова К.Ю.</t>
  </si>
  <si>
    <t>7752440848001460</t>
  </si>
  <si>
    <t>Дробязко А.А.</t>
  </si>
  <si>
    <t>2255110898000620</t>
  </si>
  <si>
    <t>Пугачева Е.Д.</t>
  </si>
  <si>
    <t>С целью исследования костного мозга</t>
  </si>
  <si>
    <t>7701006271180563</t>
  </si>
  <si>
    <t>Врач-онколог</t>
  </si>
  <si>
    <t>28.03.22 - 25.05.2022</t>
  </si>
  <si>
    <t>7775050896001461</t>
  </si>
  <si>
    <t>01.03.22 - 31.05.2022</t>
  </si>
  <si>
    <t>7700002163810154</t>
  </si>
  <si>
    <t>Радаева Л.Н.</t>
  </si>
  <si>
    <t>7700002061250174</t>
  </si>
  <si>
    <t>20.01.2022 - 20.04.2022</t>
  </si>
  <si>
    <t>3957720895000032</t>
  </si>
  <si>
    <t xml:space="preserve">ОК </t>
  </si>
  <si>
    <t>7753040838000883</t>
  </si>
  <si>
    <t>5267940876000575</t>
  </si>
  <si>
    <t>7775350844001195</t>
  </si>
  <si>
    <t>9031030867 Ирина - дочь / 9175628003</t>
  </si>
  <si>
    <t>Канева А.В.</t>
  </si>
  <si>
    <t>5048340888000414</t>
  </si>
  <si>
    <t>Иванова М.В.</t>
  </si>
  <si>
    <t>7700008058021157</t>
  </si>
  <si>
    <t>Шенберг В.Г.</t>
  </si>
  <si>
    <t>7747310891000883</t>
  </si>
  <si>
    <t>9264700311 / 4993742580</t>
  </si>
  <si>
    <t>врач КЖЗ</t>
  </si>
  <si>
    <t>все протоколы за май</t>
  </si>
  <si>
    <t>7700009136180755</t>
  </si>
  <si>
    <t>9096841391 / 4953096526</t>
  </si>
  <si>
    <t>Кналян С.А.</t>
  </si>
  <si>
    <t>7751840833000438</t>
  </si>
  <si>
    <t>9055268505 / 4993733586</t>
  </si>
  <si>
    <t>Гадабошев М.И.</t>
  </si>
  <si>
    <t>Пациент выполнил УЗИ 25.05.2022 по рекомендации врача-онколога от 02.11.2021. Прошу Вас уточнить необходимость повторной консультации онколога.</t>
  </si>
  <si>
    <t>7751640893001601</t>
  </si>
  <si>
    <t>9164604756 / 4997218426</t>
  </si>
  <si>
    <t>Зинкин А.Г.</t>
  </si>
  <si>
    <t>Канева А.В</t>
  </si>
  <si>
    <t>7700000022130946</t>
  </si>
  <si>
    <t>5052720822002191</t>
  </si>
  <si>
    <t>Герасимов Г.Д.</t>
  </si>
  <si>
    <t>КТ, УЗИ л/у</t>
  </si>
  <si>
    <t>Попова Е.А.</t>
  </si>
  <si>
    <t>7775660833000093</t>
  </si>
  <si>
    <t>8-985-226-44-57</t>
  </si>
  <si>
    <t>7757830894000264</t>
  </si>
  <si>
    <t>8-915-448-30-22</t>
  </si>
  <si>
    <t>7700268202240539</t>
  </si>
  <si>
    <t>8-903-184-29-20</t>
  </si>
  <si>
    <t>3354930840000297</t>
  </si>
  <si>
    <t>8-920-622-89-90</t>
  </si>
  <si>
    <t>со слов родственников пациент маломобилен (лежачий)</t>
  </si>
  <si>
    <t>7775150881000781</t>
  </si>
  <si>
    <t>8-985-917-22-03</t>
  </si>
  <si>
    <t>0250300898000600</t>
  </si>
  <si>
    <t>8-937-628-01-96</t>
  </si>
  <si>
    <t>КЖЗ Емельянова Д.С.</t>
  </si>
  <si>
    <t>УЗИ м/ж и регионарных зон</t>
  </si>
  <si>
    <t>3071350842000181</t>
  </si>
  <si>
    <t>8-917-526-29-63</t>
  </si>
  <si>
    <t>Синицина О.Р.</t>
  </si>
  <si>
    <t>ТУР биопсия ПОВТОРНО</t>
  </si>
  <si>
    <t>7701007400011246</t>
  </si>
  <si>
    <t>8-953-314-31-76</t>
  </si>
  <si>
    <t>7753630829003118</t>
  </si>
  <si>
    <t>8-991-188-82-30</t>
  </si>
  <si>
    <t>7778160818000272</t>
  </si>
  <si>
    <t>8-916-349-04-81</t>
  </si>
  <si>
    <t>7751640880001184</t>
  </si>
  <si>
    <t>8-985-724-83-38</t>
  </si>
  <si>
    <t>ПОВТОРНО</t>
  </si>
  <si>
    <t>7768550826000292</t>
  </si>
  <si>
    <t>8-916-066-97-55</t>
  </si>
  <si>
    <t>7700008164730139</t>
  </si>
  <si>
    <t>8-916-373-02-31</t>
  </si>
  <si>
    <t>Левитан Н.Е.</t>
  </si>
  <si>
    <t>Прошу записать пациента на  МРТ ОБП с КУ, так как свободные слоты для записи отсутствуют.</t>
  </si>
  <si>
    <t>5051040896000216</t>
  </si>
  <si>
    <t>8-903-688-04-54</t>
  </si>
  <si>
    <t>в системе ЕМИАС отсутствует протокол по тактике лечения пациента (ХТ по двум диагнозам С18.7, С25.8)</t>
  </si>
  <si>
    <t>С18.7</t>
  </si>
  <si>
    <t>7778050848009064</t>
  </si>
  <si>
    <t>8-968-811-78-89</t>
  </si>
  <si>
    <t>5055040831000327</t>
  </si>
  <si>
    <t>8-926-177-69-95</t>
  </si>
  <si>
    <t>Со слов пациента сломал бедро, ходить пока не может.</t>
  </si>
  <si>
    <t>7700005147580460</t>
  </si>
  <si>
    <t>8-903-105-69-52</t>
  </si>
  <si>
    <t>7769460884001365</t>
  </si>
  <si>
    <t>8-916-504-07-12</t>
  </si>
  <si>
    <t>7700008197600262</t>
  </si>
  <si>
    <t>8-926-023-91-74</t>
  </si>
  <si>
    <t>Лепетченко И.А.</t>
  </si>
  <si>
    <t>7755710889000473</t>
  </si>
  <si>
    <t>КТ ОБП с КУ</t>
  </si>
  <si>
    <t>7700003031610871</t>
  </si>
  <si>
    <t>Нуммаев Б.Г.</t>
  </si>
  <si>
    <t>Рыбин О.Н.</t>
  </si>
  <si>
    <t>7753140835002369</t>
  </si>
  <si>
    <t>По состоянию на 27.05.22 пациент не информирован о дате начала лечения, со слов - "сказали ждать смс"</t>
  </si>
  <si>
    <t>7748830839001098</t>
  </si>
  <si>
    <t>ОАК, ОАМ, Б/Х</t>
  </si>
  <si>
    <t>3173050819000019</t>
  </si>
  <si>
    <t>Онколог рек-ал ПСА через 4 месяца. 
26.05.22 пациент выполнил исс-ние. 
Прошу уточнить необходимость повторной явки к онкологу по рез-ам исс-ния.</t>
  </si>
  <si>
    <t>7700006110280246</t>
  </si>
  <si>
    <t>7700004109550955</t>
  </si>
  <si>
    <t>Горбачева Е.А.</t>
  </si>
  <si>
    <t>7700000128560163</t>
  </si>
  <si>
    <t>Чомаева Э.М.</t>
  </si>
  <si>
    <t>7774940834000636</t>
  </si>
  <si>
    <t>Сулягина В.С.</t>
  </si>
  <si>
    <t>7748340844000101</t>
  </si>
  <si>
    <t>Соснина И.А.</t>
  </si>
  <si>
    <t>7700003139211184</t>
  </si>
  <si>
    <t>Абдусаламова Л.М.</t>
  </si>
  <si>
    <t>1450510872000030</t>
  </si>
  <si>
    <t>Силакова К.А.</t>
  </si>
  <si>
    <t>7700009183131054</t>
  </si>
  <si>
    <t>Розанов И.Д.</t>
  </si>
  <si>
    <t>7700009087590245</t>
  </si>
  <si>
    <t>7700000131050752</t>
  </si>
  <si>
    <t>Иматшоева З.Ш.</t>
  </si>
  <si>
    <t>7751040870000041</t>
  </si>
  <si>
    <t>6656010887000811</t>
  </si>
  <si>
    <t>Винникова Л.Р.</t>
  </si>
  <si>
    <t>7700002178590546</t>
  </si>
  <si>
    <t>контроль ПСА(развернутый )</t>
  </si>
  <si>
    <t>0271250876000400</t>
  </si>
  <si>
    <t>Исаев А.Т.</t>
  </si>
  <si>
    <t>На основании протокола врача-онколога 13.05.2022  пациентке проведено лечение в ММКУ Коммунарка. ВЭ отсутствует</t>
  </si>
  <si>
    <t>7700009120160462</t>
  </si>
  <si>
    <t>7700002194080453</t>
  </si>
  <si>
    <t>84996187996/89175006176</t>
  </si>
  <si>
    <t>7700000170230374</t>
  </si>
  <si>
    <t>7700001177210451</t>
  </si>
  <si>
    <t xml:space="preserve">Отказ от записи, со лов, до конца лета пациент будет на даче. Прошу принять к сведению. </t>
  </si>
  <si>
    <t>7700009089610559</t>
  </si>
  <si>
    <t>Шевелев Г.С</t>
  </si>
  <si>
    <t>7700006172030350</t>
  </si>
  <si>
    <t>Расулова Е.Ю</t>
  </si>
  <si>
    <t>В данный момент пациентка находится не в Москве и не планирует обследования по рекомендации врача. Свяжется в сентябре с ПП</t>
  </si>
  <si>
    <t>7700005168711174</t>
  </si>
  <si>
    <t>Романова А.А</t>
  </si>
  <si>
    <t>7700005152191267</t>
  </si>
  <si>
    <t>9672295537/  9164509569</t>
  </si>
  <si>
    <t>7700002226181076</t>
  </si>
  <si>
    <t>Загаштокова А.К</t>
  </si>
  <si>
    <t>7700009158511258</t>
  </si>
  <si>
    <t>Тарасенко Ю.А</t>
  </si>
  <si>
    <t>Прошу сформировать направление на УЗИ ОБП и при необходимости записать на прием к онкологу</t>
  </si>
  <si>
    <t>7772940882001389</t>
  </si>
  <si>
    <t>Андреев М.В</t>
  </si>
  <si>
    <t>Прошу уточнить дату ОК</t>
  </si>
  <si>
    <t>5049330885001068</t>
  </si>
  <si>
    <t>Дранкова М.Ю</t>
  </si>
  <si>
    <t>В ходе телефонного разговора пациентка подтвердила ,что прием состоялся.Прошу выслать скан протокола онколога</t>
  </si>
  <si>
    <t>7700004181300950</t>
  </si>
  <si>
    <t>Субботина А.А</t>
  </si>
  <si>
    <t>7749820889000487</t>
  </si>
  <si>
    <t>В рекомендациях онколога запланирована трепан-биопсия с повторной явкой.В ходе телефонного разговора пациентка сообщила, что онколог рекомендовала повторную явку через 6 мес. Прону уточнить тактику ведения пациента</t>
  </si>
  <si>
    <t>7700000012060468</t>
  </si>
  <si>
    <t>В ходе телефонного разговора супруг пациентки сообщил,что в регистратуре не хотели записывать к онкологу на ближайшее время ссылаясь на отсутствие свободных слотов .По итогу записали.</t>
  </si>
  <si>
    <t>7700003137050642</t>
  </si>
  <si>
    <t>Прошу уточнить дату госпитализации</t>
  </si>
  <si>
    <t>Нихаенко В.Н.</t>
  </si>
  <si>
    <t>7700008107271250</t>
  </si>
  <si>
    <t>(917)553-47-14</t>
  </si>
  <si>
    <t>Подомарева О.В.</t>
  </si>
  <si>
    <t>7748930821000148</t>
  </si>
  <si>
    <t xml:space="preserve">Бахмудов С.Д. </t>
  </si>
  <si>
    <t>ОАК, Биох/АК, Коагулограмма, Серология, группа крови, резус фактор, Гастроскопия, ЭКГ, ЭХО-КГ, УЗИ вен нижних конечностей.</t>
  </si>
  <si>
    <t>7750540822002087</t>
  </si>
  <si>
    <t>7756640836000327</t>
  </si>
  <si>
    <t xml:space="preserve">Воронцова А.А. </t>
  </si>
  <si>
    <t>Прошу уточнить дату записи госпитализации для биопсии простаты, а так же связаться с пациентом.</t>
  </si>
  <si>
    <t>7757730833002159</t>
  </si>
  <si>
    <t>6656020887001891</t>
  </si>
  <si>
    <t>Пациенту по диагнозу D34 выдано направление к ГКОБ № 1, по прикриплению пациент должен наблюдаться в Филиал «ММКЦ «Коммунарка» ЦАОП.</t>
  </si>
  <si>
    <t>7700002122690441</t>
  </si>
  <si>
    <t>Маркова А.Ю.</t>
  </si>
  <si>
    <t>7756540829001110</t>
  </si>
  <si>
    <t xml:space="preserve">8 916 530 60 20 </t>
  </si>
  <si>
    <t>7755210872000895</t>
  </si>
  <si>
    <t xml:space="preserve">Мамедов Р.М. </t>
  </si>
  <si>
    <t>Прошу уточнить дату записи на УЗИ ОБП, РЭА Са 19-9 АФП,  и сформировать электронное направление к врачу онкологу после проведенных исследований.</t>
  </si>
  <si>
    <t>Монклер А.А.</t>
  </si>
  <si>
    <t>0558120895000208</t>
  </si>
  <si>
    <t>8 906 448 98 28</t>
  </si>
  <si>
    <t>Гасанов А.Г.</t>
  </si>
  <si>
    <t>Осмотр онкомаммолога 30.05.2022</t>
  </si>
  <si>
    <t>7750510879003817</t>
  </si>
  <si>
    <t>8 901 752 84 12</t>
  </si>
  <si>
    <t>Панфилова Л.Н.</t>
  </si>
  <si>
    <t>13.12.2021 врачом онкологом рекомендовано УЗИ в динамике + повторная явка. Прошу создать эл.направления к онкологу при необходимости повторной явки</t>
  </si>
  <si>
    <t>6467940887046852</t>
  </si>
  <si>
    <t>8 927 226 46 92</t>
  </si>
  <si>
    <t>Волконский М.В.</t>
  </si>
  <si>
    <t>Цой Л.К.</t>
  </si>
  <si>
    <t>7754440848000197</t>
  </si>
  <si>
    <t>8 969 041 71 29</t>
  </si>
  <si>
    <t>консультация торакального хирурга</t>
  </si>
  <si>
    <t>7700006153540558</t>
  </si>
  <si>
    <t>8 905 794 83 28</t>
  </si>
  <si>
    <t>7752830821003394</t>
  </si>
  <si>
    <t>8 906 055 76 86</t>
  </si>
  <si>
    <t>Архангельская О.В.</t>
  </si>
  <si>
    <t>7750640837001064</t>
  </si>
  <si>
    <t>8 926 892 85 12</t>
  </si>
  <si>
    <t>Прошу создать эл.направления к онкологу при необходимости повторной явки</t>
  </si>
  <si>
    <t>7772150877000772</t>
  </si>
  <si>
    <t>8 906 782 53 69</t>
  </si>
  <si>
    <t>Котин А.И.</t>
  </si>
  <si>
    <t xml:space="preserve">Пациент длительное время не отвечает на телефонные звонки. Прошу записать пациента на консультацию врача онколога </t>
  </si>
  <si>
    <t>Юдин И.Е.</t>
  </si>
  <si>
    <t>2458600888000205</t>
  </si>
  <si>
    <t>Бондарев А.В.</t>
  </si>
  <si>
    <t>7700005133011148</t>
  </si>
  <si>
    <t>Козлов А.К.</t>
  </si>
  <si>
    <t>В протоколе врача онколога указано, что 12.05.2022 в ГКОБ №1 было проведено хирургическое лечение. Прошу предоставить выписной эпикриз.</t>
  </si>
  <si>
    <t>7700003099110750</t>
  </si>
  <si>
    <t>9262453956 / 4992065616</t>
  </si>
  <si>
    <t>Барковская С.Н.</t>
  </si>
  <si>
    <t>2048230873000221</t>
  </si>
  <si>
    <t>7756220896000366</t>
  </si>
  <si>
    <t>7700009158810364</t>
  </si>
  <si>
    <t>9162112422 / 499189187</t>
  </si>
  <si>
    <t>7749140898003475</t>
  </si>
  <si>
    <t>4992063791 / 9261545441</t>
  </si>
  <si>
    <t>7774950898000943</t>
  </si>
  <si>
    <t>4997436416 / 9296633956</t>
  </si>
  <si>
    <t>7700003126090960</t>
  </si>
  <si>
    <t>7700002250280162</t>
  </si>
  <si>
    <t>4848340874000290</t>
  </si>
  <si>
    <t>4957133952 / 9506813580</t>
  </si>
  <si>
    <t>Рычкова А.А</t>
  </si>
  <si>
    <t>7700009033550650</t>
  </si>
  <si>
    <t>9099749901  9099749909</t>
  </si>
  <si>
    <t>7649230887000367</t>
  </si>
  <si>
    <t>9236009266</t>
  </si>
  <si>
    <t>Пушкарева М.В</t>
  </si>
  <si>
    <t xml:space="preserve">Просьба записать на прием к врачу онкологу пациент не отвечает длительное время . Просьба уточнить нуждается ли пациент в приеме врача онколога </t>
  </si>
  <si>
    <t>7758040839003006</t>
  </si>
  <si>
    <t>9167814780  9859798243</t>
  </si>
  <si>
    <t>Пак А.Д</t>
  </si>
  <si>
    <t>Просьба уточнить дату ОК</t>
  </si>
  <si>
    <t>7778860844000085</t>
  </si>
  <si>
    <t>9152464849  4953905912</t>
  </si>
  <si>
    <t>Маркова А.Ю</t>
  </si>
  <si>
    <t>7701000188040671</t>
  </si>
  <si>
    <t>9857763791</t>
  </si>
  <si>
    <t>Зорина Е.Ю</t>
  </si>
  <si>
    <t>Просьба выслать скан протокола врача от 30.05.22 Пациент сообщила что прием состоялся даны рекомендации и рекомендовано пройти исследования</t>
  </si>
  <si>
    <t>7700002077750948</t>
  </si>
  <si>
    <t>9161922751  4953957842</t>
  </si>
  <si>
    <t>Просьба записать пациента на прием к врачу онкологу. Просьба уточнить нуждается ли пациент в приеме врача онколога</t>
  </si>
  <si>
    <t>7700001104110469</t>
  </si>
  <si>
    <t>Просьба выслать скан осмотра врача от 30.05.22 Пациент сообщил что прием состоялся даны рекомендации</t>
  </si>
  <si>
    <t>7747410873003689</t>
  </si>
  <si>
    <t>9036886700</t>
  </si>
  <si>
    <t>7755420898003282</t>
  </si>
  <si>
    <t>Жижина А.В</t>
  </si>
  <si>
    <t>Просьба выслать скан протокола врача от 30.05.22 Так же необходимо записать к химиотерапевту</t>
  </si>
  <si>
    <t>7757730834001739</t>
  </si>
  <si>
    <t>9151969704  4953326737</t>
  </si>
  <si>
    <t>Харитонов М.Ю</t>
  </si>
  <si>
    <t>Прошу создать эл направление к онкологу после исследования. На КТ записан на 10.06.2022</t>
  </si>
  <si>
    <t>7700007068811059</t>
  </si>
  <si>
    <t>9773076160</t>
  </si>
  <si>
    <t>Зайцева Н.В</t>
  </si>
  <si>
    <t>Прошу уточнить тактику ведения по диагнозу С79.3 ЗНО подтверждено? Нуждается ли пациент в приеме врача онколога по данному диагнозу</t>
  </si>
  <si>
    <t>7700004020271061</t>
  </si>
  <si>
    <t>89036895060   4992323356</t>
  </si>
  <si>
    <t>Пациенту рекомендовано УЗИ МЖ (прошла 26.05.22) Просьба создать эл направление к врачу онкологу . Просьба уточнить нуждается ли пациент в приеме врача онколога</t>
  </si>
  <si>
    <t>7756740898003050</t>
  </si>
  <si>
    <t>9030078605</t>
  </si>
  <si>
    <t>Просьба выслать скан врача от 30.05.22 Пациент сообщил что прием состоялся даны рекомендации</t>
  </si>
  <si>
    <t>6755630894000155</t>
  </si>
  <si>
    <t>9267016727</t>
  </si>
  <si>
    <t>Абдусаламова Л.М</t>
  </si>
  <si>
    <t>Врачом онкологом рекомендовано УЗИ МЖ (записана на 02.06.22). Прошу создать эл направление к онкологу после исследования</t>
  </si>
  <si>
    <t>7754930897001054</t>
  </si>
  <si>
    <t>9057197335  4954433800</t>
  </si>
  <si>
    <t>Просьба записать на прием к врачу онкологу пациент не отвечает на звонки</t>
  </si>
  <si>
    <t>Кондратьева А.С.</t>
  </si>
  <si>
    <t>5053720840001745</t>
  </si>
  <si>
    <t>8 901 771 44 69</t>
  </si>
  <si>
    <t>Борисова О.В.</t>
  </si>
  <si>
    <t>МРТ с к/у на 11.06.2022. Последний анализ крови на креатинин от 11.04.2022</t>
  </si>
  <si>
    <t>7700009111560240</t>
  </si>
  <si>
    <t>В ЕМИАС запружен протокол ОК без указания определенной тактики обследования/лечения. Прошу Вас выслать скан ОК</t>
  </si>
  <si>
    <t>7769550870000619</t>
  </si>
  <si>
    <t>8 905 568 08 85</t>
  </si>
  <si>
    <t>Врач-химиотерапевт</t>
  </si>
  <si>
    <t>7749040879000914</t>
  </si>
  <si>
    <t>8 499 154 96 00
8 906 081 48 61</t>
  </si>
  <si>
    <t>Сысоева Ю.С.</t>
  </si>
  <si>
    <t>Прошу Вас уточнить диагностический статус D34 (предварительный?/подтвержден?)</t>
  </si>
  <si>
    <t>7349740873000042</t>
  </si>
  <si>
    <t>8 927 815 28 90</t>
  </si>
  <si>
    <t>Врач-онколог КДО</t>
  </si>
  <si>
    <t>7774150898000700</t>
  </si>
  <si>
    <t>8 926 216 43 12</t>
  </si>
  <si>
    <t>Гудкова И.Е.</t>
  </si>
  <si>
    <t>7777350883000700</t>
  </si>
  <si>
    <t>8 499 976 60 11
8 915 089 51 03</t>
  </si>
  <si>
    <t>5075650889000445</t>
  </si>
  <si>
    <t>8 915 054 58 04</t>
  </si>
  <si>
    <t xml:space="preserve">Прошу Вас выслать скан последнего протокола приема врача-онколога </t>
  </si>
  <si>
    <t>3252530845000046</t>
  </si>
  <si>
    <t>8 906 069 25 86</t>
  </si>
  <si>
    <t>Антеев А.А.</t>
  </si>
  <si>
    <t>Пациент выражает глубокую признательность лечащему врачу-онкологу Антееву А.А.</t>
  </si>
  <si>
    <t>7770150847000490</t>
  </si>
  <si>
    <t>8 916 447 98 00
8 925 425 86 94</t>
  </si>
  <si>
    <t>Пациент длительно не отвечает на звонки</t>
  </si>
  <si>
    <t>7700002217050658</t>
  </si>
  <si>
    <t>8 966 013 48 85</t>
  </si>
  <si>
    <t>7700000002090585</t>
  </si>
  <si>
    <t>8 966 306 88 81</t>
  </si>
  <si>
    <t>ТАБ</t>
  </si>
  <si>
    <t>19.05.2022 - проведена ТАБ. Протокол ЦИ не загружен в ЕМИАС</t>
  </si>
  <si>
    <t>6257840889000234</t>
  </si>
  <si>
    <t>8 910 618 48 84</t>
  </si>
  <si>
    <t>Прошу Вас выслать скан последнего протокола приема врача-онколога КДО МГОБ 62</t>
  </si>
  <si>
    <t>2556320831000217</t>
  </si>
  <si>
    <t>8 914 799 98 09</t>
  </si>
  <si>
    <t>Пациент длительно не отвечает на звонки (сбрасывает). Прошу вас уточнить необходимость сопровождения</t>
  </si>
  <si>
    <t>Коврегина В.О.</t>
  </si>
  <si>
    <t>7753640878001194</t>
  </si>
  <si>
    <t>ОК на 06.06.2022 - превышен срок</t>
  </si>
  <si>
    <t>7700005139261161</t>
  </si>
  <si>
    <t>89771627870</t>
  </si>
  <si>
    <t>Цеплина О.Е.</t>
  </si>
  <si>
    <t>7757040889000226</t>
  </si>
  <si>
    <t>Прошу предоставить сканы приемов из КДО за апрель-май 2022.</t>
  </si>
  <si>
    <t>7700009147100159</t>
  </si>
  <si>
    <t>Никитина А.В.</t>
  </si>
  <si>
    <t>0550130877000025</t>
  </si>
  <si>
    <t>Степанова О.Ю.</t>
  </si>
  <si>
    <t>7749430881001663</t>
  </si>
  <si>
    <t>УЗИ МТ, ОБП, л/у. Рекомендация продублирована врачом-терапевтом Вашей ГП - Азаевым Х.М. , но направления не сформированы</t>
  </si>
  <si>
    <t>7700007165230959</t>
  </si>
  <si>
    <t>Матвейчук О.Н.</t>
  </si>
  <si>
    <t>Прошу записать пациентку на ММГ. Повторно</t>
  </si>
  <si>
    <t>7750930878002174</t>
  </si>
  <si>
    <t>Тыщенко Е.В.т (КДО)</t>
  </si>
  <si>
    <t>врач рекомендует повторную явку через 6 мес. Прошу Вас связаться с пациенткой и записать на прием</t>
  </si>
  <si>
    <t>Наумова И.Н.</t>
  </si>
  <si>
    <t>7700005133651151</t>
  </si>
  <si>
    <t>прошу предоставить все протоколы осмотра пациента за период, дачиная с 12.05.2022</t>
  </si>
  <si>
    <t>7754430878000282</t>
  </si>
  <si>
    <t>пациент на лечении, ОК отсутствует</t>
  </si>
  <si>
    <t>199712629</t>
  </si>
  <si>
    <t>Гугунов Д.В.</t>
  </si>
  <si>
    <t xml:space="preserve">Прошу записать пациента на УЗИ ОБП, почек, УЗИ обл.ЩЖ, л/у регионарных шеи. Пациент отвечает на звонок по этому телефону. Если нет возможности связаться с пациентом, прошу Вас сформировать направление и записать пациента без согласования </t>
  </si>
  <si>
    <t>7701002010280948</t>
  </si>
  <si>
    <t>(917)599-57-91</t>
  </si>
  <si>
    <t>Калинкина Н.А.</t>
  </si>
  <si>
    <t>7700002068740449</t>
  </si>
  <si>
    <t>(499)197-30-80 / 9684356902</t>
  </si>
  <si>
    <t>Закирова Д.И.</t>
  </si>
  <si>
    <t>7452440890000348</t>
  </si>
  <si>
    <t>Антюшко А.В.</t>
  </si>
  <si>
    <t>Пациентка записана на ЭКГ на 06.06, исследование необходимо для взятия направления на колоноскопию в ЭЦ. Если будет возможность,прошу перезаписать пациентку на более раннюю дату.</t>
  </si>
  <si>
    <t>7756840830001251</t>
  </si>
  <si>
    <t>7700005178780139</t>
  </si>
  <si>
    <t>5073350871000238</t>
  </si>
  <si>
    <t>Белова О.С.</t>
  </si>
  <si>
    <t>ММГ (нет слотов для записи)</t>
  </si>
  <si>
    <t>7700005154581055</t>
  </si>
  <si>
    <t>апрель/май</t>
  </si>
  <si>
    <t>Прошу выслать сканы первого и последнего приема в КДО</t>
  </si>
  <si>
    <t>7701114136220640</t>
  </si>
  <si>
    <t>Чичаева Э.И.</t>
  </si>
  <si>
    <t>Прошу связаться с пациенткой для записи на УЗИ МЖ, л/у, ОБП, ММГ (пациентка плохо слышит)</t>
  </si>
  <si>
    <t>6870560885000262</t>
  </si>
  <si>
    <t>9637122217 дочь</t>
  </si>
  <si>
    <t>Рычкина О.В.</t>
  </si>
  <si>
    <t>Дочь пациентки растеряна, так как,как ей показалось, после дообследования необходимо вернуться в ЦАОП, где будет проходить ОК. Я в протоколе врача вижу,что необходима консультация в Истре. Прошу уточнить, нужно ли пациентке возвращаться на данном этапе в ЦАОП по результатам обследований?</t>
  </si>
  <si>
    <t>Коршук О.А.</t>
  </si>
  <si>
    <t>7751840874001543</t>
  </si>
  <si>
    <t>Вич,сифилис, гепатиты В и С (врач сказал пересдать анализы от 10.03.22)</t>
  </si>
  <si>
    <t>Кашинцев К.Ю.</t>
  </si>
  <si>
    <t>7755630878000898</t>
  </si>
  <si>
    <t>Плахова Д.А.</t>
  </si>
  <si>
    <t>Прошу связаться с пациенткой для записи на забор крови на Б/Х (креатинин и мочевину сдала), онкомаркеры РЭА, Са19-9, коагулограмма, ЭГК, УЗИ вен н/к</t>
  </si>
  <si>
    <t>9852093998/9651070708</t>
  </si>
  <si>
    <t>Забережный И.А.</t>
  </si>
  <si>
    <t>Прошу связаться с пациентом для записи на забор крови на мочевину (требуют перед КТ в МГОБ 62 в Истре, запись на 10.06)</t>
  </si>
  <si>
    <t>7777550823000534</t>
  </si>
  <si>
    <t>Прошу связаться с пациенткой для записи на забор крови на ПСА</t>
  </si>
  <si>
    <t>7749440827000265</t>
  </si>
  <si>
    <t>Бондаренко К.Н.</t>
  </si>
  <si>
    <t>Пациенту было назначенно дообследование через три месяца после первичного приема врача-гематолога от 30.11.22. Пациент большую часть выполнил,со слов,врач-терапевт,сказал, что показаний к повторной консультации гематолога нет. Прошу подтвердить эту информацию или выдать направление к гематологу.</t>
  </si>
  <si>
    <t>7700007194040750</t>
  </si>
  <si>
    <t>В систему ЕМИАС загружен не полный протокол ОК от 13.05 (без заключения и рекомендаций), пациентка не записывается в ЦАОП, пока не выгрузят ОК. Прошу загрузить полный протокол ОК в систему ЕМИАС</t>
  </si>
  <si>
    <t>7778050870002615</t>
  </si>
  <si>
    <t>Гудеева Е. А.</t>
  </si>
  <si>
    <t>7700001088100466</t>
  </si>
  <si>
    <t>4956853196/9265033602</t>
  </si>
  <si>
    <t>хт</t>
  </si>
  <si>
    <t>Прошу Вас выслать протокол осмотра химиотерапевта.</t>
  </si>
  <si>
    <t>7700005043030451</t>
  </si>
  <si>
    <t>ок</t>
  </si>
  <si>
    <t>Бештоев А. А.</t>
  </si>
  <si>
    <t>7700004160710351</t>
  </si>
  <si>
    <t>4999468424</t>
  </si>
  <si>
    <t>7756720821003153</t>
  </si>
  <si>
    <t>Акопян Э.Г.</t>
  </si>
  <si>
    <t>Анализы крови RW, ВИЧ, Гепатиты, БАК, ЭКГ</t>
  </si>
  <si>
    <t>7700008064620153</t>
  </si>
  <si>
    <t>9168500892</t>
  </si>
  <si>
    <t>7770550892000230</t>
  </si>
  <si>
    <t>7700001055070348</t>
  </si>
  <si>
    <t>7700000274200937</t>
  </si>
  <si>
    <t>4991984223/9055794097</t>
  </si>
  <si>
    <t>7701006131120749</t>
  </si>
  <si>
    <t>7700009105100644</t>
  </si>
  <si>
    <t>4954519060/9175143942</t>
  </si>
  <si>
    <t>Герр И. С.</t>
  </si>
  <si>
    <t>7747530881002520</t>
  </si>
  <si>
    <t>Филиппова В. М.</t>
  </si>
  <si>
    <t>у пациентки с 2017 года установлен лдиагноз С53.1. В протоколе от 30.05.22 Филиппова В. М. указывает только С54.1. Прошу Вас уточнить тактику ведения по диагнозу С53.1.</t>
  </si>
  <si>
    <t>7767150824000773</t>
  </si>
  <si>
    <t>онколог кдо</t>
  </si>
  <si>
    <t>0950240896000090</t>
  </si>
  <si>
    <t>9257536229/9264839359</t>
  </si>
  <si>
    <t>Прошу Вас выслать последний имеющийся протокол осмотра онколога кдо.</t>
  </si>
  <si>
    <t>7700003161170767</t>
  </si>
  <si>
    <t>Куракина Т. Ю.</t>
  </si>
  <si>
    <t>7700002052110457</t>
  </si>
  <si>
    <t>Чернолев Е.Ф.</t>
  </si>
  <si>
    <t>1452930820000098</t>
  </si>
  <si>
    <t>1651040829000724</t>
  </si>
  <si>
    <t>27.05.22 отправлен запрос в МГОБ62: запись на ЭКГ и КТ ОГК ОБП ОМТ с КУ. Пришёл ответ, что исследования рекомендовано выполнить по мж. Прошу Вас создать электронные направления на данные исследования, а также создать запись.</t>
  </si>
  <si>
    <t>Хрулева А.О.</t>
  </si>
  <si>
    <t>7757440833000852</t>
  </si>
  <si>
    <t>(903)164-00-00</t>
  </si>
  <si>
    <t>7700003119200554</t>
  </si>
  <si>
    <t>(917)513-41-25</t>
  </si>
  <si>
    <t>КДО (осмотр радиолога)</t>
  </si>
  <si>
    <t>7700001229010440</t>
  </si>
  <si>
    <t>905 585 32 91/495 486 38 76</t>
  </si>
  <si>
    <t>7756120824001876</t>
  </si>
  <si>
    <t>906 778 90 23</t>
  </si>
  <si>
    <t>Последний приём</t>
  </si>
  <si>
    <t>7753840835000921</t>
  </si>
  <si>
    <t>499 483 61 00/(903)182-88-79</t>
  </si>
  <si>
    <t>Тесленок И.В.</t>
  </si>
  <si>
    <t>Креатинин, мочевина.</t>
  </si>
  <si>
    <t>7775050892001432</t>
  </si>
  <si>
    <t>(903)591-91-04</t>
  </si>
  <si>
    <t>5068050845001265</t>
  </si>
  <si>
    <t>916 206 30 26</t>
  </si>
  <si>
    <t>Лукьяненкова А.А.</t>
  </si>
  <si>
    <t>7750140886002345</t>
  </si>
  <si>
    <t>Варданян С.Г.</t>
  </si>
  <si>
    <t>5078750835000361</t>
  </si>
  <si>
    <t>7752740831001819</t>
  </si>
  <si>
    <t>Сехина О.В.</t>
  </si>
  <si>
    <t>7700006071240559</t>
  </si>
  <si>
    <t>Со слов пациентки, 25.05.2022 состоялась консультация врача-маммолога КЖЗ, даны рекомендации. Прошу Вас выслать скан протокола приема и уточнить дальнейшую тактику ведения.</t>
  </si>
  <si>
    <t>5049640846001472</t>
  </si>
  <si>
    <t>5050920883001544</t>
  </si>
  <si>
    <t>Ранее от ЦАОП получен ответ "пациентке планируется проведение ОК". Прошу Вас выслать скан протокола ОК.</t>
  </si>
  <si>
    <t>7769550895000107</t>
  </si>
  <si>
    <t>5078750898000480</t>
  </si>
  <si>
    <t>7068050874000028</t>
  </si>
  <si>
    <t>Анискина А.С.</t>
  </si>
  <si>
    <t>4050440848000443</t>
  </si>
  <si>
    <t>5076050886000705</t>
  </si>
  <si>
    <t>9671390189/9855872037</t>
  </si>
  <si>
    <t>Зайцева Н.В.</t>
  </si>
  <si>
    <t>Пациентка с августа 2021 года регулярно отказывается от записи на контрольное УЗИ, периодически по несколько месяцев не отвечает на звонки ПП. Прошу Вас уточнить актуальность сопровождения Персональным помощником.</t>
  </si>
  <si>
    <t>7753530886003029</t>
  </si>
  <si>
    <t>Артемьева О.Р.</t>
  </si>
  <si>
    <t>5051640832000491</t>
  </si>
  <si>
    <t>Решением ОК от 24.05.2022 пациенту рекомендована госпитализация 23.06.2022 для выполнения ТУР мочевого пузыря. В связи с тем, что госпитальный комплекс анализов крови был проведен 20.05.2022 и к 23.06.2022 будет недействителен, по просьбе пациента, прошу Вас связаться с пациентом и выдать направление на повторный анализ крови.</t>
  </si>
  <si>
    <t>Коврегина М.Н.</t>
  </si>
  <si>
    <t>7751300879000719</t>
  </si>
  <si>
    <t>8(925)0691209</t>
  </si>
  <si>
    <t>маммолог</t>
  </si>
  <si>
    <t>Проьба выслать протокол приёма маммолога за 27.05</t>
  </si>
  <si>
    <t>7770450838000057</t>
  </si>
  <si>
    <t>8(916)2344644</t>
  </si>
  <si>
    <t>Пациент от 27.05 прошёл УЗИ мочевого пузыря и предстательной железы. Просьба уточнить, нуждается ли по рез-ам в записи к онкологу</t>
  </si>
  <si>
    <t>7701001028641147</t>
  </si>
  <si>
    <t>8(915)0851603</t>
  </si>
  <si>
    <t>Так и не отвечает на звонки</t>
  </si>
  <si>
    <t>7756330834002976</t>
  </si>
  <si>
    <t>8(916)6991848</t>
  </si>
  <si>
    <t>7851810888001523</t>
  </si>
  <si>
    <t>8(921)7826555</t>
  </si>
  <si>
    <t>7755540874001354</t>
  </si>
  <si>
    <t>8(916)4447910</t>
  </si>
  <si>
    <t>КТ огк+обп с ку</t>
  </si>
  <si>
    <t>7700007122290355</t>
  </si>
  <si>
    <t>8(917)5581782</t>
  </si>
  <si>
    <t>Потехина М.А.</t>
  </si>
  <si>
    <t>Пациентка 30.05 прошла УЗИ ЩЖ. Просьба уточнить, нуждается ли по рез-ам в записи к онкологу</t>
  </si>
  <si>
    <t>7700002087630863</t>
  </si>
  <si>
    <t>8(930)9902149</t>
  </si>
  <si>
    <t>Пак А.Д.</t>
  </si>
  <si>
    <t>Пациент 30.05 сдал ПСА. Просьба уточнить, нуждается ли по рез-ам в записи к онкологу</t>
  </si>
  <si>
    <t>7700002075160745</t>
  </si>
  <si>
    <t>8(929)6274260</t>
  </si>
  <si>
    <t>ОК от 26.05</t>
  </si>
  <si>
    <t>7700008128190540</t>
  </si>
  <si>
    <t>8(903)6625417</t>
  </si>
  <si>
    <t>По диагнозу С54.9 состоит в канцер-регистре с 1993г. От записи к онкологу отказалась</t>
  </si>
  <si>
    <t>Авакян Н.Д.</t>
  </si>
  <si>
    <t>7700001026731149</t>
  </si>
  <si>
    <t>4953061854 9269472566</t>
  </si>
  <si>
    <t>7701005099060361</t>
  </si>
  <si>
    <t>9099066681</t>
  </si>
  <si>
    <t>7700008261190537</t>
  </si>
  <si>
    <t>4993742540</t>
  </si>
  <si>
    <t>Выжигина Б.Б.</t>
  </si>
  <si>
    <t>7701008217770160</t>
  </si>
  <si>
    <t>9852562200</t>
  </si>
  <si>
    <t>7757410844000290</t>
  </si>
  <si>
    <t>9689383867</t>
  </si>
  <si>
    <t>Срибняк С.Ю.</t>
  </si>
  <si>
    <t>7768950825000774</t>
  </si>
  <si>
    <t>4991633716 9169542639</t>
  </si>
  <si>
    <t>Диярханов Э.П. (невролог)</t>
  </si>
  <si>
    <t>7756440879000387</t>
  </si>
  <si>
    <t>4992645797 9163125557</t>
  </si>
  <si>
    <t>Кертычак Н.В. (ВОП)</t>
  </si>
  <si>
    <t>7700009020520851</t>
  </si>
  <si>
    <t>4954214774 9253600817</t>
  </si>
  <si>
    <t>Амбалова З.А.</t>
  </si>
  <si>
    <t>7749030890001413</t>
  </si>
  <si>
    <t>9032927320</t>
  </si>
  <si>
    <t>УЗИ вен нижних конечностей</t>
  </si>
  <si>
    <t>Грунина А.А.</t>
  </si>
  <si>
    <t>7700008062741127</t>
  </si>
  <si>
    <t>Врачом-онкологом пациенту рекомендована явка в мае с ПСА. По телефону пациент сообщил,что обслуживается на дому по поводу контроля ПСА. Прошу уточнить дальнейшую тактику ведени по поводу сдачи анализов.</t>
  </si>
  <si>
    <t>7700006101180845</t>
  </si>
  <si>
    <t>Елисеенков Г.В.</t>
  </si>
  <si>
    <t>Согласно протоколу осмотра врача-онколога от 13.05 ОК был запланирован на 17.05. Пациент уже госпитализирован в рамках лечения.</t>
  </si>
  <si>
    <t>7700005080741046</t>
  </si>
  <si>
    <t>7700008132230854</t>
  </si>
  <si>
    <t>Со слов пациента 25.05 состоялась консультация хирурга</t>
  </si>
  <si>
    <t xml:space="preserve">Биопсия </t>
  </si>
  <si>
    <t>7752340826000742</t>
  </si>
  <si>
    <t>Эзофагогастродуоденоскопия на 20.06.2022</t>
  </si>
  <si>
    <t>7700003099760657</t>
  </si>
  <si>
    <t>Пациенту 04.05.22 выдано направление на госпитализацию. Дозвониться до пацента не удается ни ПП, ни ГКБ 40</t>
  </si>
  <si>
    <t>7701003108540740</t>
  </si>
  <si>
    <t>7700004147620975</t>
  </si>
  <si>
    <t>Отсутствует протокол ОК, где определена тактика лечения-лекарственная терапия</t>
  </si>
  <si>
    <t>Пациент записан к ХТ на 28.06.2022.</t>
  </si>
  <si>
    <t>Сакурова К.В.</t>
  </si>
  <si>
    <t>7700007217230759</t>
  </si>
  <si>
    <t>8 903 005 67 91</t>
  </si>
  <si>
    <t>19.05 состоялся ОК. Рекомендации не дописаны. Прошу уточнить дальнейшую тактику ведения пациентки</t>
  </si>
  <si>
    <t>7753820879001282</t>
  </si>
  <si>
    <t>8 903 712 88 98</t>
  </si>
  <si>
    <t>Казанкина Ю.А. (терапевт по рек-ии онколога Новожилова Д.Е. )</t>
  </si>
  <si>
    <t>УЗИ ОБП, л/у, молочных желез</t>
  </si>
  <si>
    <t>2348520844000657</t>
  </si>
  <si>
    <t>8 989 825 50 55</t>
  </si>
  <si>
    <t>5778550832000056</t>
  </si>
  <si>
    <t>8 915 725 05 62</t>
  </si>
  <si>
    <t>Пациент крайний раз был на приеме врача онколога 03.06.2021, выдано направление на КТ ОБП,ОГК, рекомендована явка с результатами исследований. Пациент исследования не прошел, от записи к онкологу систематически отказывался. На данный момент готов записаться к врачу онкологу. Прошу выдать направление к онкологу и записать на исследования, согласно приказу № 16, в связи с тем, что сейчас пациент не дообследован.</t>
  </si>
  <si>
    <t>7769850820000572</t>
  </si>
  <si>
    <t>8 916 542 18 14</t>
  </si>
  <si>
    <t>5067760886000452</t>
  </si>
  <si>
    <t>Прошу выслать крайний протокол приема врача онколога</t>
  </si>
  <si>
    <t>7752040868001828</t>
  </si>
  <si>
    <t>8 9647655889 владимир михайлович (муж)</t>
  </si>
  <si>
    <t>7758910884000497</t>
  </si>
  <si>
    <t>8 901 350 08 40</t>
  </si>
  <si>
    <t>7700006029240451</t>
  </si>
  <si>
    <t>8 963 770 22 93</t>
  </si>
  <si>
    <t xml:space="preserve">Пациентка осмотрена врачом онкологом Илларионовым Л.Д. 09.03 по диагнозу D34. Последующие приемы врача онколога Плаховой Д.А. были проведены по диагнозу I88.9.Прошу уточнить дальнейшую тактику ведения пациентки по диагнозу D34 . </t>
  </si>
  <si>
    <t>Мамыкина Е.А.</t>
  </si>
  <si>
    <t>7752530882000582</t>
  </si>
  <si>
    <t>8 985 722 17 25</t>
  </si>
  <si>
    <t>7749810882000295</t>
  </si>
  <si>
    <t>8 916 629 13 90</t>
  </si>
  <si>
    <t>7748010885001140</t>
  </si>
  <si>
    <t>8 915 356 00 16     8 495 490 63 51</t>
  </si>
  <si>
    <t>7700009180110352</t>
  </si>
  <si>
    <t>8 916 522 28 14</t>
  </si>
  <si>
    <t>УЗИ МЖ, подм. Л/У.</t>
  </si>
  <si>
    <t>Изюмская А.Д.</t>
  </si>
  <si>
    <t>7752320881002163</t>
  </si>
  <si>
    <t>после 25.04.2022</t>
  </si>
  <si>
    <t>Прошу выслать все имеющиеся сканы после 25.04</t>
  </si>
  <si>
    <t>7752140843001578</t>
  </si>
  <si>
    <t>31.05.2022 пациент обратился к ПП с вопросом о проведении ХТ. В выписном эпикризе указано, что препарат был введен 26.05, но пациент (дословно) говорит "Я бы запомнил, что мне вводили ярко-красный препарат, как в прошлый раз. В этот раз такого не было". Пациент обеспокоен, что препарат ввести ему забыли, прошу, по возможности, уточнить информацию (не из ВЭ)</t>
  </si>
  <si>
    <t>7700001206510138</t>
  </si>
  <si>
    <t>905543284   9250753648</t>
  </si>
  <si>
    <t>всё, что есть</t>
  </si>
  <si>
    <t>Прошу выслать все имеющиреся сканы из КДО</t>
  </si>
  <si>
    <t>7700009090161055</t>
  </si>
  <si>
    <t>Гасанов А.Г</t>
  </si>
  <si>
    <t>Пациентке рекомендовано наблюдение, при этом статус диагноза D24 - предварительный. Прошу указать статус диагноза</t>
  </si>
  <si>
    <t>7750310891000267</t>
  </si>
  <si>
    <t>9152360354   9652105020</t>
  </si>
  <si>
    <t>7700001162590267</t>
  </si>
  <si>
    <t>Уролог Мирзоев И.С</t>
  </si>
  <si>
    <t>Пациенту по новому подрозрению на ЗНО назначено МРТ ОМТ с ку. Со слов пациента, обещали позвонить, но так никто и не связался. Прошу связаться с пациентом и записать на исследование</t>
  </si>
  <si>
    <t>Прошу выслать скан из КДО за 27.05.2022</t>
  </si>
  <si>
    <t>7700004051080566</t>
  </si>
  <si>
    <t>9654335182   4999465546</t>
  </si>
  <si>
    <t>ВОП Михайлова О.В</t>
  </si>
  <si>
    <t>ММГ для явки к онкологу</t>
  </si>
  <si>
    <t>Симбирская А.М.</t>
  </si>
  <si>
    <t>7700001136730752</t>
  </si>
  <si>
    <t>(915)468-95-18</t>
  </si>
  <si>
    <t xml:space="preserve">Пациент записан на КТ на 06.06.2022 на Загородное ш. 18А. Пациент просит перезаписать, по возможности, на ул. Дурова, т.к. пациент слабовидящий, социальный работник отсутствует, сопровождающих нет. </t>
  </si>
  <si>
    <t>2652040824000569</t>
  </si>
  <si>
    <t>(925)193-03-48</t>
  </si>
  <si>
    <t>Заикина Л.В.</t>
  </si>
  <si>
    <t>5573850885000046</t>
  </si>
  <si>
    <t>врач кдо</t>
  </si>
  <si>
    <t>7754820895000747</t>
  </si>
  <si>
    <t>7700001176090964</t>
  </si>
  <si>
    <t>9252927347 / 9153682574</t>
  </si>
  <si>
    <t xml:space="preserve">Из ответа от ЦАОПа от 30.05.2022 : проведение ОК запланировано на 27.05.2022. В системе ЕМИАС протокол онкологического консилиума отсутствует. Прошу Вас выслать скан </t>
  </si>
  <si>
    <t>7701001173271048</t>
  </si>
  <si>
    <t>7778250846001127</t>
  </si>
  <si>
    <t>7750640869001362</t>
  </si>
  <si>
    <t>3074050824000020</t>
  </si>
  <si>
    <t>Ларичева Е.</t>
  </si>
  <si>
    <t>Со слов пациента,состоялась консультация 29.05.2022. Пациенту назначены УЗИ ОБП, УЗИ л/у. В Системе ЕМИАС отсутствует протокол осмотра. Прошу Вас выслать скан протокола.</t>
  </si>
  <si>
    <t>7700006233120938</t>
  </si>
  <si>
    <t>9263189570 / 4991526565</t>
  </si>
  <si>
    <t xml:space="preserve">Рентген ОГК, УЗИ ОМТ </t>
  </si>
  <si>
    <t>7701006019731262</t>
  </si>
  <si>
    <t>Махалкина В.Н.</t>
  </si>
  <si>
    <t>7700000124800571</t>
  </si>
  <si>
    <t>Петрова А.Л.</t>
  </si>
  <si>
    <t>эндокринолог</t>
  </si>
  <si>
    <t>7700003023050960</t>
  </si>
  <si>
    <t>9099127288</t>
  </si>
  <si>
    <t>Гукасян М.А.</t>
  </si>
  <si>
    <t>согласно приказу №16 от 14.01.22 пациенты с подозрением на ЗНО ЩЖ направляются к общему онкологу в ЦАОП по территориальному прикреплению</t>
  </si>
  <si>
    <t>7776850895000953</t>
  </si>
  <si>
    <t>по данным КР установлен С24.1 с 1985 г. Со слов пациента никогда не наблюдался с данным диагнозом. Прошу уточнить корректность данных КР</t>
  </si>
  <si>
    <t>3348220828000223</t>
  </si>
  <si>
    <t>7700002172060551</t>
  </si>
  <si>
    <t>7700003170700564</t>
  </si>
  <si>
    <t>7700006130271258</t>
  </si>
  <si>
    <t>пациент прошел контрольное УЗИ МЖ  27.05.2022, прошу уточнить необходимость повторной консультации врача онкомаммолога</t>
  </si>
  <si>
    <t>7778940847000520</t>
  </si>
  <si>
    <t>4956005978  9169477538</t>
  </si>
  <si>
    <t>7753910836000376</t>
  </si>
  <si>
    <t>9773482058</t>
  </si>
  <si>
    <t>Кияшко Н.В.</t>
  </si>
  <si>
    <t>7700005070510361</t>
  </si>
  <si>
    <t>ОК от 06.05.2022</t>
  </si>
  <si>
    <t>5073940824000481</t>
  </si>
  <si>
    <t>6370060873000445</t>
  </si>
  <si>
    <t>89154507332</t>
  </si>
  <si>
    <t>Протокол ОК от 28.05.2022 загружен в систему ЕМИАС не полностью. Просьба уточнить рекомендованную тактику обследования</t>
  </si>
  <si>
    <t>7749240819000533</t>
  </si>
  <si>
    <t>7758510877003225</t>
  </si>
  <si>
    <t>Флягина М.М.</t>
  </si>
  <si>
    <t>Просьба уточнить тактику ведения по пациентке</t>
  </si>
  <si>
    <t>0256640879000663</t>
  </si>
  <si>
    <t>Просьба выслать протоколы приемов врача-онколога КДО МГОБ №62 после 19.04.2022</t>
  </si>
  <si>
    <t>7700009212630846</t>
  </si>
  <si>
    <t xml:space="preserve">Просьба выслать  протокол  приема врача-онколога КДО МГОБ №62 </t>
  </si>
  <si>
    <t>7700003062710452</t>
  </si>
  <si>
    <t>Просьба выслать  протокол  приема врача-онколога КДО МГОБ №62 (со слов пациента прием состоялся 25.05.2022)</t>
  </si>
  <si>
    <t>5070250836000641</t>
  </si>
  <si>
    <t>7700006152090841</t>
  </si>
  <si>
    <t>Ветрова Е.В.</t>
  </si>
  <si>
    <t>7701006157040679</t>
  </si>
  <si>
    <t>8(499)374-85-21; 8(985)149-36-40</t>
  </si>
  <si>
    <t>Ашимова А.Т.</t>
  </si>
  <si>
    <t xml:space="preserve">Со слов пациентки, была на приеме 28.05.2022 у ВОП Ашимовой А.Т. для получения направления на УЗИ м/ж по рекомендации врача-онколога. В системе ЕМИАС отсутствует протокол осмотра, эл. направление на исследование. Прошу Вас по возможности уточнить каким образом пациентка может получить направление на УЗИ м/ж, записаться на исследование. </t>
  </si>
  <si>
    <t>7749920883000473</t>
  </si>
  <si>
    <t>8(903)263-70-37</t>
  </si>
  <si>
    <t>Еганян А.С.</t>
  </si>
  <si>
    <t>УЗИ м/ж</t>
  </si>
  <si>
    <t>7748930843002254</t>
  </si>
  <si>
    <t>8(495)738-20-38; 8(916)678-02-99</t>
  </si>
  <si>
    <t>Дохтов А.М.</t>
  </si>
  <si>
    <t xml:space="preserve">Ответ на  Ваше обращение от 27.05.2022 "Пациент записан к врачу - онкологу на 30.05.2022" В регистраторе ЕМИАС прием 30.05.2022 просрочен. По домашнему телефону сообщили, что пациент находится на даче. </t>
  </si>
  <si>
    <t>Сорокин Д.П.</t>
  </si>
  <si>
    <t>7700009095070648</t>
  </si>
  <si>
    <t>84991258098 , 89166641943</t>
  </si>
  <si>
    <t>Магомедова Р.М.</t>
  </si>
  <si>
    <t>5056740887000191</t>
  </si>
  <si>
    <t>Покровский И.Л.</t>
  </si>
  <si>
    <t>7700004192070554</t>
  </si>
  <si>
    <t>7757730881001715</t>
  </si>
  <si>
    <t>89154981204, 84997344246</t>
  </si>
  <si>
    <t>Врач - онколог</t>
  </si>
  <si>
    <t>Со слов пацинта прием врача - онколога от 30.05.2022 состоялся. Просьба выслать скан протокола.</t>
  </si>
  <si>
    <t>3952820878000127</t>
  </si>
  <si>
    <t xml:space="preserve">Со слов пациента прием у врача - онколога от 19.05.2022 состоялся, где пациенту было рекомендовано записаться на прием к врачу - онкогинекологу. Ответ от 30.05.2022: "протокол приема отсутсвует". Прошу уточнить дальнейшую тактику ведения пациента. Так же пациент не может дозвониться для записи на прием к врачу - онкогинекологу, если пациенту действительно рекомендовано , то просьба связаться с ним для записи к врачу - онкогинекологу. </t>
  </si>
  <si>
    <t>7700008057050256</t>
  </si>
  <si>
    <t>89605149286, 84997383735</t>
  </si>
  <si>
    <t>Филатова А.В.</t>
  </si>
  <si>
    <t>7700006226291154</t>
  </si>
  <si>
    <t>7701008098030481</t>
  </si>
  <si>
    <t>89261517094, 84997354854</t>
  </si>
  <si>
    <t>Кровь , ЭКГ</t>
  </si>
  <si>
    <t>7700005063260349</t>
  </si>
  <si>
    <t xml:space="preserve">Со слов пациента прием врача - онколога от 25.05.2022 состоялся. Просьба выслать скан протокола. </t>
  </si>
  <si>
    <t>7700008183650652</t>
  </si>
  <si>
    <t>Измайлов Н.Р.</t>
  </si>
  <si>
    <t>Колоноилеоскопия</t>
  </si>
  <si>
    <t>Исаева Ж.М.</t>
  </si>
  <si>
    <t>Барабанова Ю.Е.</t>
  </si>
  <si>
    <t>9057751514</t>
  </si>
  <si>
    <t xml:space="preserve"> ЭКГ и УЗИ ложа Щ/Ж</t>
  </si>
  <si>
    <t>7767850870000425</t>
  </si>
  <si>
    <t>9060827083; 4999437045</t>
  </si>
  <si>
    <t>Просьба уточнить такти</t>
  </si>
  <si>
    <t>УЗИ ОБП,УЗИ рег Л\У; УЗИ левой М/Ж и П/О рубца; ММГ</t>
  </si>
  <si>
    <t>7770250839000894</t>
  </si>
  <si>
    <t xml:space="preserve">Меских </t>
  </si>
  <si>
    <t>УЗИ ОБП; УЗИ ЗП и Почек; ОМТ БАК; ОАК; ОАМ; ПСА крови общ.</t>
  </si>
  <si>
    <t>7700001259190449</t>
  </si>
  <si>
    <t>9164057918;4999471546</t>
  </si>
  <si>
    <t>7700006163120758</t>
  </si>
  <si>
    <t>Просьба уточнить новую дату госпитализации пациента,не смог явиться 22.05.2022, по семейным обстоятельствам.</t>
  </si>
  <si>
    <t>7700000092051247</t>
  </si>
  <si>
    <t>62699940883000150</t>
  </si>
  <si>
    <t>Мансурова Ю.С.</t>
  </si>
  <si>
    <t>Б/Х; ОАК перед ХТ</t>
  </si>
  <si>
    <t>Ромащенко О.В.</t>
  </si>
  <si>
    <t>770000 6087090345</t>
  </si>
  <si>
    <t>8(499)742 45 19
8(905)723 35 62</t>
  </si>
  <si>
    <t>МКНЦ им А.С.Логинова</t>
  </si>
  <si>
    <t>770000 4227090358</t>
  </si>
  <si>
    <t>8(916)341 44 75</t>
  </si>
  <si>
    <t>770000 5212260178</t>
  </si>
  <si>
    <t>8(916)654 21 34</t>
  </si>
  <si>
    <t>Прошу Вас связаться с пациентом. По решению ОК дата начала лечения 26.05.2022. С пациентом по настоящее время не связались. Пациен самостоятельно записался на 06.06.2022, ранее слоты для записи отсутствуют. Прошу Вас организовать прием химиотерапевта в ближайшее время, соглосовав его с пациентом.</t>
  </si>
  <si>
    <t>777646 0887000027</t>
  </si>
  <si>
    <t xml:space="preserve">8(905)512 80 41 Назика </t>
  </si>
  <si>
    <t>В протоколе осмотра врач-онколог отражает информацию о состоявшемся ОК в 04.2022. Прошу Вас прислать копию.</t>
  </si>
  <si>
    <t>775344 0822002228</t>
  </si>
  <si>
    <t xml:space="preserve">8(499)237 13 30
8(916)494 27 14 </t>
  </si>
  <si>
    <t>7700007236070337</t>
  </si>
  <si>
    <t xml:space="preserve">8(495)9546706 8(903)5008510 </t>
  </si>
  <si>
    <t>Мамедов Р.М.</t>
  </si>
  <si>
    <t>Прошу Вас записать при возможности пациента на б/х анализ крови (креатинин, мочевина) Перед исследованием ПЭТ КТ, так как последний анализ крови был 06.04.2022. В ЦАОП дальняя дата для записи. Спасибо!</t>
  </si>
  <si>
    <t>776826 0829000600</t>
  </si>
  <si>
    <t xml:space="preserve">8(499)172 07 57
8(903)148 56 32
8(985)643 44 28 </t>
  </si>
  <si>
    <t>775133 0822001969</t>
  </si>
  <si>
    <t>8(916)982 65 14</t>
  </si>
  <si>
    <t>Алёхина Ю.В.</t>
  </si>
  <si>
    <t>7700009115290264</t>
  </si>
  <si>
    <t>Янибеков Р.Р.</t>
  </si>
  <si>
    <t>Ранее был получени ответ, что информация передана лечащему врачу, по состоянию на 31.05.2022 в системе ЕМИАС протокол также не информативный.</t>
  </si>
  <si>
    <t>7701000124021262</t>
  </si>
  <si>
    <t>4993738562/9151303214</t>
  </si>
  <si>
    <t>Кривонос Н.В.</t>
  </si>
  <si>
    <t>77000040825880769</t>
  </si>
  <si>
    <t>7757630885001572</t>
  </si>
  <si>
    <t>Макарова Т.И.</t>
  </si>
  <si>
    <t>Со слов пациента прием состоялся</t>
  </si>
  <si>
    <t>4247540893000430</t>
  </si>
  <si>
    <t>7755930848002937</t>
  </si>
  <si>
    <t>Гарифуллина В.И.</t>
  </si>
  <si>
    <t>ПО системе ЕМИАС прием состоялся</t>
  </si>
  <si>
    <t>7777940893001530</t>
  </si>
  <si>
    <t>4957119639/9629741462</t>
  </si>
  <si>
    <t>7701006122200159</t>
  </si>
  <si>
    <t>4957118894/9250605569</t>
  </si>
  <si>
    <t>7747440871000247</t>
  </si>
  <si>
    <t>7700008166231150</t>
  </si>
  <si>
    <t>9191059724/4957000910</t>
  </si>
  <si>
    <t>Чернов Г.Н.</t>
  </si>
  <si>
    <t>Прошу уточнить актуальность дигноза С34.9 в КР, т.к. согласно протоколу ОК от 13.08.2021 в 2020 году выполнено ИГХ биоптатов полученных при ФБС от 2015 года- картина метестаза инфильтрирующего рака м.ж. в легкое.</t>
  </si>
  <si>
    <t>7700004152741154</t>
  </si>
  <si>
    <t>Гейн Н.А.</t>
  </si>
  <si>
    <t>УЗИ МП</t>
  </si>
  <si>
    <t>7758720869000127</t>
  </si>
  <si>
    <t>7757230876001663</t>
  </si>
  <si>
    <t>УЗИ ОМТ</t>
  </si>
  <si>
    <t>5050020881001115</t>
  </si>
  <si>
    <t>Шурыгин А.Ю.</t>
  </si>
  <si>
    <t>Прошу уточнить тактику ведения пациента, т.к. в протоколе осмотра не отоброжены сроки контрольных исследований и периодичность наблюдения врача онколога.</t>
  </si>
  <si>
    <t>7751630821001237</t>
  </si>
  <si>
    <t>Эфендиева Ф.Ф</t>
  </si>
  <si>
    <t>7752930825001491</t>
  </si>
  <si>
    <t>9652811606/9169992618</t>
  </si>
  <si>
    <t xml:space="preserve">
 ЭХО ГК
Прошу предварительно связться в пациентом для уточнения даты исследования</t>
  </si>
  <si>
    <t xml:space="preserve"> ЭГДС
Прошу предварительно связться в пациентом для уточнения даты исследования</t>
  </si>
  <si>
    <t>Завьялова Е.А.</t>
  </si>
  <si>
    <t>7700003121200658</t>
  </si>
  <si>
    <t>Макарова Е.Э.</t>
  </si>
  <si>
    <t>7700004029090347</t>
  </si>
  <si>
    <t>Монич А.Ю.</t>
  </si>
  <si>
    <t>ПОВТОРНО.</t>
  </si>
  <si>
    <t>7768450845000532</t>
  </si>
  <si>
    <t>7700006121530353</t>
  </si>
  <si>
    <t>7757440829002912</t>
  </si>
  <si>
    <t>Шамрай Л.М.</t>
  </si>
  <si>
    <t>7700009169660747</t>
  </si>
  <si>
    <t>8-916-879-31-43</t>
  </si>
  <si>
    <t>Прошу уточнить тактику ведения пациента по диагнозу D01.0 . Через какой срок показано наблюдение ?Когда будет  необходим повторный прием врача-онколога ?</t>
  </si>
  <si>
    <t>7752630835000018</t>
  </si>
  <si>
    <t>8-910-440-76-71</t>
  </si>
  <si>
    <t xml:space="preserve">УЗИ ОБП </t>
  </si>
  <si>
    <t>7757740871001658</t>
  </si>
  <si>
    <t>8-926-898-24-39</t>
  </si>
  <si>
    <t>Насирдинов Д.Р.</t>
  </si>
  <si>
    <t>7700007021080772</t>
  </si>
  <si>
    <t>8-909-653-70-82</t>
  </si>
  <si>
    <t>1348400869000076</t>
  </si>
  <si>
    <t>8-963-145-45-50</t>
  </si>
  <si>
    <t>Пациентке не была проведена  биопсия , так как со слов пациентки  у врача -онколога  не было необходимых инструментосв .</t>
  </si>
  <si>
    <t>5056240837001340</t>
  </si>
  <si>
    <t>8-916-862-56-12</t>
  </si>
  <si>
    <t xml:space="preserve">КДО МКНЦ </t>
  </si>
  <si>
    <t>7700004129660248</t>
  </si>
  <si>
    <t>8-926-225-48-38</t>
  </si>
  <si>
    <t>Обыденнов Д.А.</t>
  </si>
  <si>
    <t>5056930845000819</t>
  </si>
  <si>
    <t>8-916-150-53-77</t>
  </si>
  <si>
    <t>7772150871000208</t>
  </si>
  <si>
    <t>8-903-710--01-26</t>
  </si>
  <si>
    <t xml:space="preserve">МКНЦ КДО </t>
  </si>
  <si>
    <t xml:space="preserve">24.05.2022 Ализаде  Г.Р.   25.05.2022  и 30.05.2022  Ализаде Г.Р. КДО </t>
  </si>
  <si>
    <t>7700007207031148</t>
  </si>
  <si>
    <t>8-917-590-3358</t>
  </si>
  <si>
    <t>3149520877000169</t>
  </si>
  <si>
    <t>8-977-449-3202</t>
  </si>
  <si>
    <t xml:space="preserve">УЗИ МЖ </t>
  </si>
  <si>
    <t>7700008061230370</t>
  </si>
  <si>
    <t>8-916-783-59-36</t>
  </si>
  <si>
    <t>7701008241050954</t>
  </si>
  <si>
    <t>8-985-783-57-53</t>
  </si>
  <si>
    <t>7700001065600449</t>
  </si>
  <si>
    <t>8-903-617-5019</t>
  </si>
  <si>
    <t xml:space="preserve">ОАК , БАК , БХ крови , КТ ОБП ОМТ ОГК с КУ </t>
  </si>
  <si>
    <t>5058040878002266</t>
  </si>
  <si>
    <t>8-903-187-59-49</t>
  </si>
  <si>
    <t>Котов А.А.</t>
  </si>
  <si>
    <t xml:space="preserve">РГ ОГК </t>
  </si>
  <si>
    <t>7753420889000851</t>
  </si>
  <si>
    <t>8-903-774-27-38</t>
  </si>
  <si>
    <t xml:space="preserve"> Прошу Вас, по возможности , записать пациентку на исследование МРТ ОБП с КУ на Медиков 7  ЦАОП ГКБ 40 , Касаткина 7. </t>
  </si>
  <si>
    <t>7700000149111062</t>
  </si>
  <si>
    <t>8-905-526-26-35</t>
  </si>
  <si>
    <t>Для записи на прием к врачу-онкологу в рамках ДН  дозвониться не удалось .</t>
  </si>
  <si>
    <t>7700006179130560</t>
  </si>
  <si>
    <t>8-905-708-63-61</t>
  </si>
  <si>
    <t>Шаталова Т.М.</t>
  </si>
  <si>
    <t>Дозвониться до пациентки для записи  по ДН по диагнозу С54.9 не удалось , сбрасывает .</t>
  </si>
  <si>
    <t>7700002133670449</t>
  </si>
  <si>
    <t>8-916-573-18-75</t>
  </si>
  <si>
    <t>7750540826001044</t>
  </si>
  <si>
    <t>8-903-167-47-43</t>
  </si>
  <si>
    <t>Айвазов  М.Т.</t>
  </si>
  <si>
    <t>7748030895000797</t>
  </si>
  <si>
    <t>8-926-133-44-28</t>
  </si>
  <si>
    <t>МКНЦ прием врача-гастроэнтеролога .</t>
  </si>
  <si>
    <t>7700007114650357</t>
  </si>
  <si>
    <t>8-968-817-71-06</t>
  </si>
  <si>
    <t xml:space="preserve">ПСА </t>
  </si>
  <si>
    <t xml:space="preserve">От записи на прием к онкоурологу по результатам ПСА  отказался </t>
  </si>
  <si>
    <t>7700003057620752</t>
  </si>
  <si>
    <t>8-903-740-09-12</t>
  </si>
  <si>
    <t>Левитан  Н.Е.</t>
  </si>
  <si>
    <t xml:space="preserve">ПСА , ТРУЗИ </t>
  </si>
  <si>
    <t>7771940844000645</t>
  </si>
  <si>
    <t>916 079 28 94</t>
  </si>
  <si>
    <t xml:space="preserve">ОАК </t>
  </si>
  <si>
    <t>Прошу Вас уточнить информацию по пациенту . Необходим ли прием врача-гематолога ЦАОП по результатам анализа крови от 30.05.2022 ?</t>
  </si>
  <si>
    <t>Кузина И.В.</t>
  </si>
  <si>
    <t>7758430878002664</t>
  </si>
  <si>
    <t>8-916-119-49-69</t>
  </si>
  <si>
    <t>Плетнёва Л.В.</t>
  </si>
  <si>
    <t>Со слов пациентки консультация нейрохирурга состоялась 27.05.2022</t>
  </si>
  <si>
    <t>5057740894000050</t>
  </si>
  <si>
    <t>905-740-22-13</t>
  </si>
  <si>
    <t>7748430869001512</t>
  </si>
  <si>
    <t>8-967-157-68-47</t>
  </si>
  <si>
    <t>7700006065020646</t>
  </si>
  <si>
    <t>8-916-129-92-93</t>
  </si>
  <si>
    <t>7758630896003418</t>
  </si>
  <si>
    <t>8-977-502-23-77</t>
  </si>
  <si>
    <t>7751140871002580</t>
  </si>
  <si>
    <t>8-903-782-82-20</t>
  </si>
  <si>
    <t>со слов пациентки, ждут направления на: пункцию, ЭХО,</t>
  </si>
  <si>
    <t>5051320886000073</t>
  </si>
  <si>
    <t>8-925-213-67-73</t>
  </si>
  <si>
    <t>Гудкова И.Е</t>
  </si>
  <si>
    <r>
      <t xml:space="preserve">Прошу уточнить статус диагноза: </t>
    </r>
    <r>
      <rPr>
        <u/>
        <sz val="12"/>
        <color theme="1"/>
        <rFont val="Times New Roman"/>
        <family val="1"/>
        <charset val="204"/>
      </rPr>
      <t>M67.4</t>
    </r>
    <r>
      <rPr>
        <sz val="12"/>
        <color theme="1"/>
        <rFont val="Times New Roman"/>
        <family val="1"/>
        <charset val="204"/>
      </rPr>
      <t>, а также дальнейшую тактику ведения, пациентка сообщает ПП, что онколог рекомендовал дальнейшее наблюдение хирурга в ГП по месту жительства, что в протоколе онколога не отражено. Требуется ли пациентке явка на повторный прием к онкологу?</t>
    </r>
  </si>
  <si>
    <r>
      <t xml:space="preserve">Прошу уточнить статус диагноза: </t>
    </r>
    <r>
      <rPr>
        <u/>
        <sz val="12"/>
        <color theme="1"/>
        <rFont val="Times New Roman"/>
        <family val="1"/>
        <charset val="204"/>
      </rPr>
      <t>D13.1</t>
    </r>
    <r>
      <rPr>
        <sz val="12"/>
        <color theme="1"/>
        <rFont val="Times New Roman"/>
        <family val="1"/>
        <charset val="204"/>
      </rPr>
      <t>, а также дальнейшую тактику ведения пациентки по данному диагнозу, так как в протоколе врача-онколога данные не отражены</t>
    </r>
  </si>
  <si>
    <t>Мохова Д.В.</t>
  </si>
  <si>
    <t>7700007148701246</t>
  </si>
  <si>
    <t>8-985-019-64-11</t>
  </si>
  <si>
    <t>7700006150040151</t>
  </si>
  <si>
    <t>8-916-094-08-44             8-499-908-56-49</t>
  </si>
  <si>
    <t>7700002175140138</t>
  </si>
  <si>
    <t>8-495-686-82-69</t>
  </si>
  <si>
    <t>7758720898000437</t>
  </si>
  <si>
    <t>8-968-729-72-50</t>
  </si>
  <si>
    <t>7701007182200752</t>
  </si>
  <si>
    <t>8-925-247-92-67</t>
  </si>
  <si>
    <t>3152720874000188</t>
  </si>
  <si>
    <t>8-952-577-18-00</t>
  </si>
  <si>
    <t>6174860825000056</t>
  </si>
  <si>
    <t>8-926-753-73-15</t>
  </si>
  <si>
    <t>Вельмакина О.В.</t>
  </si>
  <si>
    <t>7700005107650542</t>
  </si>
  <si>
    <t>928 938 10 10/ 928 938 15 15 дочь Ирина</t>
  </si>
  <si>
    <t>7700000026690550</t>
  </si>
  <si>
    <t>495 354 92 17/910 429 38 17</t>
  </si>
  <si>
    <t>7758540876001714</t>
  </si>
  <si>
    <t>495 679 02 27/916 761 70 33</t>
  </si>
  <si>
    <t>7756540868000056</t>
  </si>
  <si>
    <t>8 960 716 62 12</t>
  </si>
  <si>
    <t>7768250822000582</t>
  </si>
  <si>
    <t>985 439 49 88/ 499 238 41 73</t>
  </si>
  <si>
    <t>Калантай Д.А.</t>
  </si>
  <si>
    <t>7700007090281161</t>
  </si>
  <si>
    <t>8-495-344-81-79 / 8-915-208-56-86</t>
  </si>
  <si>
    <t>7700009003561162</t>
  </si>
  <si>
    <t>8-499-742-25-21 / 8-916-186-74-75</t>
  </si>
  <si>
    <t>Прошу Вас предоставить сканы протоколов приема из КДО МКНЦ им. А.С. Логинова за май 2022.</t>
  </si>
  <si>
    <t>7700000046701261</t>
  </si>
  <si>
    <t>8-495-359-63-32 / 8-903-612-30-07</t>
  </si>
  <si>
    <t>Ланкина Л.В.</t>
  </si>
  <si>
    <t>МРТ ОМТ с КУ. Креатинин пациент сдал 13.05.2022</t>
  </si>
  <si>
    <t>7749130888001720</t>
  </si>
  <si>
    <t>8-965-306-22-28</t>
  </si>
  <si>
    <t>Павлов И.А.</t>
  </si>
  <si>
    <t>8157320837001086</t>
  </si>
  <si>
    <t>Щербак А.Д</t>
  </si>
  <si>
    <t xml:space="preserve">Со слов пациента приём состоялся </t>
  </si>
  <si>
    <t>7700005122030548</t>
  </si>
  <si>
    <t>8-499-742-91-96 / 8-958-800-46-33</t>
  </si>
  <si>
    <t>Буглов В.Г.</t>
  </si>
  <si>
    <t>7700000065200664</t>
  </si>
  <si>
    <t>8-926-659-91-37</t>
  </si>
  <si>
    <t>Пожарский Е.Д.</t>
  </si>
  <si>
    <t xml:space="preserve">В протоколе осмотра врача не отрадена дальнейшая тактика ведения пациента. Прошу Вас уточнить дальнейшую татктику ведения пациента. </t>
  </si>
  <si>
    <t>7700005109071253</t>
  </si>
  <si>
    <t>8-903-736-64-00</t>
  </si>
  <si>
    <t>5052720842001835</t>
  </si>
  <si>
    <t>8-925-378-15-52</t>
  </si>
  <si>
    <t>Оруджев Ф,В.</t>
  </si>
  <si>
    <t>Пациенту рекомендовано наблюдение по м/ж. Прошу Вас уточнить корректный статс диагноза</t>
  </si>
  <si>
    <t>7750920889001471</t>
  </si>
  <si>
    <t>8-916-502-54-84</t>
  </si>
  <si>
    <t>Субботина А.А.</t>
  </si>
  <si>
    <t>Гимазетдинова Д.М.</t>
  </si>
  <si>
    <t>7750630884001992</t>
  </si>
  <si>
    <t>Хазарова Е.Г.</t>
  </si>
  <si>
    <t>Отказ от записи с результатом ГИ.</t>
  </si>
  <si>
    <t>7755700873000076</t>
  </si>
  <si>
    <t>84954300995/89296231218</t>
  </si>
  <si>
    <t>6858030886000063</t>
  </si>
  <si>
    <t>4371940844000117</t>
  </si>
  <si>
    <t>Андрианов А.Н.</t>
  </si>
  <si>
    <t>7700004133570784</t>
  </si>
  <si>
    <t>7700001149660567</t>
  </si>
  <si>
    <t>Главицкий С.В.</t>
  </si>
  <si>
    <t>7700002197280871</t>
  </si>
  <si>
    <t>Тарасенко Ю.А.</t>
  </si>
  <si>
    <t>КТ ОГК с ку</t>
  </si>
  <si>
    <t>7755230833002400</t>
  </si>
  <si>
    <t>МСКТ ОГК с ку</t>
  </si>
  <si>
    <t>205805982</t>
  </si>
  <si>
    <t>898535095529</t>
  </si>
  <si>
    <t xml:space="preserve"> Прошу выслать сканы протоколов осмотров. </t>
  </si>
  <si>
    <t>7700007123220369</t>
  </si>
  <si>
    <t>Шовкун В. О.</t>
  </si>
  <si>
    <t>77559300825000656</t>
  </si>
  <si>
    <t>Лапшихина Е. А.</t>
  </si>
  <si>
    <t>Прошу Вас уточнить дату контрольной явки на прием к врачу онкологу.</t>
  </si>
  <si>
    <t>7758530846002538</t>
  </si>
  <si>
    <t>Домова А. Ю.</t>
  </si>
  <si>
    <t>Со слов пациента 30.05.2022 в ЦАОП ГКОБ 1  было проведено УЗИ, где ему рекомендовали повторную явку через 6 месяцев. Прошу уточнить дальнейшую тактику ведения пациента.</t>
  </si>
  <si>
    <t>Бочкова М. А.</t>
  </si>
  <si>
    <t>5048140840000498</t>
  </si>
  <si>
    <t>Карагужин С. К.</t>
  </si>
  <si>
    <t>Пациент отказывается от прохождения исследований и записи к врачу онкологу. Просьба уточнить необходимость сопровождения персональным помощником.</t>
  </si>
  <si>
    <t>7700001190750638</t>
  </si>
  <si>
    <t>В телефонном разговоре отказался от врача онколога по причине наблюдения в стороннем МО</t>
  </si>
  <si>
    <t>7149140841000996</t>
  </si>
  <si>
    <t>Саламатина К. А.</t>
  </si>
  <si>
    <t>7700003117270753</t>
  </si>
  <si>
    <t>7701003096010673</t>
  </si>
  <si>
    <t>89151737736, 84991855748</t>
  </si>
  <si>
    <t>7700000161610461</t>
  </si>
  <si>
    <t>Трищенков С. Ю.</t>
  </si>
  <si>
    <t>Пациент сообщил, что прием врача онколога Трищенкова С. Ю. от 27.05.2022 состоялся. Просьба выслать скан протокола осмотра.</t>
  </si>
  <si>
    <t>7701000246200846</t>
  </si>
  <si>
    <t>Никитина А. В.</t>
  </si>
  <si>
    <t>7700008062740445</t>
  </si>
  <si>
    <t>Сиротина Т.А.</t>
  </si>
  <si>
    <t>7700000051571180</t>
  </si>
  <si>
    <t>СКТ ОГК с КУ, кон-я пульмонолога, аллерголога, ФБС под седацией</t>
  </si>
  <si>
    <t>7700004195250861</t>
  </si>
  <si>
    <t>5049520838000361</t>
  </si>
  <si>
    <t>Хасанов Х.А</t>
  </si>
  <si>
    <t>7747840827000276</t>
  </si>
  <si>
    <t>7752930819002687</t>
  </si>
  <si>
    <t>протокол отправлен</t>
  </si>
  <si>
    <t>пациентка в КЖЗ не наблюдалась</t>
  </si>
  <si>
    <t>Записан на 22.06.2022 17:55</t>
  </si>
  <si>
    <t>пациент в ГС АРМ ВРАЧА не найден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</si>
</sst>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26" x14ac:knownFonts="1">
    <font>
      <sz val="11"/>
      <color theme="1"/>
      <name val="Calibri"/>
      <family val="2"/>
      <charset val="204"/>
      <scheme val="minor"/>
    </font>
    <font>
      <sz val="11"/>
      <color theme="1"/>
      <name val="Calibri"/>
      <family val="2"/>
      <scheme val="minor"/>
    </font>
    <font>
      <b/>
      <sz val="11"/>
      <color theme="1"/>
      <name val="Calibri"/>
      <family val="2"/>
      <charset val="204"/>
      <scheme val="minor"/>
    </font>
    <font>
      <sz val="14"/>
      <color theme="1"/>
      <name val="Calibri"/>
      <family val="2"/>
      <charset val="204"/>
      <scheme val="minor"/>
    </font>
    <font>
      <b/>
      <sz val="11"/>
      <color theme="0"/>
      <name val="Calibri"/>
      <family val="2"/>
      <charset val="204"/>
      <scheme val="minor"/>
    </font>
    <font>
      <sz val="11"/>
      <name val="Calibri"/>
      <family val="2"/>
      <charset val="204"/>
      <scheme val="minor"/>
    </font>
    <font>
      <b/>
      <sz val="11"/>
      <name val="Calibri"/>
      <family val="2"/>
      <charset val="204"/>
      <scheme val="minor"/>
    </font>
    <font>
      <b/>
      <sz val="12"/>
      <color theme="1"/>
      <name val="Calibri"/>
      <family val="2"/>
      <charset val="204"/>
      <scheme val="minor"/>
    </font>
    <font>
      <sz val="12"/>
      <color theme="1"/>
      <name val="Calibri"/>
      <family val="2"/>
      <charset val="204"/>
      <scheme val="minor"/>
    </font>
    <font>
      <sz val="11"/>
      <color theme="0"/>
      <name val="Calibri"/>
      <family val="2"/>
      <charset val="204"/>
      <scheme val="minor"/>
    </font>
    <font>
      <sz val="11"/>
      <name val="Calibri"/>
      <family val="2"/>
      <charset val="204"/>
      <scheme val="minor"/>
    </font>
    <font>
      <sz val="11"/>
      <name val="Calibri"/>
      <family val="2"/>
      <charset val="204"/>
      <scheme val="minor"/>
    </font>
    <font>
      <b/>
      <sz val="14"/>
      <name val="Calibri"/>
      <family val="2"/>
      <charset val="204"/>
      <scheme val="minor"/>
    </font>
    <font>
      <b/>
      <sz val="14"/>
      <color theme="1"/>
      <name val="Calibri"/>
      <family val="2"/>
      <charset val="204"/>
      <scheme val="minor"/>
    </font>
    <font>
      <sz val="11"/>
      <name val="Calibri"/>
      <family val="2"/>
      <charset val="204"/>
      <scheme val="minor"/>
    </font>
    <font>
      <sz val="11"/>
      <name val="Calibri"/>
      <family val="2"/>
      <charset val="204"/>
      <scheme val="minor"/>
    </font>
    <font>
      <sz val="11"/>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
      <b/>
      <sz val="12"/>
      <name val="Times New Roman"/>
      <family val="1"/>
      <charset val="204"/>
    </font>
    <font>
      <b/>
      <sz val="12"/>
      <color theme="1"/>
      <name val="Times New Roman"/>
      <family val="1"/>
      <charset val="204"/>
    </font>
    <font>
      <sz val="11"/>
      <color theme="1"/>
      <name val="Times New Roman"/>
      <family val="1"/>
      <charset val="204"/>
    </font>
    <font>
      <i/>
      <sz val="12"/>
      <name val="Times New Roman"/>
      <family val="1"/>
      <charset val="204"/>
    </font>
    <font>
      <u/>
      <sz val="12"/>
      <color theme="1"/>
      <name val="Times New Roman"/>
      <family val="1"/>
      <charset val="204"/>
    </font>
    <font>
      <sz val="12"/>
      <color rgb="FF9C0006"/>
      <name val="Times New Roman"/>
      <family val="1"/>
      <charset val="204"/>
    </font>
  </fonts>
  <fills count="1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4"/>
        <bgColor theme="4"/>
      </patternFill>
    </fill>
    <fill>
      <patternFill patternType="solid">
        <fgColor theme="5" tint="0.79998168889431442"/>
        <bgColor indexed="64"/>
      </patternFill>
    </fill>
    <fill>
      <patternFill patternType="solid">
        <fgColor rgb="FFFFC7CE"/>
      </patternFill>
    </fill>
    <fill>
      <patternFill patternType="solid">
        <fgColor theme="5" tint="0.59999389629810485"/>
        <bgColor indexed="64"/>
      </patternFill>
    </fill>
    <fill>
      <patternFill patternType="solid">
        <fgColor theme="4" tint="0.79998168889431442"/>
        <bgColor indexed="65"/>
      </patternFill>
    </fill>
    <fill>
      <patternFill patternType="solid">
        <fgColor theme="5"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4">
    <xf numFmtId="0" fontId="0" fillId="0" borderId="0"/>
    <xf numFmtId="0" fontId="1" fillId="0" borderId="0"/>
    <xf numFmtId="0" fontId="19" fillId="15" borderId="0" applyNumberFormat="0" applyBorder="0" applyAlignment="0" applyProtection="0"/>
    <xf numFmtId="0" fontId="16" fillId="17" borderId="0" applyNumberFormat="0" applyBorder="0" applyAlignment="0" applyProtection="0"/>
  </cellStyleXfs>
  <cellXfs count="221">
    <xf numFmtId="0" fontId="0" fillId="0" borderId="0" xfId="0"/>
    <xf numFmtId="0" fontId="0" fillId="8" borderId="0" xfId="0" applyFill="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xf numFmtId="0" fontId="2" fillId="0" borderId="1" xfId="0" applyFont="1" applyFill="1" applyBorder="1" applyAlignment="1">
      <alignment vertical="center"/>
    </xf>
    <xf numFmtId="0" fontId="2" fillId="0" borderId="4" xfId="0" applyFont="1" applyFill="1" applyBorder="1" applyAlignment="1">
      <alignment vertical="center"/>
    </xf>
    <xf numFmtId="0" fontId="2" fillId="0" borderId="0" xfId="0" applyFont="1"/>
    <xf numFmtId="0" fontId="0" fillId="9" borderId="5" xfId="0" applyFont="1" applyFill="1" applyBorder="1" applyAlignment="1">
      <alignment vertical="center"/>
    </xf>
    <xf numFmtId="0" fontId="0" fillId="0" borderId="5" xfId="0" applyFont="1" applyBorder="1" applyAlignment="1">
      <alignment vertical="center"/>
    </xf>
    <xf numFmtId="0" fontId="0" fillId="9" borderId="5" xfId="0" applyFont="1" applyFill="1" applyBorder="1"/>
    <xf numFmtId="0" fontId="0" fillId="0" borderId="5" xfId="0" applyFont="1" applyBorder="1"/>
    <xf numFmtId="0" fontId="4" fillId="8" borderId="0" xfId="0" applyFont="1" applyFill="1" applyBorder="1"/>
    <xf numFmtId="0" fontId="8" fillId="4" borderId="1" xfId="0" applyFont="1" applyFill="1" applyBorder="1" applyAlignment="1" applyProtection="1">
      <alignment vertical="center"/>
      <protection locked="0" hidden="1"/>
    </xf>
    <xf numFmtId="0" fontId="8" fillId="0" borderId="0" xfId="0" applyFont="1" applyAlignment="1" applyProtection="1">
      <alignment vertical="center"/>
      <protection locked="0" hidden="1"/>
    </xf>
    <xf numFmtId="0" fontId="8" fillId="0" borderId="1" xfId="0" applyFont="1" applyBorder="1" applyAlignment="1" applyProtection="1">
      <alignment vertical="center"/>
      <protection locked="0" hidden="1"/>
    </xf>
    <xf numFmtId="0" fontId="8" fillId="2" borderId="1" xfId="0" applyFont="1" applyFill="1" applyBorder="1" applyAlignment="1" applyProtection="1">
      <alignment vertical="center"/>
      <protection locked="0" hidden="1"/>
    </xf>
    <xf numFmtId="49" fontId="8" fillId="0" borderId="1" xfId="0" applyNumberFormat="1" applyFont="1" applyBorder="1" applyAlignment="1" applyProtection="1">
      <alignment vertical="center"/>
      <protection locked="0" hidden="1"/>
    </xf>
    <xf numFmtId="0" fontId="8" fillId="0" borderId="1" xfId="0" applyFont="1" applyBorder="1" applyAlignment="1" applyProtection="1">
      <alignment horizontal="center" vertical="center" wrapText="1"/>
      <protection locked="0" hidden="1"/>
    </xf>
    <xf numFmtId="0" fontId="8" fillId="0" borderId="1" xfId="0" applyFont="1" applyBorder="1" applyAlignment="1" applyProtection="1">
      <alignment horizontal="center" vertical="center"/>
      <protection locked="0" hidden="1"/>
    </xf>
    <xf numFmtId="0" fontId="8" fillId="0" borderId="2" xfId="0" applyFont="1" applyBorder="1" applyAlignment="1" applyProtection="1">
      <alignment horizontal="center" vertical="center"/>
      <protection locked="0" hidden="1"/>
    </xf>
    <xf numFmtId="0" fontId="8" fillId="0" borderId="0" xfId="0" applyFont="1" applyFill="1" applyBorder="1" applyAlignment="1" applyProtection="1">
      <alignment vertical="center"/>
      <protection locked="0" hidden="1"/>
    </xf>
    <xf numFmtId="49" fontId="8" fillId="0" borderId="0" xfId="0" applyNumberFormat="1" applyFont="1" applyFill="1" applyBorder="1" applyAlignment="1" applyProtection="1">
      <alignment vertical="center"/>
      <protection locked="0" hidden="1"/>
    </xf>
    <xf numFmtId="0" fontId="8" fillId="0" borderId="0" xfId="0" applyFont="1" applyFill="1" applyBorder="1" applyAlignment="1" applyProtection="1">
      <alignment horizontal="center" vertical="center" wrapText="1"/>
      <protection locked="0" hidden="1"/>
    </xf>
    <xf numFmtId="0" fontId="8" fillId="0" borderId="0" xfId="0" applyFont="1" applyFill="1" applyBorder="1" applyAlignment="1" applyProtection="1">
      <alignment horizontal="center" vertical="center"/>
      <protection locked="0" hidden="1"/>
    </xf>
    <xf numFmtId="0" fontId="0" fillId="0" borderId="0" xfId="0" applyAlignment="1" applyProtection="1">
      <alignment vertical="center" wrapText="1" shrinkToFit="1" readingOrder="1"/>
    </xf>
    <xf numFmtId="0" fontId="0" fillId="0" borderId="0" xfId="0" applyAlignment="1">
      <alignment horizontal="center" vertical="center"/>
    </xf>
    <xf numFmtId="0" fontId="0" fillId="0" borderId="0" xfId="0" applyAlignment="1" applyProtection="1">
      <alignment horizontal="center" vertical="center" wrapText="1" shrinkToFit="1" readingOrder="1"/>
    </xf>
    <xf numFmtId="0" fontId="0" fillId="0" borderId="0" xfId="0" applyAlignment="1">
      <alignment horizontal="center" vertical="center" wrapText="1" shrinkToFit="1"/>
    </xf>
    <xf numFmtId="0" fontId="0" fillId="10" borderId="0" xfId="0" applyFill="1" applyAlignment="1">
      <alignment horizontal="center" vertical="center" wrapText="1" shrinkToFit="1"/>
    </xf>
    <xf numFmtId="0" fontId="0" fillId="0" borderId="0" xfId="0" applyProtection="1">
      <protection hidden="1"/>
    </xf>
    <xf numFmtId="0" fontId="5" fillId="0" borderId="0" xfId="0" applyFont="1" applyFill="1" applyProtection="1">
      <protection hidden="1"/>
    </xf>
    <xf numFmtId="0" fontId="5" fillId="0" borderId="0" xfId="0"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vertical="center" wrapText="1"/>
      <protection hidden="1"/>
    </xf>
    <xf numFmtId="0" fontId="0" fillId="0" borderId="0" xfId="0" applyAlignment="1" applyProtection="1">
      <alignment vertical="center" wrapText="1"/>
      <protection hidden="1"/>
    </xf>
    <xf numFmtId="0" fontId="0" fillId="0" borderId="0" xfId="0" applyFill="1" applyBorder="1" applyAlignment="1" applyProtection="1">
      <alignment vertical="center" wrapText="1"/>
      <protection hidden="1"/>
    </xf>
    <xf numFmtId="0" fontId="0" fillId="0" borderId="0" xfId="0" applyFill="1" applyAlignment="1" applyProtection="1">
      <alignment vertical="center" wrapText="1"/>
      <protection hidden="1"/>
    </xf>
    <xf numFmtId="0" fontId="6" fillId="0" borderId="0" xfId="0" applyFont="1" applyFill="1" applyBorder="1" applyAlignment="1" applyProtection="1">
      <alignment horizontal="center" vertical="center" wrapText="1"/>
      <protection hidden="1"/>
    </xf>
    <xf numFmtId="0" fontId="5"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protection hidden="1"/>
    </xf>
    <xf numFmtId="0" fontId="10" fillId="0" borderId="0" xfId="0" applyFont="1" applyFill="1" applyProtection="1">
      <protection hidden="1"/>
    </xf>
    <xf numFmtId="0" fontId="7" fillId="5" borderId="1" xfId="0" applyFont="1" applyFill="1" applyBorder="1" applyAlignment="1" applyProtection="1">
      <alignment horizontal="center" vertical="center" wrapText="1" shrinkToFit="1" readingOrder="1"/>
      <protection hidden="1"/>
    </xf>
    <xf numFmtId="0" fontId="11" fillId="0" borderId="0" xfId="0" applyFont="1" applyFill="1" applyAlignment="1" applyProtection="1">
      <alignment horizontal="center" vertical="center"/>
      <protection hidden="1"/>
    </xf>
    <xf numFmtId="0" fontId="11" fillId="0" borderId="0" xfId="0" applyFont="1" applyFill="1" applyProtection="1">
      <protection hidden="1"/>
    </xf>
    <xf numFmtId="0" fontId="5" fillId="0" borderId="0" xfId="0" applyFont="1" applyFill="1" applyAlignment="1" applyProtection="1">
      <alignment horizontal="center" vertical="center" wrapText="1"/>
      <protection hidden="1"/>
    </xf>
    <xf numFmtId="0" fontId="5" fillId="0" borderId="0" xfId="0" applyFont="1" applyFill="1" applyAlignment="1" applyProtection="1">
      <alignment horizontal="center" vertical="center"/>
      <protection hidden="1"/>
    </xf>
    <xf numFmtId="0" fontId="0" fillId="7" borderId="0" xfId="0" applyFill="1" applyBorder="1" applyProtection="1">
      <protection hidden="1"/>
    </xf>
    <xf numFmtId="0" fontId="0" fillId="7" borderId="0" xfId="0" applyFill="1" applyBorder="1" applyAlignment="1" applyProtection="1">
      <alignment horizontal="left" vertical="center"/>
      <protection hidden="1"/>
    </xf>
    <xf numFmtId="0" fontId="0" fillId="7" borderId="0" xfId="0" applyFill="1" applyProtection="1">
      <protection hidden="1"/>
    </xf>
    <xf numFmtId="0" fontId="6" fillId="7" borderId="0" xfId="0" applyFont="1" applyFill="1" applyBorder="1" applyAlignment="1" applyProtection="1">
      <alignment vertical="center" wrapText="1"/>
      <protection hidden="1"/>
    </xf>
    <xf numFmtId="0" fontId="0" fillId="7" borderId="0" xfId="0" applyFont="1" applyFill="1" applyBorder="1" applyAlignment="1" applyProtection="1">
      <alignment vertical="center" wrapText="1"/>
      <protection hidden="1"/>
    </xf>
    <xf numFmtId="0" fontId="0" fillId="7" borderId="0" xfId="0" applyFill="1" applyBorder="1" applyAlignment="1" applyProtection="1">
      <alignment vertical="center" wrapText="1"/>
      <protection hidden="1"/>
    </xf>
    <xf numFmtId="0" fontId="0" fillId="0" borderId="1" xfId="0" applyFill="1" applyBorder="1" applyProtection="1">
      <protection hidden="1"/>
    </xf>
    <xf numFmtId="0" fontId="0" fillId="0" borderId="1" xfId="0" applyFill="1" applyBorder="1" applyAlignment="1" applyProtection="1">
      <alignment horizontal="center" vertical="center"/>
      <protection hidden="1"/>
    </xf>
    <xf numFmtId="0" fontId="0" fillId="0" borderId="1" xfId="0" applyFill="1" applyBorder="1" applyAlignment="1" applyProtection="1">
      <alignment horizontal="left" vertical="center"/>
      <protection hidden="1"/>
    </xf>
    <xf numFmtId="0" fontId="0" fillId="0" borderId="1" xfId="0" applyFill="1" applyBorder="1" applyAlignment="1" applyProtection="1">
      <protection hidden="1"/>
    </xf>
    <xf numFmtId="0" fontId="0" fillId="7" borderId="0" xfId="0" applyFill="1" applyAlignment="1" applyProtection="1">
      <protection hidden="1"/>
    </xf>
    <xf numFmtId="0" fontId="0" fillId="7" borderId="0" xfId="0" applyFont="1" applyFill="1" applyBorder="1" applyAlignment="1" applyProtection="1">
      <alignment vertical="center"/>
      <protection hidden="1"/>
    </xf>
    <xf numFmtId="0" fontId="5" fillId="0" borderId="0" xfId="0" applyFont="1" applyFill="1" applyAlignment="1" applyProtection="1">
      <protection hidden="1"/>
    </xf>
    <xf numFmtId="0" fontId="0" fillId="7" borderId="0" xfId="0" applyFill="1" applyBorder="1" applyAlignment="1" applyProtection="1">
      <protection hidden="1"/>
    </xf>
    <xf numFmtId="0" fontId="0" fillId="0" borderId="0" xfId="0" applyAlignment="1" applyProtection="1">
      <protection hidden="1"/>
    </xf>
    <xf numFmtId="0" fontId="12" fillId="7"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wrapText="1"/>
      <protection hidden="1"/>
    </xf>
    <xf numFmtId="0" fontId="13" fillId="0" borderId="1" xfId="0" applyFont="1" applyFill="1" applyBorder="1" applyAlignment="1" applyProtection="1">
      <alignment horizontal="center" vertical="center"/>
      <protection hidden="1"/>
    </xf>
    <xf numFmtId="0" fontId="0" fillId="7" borderId="0" xfId="0" applyFill="1"/>
    <xf numFmtId="0" fontId="13" fillId="0" borderId="1" xfId="0" applyFont="1" applyFill="1" applyBorder="1" applyAlignment="1" applyProtection="1">
      <alignment horizontal="center" vertical="center" wrapText="1"/>
      <protection hidden="1"/>
    </xf>
    <xf numFmtId="0" fontId="0" fillId="0" borderId="1" xfId="0" applyBorder="1" applyAlignment="1">
      <alignment horizontal="center" vertical="center"/>
    </xf>
    <xf numFmtId="0" fontId="9" fillId="11" borderId="0" xfId="0" applyFont="1" applyFill="1" applyProtection="1">
      <protection hidden="1"/>
    </xf>
    <xf numFmtId="0" fontId="7" fillId="3" borderId="3" xfId="0" applyFont="1" applyFill="1" applyBorder="1" applyAlignment="1" applyProtection="1">
      <alignment horizontal="center" vertical="center" wrapText="1" shrinkToFit="1" readingOrder="1"/>
      <protection hidden="1"/>
    </xf>
    <xf numFmtId="0" fontId="8" fillId="0" borderId="1" xfId="0" applyFont="1" applyBorder="1" applyAlignment="1" applyProtection="1">
      <alignment horizontal="center" vertical="center" wrapText="1" shrinkToFit="1" readingOrder="1"/>
      <protection hidden="1"/>
    </xf>
    <xf numFmtId="0" fontId="8" fillId="0" borderId="0" xfId="0" applyFont="1" applyFill="1" applyBorder="1" applyAlignment="1" applyProtection="1">
      <alignment horizontal="center" vertical="center" wrapText="1" shrinkToFit="1" readingOrder="1"/>
      <protection hidden="1"/>
    </xf>
    <xf numFmtId="0" fontId="0" fillId="7" borderId="0" xfId="0" applyFill="1" applyBorder="1" applyAlignment="1" applyProtection="1">
      <alignment horizontal="left"/>
      <protection hidden="1"/>
    </xf>
    <xf numFmtId="0" fontId="0" fillId="7" borderId="0" xfId="0" applyFill="1" applyAlignment="1">
      <alignment horizontal="left" vertical="center"/>
    </xf>
    <xf numFmtId="0" fontId="5" fillId="0" borderId="0" xfId="0" applyFont="1" applyFill="1" applyBorder="1" applyAlignment="1" applyProtection="1">
      <alignment horizontal="left" vertical="center" wrapText="1"/>
      <protection hidden="1"/>
    </xf>
    <xf numFmtId="0" fontId="0" fillId="7" borderId="0" xfId="0" applyFont="1" applyFill="1" applyBorder="1" applyAlignment="1" applyProtection="1">
      <alignment horizontal="left" vertical="center" wrapText="1"/>
      <protection hidden="1"/>
    </xf>
    <xf numFmtId="0" fontId="5" fillId="0" borderId="0" xfId="0" applyFont="1" applyFill="1" applyBorder="1" applyAlignment="1" applyProtection="1">
      <alignment horizontal="left" vertical="center"/>
      <protection hidden="1"/>
    </xf>
    <xf numFmtId="0" fontId="5" fillId="0" borderId="0" xfId="0" applyFont="1" applyFill="1" applyAlignment="1" applyProtection="1">
      <alignment horizontal="left" vertical="center"/>
      <protection hidden="1"/>
    </xf>
    <xf numFmtId="0" fontId="0" fillId="7" borderId="0" xfId="0" applyFill="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1" xfId="0" applyFill="1" applyBorder="1" applyAlignment="1" applyProtection="1">
      <alignment horizontal="center"/>
      <protection hidden="1"/>
    </xf>
    <xf numFmtId="0" fontId="14" fillId="0" borderId="0" xfId="0" applyFont="1" applyFill="1" applyAlignment="1" applyProtection="1">
      <alignment horizontal="center" vertical="center" wrapText="1"/>
      <protection hidden="1"/>
    </xf>
    <xf numFmtId="0" fontId="0" fillId="0" borderId="0" xfId="0" applyNumberFormat="1" applyAlignment="1">
      <alignment horizontal="center" vertical="center" wrapText="1"/>
    </xf>
    <xf numFmtId="0" fontId="5" fillId="0" borderId="3" xfId="0" applyFont="1" applyFill="1" applyBorder="1"/>
    <xf numFmtId="0" fontId="6" fillId="0" borderId="6" xfId="0" applyFont="1" applyFill="1" applyBorder="1"/>
    <xf numFmtId="0" fontId="5" fillId="0" borderId="7" xfId="0" applyFont="1" applyFill="1" applyBorder="1"/>
    <xf numFmtId="0" fontId="2" fillId="0" borderId="2" xfId="0" applyFont="1" applyBorder="1" applyAlignment="1">
      <alignment vertical="center"/>
    </xf>
    <xf numFmtId="0" fontId="2" fillId="7" borderId="2" xfId="0" applyFont="1" applyFill="1" applyBorder="1" applyAlignment="1">
      <alignment vertical="center"/>
    </xf>
    <xf numFmtId="0" fontId="0" fillId="0" borderId="0" xfId="0" applyFill="1" applyBorder="1"/>
    <xf numFmtId="0" fontId="0" fillId="0" borderId="0" xfId="0" applyNumberFormat="1"/>
    <xf numFmtId="0" fontId="0" fillId="0" borderId="0" xfId="0" applyNumberFormat="1" applyAlignment="1">
      <alignment wrapText="1"/>
    </xf>
    <xf numFmtId="0" fontId="3" fillId="0" borderId="0" xfId="0" applyNumberFormat="1" applyFont="1" applyFill="1" applyBorder="1" applyAlignment="1">
      <alignment vertical="center" wrapText="1"/>
    </xf>
    <xf numFmtId="0" fontId="0" fillId="0" borderId="0" xfId="0" applyNumberFormat="1" applyFill="1" applyBorder="1" applyAlignment="1">
      <alignment wrapText="1"/>
    </xf>
    <xf numFmtId="0" fontId="0" fillId="0" borderId="0" xfId="0" applyNumberFormat="1" applyFill="1" applyBorder="1"/>
    <xf numFmtId="0" fontId="0" fillId="0" borderId="8" xfId="0" applyFont="1" applyBorder="1"/>
    <xf numFmtId="0" fontId="15" fillId="0" borderId="7" xfId="0" applyFont="1" applyFill="1" applyBorder="1"/>
    <xf numFmtId="0" fontId="4" fillId="13" borderId="9" xfId="0" applyFont="1" applyFill="1" applyBorder="1"/>
    <xf numFmtId="0" fontId="0" fillId="9" borderId="9" xfId="0" applyFont="1" applyFill="1" applyBorder="1"/>
    <xf numFmtId="0" fontId="0" fillId="0" borderId="0" xfId="0" applyAlignment="1" applyProtection="1">
      <alignment horizontal="center" vertical="center"/>
      <protection hidden="1"/>
    </xf>
    <xf numFmtId="0" fontId="15" fillId="0" borderId="0" xfId="0" applyFont="1" applyFill="1" applyAlignment="1" applyProtection="1">
      <alignment horizontal="center" vertical="center" wrapText="1"/>
      <protection hidden="1"/>
    </xf>
    <xf numFmtId="0" fontId="0" fillId="0" borderId="1" xfId="0" applyBorder="1" applyProtection="1">
      <protection hidden="1"/>
    </xf>
    <xf numFmtId="0" fontId="16" fillId="9" borderId="5" xfId="0" applyFont="1" applyFill="1" applyBorder="1" applyAlignment="1">
      <alignment vertical="center"/>
    </xf>
    <xf numFmtId="0" fontId="16" fillId="0" borderId="5" xfId="0" applyFont="1" applyBorder="1" applyAlignment="1">
      <alignment vertical="center"/>
    </xf>
    <xf numFmtId="0" fontId="7" fillId="3" borderId="2" xfId="0" applyFont="1" applyFill="1" applyBorder="1" applyAlignment="1" applyProtection="1">
      <alignment horizontal="centerContinuous" vertical="center"/>
      <protection hidden="1"/>
    </xf>
    <xf numFmtId="0" fontId="7" fillId="3" borderId="3" xfId="0" applyFont="1" applyFill="1" applyBorder="1" applyAlignment="1" applyProtection="1">
      <alignment horizontal="centerContinuous" vertical="center"/>
      <protection hidden="1"/>
    </xf>
    <xf numFmtId="49" fontId="7" fillId="3" borderId="3" xfId="0" applyNumberFormat="1" applyFont="1" applyFill="1" applyBorder="1" applyAlignment="1" applyProtection="1">
      <alignment horizontal="centerContinuous" vertical="center"/>
      <protection hidden="1"/>
    </xf>
    <xf numFmtId="0" fontId="7" fillId="3" borderId="3" xfId="0" applyFont="1" applyFill="1" applyBorder="1" applyAlignment="1" applyProtection="1">
      <alignment horizontal="centerContinuous" vertical="center" wrapText="1"/>
      <protection hidden="1"/>
    </xf>
    <xf numFmtId="0" fontId="7" fillId="4" borderId="1" xfId="0" applyFont="1" applyFill="1" applyBorder="1" applyAlignment="1" applyProtection="1">
      <alignment horizontal="center" vertical="center" wrapText="1"/>
      <protection hidden="1"/>
    </xf>
    <xf numFmtId="0" fontId="8" fillId="4" borderId="1" xfId="0" applyFont="1" applyFill="1" applyBorder="1" applyAlignment="1" applyProtection="1">
      <alignment vertical="center"/>
      <protection hidden="1"/>
    </xf>
    <xf numFmtId="0" fontId="8" fillId="0" borderId="0" xfId="0" applyFont="1" applyAlignment="1" applyProtection="1">
      <alignment vertical="center"/>
      <protection hidden="1"/>
    </xf>
    <xf numFmtId="0" fontId="7" fillId="5" borderId="1" xfId="0" applyFont="1" applyFill="1" applyBorder="1" applyAlignment="1" applyProtection="1">
      <alignment horizontal="center" vertical="center" wrapText="1"/>
      <protection hidden="1"/>
    </xf>
    <xf numFmtId="14" fontId="7" fillId="5" borderId="1" xfId="0" applyNumberFormat="1" applyFont="1" applyFill="1" applyBorder="1" applyAlignment="1" applyProtection="1">
      <alignment horizontal="center" vertical="center" wrapText="1"/>
      <protection hidden="1"/>
    </xf>
    <xf numFmtId="14" fontId="7" fillId="2" borderId="1" xfId="0" applyNumberFormat="1" applyFont="1" applyFill="1" applyBorder="1" applyAlignment="1" applyProtection="1">
      <alignment horizontal="center" vertical="center" wrapText="1"/>
      <protection hidden="1"/>
    </xf>
    <xf numFmtId="49" fontId="7" fillId="5" borderId="1" xfId="0" applyNumberFormat="1" applyFont="1" applyFill="1" applyBorder="1" applyAlignment="1" applyProtection="1">
      <alignment horizontal="center" vertical="center" wrapText="1"/>
      <protection hidden="1"/>
    </xf>
    <xf numFmtId="0" fontId="7" fillId="12" borderId="1" xfId="0" applyFont="1" applyFill="1" applyBorder="1" applyAlignment="1" applyProtection="1">
      <alignment horizontal="center" vertical="center" wrapText="1"/>
      <protection hidden="1"/>
    </xf>
    <xf numFmtId="0" fontId="7" fillId="5" borderId="2" xfId="0" applyFont="1" applyFill="1" applyBorder="1" applyAlignment="1" applyProtection="1">
      <alignment horizontal="center" vertical="center" wrapText="1"/>
      <protection hidden="1"/>
    </xf>
    <xf numFmtId="0" fontId="7" fillId="6" borderId="1" xfId="0" applyFont="1" applyFill="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0" fillId="0" borderId="0" xfId="0" applyFill="1"/>
    <xf numFmtId="0" fontId="4" fillId="0" borderId="0" xfId="0" applyFont="1" applyFill="1" applyBorder="1"/>
    <xf numFmtId="0" fontId="0" fillId="0" borderId="0" xfId="0" applyFont="1" applyFill="1" applyBorder="1" applyAlignment="1">
      <alignment vertical="center"/>
    </xf>
    <xf numFmtId="0" fontId="0" fillId="0" borderId="0" xfId="0" applyFont="1" applyFill="1" applyBorder="1"/>
    <xf numFmtId="0" fontId="16" fillId="0" borderId="0" xfId="0" applyFont="1" applyFill="1" applyBorder="1" applyAlignment="1">
      <alignment vertical="center"/>
    </xf>
    <xf numFmtId="0" fontId="5" fillId="9" borderId="5" xfId="0" applyFont="1" applyFill="1" applyBorder="1" applyAlignment="1">
      <alignment vertical="center"/>
    </xf>
    <xf numFmtId="0" fontId="0" fillId="0" borderId="1" xfId="0" applyFill="1" applyBorder="1"/>
    <xf numFmtId="0" fontId="17" fillId="12" borderId="1" xfId="0" applyFont="1" applyFill="1" applyBorder="1" applyAlignment="1" applyProtection="1">
      <alignment horizontal="center" vertical="center" wrapText="1"/>
      <protection locked="0" hidden="1"/>
    </xf>
    <xf numFmtId="0" fontId="17" fillId="12" borderId="1" xfId="0" applyFont="1" applyFill="1" applyBorder="1" applyAlignment="1" applyProtection="1">
      <alignment horizontal="center" vertical="center" wrapText="1" shrinkToFit="1"/>
      <protection hidden="1"/>
    </xf>
    <xf numFmtId="0" fontId="8" fillId="0" borderId="0" xfId="0" applyFont="1" applyAlignment="1" applyProtection="1">
      <alignment wrapText="1"/>
      <protection locked="0" hidden="1"/>
    </xf>
    <xf numFmtId="14" fontId="17" fillId="7" borderId="1" xfId="0" applyNumberFormat="1" applyFont="1" applyFill="1" applyBorder="1" applyAlignment="1" applyProtection="1">
      <alignment horizontal="center" vertical="center" wrapText="1"/>
      <protection locked="0" hidden="1"/>
    </xf>
    <xf numFmtId="0" fontId="17" fillId="7" borderId="1" xfId="0" applyFont="1" applyFill="1" applyBorder="1" applyAlignment="1" applyProtection="1">
      <alignment horizontal="center" vertical="center" wrapText="1"/>
      <protection locked="0" hidden="1"/>
    </xf>
    <xf numFmtId="49" fontId="18" fillId="0" borderId="1" xfId="0" applyNumberFormat="1" applyFont="1" applyBorder="1" applyAlignment="1" applyProtection="1">
      <alignment horizontal="center" vertical="center" wrapText="1"/>
      <protection locked="0" hidden="1"/>
    </xf>
    <xf numFmtId="49" fontId="17" fillId="14" borderId="1" xfId="0" applyNumberFormat="1" applyFont="1" applyFill="1" applyBorder="1" applyAlignment="1" applyProtection="1">
      <alignment horizontal="center" vertical="center" wrapText="1"/>
      <protection locked="0" hidden="1"/>
    </xf>
    <xf numFmtId="0" fontId="8" fillId="4" borderId="1" xfId="0" applyFont="1" applyFill="1" applyBorder="1" applyAlignment="1" applyProtection="1">
      <alignment vertical="center"/>
      <protection locked="0" hidden="1"/>
    </xf>
    <xf numFmtId="0" fontId="18" fillId="0" borderId="1" xfId="0" applyFont="1" applyBorder="1" applyAlignment="1" applyProtection="1">
      <alignment horizontal="center" vertical="center" wrapText="1"/>
      <protection locked="0" hidden="1"/>
    </xf>
    <xf numFmtId="0" fontId="18" fillId="2" borderId="1" xfId="0" applyFont="1" applyFill="1" applyBorder="1" applyAlignment="1" applyProtection="1">
      <alignment horizontal="center" vertical="center" wrapText="1"/>
      <protection locked="0" hidden="1"/>
    </xf>
    <xf numFmtId="0" fontId="18" fillId="0" borderId="1" xfId="0" applyFont="1" applyBorder="1" applyAlignment="1">
      <alignment horizontal="center" vertical="center" wrapText="1"/>
    </xf>
    <xf numFmtId="14" fontId="18" fillId="0" borderId="1" xfId="0" applyNumberFormat="1" applyFont="1" applyBorder="1" applyAlignment="1" applyProtection="1">
      <alignment horizontal="center" vertical="center" wrapText="1"/>
      <protection locked="0" hidden="1"/>
    </xf>
    <xf numFmtId="0" fontId="8" fillId="4" borderId="1" xfId="0" applyFont="1" applyFill="1" applyBorder="1" applyAlignment="1" applyProtection="1">
      <alignment vertical="center"/>
      <protection locked="0" hidden="1"/>
    </xf>
    <xf numFmtId="0" fontId="8" fillId="4" borderId="1" xfId="0" applyFont="1" applyFill="1" applyBorder="1" applyAlignment="1" applyProtection="1">
      <alignment vertical="center"/>
      <protection locked="0" hidden="1"/>
    </xf>
    <xf numFmtId="0" fontId="17" fillId="0" borderId="2" xfId="0" applyFont="1" applyBorder="1" applyAlignment="1" applyProtection="1">
      <alignment horizontal="center" vertical="center" wrapText="1"/>
      <protection locked="0" hidden="1"/>
    </xf>
    <xf numFmtId="0" fontId="8" fillId="4" borderId="1" xfId="0" applyFont="1" applyFill="1" applyBorder="1" applyAlignment="1" applyProtection="1">
      <alignment vertical="center"/>
      <protection locked="0" hidden="1"/>
    </xf>
    <xf numFmtId="0" fontId="8" fillId="4" borderId="1" xfId="0" applyFont="1" applyFill="1" applyBorder="1" applyAlignment="1" applyProtection="1">
      <alignment vertical="center"/>
      <protection locked="0" hidden="1"/>
    </xf>
    <xf numFmtId="0" fontId="17" fillId="0" borderId="1" xfId="0" applyFont="1" applyBorder="1" applyAlignment="1" applyProtection="1">
      <alignment horizontal="center" vertical="center" wrapText="1"/>
      <protection locked="0" hidden="1"/>
    </xf>
    <xf numFmtId="14" fontId="17" fillId="0" borderId="1" xfId="0" applyNumberFormat="1" applyFont="1" applyBorder="1" applyAlignment="1" applyProtection="1">
      <alignment horizontal="center" vertical="center" wrapText="1"/>
      <protection locked="0" hidden="1"/>
    </xf>
    <xf numFmtId="0" fontId="17" fillId="2" borderId="1" xfId="0" applyFont="1" applyFill="1" applyBorder="1" applyAlignment="1" applyProtection="1">
      <alignment horizontal="center" vertical="center" wrapText="1"/>
      <protection locked="0" hidden="1"/>
    </xf>
    <xf numFmtId="0" fontId="17" fillId="0" borderId="1" xfId="0" applyFont="1" applyBorder="1" applyAlignment="1">
      <alignment horizontal="center" vertical="center" wrapText="1"/>
    </xf>
    <xf numFmtId="0" fontId="17" fillId="0" borderId="1" xfId="0" applyFont="1" applyBorder="1" applyAlignment="1" applyProtection="1">
      <alignment horizontal="center" vertical="center" wrapText="1" shrinkToFit="1"/>
      <protection hidden="1"/>
    </xf>
    <xf numFmtId="14" fontId="17" fillId="4" borderId="1" xfId="0" applyNumberFormat="1" applyFont="1" applyFill="1" applyBorder="1" applyAlignment="1" applyProtection="1">
      <alignment horizontal="center" vertical="center" wrapText="1"/>
      <protection locked="0" hidden="1"/>
    </xf>
    <xf numFmtId="0" fontId="17" fillId="4" borderId="1" xfId="0" applyFont="1" applyFill="1" applyBorder="1" applyAlignment="1" applyProtection="1">
      <alignment horizontal="center" vertical="center" wrapText="1"/>
      <protection locked="0" hidden="1"/>
    </xf>
    <xf numFmtId="49" fontId="17" fillId="0" borderId="1" xfId="0" applyNumberFormat="1" applyFont="1" applyBorder="1" applyAlignment="1" applyProtection="1">
      <alignment horizontal="center" vertical="center" wrapText="1"/>
      <protection locked="0" hidden="1"/>
    </xf>
    <xf numFmtId="164" fontId="17" fillId="4" borderId="1" xfId="0" applyNumberFormat="1" applyFont="1" applyFill="1" applyBorder="1" applyAlignment="1" applyProtection="1">
      <alignment horizontal="center" vertical="center" wrapText="1"/>
      <protection locked="0" hidden="1"/>
    </xf>
    <xf numFmtId="0" fontId="17" fillId="14" borderId="1" xfId="0" applyFont="1" applyFill="1" applyBorder="1" applyAlignment="1" applyProtection="1">
      <alignment horizontal="center" vertical="center" wrapText="1"/>
      <protection locked="0" hidden="1"/>
    </xf>
    <xf numFmtId="14" fontId="17" fillId="14" borderId="1" xfId="0" applyNumberFormat="1" applyFont="1" applyFill="1" applyBorder="1" applyAlignment="1" applyProtection="1">
      <alignment horizontal="center" vertical="center" wrapText="1"/>
      <protection locked="0" hidden="1"/>
    </xf>
    <xf numFmtId="0" fontId="17" fillId="14" borderId="1" xfId="0" applyFont="1" applyFill="1" applyBorder="1" applyAlignment="1" applyProtection="1">
      <alignment horizontal="center" vertical="center" wrapText="1" shrinkToFit="1"/>
      <protection hidden="1"/>
    </xf>
    <xf numFmtId="0" fontId="8" fillId="4" borderId="1" xfId="0" applyFont="1" applyFill="1" applyBorder="1" applyAlignment="1" applyProtection="1">
      <alignment vertical="center"/>
      <protection locked="0" hidden="1"/>
    </xf>
    <xf numFmtId="49" fontId="18" fillId="0" borderId="1" xfId="0" applyNumberFormat="1" applyFont="1" applyBorder="1" applyAlignment="1">
      <alignment horizontal="center" vertical="center" wrapText="1"/>
    </xf>
    <xf numFmtId="0" fontId="18" fillId="0" borderId="1" xfId="0" applyFont="1" applyBorder="1" applyAlignment="1" applyProtection="1">
      <alignment horizontal="center" vertical="center" wrapText="1" shrinkToFit="1"/>
      <protection hidden="1"/>
    </xf>
    <xf numFmtId="0" fontId="18" fillId="16" borderId="1" xfId="0" applyFont="1" applyFill="1" applyBorder="1" applyAlignment="1" applyProtection="1">
      <alignment horizontal="center" vertical="center" wrapText="1"/>
      <protection locked="0" hidden="1"/>
    </xf>
    <xf numFmtId="0" fontId="18" fillId="16" borderId="1" xfId="0" applyFont="1" applyFill="1" applyBorder="1" applyAlignment="1" applyProtection="1">
      <alignment horizontal="center" vertical="center" wrapText="1" shrinkToFit="1"/>
      <protection hidden="1"/>
    </xf>
    <xf numFmtId="0" fontId="20" fillId="0" borderId="1" xfId="0" applyFont="1" applyBorder="1" applyAlignment="1" applyProtection="1">
      <alignment horizontal="center" vertical="center" wrapText="1"/>
      <protection locked="0" hidden="1"/>
    </xf>
    <xf numFmtId="49" fontId="17" fillId="0" borderId="1" xfId="0" applyNumberFormat="1" applyFont="1" applyBorder="1" applyAlignment="1">
      <alignment horizontal="center" vertical="center" wrapText="1"/>
    </xf>
    <xf numFmtId="0" fontId="21" fillId="0" borderId="1" xfId="0" applyFont="1" applyBorder="1" applyAlignment="1" applyProtection="1">
      <alignment horizontal="center" vertical="center" wrapText="1"/>
      <protection locked="0" hidden="1"/>
    </xf>
    <xf numFmtId="14" fontId="17" fillId="0" borderId="1" xfId="0" applyNumberFormat="1" applyFont="1" applyBorder="1" applyAlignment="1" applyProtection="1">
      <alignment horizontal="center" vertical="center" wrapText="1" shrinkToFit="1"/>
      <protection locked="0" hidden="1"/>
    </xf>
    <xf numFmtId="0" fontId="17" fillId="0" borderId="1" xfId="0" applyFont="1" applyBorder="1" applyAlignment="1" applyProtection="1">
      <alignment horizontal="center" vertical="center" wrapText="1" shrinkToFit="1"/>
      <protection locked="0" hidden="1"/>
    </xf>
    <xf numFmtId="0" fontId="17" fillId="2" borderId="1" xfId="0" applyFont="1" applyFill="1" applyBorder="1" applyAlignment="1" applyProtection="1">
      <alignment horizontal="center" vertical="center" wrapText="1" shrinkToFit="1"/>
      <protection locked="0" hidden="1"/>
    </xf>
    <xf numFmtId="3" fontId="18" fillId="0" borderId="1" xfId="0" applyNumberFormat="1" applyFont="1" applyBorder="1" applyAlignment="1" applyProtection="1">
      <alignment horizontal="center" vertical="center" wrapText="1"/>
      <protection locked="0" hidden="1"/>
    </xf>
    <xf numFmtId="0" fontId="18" fillId="0" borderId="1" xfId="2" applyFont="1" applyFill="1" applyBorder="1" applyAlignment="1" applyProtection="1">
      <alignment horizontal="center" vertical="center" wrapText="1"/>
      <protection locked="0" hidden="1"/>
    </xf>
    <xf numFmtId="0" fontId="18" fillId="0" borderId="1" xfId="2" applyFont="1" applyFill="1" applyBorder="1" applyAlignment="1" applyProtection="1">
      <alignment horizontal="center" vertical="center" wrapText="1" shrinkToFit="1"/>
      <protection hidden="1"/>
    </xf>
    <xf numFmtId="0" fontId="18" fillId="14" borderId="1" xfId="0" applyFont="1" applyFill="1" applyBorder="1" applyAlignment="1" applyProtection="1">
      <alignment horizontal="center" vertical="center" wrapText="1"/>
      <protection locked="0" hidden="1"/>
    </xf>
    <xf numFmtId="0" fontId="18" fillId="14" borderId="1" xfId="0" applyFont="1" applyFill="1" applyBorder="1" applyAlignment="1" applyProtection="1">
      <alignment horizontal="center" vertical="center" wrapText="1" shrinkToFit="1"/>
      <protection hidden="1"/>
    </xf>
    <xf numFmtId="49" fontId="17" fillId="0" borderId="1" xfId="0" applyNumberFormat="1" applyFont="1" applyBorder="1" applyAlignment="1" applyProtection="1">
      <alignment horizontal="center" vertical="center" wrapText="1"/>
    </xf>
    <xf numFmtId="49" fontId="17" fillId="0" borderId="1" xfId="0" applyNumberFormat="1" applyFont="1" applyFill="1" applyBorder="1" applyAlignment="1" applyProtection="1">
      <alignment horizontal="center" vertical="center" wrapText="1"/>
    </xf>
    <xf numFmtId="0" fontId="17" fillId="0" borderId="1" xfId="0" applyFont="1" applyFill="1" applyBorder="1" applyAlignment="1" applyProtection="1">
      <alignment horizontal="center" vertical="center" wrapText="1"/>
    </xf>
    <xf numFmtId="49" fontId="17" fillId="0" borderId="1" xfId="0" applyNumberFormat="1" applyFont="1" applyBorder="1" applyAlignment="1" applyProtection="1">
      <alignment horizontal="center" vertical="center" wrapText="1" shrinkToFit="1"/>
      <protection locked="0" hidden="1"/>
    </xf>
    <xf numFmtId="0" fontId="18" fillId="12" borderId="1" xfId="0" applyFont="1" applyFill="1" applyBorder="1" applyAlignment="1" applyProtection="1">
      <alignment horizontal="center" vertical="center" wrapText="1"/>
      <protection locked="0" hidden="1"/>
    </xf>
    <xf numFmtId="14" fontId="18" fillId="12" borderId="1" xfId="0" applyNumberFormat="1" applyFont="1" applyFill="1" applyBorder="1" applyAlignment="1" applyProtection="1">
      <alignment horizontal="center" vertical="center" wrapText="1"/>
      <protection locked="0" hidden="1"/>
    </xf>
    <xf numFmtId="0" fontId="18" fillId="14" borderId="1" xfId="0" applyFont="1" applyFill="1" applyBorder="1" applyAlignment="1">
      <alignment horizontal="center" vertical="center" wrapText="1"/>
    </xf>
    <xf numFmtId="14" fontId="18" fillId="14" borderId="1" xfId="0" applyNumberFormat="1" applyFont="1" applyFill="1" applyBorder="1" applyAlignment="1" applyProtection="1">
      <alignment horizontal="center" vertical="center" wrapText="1"/>
      <protection locked="0" hidden="1"/>
    </xf>
    <xf numFmtId="0" fontId="18" fillId="0" borderId="1" xfId="0" applyFont="1" applyFill="1" applyBorder="1" applyAlignment="1">
      <alignment horizontal="center" vertical="center" wrapText="1"/>
    </xf>
    <xf numFmtId="0" fontId="18" fillId="0" borderId="1" xfId="0" applyFont="1" applyFill="1" applyBorder="1" applyAlignment="1" applyProtection="1">
      <alignment horizontal="center" vertical="center" wrapText="1"/>
      <protection locked="0" hidden="1"/>
    </xf>
    <xf numFmtId="14" fontId="18" fillId="0" borderId="1" xfId="0" applyNumberFormat="1" applyFont="1" applyFill="1" applyBorder="1" applyAlignment="1" applyProtection="1">
      <alignment horizontal="center" vertical="center" wrapText="1"/>
      <protection locked="0" hidden="1"/>
    </xf>
    <xf numFmtId="0" fontId="18" fillId="0" borderId="1" xfId="0" applyFont="1" applyFill="1" applyBorder="1" applyAlignment="1" applyProtection="1">
      <alignment horizontal="center" vertical="center" wrapText="1" shrinkToFit="1"/>
      <protection hidden="1"/>
    </xf>
    <xf numFmtId="0" fontId="22" fillId="0" borderId="1" xfId="0" applyFont="1" applyBorder="1" applyAlignment="1">
      <alignment horizontal="center" vertical="center" wrapText="1"/>
    </xf>
    <xf numFmtId="0" fontId="18" fillId="0" borderId="1" xfId="0" applyFont="1" applyFill="1" applyBorder="1" applyAlignment="1" applyProtection="1">
      <alignment horizontal="center" vertical="center" wrapText="1"/>
    </xf>
    <xf numFmtId="0" fontId="23" fillId="2" borderId="1" xfId="0" applyFont="1" applyFill="1" applyBorder="1" applyAlignment="1" applyProtection="1">
      <alignment horizontal="center" vertical="center" wrapText="1"/>
      <protection locked="0" hidden="1"/>
    </xf>
    <xf numFmtId="0" fontId="17" fillId="7" borderId="1" xfId="0" applyFont="1" applyFill="1" applyBorder="1" applyAlignment="1" applyProtection="1">
      <alignment horizontal="center" vertical="center" wrapText="1" shrinkToFit="1"/>
      <protection hidden="1"/>
    </xf>
    <xf numFmtId="49" fontId="17" fillId="7" borderId="1" xfId="0" applyNumberFormat="1" applyFont="1" applyFill="1" applyBorder="1" applyAlignment="1" applyProtection="1">
      <alignment horizontal="center" vertical="center" wrapText="1"/>
      <protection locked="0" hidden="1"/>
    </xf>
    <xf numFmtId="14" fontId="18" fillId="7" borderId="1" xfId="0" applyNumberFormat="1" applyFont="1" applyFill="1" applyBorder="1" applyAlignment="1" applyProtection="1">
      <alignment horizontal="center" vertical="center" wrapText="1"/>
      <protection locked="0" hidden="1"/>
    </xf>
    <xf numFmtId="49" fontId="18" fillId="7" borderId="1" xfId="0" applyNumberFormat="1" applyFont="1" applyFill="1" applyBorder="1" applyAlignment="1" applyProtection="1">
      <alignment horizontal="center" vertical="center" wrapText="1"/>
      <protection locked="0" hidden="1"/>
    </xf>
    <xf numFmtId="0" fontId="18" fillId="7" borderId="1" xfId="0" applyFont="1" applyFill="1" applyBorder="1" applyAlignment="1" applyProtection="1">
      <alignment horizontal="center" vertical="center" wrapText="1"/>
      <protection locked="0" hidden="1"/>
    </xf>
    <xf numFmtId="0" fontId="18" fillId="2" borderId="1" xfId="0" applyFont="1" applyFill="1" applyBorder="1" applyAlignment="1" applyProtection="1">
      <alignment horizontal="center" vertical="center" wrapText="1" shrinkToFit="1"/>
      <protection locked="0" hidden="1"/>
    </xf>
    <xf numFmtId="0" fontId="18" fillId="2" borderId="1" xfId="0" applyFont="1" applyFill="1" applyBorder="1" applyAlignment="1">
      <alignment horizontal="center" vertical="center" wrapText="1"/>
    </xf>
    <xf numFmtId="49" fontId="17" fillId="0" borderId="1" xfId="0" applyNumberFormat="1" applyFont="1" applyBorder="1" applyAlignment="1" applyProtection="1">
      <alignment horizontal="center" vertical="center" wrapText="1"/>
      <protection locked="0"/>
    </xf>
    <xf numFmtId="14" fontId="17" fillId="0" borderId="1" xfId="0" applyNumberFormat="1" applyFont="1" applyBorder="1" applyAlignment="1" applyProtection="1">
      <alignment horizontal="center" vertical="center" wrapText="1"/>
      <protection locked="0"/>
    </xf>
    <xf numFmtId="49" fontId="18" fillId="0" borderId="1" xfId="0" applyNumberFormat="1" applyFont="1" applyFill="1" applyBorder="1" applyAlignment="1" applyProtection="1">
      <alignment horizontal="center" vertical="center" wrapText="1"/>
      <protection locked="0" hidden="1"/>
    </xf>
    <xf numFmtId="0" fontId="18" fillId="6" borderId="1" xfId="0" applyFont="1" applyFill="1" applyBorder="1" applyAlignment="1" applyProtection="1">
      <alignment horizontal="center" vertical="center" wrapText="1"/>
      <protection locked="0" hidden="1"/>
    </xf>
    <xf numFmtId="0" fontId="17" fillId="6" borderId="1" xfId="0" applyFont="1" applyFill="1" applyBorder="1" applyAlignment="1" applyProtection="1">
      <alignment horizontal="center" vertical="center" wrapText="1"/>
      <protection locked="0" hidden="1"/>
    </xf>
    <xf numFmtId="0" fontId="17" fillId="0" borderId="1" xfId="0" applyFont="1" applyFill="1" applyBorder="1" applyAlignment="1" applyProtection="1">
      <alignment horizontal="center" vertical="center" wrapText="1"/>
      <protection locked="0" hidden="1"/>
    </xf>
    <xf numFmtId="0" fontId="21" fillId="0" borderId="2" xfId="0" applyFont="1" applyBorder="1" applyAlignment="1" applyProtection="1">
      <alignment horizontal="center" vertical="center" wrapText="1"/>
      <protection locked="0" hidden="1"/>
    </xf>
    <xf numFmtId="0" fontId="17" fillId="15" borderId="1" xfId="2" applyFont="1" applyBorder="1" applyAlignment="1" applyProtection="1">
      <alignment horizontal="center" vertical="center" wrapText="1"/>
      <protection locked="0" hidden="1"/>
    </xf>
    <xf numFmtId="0" fontId="25" fillId="15" borderId="1" xfId="2" applyFont="1" applyBorder="1" applyAlignment="1" applyProtection="1">
      <alignment horizontal="center" vertical="center" wrapText="1"/>
      <protection locked="0" hidden="1"/>
    </xf>
    <xf numFmtId="0" fontId="25" fillId="15" borderId="1" xfId="2" applyFont="1" applyBorder="1" applyAlignment="1" applyProtection="1">
      <alignment horizontal="center" vertical="center" wrapText="1" shrinkToFit="1"/>
      <protection hidden="1"/>
    </xf>
    <xf numFmtId="0" fontId="17" fillId="0" borderId="1" xfId="1" applyFont="1" applyBorder="1" applyAlignment="1">
      <alignment horizontal="center" vertical="center" wrapText="1"/>
    </xf>
    <xf numFmtId="49" fontId="17" fillId="0" borderId="1" xfId="3" applyNumberFormat="1" applyFont="1" applyFill="1" applyBorder="1" applyAlignment="1" applyProtection="1">
      <alignment horizontal="center" vertical="center" wrapText="1"/>
      <protection locked="0"/>
    </xf>
    <xf numFmtId="0" fontId="17" fillId="0" borderId="1" xfId="0" applyFont="1" applyFill="1" applyBorder="1" applyAlignment="1" applyProtection="1">
      <alignment horizontal="center" vertical="center" wrapText="1" shrinkToFit="1"/>
      <protection hidden="1"/>
    </xf>
    <xf numFmtId="0" fontId="17" fillId="15" borderId="1" xfId="2" applyFont="1" applyBorder="1" applyAlignment="1" applyProtection="1">
      <alignment horizontal="center" vertical="center" wrapText="1" shrinkToFit="1"/>
      <protection hidden="1"/>
    </xf>
    <xf numFmtId="14" fontId="17" fillId="12" borderId="1" xfId="0" applyNumberFormat="1" applyFont="1" applyFill="1" applyBorder="1" applyAlignment="1" applyProtection="1">
      <alignment horizontal="center" vertical="center" wrapText="1"/>
      <protection locked="0" hidden="1"/>
    </xf>
    <xf numFmtId="49" fontId="17" fillId="12" borderId="1" xfId="0" applyNumberFormat="1" applyFont="1" applyFill="1" applyBorder="1" applyAlignment="1" applyProtection="1">
      <alignment horizontal="center" vertical="center" wrapText="1"/>
      <protection locked="0" hidden="1"/>
    </xf>
    <xf numFmtId="49" fontId="18" fillId="18" borderId="1" xfId="0" applyNumberFormat="1" applyFont="1" applyFill="1" applyBorder="1" applyAlignment="1" applyProtection="1">
      <alignment horizontal="center" vertical="center" wrapText="1"/>
      <protection locked="0" hidden="1"/>
    </xf>
    <xf numFmtId="0" fontId="18" fillId="18" borderId="1" xfId="0" applyFont="1" applyFill="1" applyBorder="1" applyAlignment="1" applyProtection="1">
      <alignment horizontal="center" vertical="center" wrapText="1"/>
      <protection locked="0" hidden="1"/>
    </xf>
    <xf numFmtId="14" fontId="17" fillId="15" borderId="1" xfId="2" applyNumberFormat="1" applyFont="1" applyBorder="1" applyAlignment="1" applyProtection="1">
      <alignment horizontal="center" vertical="center" wrapText="1"/>
      <protection locked="0" hidden="1"/>
    </xf>
    <xf numFmtId="49" fontId="17" fillId="15" borderId="1" xfId="2" applyNumberFormat="1" applyFont="1" applyBorder="1" applyAlignment="1" applyProtection="1">
      <alignment horizontal="center" vertical="center" wrapText="1"/>
      <protection locked="0" hidden="1"/>
    </xf>
    <xf numFmtId="16" fontId="17" fillId="0" borderId="1" xfId="0" applyNumberFormat="1" applyFont="1" applyBorder="1" applyAlignment="1" applyProtection="1">
      <alignment horizontal="center" vertical="center" wrapText="1"/>
      <protection locked="0" hidden="1"/>
    </xf>
    <xf numFmtId="0" fontId="18" fillId="18" borderId="1" xfId="0" applyFont="1" applyFill="1" applyBorder="1" applyAlignment="1" applyProtection="1">
      <alignment horizontal="center" vertical="center" wrapText="1" shrinkToFit="1"/>
      <protection hidden="1"/>
    </xf>
    <xf numFmtId="49" fontId="17" fillId="0" borderId="1" xfId="0" applyNumberFormat="1" applyFont="1" applyFill="1" applyBorder="1" applyAlignment="1" applyProtection="1">
      <alignment horizontal="center" vertical="center" wrapText="1"/>
      <protection locked="0"/>
    </xf>
    <xf numFmtId="3" fontId="17" fillId="0" borderId="1" xfId="0" applyNumberFormat="1" applyFont="1" applyBorder="1" applyAlignment="1">
      <alignment horizontal="center" vertical="center" wrapText="1" shrinkToFit="1"/>
    </xf>
    <xf numFmtId="0" fontId="17" fillId="0" borderId="2" xfId="0" applyFont="1" applyBorder="1" applyAlignment="1" applyProtection="1">
      <alignment horizontal="center" vertical="center" wrapText="1" shrinkToFit="1"/>
      <protection locked="0" hidden="1"/>
    </xf>
    <xf numFmtId="0" fontId="18" fillId="0" borderId="2" xfId="0" applyFont="1" applyBorder="1" applyAlignment="1" applyProtection="1">
      <alignment horizontal="center" vertical="center" wrapText="1"/>
      <protection locked="0" hidden="1"/>
    </xf>
    <xf numFmtId="0" fontId="17" fillId="0" borderId="2" xfId="0" applyFont="1" applyFill="1" applyBorder="1" applyAlignment="1" applyProtection="1">
      <alignment horizontal="center" vertical="center" wrapText="1"/>
      <protection locked="0" hidden="1"/>
    </xf>
  </cellXfs>
  <cellStyles count="4">
    <cellStyle name="20% — акцент1" xfId="3" builtinId="30"/>
    <cellStyle name="Обычный" xfId="0" builtinId="0"/>
    <cellStyle name="Обычный 2" xfId="1"/>
    <cellStyle name="Плохой" xfId="2" builtinId="27"/>
  </cellStyles>
  <dxfs count="1039">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alignment horizontal="general" vertical="bottom" textRotation="0" wrapText="1" indent="0" justifyLastLine="0" shrinkToFit="0" readingOrder="0"/>
    </dxf>
    <dxf>
      <border outline="0">
        <bottom style="thin">
          <color indexed="64"/>
        </bottom>
      </border>
    </dxf>
    <dxf>
      <numFmt numFmtId="0" formatCode="Genera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alignment horizontal="center" vertical="center" textRotation="0" wrapText="1" indent="0" justifyLastLine="0" shrinkToFit="1" readingOrder="1"/>
      <protection locked="1" hidden="0"/>
    </dxf>
    <dxf>
      <alignment horizontal="center" vertical="center" textRotation="0" wrapText="1" indent="0" justifyLastLine="0" shrinkToFit="1" readingOrder="0"/>
    </dxf>
    <dxf>
      <alignment horizontal="center" vertical="center" textRotation="0" wrapText="0" indent="0" justifyLastLine="0" shrinkToFit="0" readingOrder="0"/>
    </dxf>
    <dxf>
      <fill>
        <patternFill>
          <bgColor theme="0"/>
        </patternFill>
      </fill>
      <alignment horizontal="left" textRotation="0" wrapText="0" indent="0" justifyLastLine="0" shrinkToFit="0" readingOrder="0"/>
      <protection locked="1" hidden="1"/>
    </dxf>
    <dxf>
      <border outline="0">
        <left style="thin">
          <color indexed="64"/>
        </left>
      </border>
    </dxf>
    <dxf>
      <fill>
        <patternFill>
          <bgColor theme="0"/>
        </patternFill>
      </fill>
      <alignment horizontal="left" textRotation="0" wrapText="0" indent="0" justifyLastLine="0" shrinkToFit="0" readingOrder="0"/>
      <protection locked="1" hidden="1"/>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strike val="0"/>
        <outline val="0"/>
        <shadow val="0"/>
        <u val="none"/>
        <vertAlign val="baseline"/>
        <sz val="11"/>
        <color theme="0"/>
        <name val="Calibri"/>
        <scheme val="minor"/>
      </font>
      <fill>
        <patternFill patternType="none">
          <fgColor indexed="64"/>
          <bgColor auto="1"/>
        </patternFill>
      </fill>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ill>
        <patternFill>
          <bgColor rgb="FF00B0F0"/>
        </patternFill>
      </fill>
    </dxf>
    <dxf>
      <fill>
        <patternFill>
          <bgColor rgb="FF00B0F0"/>
        </patternFill>
      </fill>
    </dxf>
    <dxf>
      <fill>
        <patternFill>
          <bgColor theme="7" tint="0.39994506668294322"/>
        </patternFill>
      </fill>
    </dxf>
    <dxf>
      <fill>
        <patternFill>
          <bgColor rgb="FF00B0F0"/>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FCE4D6"/>
        </patternFill>
      </fill>
    </dxf>
    <dxf>
      <fill>
        <patternFill>
          <bgColor rgb="FFFCE4D6"/>
        </patternFill>
      </fill>
    </dxf>
    <dxf>
      <fill>
        <patternFill>
          <bgColor rgb="FFE2EFDA"/>
        </patternFill>
      </fill>
    </dxf>
    <dxf>
      <fill>
        <patternFill>
          <bgColor rgb="FFFCE4D6"/>
        </patternFill>
      </fill>
    </dxf>
    <dxf>
      <fill>
        <patternFill>
          <bgColor theme="4" tint="0.79998168889431442"/>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ont>
        <color rgb="FF9C0006"/>
      </font>
      <fill>
        <patternFill>
          <bgColor rgb="FFFFC7CE"/>
        </patternFill>
      </fill>
    </dxf>
    <dxf>
      <font>
        <color rgb="FF9C0006"/>
      </font>
      <fill>
        <patternFill>
          <bgColor rgb="FFFFC7CE"/>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84" Type="http://schemas.openxmlformats.org/officeDocument/2006/relationships/externalLink" Target="externalLinks/externalLink80.xml"/><Relationship Id="rId89" Type="http://schemas.openxmlformats.org/officeDocument/2006/relationships/externalLink" Target="externalLinks/externalLink85.xml"/><Relationship Id="rId16" Type="http://schemas.openxmlformats.org/officeDocument/2006/relationships/externalLink" Target="externalLinks/externalLink12.xml"/><Relationship Id="rId107" Type="http://schemas.openxmlformats.org/officeDocument/2006/relationships/sharedStrings" Target="sharedStrings.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externalLink" Target="externalLinks/externalLink75.xml"/><Relationship Id="rId102" Type="http://schemas.openxmlformats.org/officeDocument/2006/relationships/externalLink" Target="externalLinks/externalLink98.xml"/><Relationship Id="rId5" Type="http://schemas.openxmlformats.org/officeDocument/2006/relationships/externalLink" Target="externalLinks/externalLink1.xml"/><Relationship Id="rId90" Type="http://schemas.openxmlformats.org/officeDocument/2006/relationships/externalLink" Target="externalLinks/externalLink86.xml"/><Relationship Id="rId95" Type="http://schemas.openxmlformats.org/officeDocument/2006/relationships/externalLink" Target="externalLinks/externalLink91.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59" Type="http://schemas.openxmlformats.org/officeDocument/2006/relationships/externalLink" Target="externalLinks/externalLink55.xml"/><Relationship Id="rId103" Type="http://schemas.openxmlformats.org/officeDocument/2006/relationships/externalLink" Target="externalLinks/externalLink99.xml"/><Relationship Id="rId108" Type="http://schemas.openxmlformats.org/officeDocument/2006/relationships/calcChain" Target="calcChain.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83" Type="http://schemas.openxmlformats.org/officeDocument/2006/relationships/externalLink" Target="externalLinks/externalLink79.xml"/><Relationship Id="rId88" Type="http://schemas.openxmlformats.org/officeDocument/2006/relationships/externalLink" Target="externalLinks/externalLink84.xml"/><Relationship Id="rId91" Type="http://schemas.openxmlformats.org/officeDocument/2006/relationships/externalLink" Target="externalLinks/externalLink87.xml"/><Relationship Id="rId96" Type="http://schemas.openxmlformats.org/officeDocument/2006/relationships/externalLink" Target="externalLinks/externalLink92.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6" Type="http://schemas.openxmlformats.org/officeDocument/2006/relationships/styles" Target="styles.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94" Type="http://schemas.openxmlformats.org/officeDocument/2006/relationships/externalLink" Target="externalLinks/externalLink90.xml"/><Relationship Id="rId99" Type="http://schemas.openxmlformats.org/officeDocument/2006/relationships/externalLink" Target="externalLinks/externalLink95.xml"/><Relationship Id="rId101" Type="http://schemas.openxmlformats.org/officeDocument/2006/relationships/externalLink" Target="externalLinks/externalLink97.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97" Type="http://schemas.openxmlformats.org/officeDocument/2006/relationships/externalLink" Target="externalLinks/externalLink93.xml"/><Relationship Id="rId104" Type="http://schemas.openxmlformats.org/officeDocument/2006/relationships/externalLink" Target="externalLinks/externalLink100.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9" Type="http://schemas.openxmlformats.org/officeDocument/2006/relationships/externalLink" Target="externalLinks/externalLink15.xml"/><Relationship Id="rId14" Type="http://schemas.openxmlformats.org/officeDocument/2006/relationships/externalLink" Target="externalLinks/externalLink10.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56" Type="http://schemas.openxmlformats.org/officeDocument/2006/relationships/externalLink" Target="externalLinks/externalLink52.xml"/><Relationship Id="rId77" Type="http://schemas.openxmlformats.org/officeDocument/2006/relationships/externalLink" Target="externalLinks/externalLink73.xml"/><Relationship Id="rId100" Type="http://schemas.openxmlformats.org/officeDocument/2006/relationships/externalLink" Target="externalLinks/externalLink96.xml"/><Relationship Id="rId105" Type="http://schemas.openxmlformats.org/officeDocument/2006/relationships/theme" Target="theme/theme1.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93" Type="http://schemas.openxmlformats.org/officeDocument/2006/relationships/externalLink" Target="externalLinks/externalLink89.xml"/><Relationship Id="rId98" Type="http://schemas.openxmlformats.org/officeDocument/2006/relationships/externalLink" Target="externalLinks/externalLink94.xml"/><Relationship Id="rId3" Type="http://schemas.openxmlformats.org/officeDocument/2006/relationships/worksheet" Target="worksheets/sheet3.xml"/><Relationship Id="rId25" Type="http://schemas.openxmlformats.org/officeDocument/2006/relationships/externalLink" Target="externalLinks/externalLink21.xml"/><Relationship Id="rId46" Type="http://schemas.openxmlformats.org/officeDocument/2006/relationships/externalLink" Target="externalLinks/externalLink42.xml"/><Relationship Id="rId67" Type="http://schemas.openxmlformats.org/officeDocument/2006/relationships/externalLink" Target="externalLinks/externalLink6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il\Downloads\31_05_2022_&#1050;&#1086;&#1085;&#1090;&#1088;&#1086;&#1083;&#1100;_&#1052;&#1054;_&#1050;&#1086;&#1088;&#1085;&#1086;&#1091;&#1093;&#1086;&#1074;&#1072;_&#1040;_&#1052;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il\Desktop\&#1050;&#1086;&#1085;&#1090;&#1088;&#1086;&#1083;&#1100;_&#1052;&#1054;_&#1064;&#1086;&#1074;&#1082;&#1091;&#1085;%20&#1042;.%20&#1054;.%20(6).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Users\zil\Downloads\&#1050;&#1086;&#1085;&#1090;&#1088;&#1086;&#1083;&#1100;&#1052;&#1054;_&#1061;&#1086;&#1093;&#1083;&#1086;&#1074;&#1072;&#1045;&#1040;31.0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53;&#1086;&#1074;&#1080;&#1082;&#1086;&#1074;&#1072;%20&#1048;.&#1045;.31.05.20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zil\Desktop\31.05.2022%20&#1065;&#1077;&#1088;&#1073;&#1072;&#1082;&#1086;&#1074;&#1072;&#1050;.&#1070;._&#1050;&#1086;&#1085;&#1090;&#1088;&#1086;&#1083;&#1100;_&#1052;&#1054;%20(16)%20&#8212;%20&#1082;&#1086;&#1087;&#1080;&#110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20&#1057;&#1042;&#1054;&#1044;%203.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31.05.2022%20&#1064;&#1077;&#1074;&#1077;&#1083;&#1077;&#1074;%20&#1043;.&#1057;%20&#8212;%20&#1082;&#1086;&#1087;&#1080;&#110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zil\Downloads\&#1056;&#1054;&#1052;&#1040;&#1065;&#1045;&#1053;&#1050;&#1054;_&#1052;&#1054;_&#1048;&#1070;&#1053;&#1068;_2022%20(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zil\Downloads\&#1052;&#1054;%20&#1086;&#1090;%2031.05.2022%20(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zil\Desktop\31.05.2022_&#1050;&#1086;&#1085;&#1090;&#1088;&#1086;&#1083;&#1100;_&#1052;&#1054;_&#1042;&#1077;&#1083;&#1100;&#1084;&#1072;&#1082;&#1080;&#1085;&#107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zil\Desktop\3.6_&#1050;&#1086;&#1085;&#1090;&#1088;&#1086;&#1083;&#1100;_&#1052;&#1054;_&#1050;&#1072;&#1083;&#1072;&#1085;&#1090;&#1072;&#1081;_&#1044;.&#1040;.%20&#1084;&#1072;&#1081;%20(6).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zil\Desktop\18.05.2022_&#1050;&#1086;&#1085;&#1090;&#1088;&#1086;&#1083;&#1100;_&#1052;&#1054;%20&#1057;&#1080;&#1088;&#1086;&#1090;&#1080;&#1085;&#1072;%20&#1058;.&#1040;.%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31.05.2022%20&#1053;&#1077;&#1095;&#1080;&#1087;&#1086;&#1088;&#1077;&#1085;&#1082;&#1086;%20&#1055;.&#104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1045;&#1089;&#1080;&#1085;&#1072;%20&#1040;.&#104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24.05.2022%20&#1053;&#1077;&#1095;&#1080;&#1087;&#1086;&#1088;&#1077;&#1085;&#1082;&#1086;%20&#1055;.&#104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zil\Downloads\&#1044;&#1083;&#1103;%20&#1052;&#1054;%203.4_25.05.202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zil\Downloads\&#1044;&#1083;&#1103;%20&#1052;&#1054;%203.4_23.05.202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zil\Downloads\31.05.2022_&#1084;&#1072;&#1081;_&#1046;&#1080;&#1088;&#1103;&#1082;&#1086;&#1074;&#1072;%20&#1045;.&#1057;._&#1050;&#1086;&#1085;&#1090;&#1088;&#1086;&#1083;&#1100;_&#1052;&#105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20&#1057;&#1074;&#1086;&#1076;%203.1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zil\Downloads\31_05_2022_&#1044;&#1072;&#1090;&#1072;_&#1050;&#1086;&#1085;&#1090;&#1088;&#1086;&#1083;&#1100;_&#1052;&#1054;_&#1043;&#1088;&#1080;&#1074;&#1094;&#1086;&#1074;&#1072;_&#1053;_&#1040;_.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_&#1050;&#1088;&#1099;&#1096;%20&#1053;.&#1043;..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zil\Desktop\&#1052;&#1072;&#1088;&#1090;&#1080;&#1088;&#1086;&#1089;&#1086;&#1074;&#1072;%20&#1071;.&#1040;._&#1052;&#1054;.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zil\Downloads\24.05.2022_&#1050;&#1086;&#1085;&#1090;&#1088;&#1086;&#1083;&#1100;_&#1052;&#1054;%20&#1055;&#1086;&#1087;&#1086;&#1074;&#1072;%20&#1045;.&#104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20&#1047;&#1072;&#1079;&#1076;&#1088;&#1072;&#1074;&#1085;&#1072;&#1103;%20&#1040;.&#1043;..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zil\Desktop\26.05.2022,_&#1050;&#1086;&#1085;&#1090;&#1088;&#1086;&#1083;&#1100;_&#1052;&#1054;%20&#1055;&#1086;&#1087;&#1086;&#1074;&#1072;%20&#1045;.&#104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25.05.22_&#1050;&#1086;&#1085;&#1090;&#1088;&#1086;&#1083;&#1100;_&#1052;&#1054;.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27.05.2022%20&#1064;&#1077;&#1074;&#1077;&#1083;&#1077;&#1074;%20&#1043;.&#1057;.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zil\Downloads\27.05_&#1057;&#1072;&#1082;&#1091;&#1088;&#1086;&#1074;&#1072;&#1050;&#1042;_&#1052;&#1054;.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zil\Downloads\&#1057;&#1074;&#1086;&#1076;%20&#1052;&#1054;%203.9%20&#1086;&#1090;%2019.05.2022.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zil\Downloads\31.05.2022_&#1052;&#1054;%20&#1047;&#1072;&#1074;&#1100;&#1103;&#1083;&#1086;&#1074;&#1072;%20&#1045;.&#1040;.%20(1).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8.05.2022%20(6).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5).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zil\Downloads\20.05.2022_&#1050;&#1086;&#1085;&#1090;&#1088;&#1086;&#1083;&#1100;_&#1052;&#1054;_&#1050;&#1088;&#1099;&#1096;%20&#1053;.&#1043;..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zil\Downloads\24.05.2022_&#1050;&#1086;&#1085;&#1090;&#1088;&#1086;&#1083;&#1100;_&#1052;&#1054;_&#1050;&#1088;&#1099;&#1096;%20&#1053;.&#104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zil\Downloads\&#1086;&#1090;%2018.05.2022_&#1050;&#1086;&#1085;&#1090;&#1088;&#1086;&#1083;&#1100;_&#1052;&#1054;_&#1043;&#1086;&#1088;&#1074;&#1080;&#1094;%20&#1042;.&#1055;.%20(1).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40;&#1083;&#1105;&#1093;&#1080;&#1085;&#1072;%20&#1070;.&#104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20&#1040;&#1083;&#1105;&#1093;&#1080;&#1085;&#1072;%20&#1070;.&#1042;.%20(1).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zil\Downloads\23.05.2022_&#1052;&#1054;%20&#1047;&#1072;&#1074;&#1100;&#1103;&#1083;&#1086;&#1074;&#1072;%20&#1045;.&#104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86;&#1090;_&#1052;&#1086;&#1085;&#1082;&#1083;&#1077;&#1088;_&#1040;_&#1040;_31_05.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zil\Downloads\3.7_&#1052;&#1054;_31.05.2022.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zil\Downloads\31.05_&#1057;&#1072;&#1082;&#1091;&#1088;&#1086;&#1074;&#1072;&#1050;&#1042;_&#1052;&#1054;.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_&#1048;&#1079;&#1102;&#1084;&#1089;&#1082;&#1072;&#1103;.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_&#1048;&#1079;&#1102;&#1084;&#1089;&#1082;&#1072;&#1103;.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zil\Desktop\&#1057;&#1072;&#1082;&#1091;&#1088;&#1086;&#1074;&#1072;&#1050;&#1042;_18.05_&#1052;&#105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41;&#1077;&#1083;&#1103;&#1077;&#1074;&#1072;%20&#1040;.&#1042;.%2014.04.2022.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31.05.2022.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20&#1050;&#1080;&#1103;&#1096;&#1082;&#1086;%20&#1053;.&#1042;..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zil\Downloads\&#1044;&#1083;&#1103;%20&#1052;&#1054;%203.4_26.05.2022.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057;&#1080;&#1083;&#1072;&#1082;&#1086;&#1074;&#1072;%20%2031.05.2022.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_&#1050;&#1091;&#1079;&#1080;&#1085;&#1072;%20&#1048;.&#1042;%20(1).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72;&#1081;&#1089;&#1080;&#1085;&#1072;%2031.05.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31.05.22_&#1050;&#1086;&#1085;&#1090;&#1088;&#1086;&#1083;&#1100;_&#1052;&#1054;.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27.05.22_&#1050;&#1086;&#1085;&#1090;&#1088;&#1086;&#1083;&#1100;_&#1052;&#1054;.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zil\Downloads\31.05%20&#1048;&#1084;&#1072;&#1090;&#1096;&#1086;&#1077;&#1074;&#1072;.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3)31.05.2022%20&#1054;&#1073;&#1097;&#1080;&#108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31.05.2022%20(16).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zil\Downloads\&#1056;&#1099;&#1095;&#1082;&#1086;&#1074;&#1072;_&#1040;_&#1040;_31_05_22_&#1044;&#1072;&#1090;&#1072;_&#1050;&#1086;&#1085;&#1090;&#1088;&#1086;&#1083;&#1100;_&#1052;&#1054;_10.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52;&#1072;&#1093;&#1072;&#1083;&#1082;&#1080;&#1085;&#1072;&#1042;&#1053;_31.05.2020.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20&#1040;&#1083;&#1105;&#1093;&#1080;&#1085;&#1072;%20&#1070;.&#1042;..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zil\Downloads\&#1052;&#1054;%20&#1054;&#1058;%2030.05.2022.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72;&#1087;&#1088;&#1077;&#1083;&#1100;22.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84;&#1072;&#1081;2022%20(2).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72;&#1081;&#1089;&#1080;&#1085;&#1072;%2024.05.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26.05.2022.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zil\Downloads\23.05_&#1057;&#1072;&#1082;&#1091;&#1088;&#1086;&#1074;&#1072;&#1050;&#1042;_&#1052;&#1054;.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zil\Downloads\20.05_&#1057;&#1072;&#1082;&#1091;&#1088;&#1086;&#1074;&#1072;&#1050;&#1042;_&#1052;&#105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31_05_2022_&#1053;&#1080;&#1093;&#1072;&#1077;&#1085;&#1082;&#1086;_&#1042;_&#1053;_.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zil\Downloads\&#1057;&#1074;&#1086;&#1076;%20&#1052;&#1054;%203.9%20&#1086;&#1090;%2024.05.2022.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zil\Downloads\Telegram%20Desktop\28.04.2022_&#1050;&#1086;&#1085;&#1090;&#1088;&#1086;&#1083;&#1100;_&#1052;&#1054;%20&#1055;&#1086;&#1087;&#1086;&#1074;&#1072;%20&#1045;.&#1040;..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zil\Downloads\&#1052;&#1054;%20&#1086;&#1090;%2023.05.2022%20(1).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zil\Downloads\&#1052;&#1054;%20&#1086;&#1090;%2026.05.2022.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zil\Downloads\&#1052;&#1054;%20&#1086;&#1090;%2018.05.2022%202.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43;&#1088;&#1080;&#1075;&#1086;&#1088;&#1103;&#1085;%20(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1052;&#1072;&#1093;&#1072;&#1083;&#1082;&#1080;&#1085;&#1072;&#1042;&#1053;_14.02.2022.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zil\Desktop\&#1056;&#1072;&#1073;&#1086;&#1095;&#1072;&#1103;%20&#1076;&#1086;&#1082;&#1091;&#1084;&#1077;&#1085;&#1090;&#1072;&#1094;&#1080;&#1103;&#1085;&#1086;&#1074;&#1072;&#1103;\&#1087;&#1077;&#1088;&#1077;&#1076;&#1072;&#1085;&#1086;%20&#1074;%20&#1052;&#1054;\&#1084;&#1072;&#1081;22\&#1050;&#1086;&#1085;&#1090;&#1088;&#1086;&#1083;&#1100;_&#1052;&#1054;_&#1052;&#1072;&#1093;&#1072;&#1083;&#1082;&#1080;&#1085;&#1072;&#1042;&#1053;_18.05.2020.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zil\Downloads\26.05.2022_&#1050;&#1086;&#1085;&#1090;&#1088;&#1086;&#1083;&#1100;_&#1052;&#1054;%20&#1059;&#1085;&#1075;&#1077;&#1088;%20&#1045;.&#1048;..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zil\Downloads\31.05.2022_&#1050;&#1086;&#1085;&#1090;&#1088;&#1086;&#1083;&#1100;_&#1052;&#1054;_3.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31-05-22_&#1070;&#1076;&#1080;&#1085;.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Users\zil\Downloads\&#1044;&#1083;&#1103;%20&#1052;&#1054;%203.4_27.05.2022.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3.10.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zil\Documents\&#1056;&#1072;&#1073;&#1086;&#1095;&#1072;&#1103;%20&#1076;&#1086;&#1082;&#1091;&#1084;&#1077;&#1085;&#1090;&#1072;&#1094;&#1080;&#1103;\&#1050;&#1072;&#1088;&#1090;&#1086;&#1095;&#1082;&#1080;\&#1050;&#1072;&#1088;&#1090;&#1086;&#1095;&#1082;&#1080;_&#1087;&#1072;&#1094;&#1080;&#1077;&#1085;&#1090;&#1086;&#1074;_&#1052;&#1072;&#1093;&#1072;&#1083;&#1082;&#1080;&#1085;&#1072;_&#1042;&#1053;.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Users\zil\Desktop\&#1050;&#1040;&#1056;&#1058;&#1067;_&#1055;&#1040;&#1062;&#1048;&#1045;&#1053;&#1058;&#1054;&#1042;_&#1056;&#1086;&#1084;&#1072;&#1097;&#1077;&#1085;&#1082;&#1086;_&#1054;&#1042;(&#1053;&#1054;&#1042;&#1067;&#1045;).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20&#1059;&#1085;&#1075;&#1077;&#1088;%20&#1045;.&#1048;.%20(1).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Users\zil\Desktop\&#1055;&#1055;%20&#1043;&#1088;&#1080;&#1074;&#1094;&#1086;&#1074;&#1072;%20&#1053;.&#1040;\&#1084;&#1072;&#1081;\27.05.2022\27.05.2022%20&#1044;&#1072;&#1090;&#1072;_&#1050;&#1086;&#1085;&#1090;&#1088;&#1086;&#1083;&#1100;_&#1052;&#1054;%20&#1043;&#1088;&#1080;&#1074;&#1094;&#1086;&#1074;&#1072;%20&#1053;.&#1040;...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31.05.2022%20&#1041;&#1077;&#1083;&#1103;&#1077;&#1074;&#1072;%20&#1040;.&#1042;..xlsx" TargetMode="External"/></Relationships>
</file>

<file path=xl/externalLinks/_rels/externalLink87.xml.rels><?xml version="1.0" encoding="UTF-8" standalone="yes"?>
<Relationships xmlns="http://schemas.openxmlformats.org/package/2006/relationships"><Relationship Id="rId1" Type="http://schemas.microsoft.com/office/2006/relationships/xlExternalLinkPath/xlPathMissing" Target="3.11_&#1052;&#1054;_31.05.2022.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Users\zil\Documents\!&#1050;&#1086;&#1085;&#1090;&#1088;&#1086;&#1083;&#1100;%20&#1052;&#1054;\&#1052;&#1072;&#1081;\&#1044;&#1072;&#1090;&#1072;_&#1050;&#1086;&#1085;&#1090;&#1088;&#1086;&#1083;&#1100;_&#1052;&#1054;_&#1086;&#1090;_&#1052;&#1086;&#1085;&#1082;&#1083;&#1077;&#1088;_&#1040;_&#1040;_26_05.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25_04_&#1054;&#1073;&#1085;&#1086;&#1074;&#1083;&#1077;&#1085;&#1085;&#1099;&#108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IL\Downloads\&#1052;&#1054;%20&#1057;&#1080;&#1084;%2031.05.2022%20(1).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23.05.2022%20&#1064;&#1077;&#1074;&#1077;&#1083;&#1077;&#1074;%20&#1043;.&#1057;%20&#8212;%20&#1082;&#1086;&#1087;&#1080;&#1103;.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Users\zil\Desktop\3.13\&#1057;&#1042;&#1054;&#1044;%2013.05.2022.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Users\zil\Desktop\&#1064;&#1077;&#1074;&#1077;&#1083;&#1077;&#1074;%20&#1043;.&#1057;\&#1057;&#1042;&#1054;&#1044;%2005.05.2022.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Users\zil\Desktop\&#1050;&#1086;&#1085;&#1090;&#1088;&#1086;&#1083;&#1100;_&#1052;&#1054;_&#1072;&#1087;&#1088;&#1077;&#1083;&#1100;22.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Users\zil\Desktop\&#1056;&#1072;&#1073;&#1086;&#1095;&#1072;&#1103;%20&#1076;&#1086;&#1082;&#1091;&#1084;&#1077;&#1085;&#1090;&#1072;&#1094;&#1080;&#1103;&#1085;&#1086;&#1074;&#1072;&#1103;\&#1087;&#1077;&#1088;&#1077;&#1076;&#1072;&#1085;&#1086;%20&#1074;%20&#1052;&#1054;\&#1084;&#1072;&#1088;&#1090;22\&#1050;&#1086;&#1085;&#1090;&#1088;&#1086;&#1083;&#1100;_&#1052;&#1054;_&#1052;&#1072;&#1093;&#1072;&#1083;&#1082;&#1080;&#1085;&#1072;&#1042;&#1053;_11.03.2022.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Users\zil\Desktop\&#1052;&#1054;%20&#1086;&#1090;%2027.05.2022.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Users\zil\Desktop\&#1052;&#1054;%20&#1054;&#1058;%2030.05.2022.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Users\zil\Desktop\&#1052;&#1054;\2022\&#1052;&#1072;&#1081;%202022\26.05.2022_&#1050;&#1086;&#1085;&#1090;&#1088;&#1086;&#1083;&#1100;_&#1052;&#1054;%20&#1040;&#1083;&#1105;&#1093;&#1080;&#1085;&#1072;%20&#1070;.&#1042;..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20&#1040;&#1083;&#1105;&#1093;&#1080;&#1085;&#1072;%20&#1070;.&#1042;..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20&#1057;&#1080;&#1088;&#1086;&#1090;&#1080;&#1085;&#1072;%20&#1058;.&#104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7.05.2022"/>
      <sheetName val="26.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7.05.2022"/>
      <sheetName val="26.05.2022"/>
      <sheetName val="25.05.2022"/>
      <sheetName val="24.05.2022"/>
      <sheetName val="23.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7.05.2022"/>
      <sheetName val="26.05.2022"/>
      <sheetName val="25.05.2022"/>
      <sheetName val="23.05.2022"/>
      <sheetName val="20.05.2022"/>
      <sheetName val="19.05.2022"/>
      <sheetName val="18.05.2022"/>
      <sheetName val="КОПИЯ"/>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31.05"/>
      <sheetName val="30.05"/>
      <sheetName val="Лист6"/>
      <sheetName val="Лист7"/>
      <sheetName val="27.05"/>
      <sheetName val="26.05"/>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5.05"/>
      <sheetName val="26.05"/>
      <sheetName val="27.05"/>
      <sheetName val="Лист4"/>
      <sheetName val="Лист5"/>
      <sheetName val="Лист6"/>
      <sheetName val="Лист7"/>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7.05.2022"/>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04.2022"/>
      <sheetName val="13.04.2022"/>
      <sheetName val="12.04.2022"/>
      <sheetName val="11.04.2022"/>
      <sheetName val="Статус"/>
      <sheetName val="коммент"/>
      <sheetName val="списки_не_удалять"/>
      <sheetName val="06.05.2022"/>
      <sheetName val="05.05.2022"/>
      <sheetName val="04.05.2022"/>
      <sheetName val="22.04.2022"/>
      <sheetName val="21.04.2022"/>
      <sheetName val="20.04.2022"/>
      <sheetName val="19.04.2022"/>
      <sheetName val="18.04.2022"/>
      <sheetName val="15.04.2022"/>
      <sheetName val="16.05.2022"/>
      <sheetName val="13.05.2022"/>
      <sheetName val="12.05.2022"/>
      <sheetName val="11.05.2022"/>
      <sheetName val="17.05.2022"/>
    </sheetNames>
    <sheetDataSet>
      <sheetData sheetId="0" refreshError="1"/>
      <sheetData sheetId="1" refreshError="1"/>
      <sheetData sheetId="2" refreshError="1"/>
      <sheetData sheetId="3" refreshError="1"/>
      <sheetData sheetId="4" refreshError="1"/>
      <sheetData sheetId="5"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7.05.2022"/>
      <sheetName val="26.05.2022"/>
      <sheetName val="25.05.2022"/>
      <sheetName val="24.05.2022"/>
      <sheetName val="23.05.2022"/>
      <sheetName val="20.05.2022"/>
      <sheetName val="19.05.2022"/>
      <sheetName val="18.05.2022"/>
      <sheetName val="17.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2022"/>
      <sheetName val="30.05.2022"/>
      <sheetName val="20.05.2022"/>
      <sheetName val="19.05.2022"/>
      <sheetName val="18.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уденкова"/>
      <sheetName val="КозловаЛ"/>
      <sheetName val="Бусакова"/>
      <sheetName val="Масловский"/>
      <sheetName val="Киселева"/>
      <sheetName val="Ляшковская"/>
      <sheetName val="Кильдишова"/>
      <sheetName val="Базыкин"/>
      <sheetName val="Сельянова"/>
      <sheetName val="Бурцева"/>
      <sheetName val="Воронин"/>
      <sheetName val="Николаева"/>
      <sheetName val="Лосева"/>
      <sheetName val="Баранова"/>
      <sheetName val="Сайдалиев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естр (2)"/>
      <sheetName val="Реестр"/>
      <sheetName val="ЮАО Мячин А.Б."/>
      <sheetName val="ЮАО Шаронов И.А."/>
      <sheetName val="ЮАО Федоринина С.К."/>
      <sheetName val="ЮАО Черникова Н.А."/>
      <sheetName val="ЮАО Зотова А.А."/>
      <sheetName val="ЮАО Головченко Л.К."/>
      <sheetName val="ЮАО Людскова Л.В."/>
      <sheetName val="ЮАО Ишмухамедова О.М."/>
      <sheetName val="ЮАО Сандаков В.Е."/>
      <sheetName val="ЮАО Колесник И.С."/>
      <sheetName val="ЮАО Якупова Е.С."/>
      <sheetName val="ЮАО Землянский В.В."/>
      <sheetName val="ЮАО Крылова И.Б."/>
      <sheetName val="ЮАО Пустынская Е.Г."/>
      <sheetName val="ЮАО Махаев В.С."/>
      <sheetName val="ЮАО Ляшенко Л.А."/>
      <sheetName val="ЮАО Фадеева А.Ю."/>
      <sheetName val="ЮАО Филиппов А.С."/>
      <sheetName val="ЮВАО Марченко Л.П."/>
      <sheetName val="ЮВАО Гришина Л.Л."/>
      <sheetName val="ЮВАО Родина Т.А."/>
      <sheetName val="ЮАО Гатиятуллина Н.А."/>
      <sheetName val="ЮАО Толмачева Н.А."/>
      <sheetName val="ЮВАО Сысоев А.М."/>
      <sheetName val="ЮВАО Касаткина С.Ю."/>
      <sheetName val="ЮВАО Миронова С.Ю."/>
      <sheetName val="ЮВАО Хузиев Р.А."/>
      <sheetName val="ЮАО Мартынова Н.Н."/>
      <sheetName val="ЮВАО Шостак А.А."/>
      <sheetName val="ЮВАО Боброва Г.И."/>
      <sheetName val="ЮВАО Шарафутдинова А.Н."/>
      <sheetName val="ЗАО Перимов С.А."/>
      <sheetName val="ЦАО Сотина З.Е."/>
      <sheetName val="ВАО Лысенков Д.Ю."/>
      <sheetName val="ВАО Южакова О.В."/>
      <sheetName val="ВАО Хардина Л.П."/>
      <sheetName val="ВАО Михайлова Т.П."/>
      <sheetName val="ВАО Шимкевич А.Б."/>
      <sheetName val="ВАО Гвоздикова А.И."/>
      <sheetName val="ЮВАО Андреев М.В."/>
      <sheetName val="ЮВАО Мищенко П.В."/>
      <sheetName val="ВАО Егоров С.В."/>
      <sheetName val="ВАО Мамонтова Л.Г."/>
      <sheetName val="ВАО Клюева Н.В."/>
      <sheetName val="ВАО Гулина В.И."/>
      <sheetName val="ВАО Белова Д.В."/>
      <sheetName val="ВАО Ожерельева Л.П."/>
      <sheetName val="ВАО Фурашов А.С."/>
      <sheetName val="ВАО Василенко В.О."/>
      <sheetName val="ВАО Силкова Г.М."/>
      <sheetName val="ВАО Толмасова И.В."/>
      <sheetName val="ЮВАО Журавский А.Д."/>
      <sheetName val="ВАО Назарова Н.А."/>
      <sheetName val="ВАО Сошникова Л.И."/>
      <sheetName val="ЮВАО Рагимов Х.И."/>
      <sheetName val="ВАО Наумов Н.О."/>
      <sheetName val="ВАО Климов С.В."/>
      <sheetName val="ВАО Святченко С.А."/>
      <sheetName val="ЮВАО Зитляужева М.Х."/>
      <sheetName val="ЮЗАО Стрючков А.А."/>
      <sheetName val="ЮЗАО Губанова В.П."/>
      <sheetName val="ЮВАО Текин А.Е."/>
      <sheetName val="ВАО Прокшина З.А."/>
      <sheetName val="ВАО Зазуленко Е.Ф."/>
      <sheetName val="ЮВАО Ниязбаева Р.Б."/>
      <sheetName val="ЮВАО Шихарев С.А."/>
      <sheetName val="ЮВАО Астахова Т.В."/>
      <sheetName val="ЮВАО Копытина Е.А."/>
      <sheetName val="ЮВАО Салимов Р.С."/>
      <sheetName val="ВАО Быховская С.Э."/>
      <sheetName val="ВАО Павловская К.Л."/>
      <sheetName val="ВАО Савельева А.В."/>
      <sheetName val="ВАО Козлова И.В."/>
      <sheetName val="ВАО Грачикова Н.А."/>
      <sheetName val="ЮВАО Гусейханова К.М."/>
      <sheetName val="ЮВАО Рахимов Р."/>
      <sheetName val="ВАО Карпова С.Ю."/>
      <sheetName val="ВАО Царенко М.Н."/>
      <sheetName val="ВАО Борисевич Г.М."/>
      <sheetName val="ВАО Абрамова В.А."/>
      <sheetName val="ВАО Денискина Н.Р."/>
      <sheetName val="ВАО Беляева М.А."/>
      <sheetName val="ВАО Припачкин А.А."/>
      <sheetName val="ВАО Вербенко Д.А."/>
      <sheetName val="ВАО Севостьянова М.В."/>
      <sheetName val="ЮВАО Илюхина С.А."/>
      <sheetName val="ВАО Леонова И.А."/>
      <sheetName val="ВАО Алексеенко З.К."/>
      <sheetName val="ВАО Пекло М.М."/>
      <sheetName val="ВАО Стринадкин М.А."/>
      <sheetName val="ВАО Лимарева П.Ф."/>
      <sheetName val="ВАО Чарыкова Е.И."/>
      <sheetName val="ВАО Беседина Л.П."/>
      <sheetName val="ВАО Королевская Е.Ю."/>
      <sheetName val="ЮВАО Васильев И.В."/>
      <sheetName val="ВАО Жукова Н.А."/>
      <sheetName val="ВАО Баканина С.И. "/>
      <sheetName val="ВАО Попов В.А."/>
      <sheetName val="ВАО Петров К.Д."/>
      <sheetName val="ЮВАО Помогаев А.В."/>
      <sheetName val="ЮВАО Ульякина В.А."/>
      <sheetName val="ВАО Мишина З.И."/>
      <sheetName val="ВАО Мартынова Н.А."/>
      <sheetName val="ЮВАО Смбатян А.С."/>
      <sheetName val="ВАО Джамалданов И.А."/>
      <sheetName val="ВАО Емельянова Л.П."/>
      <sheetName val="ВАО Гаврилина Н.В."/>
      <sheetName val="ЮВАО Козел В.П."/>
      <sheetName val="ЮВАО Зенин А.И."/>
      <sheetName val="ВАО Торопова А.С."/>
      <sheetName val="ЮВАО Алымова В.М."/>
      <sheetName val="ЮВАО Смирнов В.А."/>
      <sheetName val="ЮВАО Хамаева З.В."/>
      <sheetName val="ЮВАО Игнатов А.В."/>
      <sheetName val="ВАО Клименкова В.С."/>
      <sheetName val="ВАО Момот Н.А."/>
      <sheetName val="ЮВАО Саранчина С.Ю."/>
      <sheetName val="ЮВАО Глухова Г.А."/>
      <sheetName val="ЮВАО Валеева Ф.Н."/>
      <sheetName val="ЮВАО Самисько А.К."/>
      <sheetName val="ЮВАО Исраелян Н.К."/>
      <sheetName val="ЮВАО Кузекин А.М."/>
      <sheetName val="ЮВАО Трифаничев В.С."/>
      <sheetName val="ЮВАО Булыгина Н.М."/>
      <sheetName val="ЮВАО Фокин О.А."/>
      <sheetName val="ЮВО Мельнико А.В."/>
      <sheetName val="ЮВАО Фазлов В.А."/>
      <sheetName val="ЮВАО Куликов А.И."/>
      <sheetName val="ЮВАО Кошкин Н.Н."/>
      <sheetName val="ЮВАО Бурдуков И.Е."/>
      <sheetName val="ЮВАО Сухарева З.Н."/>
      <sheetName val="ЮВАО Котеленец С.Н."/>
      <sheetName val="ЮВАО Шорохова Л.Ф."/>
      <sheetName val="ЮВАО Гукасян Г.Г."/>
      <sheetName val="ЮВАО Ванюшин В.А."/>
      <sheetName val="ЮВАО Мусаева З."/>
      <sheetName val="ЮВАО Поздеев В.Н."/>
      <sheetName val="ЮВАО Жуплева Г.Н."/>
      <sheetName val="ЮВАО Кузнецова Ю.Н."/>
      <sheetName val="ЮВАО Архипова И.Б."/>
      <sheetName val="ЮВАО Миронов А.Н."/>
      <sheetName val="ЮВАО Кочорбаева Г.Ш."/>
      <sheetName val="ЮВАО Сесь Д.А."/>
      <sheetName val="ВАО Юркова Г.Н."/>
      <sheetName val="ЮВАО Азарнова Е.Ф."/>
      <sheetName val="ЮВАО Кириленко В.М."/>
      <sheetName val="ЮВАО Ельшов Н.В."/>
      <sheetName val="ЮВАО Станкевич Г.В."/>
      <sheetName val="ЮВАО Кузьмина Н.В."/>
      <sheetName val="ЮВАО Соловонюк Е.Е."/>
      <sheetName val="ЮВАО Гриднева С.Г."/>
      <sheetName val="ЮВАО Атова Д.А."/>
      <sheetName val="ЮВАО Плотников"/>
      <sheetName val="ЮВАО Баруздина Г.П."/>
      <sheetName val="ЮВАО Соловьева О.Н."/>
      <sheetName val="ЮВАО Кряжева Ж.В."/>
      <sheetName val="ВАО Михайлова Т.В."/>
      <sheetName val="ВАО Маслова Т.В."/>
      <sheetName val="ВАО Петрова О.Н."/>
      <sheetName val="ВАО Наливайко Ю.В."/>
      <sheetName val="ВАО Черная Е.Н."/>
      <sheetName val="ВАО Пугина В.П."/>
      <sheetName val="ВАО Проскурина Е.С."/>
      <sheetName val="ЮВАО Магамедова А.К."/>
      <sheetName val="ЮВАО Коршиков Ю.А."/>
      <sheetName val="ЮВАО Родионов А.Б."/>
      <sheetName val="ЮВАО Целюнова Н.Ю."/>
      <sheetName val="ЮВАО Тагиев Т.М."/>
      <sheetName val="ЮВАО Рабизов В.А."/>
      <sheetName val="ЮВАО Апашкин В.П."/>
      <sheetName val="ЮВАО Соколова Т.С."/>
      <sheetName val="ВАО Новожилова Т.Д."/>
      <sheetName val="ВАО Молодикова Г.Ф."/>
      <sheetName val="ЮВАО Кокоева М.В."/>
      <sheetName val="ЮВАО Соколова О.А."/>
      <sheetName val="ЮВАО Жигарев В.Б."/>
      <sheetName val="ЮВАО Гирин Г.Г."/>
      <sheetName val="ЮВАО Король Г.Н."/>
      <sheetName val="ЮВАО Новиков П.И."/>
      <sheetName val="ЮВАО Борисова М.Г."/>
      <sheetName val="ВАО Саранчук Г.П."/>
      <sheetName val="ВАО Поликуха Е.Г."/>
      <sheetName val="ВАО Сарайкина Т.В."/>
      <sheetName val="ВАО Межерецкова Л.А."/>
      <sheetName val="ВАО Шарий С.В."/>
      <sheetName val="ВАО Литвина Л.И."/>
      <sheetName val="ВАО Чалых Н.С."/>
      <sheetName val="ЮВАО Теплов А.А."/>
      <sheetName val="ВАО Туева Г.М."/>
      <sheetName val="ВАО Лебедева Л.В."/>
      <sheetName val="ВАО Кузнецова М.В."/>
      <sheetName val="ВАО Мукин В.И."/>
      <sheetName val="ВАО Родионова М.А."/>
      <sheetName val="ВАО Нетесова И.В."/>
      <sheetName val="ВАО Половецкая Т.В."/>
      <sheetName val="ЮВАО Котельников В.А."/>
      <sheetName val="ЮВАО Лукина О.Н."/>
      <sheetName val="ЮВАО Соколянская Г.Н."/>
      <sheetName val="ВАО Мурашова И.Г."/>
      <sheetName val="ВАО Носкова Л.А."/>
      <sheetName val="ЮВАО Носовский Ю.Е."/>
      <sheetName val="ЮВАО Алисов А.А."/>
      <sheetName val="ЮВАО Соколова В.А."/>
      <sheetName val="ВАО Скрорцова Е.Ю."/>
      <sheetName val="ЮВАО Костин А.В."/>
      <sheetName val="ЮВАО Салынина Н.А."/>
      <sheetName val="ЮВАО Лукашенко В.В."/>
      <sheetName val="ВАО Горюнова Н.И."/>
      <sheetName val="ЮВАО Окунькова О.М."/>
      <sheetName val="ВАО Дудина Е.А."/>
      <sheetName val="ВАО Лаврушина Е.В."/>
      <sheetName val="ВАО Голубцов А.П."/>
      <sheetName val="ВАО Лях Е.В."/>
      <sheetName val="ВАО Беликова Е.А."/>
      <sheetName val="ВАО Зеленина Н.Н."/>
      <sheetName val="ВАО Голышева Г.П."/>
      <sheetName val="ВАО Каданова Л.Ю."/>
      <sheetName val="ЮВАО Гвинджилия Р.В."/>
      <sheetName val="ВАО Перпер Е.М."/>
      <sheetName val="ВАО Гончарова А.О."/>
      <sheetName val="ВАО Лукманова И.И."/>
      <sheetName val="ВАО Запорощук А.В."/>
      <sheetName val="ВАО Болдырева И.В."/>
      <sheetName val="ЮВАО Слюсарь М.А."/>
      <sheetName val="ЮВАО Щеголева В.И."/>
      <sheetName val="ЮАО Степанова Л.А."/>
      <sheetName val="ВАО Круглов А.В."/>
      <sheetName val="ВАО Комарова Г.А."/>
      <sheetName val="ЮВАО Лунев И.Л."/>
      <sheetName val="ЮВАО Топалян С.Е."/>
      <sheetName val="ВАО Заботина Е.С."/>
      <sheetName val="ВАО Косарева Л.А."/>
      <sheetName val="ЮВАО Мамедов Ф.М."/>
      <sheetName val="ЮВАО Этерман И.А."/>
      <sheetName val="ВАО Шеманина Н.Н."/>
      <sheetName val="ЮВАО Михеев В.А."/>
      <sheetName val="ЮВАО Левит Б.Ю."/>
      <sheetName val="ЮВАО Деканоидзе Ж.Ш."/>
      <sheetName val="ЮВАО Бородулин С.К."/>
      <sheetName val="ЮВАО Белошапкин В.П."/>
      <sheetName val="ЮАО Барсукова Л.Д."/>
      <sheetName val="ЮВАО Мостовой С.Ю."/>
      <sheetName val="ЮВАО Сопов Г.В."/>
      <sheetName val="ВАО Цыганова Л.Г."/>
      <sheetName val="ЮВАО Клецов В.М."/>
      <sheetName val="ЮВАО Молчанов Д.П."/>
      <sheetName val="ЮВАО Перепелкина М.В."/>
      <sheetName val="ВАО Романов В.М."/>
      <sheetName val="ЮВАО Храмов В.Б."/>
      <sheetName val="ВАО Благова В.А."/>
      <sheetName val="ЮВАО Енюкова З.Л."/>
      <sheetName val="ВАО Дягилев О.В."/>
      <sheetName val="ЮВАО Кубатко А.А."/>
      <sheetName val="ЮВАО Кравцова К.Н."/>
      <sheetName val="ВАО Тришкин А.В."/>
      <sheetName val="ВАО Перепелкин Д.Н."/>
      <sheetName val="ВАО Фетискина Г.В."/>
      <sheetName val="ЮВАО Запылаева Д.Р."/>
      <sheetName val="ЮВАО Пятницкая Л.Т."/>
      <sheetName val="ЮВАО Тюрнина В.Г."/>
      <sheetName val="ЮВАО Якубович Г.О."/>
      <sheetName val="ВАО Вялкина Е.С."/>
      <sheetName val="ВАО Магомедова М.Р."/>
      <sheetName val="ЮВАО Малюков Ю.Д."/>
      <sheetName val="ЮВАО Песцов А.Ф."/>
      <sheetName val="ЮВАО Елуженкова В.Н."/>
      <sheetName val="ЮВАО Кудзин Н.Т."/>
      <sheetName val="ЮВАО Мамедов И.А."/>
      <sheetName val="ЮВАО Назаретова И.А."/>
      <sheetName val="ЮВАО Хамитов В.А."/>
      <sheetName val="ВАО Иванов П.И."/>
      <sheetName val="ВАО Балашов В.В."/>
      <sheetName val="ЮВАО Рогаль И.И."/>
      <sheetName val="ЮВАО Савин А.Н. "/>
      <sheetName val="ВАО Эрметова З.А."/>
      <sheetName val="ВАО Атаманкина А.Э."/>
      <sheetName val="ЮВАО Вальшина А.В."/>
      <sheetName val="ЮВАО Васильев Н.С."/>
      <sheetName val="ВАО Константинов В.Д."/>
      <sheetName val="ЮВАО Усманов Р.А."/>
      <sheetName val="ВАО Аржанцева М.С."/>
      <sheetName val="ЮВАО Батюченко Т.Ю."/>
      <sheetName val="ЮАО Булахов П.Д."/>
      <sheetName val="ЮВАО Донская Д.А."/>
      <sheetName val="ЮАО Матвеева Л.Г."/>
      <sheetName val="ВАО Кочин Е.П."/>
      <sheetName val="ВАО Тюрина Ю.В."/>
      <sheetName val="ЮВАО Рысева А.И."/>
      <sheetName val="ВАО Сидоренко К.В."/>
      <sheetName val="ВАО Мазин В.А."/>
      <sheetName val="ВАО Подтыкалов К.В."/>
      <sheetName val="ЮВАО Рыльников А.Ю."/>
      <sheetName val="ЮВАО Холмирзоева Г.Т."/>
      <sheetName val="ВАО Видяпина Г.И."/>
      <sheetName val="ВАО Половинкина Н.В."/>
      <sheetName val="ВАО Сорокина Е.Г."/>
      <sheetName val="ЮВАО Терешанцев А.С."/>
      <sheetName val="ЮВАО Гендина Г.П."/>
      <sheetName val="ЮВАО Мильчин В.А."/>
      <sheetName val="ЮВАО Суворова В.Н."/>
      <sheetName val="ЮВАО Терехов П.В."/>
      <sheetName val="ЮВАО Халваш Ю.Н."/>
      <sheetName val="ЮАО Гарамита В.И."/>
      <sheetName val="ЮАО Кулагин А.В."/>
      <sheetName val="ЮВАО Луценко М.В."/>
      <sheetName val="ЮВАО Марупов К.Ю."/>
      <sheetName val="ЮВАО Соломонов В.А."/>
      <sheetName val="ЮАО Колибернова В.И."/>
      <sheetName val="ЮАО Дмитриев В.П."/>
      <sheetName val="ВАО Бурдукова Н.А."/>
      <sheetName val="ЮВАО Бурмистрова З.И."/>
      <sheetName val="ЮВАО Колягин И.Е."/>
      <sheetName val="ЮВАО Трубникова Р.Н."/>
      <sheetName val="ЮАО Бармина Е.Е."/>
      <sheetName val="ЮАО Александрина Т.Б."/>
      <sheetName val="ЮВАО Гуров А.Ю."/>
      <sheetName val="ЮВАО Свежов С.А."/>
      <sheetName val="ЮВАО Федулов С.Ю."/>
      <sheetName val="ЮВАО Трунов А.В."/>
      <sheetName val="ВАО Кадырова И.А."/>
      <sheetName val="ЮВАО Абдуллина С.Х."/>
      <sheetName val="ЮАО Кузнецов В.В."/>
      <sheetName val="ВАО Гришаева Л.В."/>
      <sheetName val="ВАО Саленко Е.Ю."/>
      <sheetName val="ВАО Елизаров М.И."/>
      <sheetName val="ЮВАО Окунькова Л.С."/>
      <sheetName val="ЮВАО Лобосова Е.Е."/>
      <sheetName val="ЮВАО Гусева Э.А."/>
      <sheetName val="ЮВАО Абдусамедова В.М."/>
      <sheetName val="ЮВАО Андреев В.П."/>
      <sheetName val="ЮВАО Жеребкова О.Л."/>
      <sheetName val="ВАО Назаренко О.В."/>
      <sheetName val="ЮВАО Струкова Н.С."/>
      <sheetName val="ЮВАО Хохлова М.А."/>
      <sheetName val="ЮВАО Дымский А.Ю."/>
      <sheetName val="ЮВАО Коваленко Э.П."/>
      <sheetName val="ЮВАО Рузина А.Д."/>
      <sheetName val="ЮВАО Темнова Е.А."/>
      <sheetName val="ЮВАО Грачев И.А."/>
      <sheetName val="ЮАО Ковалев Е.В."/>
      <sheetName val="ЮВАО Федосова Д.С."/>
      <sheetName val="ЮВАО Сергеева И.В."/>
      <sheetName val="ЮВАО Левина Л.А."/>
      <sheetName val="ЮВАО Сапронов А.И."/>
      <sheetName val="ЮВАО Васильев С.Д."/>
      <sheetName val="ЮВАО Гришина И.А."/>
      <sheetName val="ЮВАО Куделин В.Н."/>
      <sheetName val="ВАО Максименко Л.Н."/>
      <sheetName val="ЮВАО Забабурина Е.В."/>
      <sheetName val="ЮВАО Чемоданов А.А."/>
      <sheetName val="ЮВАО Смирнов А.О."/>
      <sheetName val="ЮВАО Алимпиева Т.Н."/>
      <sheetName val="ЮВАО Карякин С.Е."/>
      <sheetName val="ЮВАО Сорокина Л"/>
      <sheetName val="ВАО Струкова Л.В."/>
      <sheetName val="ЮВАО Строганов В.А."/>
      <sheetName val="ВАО Филимонова Г.В."/>
      <sheetName val="ЮВАО Хан К"/>
      <sheetName val="ЮВАО Михайлов А.Н."/>
      <sheetName val="ЮВАО Сапищук В.С."/>
      <sheetName val="ЮВАО Тарасова Н.М."/>
      <sheetName val="ЮВАО Горюнов Н.А."/>
      <sheetName val="ЮВАО Болотов А.Г."/>
      <sheetName val="ЮВАО Зотова Т.Ю."/>
      <sheetName val="ЮАО Иванова Л.Г."/>
      <sheetName val="ЮАО Перминов А.Н."/>
      <sheetName val="ВАО Тарабрин Б.В."/>
      <sheetName val="ЮВАО Шведова С.К."/>
      <sheetName val="ЮВАО Габбасова Э.Р."/>
      <sheetName val="ЮВАО Лукашова Н.С."/>
      <sheetName val="ЮВАО Мастюков И.А."/>
      <sheetName val="ВАО Молодчикова С.В."/>
      <sheetName val="ЮАО Толченкова И.Н."/>
      <sheetName val="ЮВАО Кушнир С.Н."/>
      <sheetName val="ВАО Лившин М.Я."/>
      <sheetName val="ВАО Моргоева М.О."/>
      <sheetName val="ЮВАО Соколов А.В."/>
      <sheetName val="ЮВАО Шопина Г.С."/>
      <sheetName val="ЮВАО Гальцев П.В."/>
      <sheetName val="ЮАО Заслонова Н.В."/>
      <sheetName val="ЮАО Лисицына Н.М."/>
      <sheetName val="ЮАО Рунова Т.П."/>
      <sheetName val="ЮВАО Шатунов Ю.С."/>
      <sheetName val="ЮВАО Бадусев Д.В."/>
      <sheetName val="ЮВАО Шиленков Б.Ф."/>
      <sheetName val="ЮВАО Татарников Ю.А."/>
      <sheetName val="ЮВАО Воднев П.В."/>
      <sheetName val="ЮВАО Кухтин Е.Ю."/>
      <sheetName val="ЮВАО Грудзицкая Р.Ф."/>
      <sheetName val="ЮВАО Опалихина Н.В."/>
      <sheetName val="ЮВАО Пасхалов В.А."/>
      <sheetName val="ЮВАО Юсупова К.А."/>
      <sheetName val="ЮВАО Алмардонов М.Х."/>
      <sheetName val="ЮАО Абдрахманова Г.А."/>
      <sheetName val="ЮАО Сидорова Е.А."/>
      <sheetName val="ЮАО Снежко М.И."/>
      <sheetName val="ЮВАО Ломакин О.Д."/>
      <sheetName val="ЮВАО Мальцева Е.И."/>
      <sheetName val="ЮВАО Савчук М.М."/>
      <sheetName val="ЮВАО Шахова Г.В."/>
      <sheetName val="ЮВАО Позднухова Н.И."/>
      <sheetName val="ЮВАО Артемова И.З."/>
      <sheetName val=" ЮВАО Ильина Е.А."/>
      <sheetName val="ВАО Шалыго И.Н."/>
      <sheetName val="ЮВАО Алтухов С.Б. "/>
      <sheetName val="ЮВАО Насифуллина Л.А."/>
      <sheetName val="ЮВАО Бобков С.П."/>
      <sheetName val="ЮВАО Балюк С.Ф."/>
      <sheetName val="ВАО Тимофеева Н.К."/>
      <sheetName val=" ЮВАО Осташева Л.П."/>
      <sheetName val="ЮВАО Бородин А.В."/>
      <sheetName val="ЮВАО Ершова Г.И."/>
      <sheetName val="ЮВАО Суворова М.А."/>
      <sheetName val="ЮАО Егорова Р.Н. "/>
      <sheetName val="ЮАО Михеева Т.В."/>
      <sheetName val="ЮАО Сергеев Б.М."/>
      <sheetName val="ЮАО Козлова Н.Н."/>
      <sheetName val="ЮВАО Ипполитов В.И."/>
      <sheetName val="ЮВАО Новикова Н."/>
      <sheetName val="ЮВАО Перегудина Н.П."/>
      <sheetName val="ЮВАО Терехин Ю.Н."/>
      <sheetName val="ЮВАО Шеховцова Г.П."/>
      <sheetName val="ЮВАО Головина Д.В."/>
      <sheetName val="ЮВАО Антонов В.П."/>
      <sheetName val="ЮВАО Дмитриев В.И."/>
      <sheetName val="ЮВАО Черняев С.А."/>
      <sheetName val="ЮВАО Шепичев Ю.Ф."/>
      <sheetName val="ЮВАО Сандракова В.Г."/>
      <sheetName val="ЮВАО Калюжин А.А."/>
      <sheetName val="ВАО Миронова М.В."/>
      <sheetName val="ЮВАО Абдуллаева С.А."/>
      <sheetName val="ЮВАО Гришина Г.В."/>
      <sheetName val="ЮВАО Королева Н.А. "/>
      <sheetName val="ЮВАО Прокопец А.А."/>
      <sheetName val=" ЮВАО Ушакова И.В."/>
      <sheetName val="ЮВАО Погодина Н.В."/>
      <sheetName val="ЮВАО Сясегов А.Ю."/>
      <sheetName val="ЮАО Ташлиева Б."/>
      <sheetName val="ЮВАО Макогина С.И."/>
      <sheetName val="ВАО Ржевский С.В."/>
      <sheetName val="ВАО Горячева Т.Н."/>
      <sheetName val="ЮВАО Симонов И.В."/>
      <sheetName val="ЮАО Шафигутдинова М.Н."/>
      <sheetName val="ЮВАО Хачиан С.Г."/>
      <sheetName val="ЮВАО Капускин И.В."/>
      <sheetName val="ВАО Будько А.И."/>
      <sheetName val="ЮВАО Куракина Н.И."/>
      <sheetName val="ВАО Чернышова В.А."/>
      <sheetName val="ЮВАО Шакирова Р.Б."/>
      <sheetName val="ЮВАО Башарин П.А."/>
      <sheetName val="ЮВАО Гостева О.Ю."/>
      <sheetName val="ЮВАО Прыгунов Н.П."/>
      <sheetName val="ЮВАО Сайбулаев Г.С."/>
      <sheetName val="ЮВАО Федин А.В."/>
      <sheetName val="ЮАО Смирнова О.В."/>
      <sheetName val="ЮАО Миляева Е.И."/>
      <sheetName val="ЮВАО Гаврилина Т.В."/>
      <sheetName val="ЮВАО Бурлак Е.В."/>
      <sheetName val="ЮВАО Никольская Е.А."/>
      <sheetName val="ЮВАО Салимжанова В.С."/>
      <sheetName val="ЮВАО Караблина Э.А."/>
      <sheetName val="ЮВАО Мамонтов Р.О."/>
      <sheetName val=" ЮВАО Самусев И.Г."/>
      <sheetName val="ВАО Ивашевский А.Н."/>
      <sheetName val="ЮВАО Чергинцов В.П."/>
      <sheetName val="ЮВАО Ярова Н.М."/>
      <sheetName val="ЮВАО Акулова К.В."/>
      <sheetName val="ВАО Воронина И.В."/>
      <sheetName val="ЮВАО Зайцева Е.В."/>
      <sheetName val=" ЮВАО Баландина З.И."/>
      <sheetName val="ЮВАО Кузнецов В.Ю."/>
      <sheetName val="ЮВАО Мороз А.И."/>
      <sheetName val="ЮВАО Орищенко И.И."/>
      <sheetName val="ЮВАО Мельников И.А."/>
      <sheetName val="ЮВАО Никонорова О.А."/>
      <sheetName val="ЮВАО Байкина С.В."/>
      <sheetName val="ЮВАО Буянов А.Н."/>
      <sheetName val="ЮВАО Махоткина Н.В."/>
      <sheetName val="ЮВАО Храмцова Е.В."/>
      <sheetName val="ВАО Ролдугина А.И."/>
      <sheetName val="ЮВАО Мищенко В.В."/>
      <sheetName val="ЮВАО Смирнова Л.С."/>
      <sheetName val="ЮВАО Чернавкин Л.Д."/>
      <sheetName val="ЮВАО Умнова Т.В."/>
      <sheetName val="ЮВАО Сильвестрова У.В."/>
      <sheetName val="ЮВАО Лытаева В.Е."/>
      <sheetName val="ЮВАО Буклан Б.С."/>
      <sheetName val="ЮВАО Гургулиа Х.О."/>
      <sheetName val="ЮВАО Овчар А.А."/>
      <sheetName val="ЮВАО Кашицын Ю.А."/>
      <sheetName val="ЮВАО Тарасова Н.В."/>
      <sheetName val="ЮВАО Туркова С.А."/>
      <sheetName val="ЮВАО Комаров В.В."/>
      <sheetName val="ЮВАО Принц И.О."/>
      <sheetName val="ЮВАО Субботникова Н.С."/>
      <sheetName val="ЮВАО Ужова Е.А."/>
      <sheetName val="ЮВАО Кулиев Р.С."/>
      <sheetName val="ЮВАО Журбенко А.О."/>
      <sheetName val="ЮВАО Степанова З.А."/>
      <sheetName val="ЮВАО Барсукова Г.В."/>
      <sheetName val="ЮВАО Личагина О.А."/>
      <sheetName val="ЮВАО Хромова И.А."/>
      <sheetName val="ЮВАО Сердюк Т.И."/>
      <sheetName val="ЮВАО Никитина Г.Н."/>
      <sheetName val="ЮВАО Чайкова Н.Ю."/>
      <sheetName val="ЮВАО Бикташев И.В."/>
      <sheetName val="ЮАО Биливитя И."/>
      <sheetName val="ЮВАО Дудникова О.В."/>
      <sheetName val="ЮВАО Громова Е.Е."/>
      <sheetName val="ЮВАО Косимова С.И."/>
      <sheetName val="ЮВАО Козлова А.В."/>
      <sheetName val="ЮВАО Сусоева Л.С."/>
      <sheetName val="ЮВАО Терновский Д.Б."/>
      <sheetName val="ЮВАО Миколайчук М.А."/>
      <sheetName val="ЮВАО Булгакова Н.А."/>
      <sheetName val="ЮАО Милова О.А."/>
      <sheetName val="ЮАО Вострокнутов Б.А."/>
      <sheetName val="ЮВАО Пилосян Г.Р."/>
      <sheetName val="ЮАО Домрина Н.В."/>
      <sheetName val="ЮВАО Нестерова Н.А."/>
      <sheetName val="ЮВАО Новицкая С.В."/>
      <sheetName val="ВАО Еремкин А.Н."/>
      <sheetName val="ВАО Солнцева Н.К."/>
      <sheetName val="ВАО Захарова Т.Г."/>
      <sheetName val="ВАО Катаева М.С."/>
      <sheetName val="ВАО Назаренко Л.П."/>
      <sheetName val="ВАО Трофимова О.И."/>
      <sheetName val="ЮВАО Дубовик Ю.В."/>
      <sheetName val="ЮВАО Рамазанова Н.А."/>
      <sheetName val="ЮВАО Ледовская Л.П."/>
      <sheetName val="ЮВАО Смолина Л.Г."/>
      <sheetName val="ЮВАО Матвеев Д.В."/>
      <sheetName val="ВАО Петряева В.И."/>
      <sheetName val="ЮВАО Рзаев И.Р."/>
      <sheetName val="ЮАО Емельянов Г.Ю."/>
      <sheetName val="ЮВАО Богданов Г.В."/>
      <sheetName val="ЮВАО Гуськов Г.И."/>
      <sheetName val="ЮВАО Николаева Н.А."/>
      <sheetName val="ЮВАО Засыпкина И.Н."/>
      <sheetName val="ЮВАО Севальникова Е.Ю."/>
      <sheetName val="ВАО Спиридонова Г.Б."/>
      <sheetName val="ЮВАО Егорова Н.А."/>
      <sheetName val="ЮВАО Соколов М.Н."/>
      <sheetName val="ЮВАО Студеникин Д.В."/>
      <sheetName val="ЮВАО Шахбазян А.В."/>
      <sheetName val="ЮАО Катамадзе Т.М."/>
      <sheetName val="ЮВАО Вьюгина Э.В."/>
      <sheetName val="ЮВАО Кулагина А.И."/>
      <sheetName val="ЮАО Васильева Т.В."/>
      <sheetName val="ЮВАО Мирошникова Т.И. "/>
      <sheetName val="ЮВАО Распопов Ю.В."/>
      <sheetName val="ЮВАО Керимова М.Г."/>
      <sheetName val="ЮВАО Осадченко С.Н."/>
      <sheetName val="ЮВАО Игошкина Г.А."/>
      <sheetName val="ЮВАО Сычев Е.А."/>
      <sheetName val="ЮВАО Грудцин А.Л."/>
      <sheetName val="ЮВАО Лапин А.В."/>
      <sheetName val="ЮВАО Свитов А.Н."/>
      <sheetName val="ЮВАО Гаджимурадов Г.А."/>
      <sheetName val="ЮВАО Краснова Н.Л."/>
      <sheetName val="ВАО Цуканова Т.П."/>
      <sheetName val="ВАО Верник Т.А."/>
      <sheetName val="ЮВАО Архипова С.С."/>
      <sheetName val="ЮВАО Мочалина Н.Ф."/>
      <sheetName val="ЮВАО Матросова В.И."/>
      <sheetName val="ВАО Карпенко Л.Ф."/>
      <sheetName val="ЮВАО Емельянова И.И."/>
      <sheetName val="ЮВАО Тхакахова Л.Х."/>
      <sheetName val="ВАО Степаненко В.Ф."/>
      <sheetName val="ЮВАО Корсикова Л.В."/>
      <sheetName val="ЮВАО Афанасьев А.Г."/>
      <sheetName val="ЮВАО Глушков А.А."/>
      <sheetName val="ЮВАО Кузнецова В.В."/>
      <sheetName val="ВАО Сысоев С.А."/>
      <sheetName val="ВАО Алекберова Г.И."/>
      <sheetName val="ВАО Кочетков В.Г."/>
      <sheetName val="ЮАО Шелест Р.В."/>
      <sheetName val="ЮВАО Андреева Н.Л."/>
      <sheetName val="ЮВАО Бикбова Д.З."/>
      <sheetName val="ЮВАО Демичева Е.Д."/>
      <sheetName val="ЮВАО Калинина Е.В."/>
      <sheetName val="ЮАО Козлова В.В."/>
      <sheetName val="ЮВАО Юшина Е.Ю."/>
      <sheetName val="ЮВАО Тарасова Н.И."/>
      <sheetName val="ВАО Тарасова Е.К."/>
      <sheetName val="ВАО Екубова Ф.У."/>
      <sheetName val="ЮАО Осипов В.В."/>
      <sheetName val="ЮАО Петров В.А."/>
      <sheetName val="ЮВАО Токарева М.В."/>
      <sheetName val="ЮВАО Саттарова Е.А."/>
      <sheetName val="ЮВАО Обухова Е.Е."/>
      <sheetName val="ВАО Сотникова В.Н."/>
      <sheetName val="ЮВАО Чулкова О.В."/>
      <sheetName val="ЮАО Дубикова А.Р."/>
      <sheetName val="ВАО Мошняга Е.А."/>
      <sheetName val="ЮВАО Шестов С.А."/>
      <sheetName val="ВАО Шевченко Т.Н."/>
      <sheetName val="ЮВАО Чемм К.В."/>
      <sheetName val=" ЮВАО Проскура К.В."/>
      <sheetName val="ВАО Нурмухамедова А.С."/>
      <sheetName val="ЮВАО Дьячкова И.Г."/>
      <sheetName val="ЮВАО Абрамов З.А."/>
      <sheetName val="ЮВАО Гусейнов Г.Г."/>
      <sheetName val="ВАО Золотарева Н.И."/>
      <sheetName val="ВАО Кутишенко Т.И."/>
      <sheetName val="ВАО Левин А.Б."/>
      <sheetName val="ЮВАО Вазирова С.Г."/>
      <sheetName val="ЮВАО Тарасенко Н.А."/>
      <sheetName val="ЮВАО Рогожин И.А."/>
      <sheetName val="ВАО Боровикова Е.М."/>
      <sheetName val="ВАО Амрахов Р.Д."/>
      <sheetName val="ЮАО Грызлова Т.А."/>
      <sheetName val="ВАО Даньшина М.А."/>
      <sheetName val="ВАО Звягинцева Т.И."/>
      <sheetName val="ЮВАО Александров Ю.В."/>
      <sheetName val="ВАО Брюнина Е.В."/>
      <sheetName val="ЮВАО Ерженков С.В."/>
      <sheetName val="ЮВАО Кацалапова Л.И."/>
      <sheetName val="ЮВАО Чаузов А.А."/>
      <sheetName val="ЮВАО Ермаков М.Ю."/>
      <sheetName val="ЮВАО Степченко С.В."/>
      <sheetName val="ВАО Шмелева Е.В."/>
      <sheetName val="ВАО Гулявцев Б.Н."/>
      <sheetName val="ЮВАО Комаров Г.С."/>
      <sheetName val="ЮВАО Николаев Н.В."/>
      <sheetName val="ЮВАО Мусабаев Р.Ж."/>
      <sheetName val="ВАО Ратиани Е.Э."/>
      <sheetName val="ЮВАО Воробьев Н.А."/>
      <sheetName val="ЮВАО Стометов В.Ф."/>
      <sheetName val="ЮВАО Аржаная В.Ф."/>
      <sheetName val="ВАО Якименко И.В."/>
      <sheetName val="ЮВАО Ключеренко В.А."/>
      <sheetName val="ЮВАО Цыганова М.К."/>
      <sheetName val="ВАО Шокур А.И."/>
      <sheetName val="ВАО Шведов Р.В."/>
      <sheetName val="ЮВАО Иноземцев П.В."/>
      <sheetName val="ВАО Морозова Л.А."/>
      <sheetName val="ВАО Подорванюк А.Ю."/>
      <sheetName val="ЮВАО Богданов В.А."/>
      <sheetName val="ЮАО Преображенская Р.Л."/>
      <sheetName val="ВАО Соколова Е.В."/>
      <sheetName val="ВАО Айдарова А.С."/>
      <sheetName val="ВАО Гущина А.А."/>
      <sheetName val="ЮВАО Комогоров В.В."/>
      <sheetName val="ВАО Михаленок А.П."/>
      <sheetName val="ВАО Нестеренко Т.А."/>
      <sheetName val="ЮВАО Ткебучава К.Э."/>
      <sheetName val="ВАО Елагин В.К."/>
      <sheetName val="ЮВАО Заболоцкий С.А."/>
      <sheetName val="ВАО Кочергина О.М."/>
      <sheetName val="ВАО Кузнецова О.В."/>
      <sheetName val="ВАО Смирнов А.Л."/>
      <sheetName val="ЮВАО Ворожейкин В.Л."/>
      <sheetName val="ЮВАО Ершова Н.М."/>
      <sheetName val="ВАО Захарова Ю.В."/>
      <sheetName val="ЮВАО Митин А.В."/>
      <sheetName val="ВАО Комиссарова Т.Н."/>
      <sheetName val="ВАО Анциперова З.В."/>
      <sheetName val="ЮВАО Блуденко Ю.В."/>
      <sheetName val="ЮВАО Гаспарян Г.Р."/>
      <sheetName val="ЮВАО Кровельщиков Н.А."/>
      <sheetName val="ВАО Фельдман А.В."/>
      <sheetName val="ЮВАО Черепанова Л.И."/>
      <sheetName val="ЮВАО Борисов С.В. "/>
      <sheetName val="ЮАО Кабанова Е.А."/>
      <sheetName val="ЮВАО Поляев Л.Н."/>
      <sheetName val="ЮВАО Полякова Т.А."/>
      <sheetName val="ЮВАО Поничева Н.Ю."/>
      <sheetName val="ВАО Алексеева Л.А."/>
      <sheetName val="ЮВАО Далейко Е.М."/>
      <sheetName val="ЮВАО Зарецкий Г.К."/>
      <sheetName val="ВАО Иванов А.Е."/>
      <sheetName val="ЮВАО Бойдаченко И.В."/>
      <sheetName val="ЮВАО Кочергин В.В."/>
      <sheetName val="ЮВАО Макеева Н.Н."/>
      <sheetName val="ЮАО Нестеров И.И."/>
      <sheetName val="ЮАО Николаева Н.Д."/>
      <sheetName val="ВАО Шепилов Е.К."/>
      <sheetName val="ЮВАО Капустин В.И."/>
      <sheetName val="ЮВАО Козловский Д.Б."/>
      <sheetName val="ЮВАО Терешина Л.Г."/>
      <sheetName val="ВАО Потемкина Т.А."/>
      <sheetName val="ВАО Романчук И.М. "/>
      <sheetName val="ЮВАО Лучкин В.Г. "/>
      <sheetName val="ВАО Малова Т.В."/>
      <sheetName val="ЮВАО Саакян А.С."/>
      <sheetName val="ЮВАО Доркунова Т.Н."/>
      <sheetName val="ВАО Менабде С.М."/>
      <sheetName val="ВАО Савостьянов В.П."/>
      <sheetName val="ВАО Чернов Д.Д."/>
      <sheetName val="ВАО Гуляева Т.А."/>
      <sheetName val="ВАО Крюкова Г.И."/>
      <sheetName val="ВАО Левкин И.В."/>
      <sheetName val="ВАО Усков В.А."/>
      <sheetName val="ВАО Хусеинова С.М."/>
      <sheetName val="ВАО Дмитриева Н.Д."/>
      <sheetName val="ВАО Пузиевская Н.И."/>
      <sheetName val="ВАО Чухняк И.В."/>
      <sheetName val="ЮВАО Казакова Т.П."/>
      <sheetName val="ЮАО Бородкина Р.А."/>
      <sheetName val="ВАО Авраменко А.И."/>
      <sheetName val="ВАО Антонова Е.И."/>
      <sheetName val="ВАО Дмитерко Н.Н."/>
      <sheetName val="ЮВАО Егорова Л.В."/>
      <sheetName val="ВАО Новиков Н.Г."/>
      <sheetName val="ВАО Букарева Н.А."/>
      <sheetName val="ЮВАО Дашкевич Г.А."/>
      <sheetName val="ЮВАО Кочетова В.В."/>
      <sheetName val="ЮАО Мухорамов А.В."/>
      <sheetName val="ВАО Трофимова О.Г."/>
      <sheetName val="ЮВАО Осипенко М.В."/>
      <sheetName val="ВАО Медведев В.Т."/>
      <sheetName val=" ВАО Крылов В.Н."/>
      <sheetName val="ВАО Луппова В.В."/>
      <sheetName val="ВАО Звягинцев М.И."/>
      <sheetName val="ВАО Горькова Н.С."/>
      <sheetName val="ВАО Черкасова Р.В."/>
      <sheetName val="ЮАО Фаерман Ю.Г."/>
      <sheetName val="ВАО Тетенич И.А."/>
      <sheetName val="ВАО Кинцель В.А."/>
      <sheetName val="ЮВАО Шифрина Б.М."/>
      <sheetName val="ЮВАО Очеретнер Я.М."/>
      <sheetName val="ЮВАО Новоселова Г.Н."/>
      <sheetName val=" ВАО Журина Т.А."/>
      <sheetName val="ВАО Буренин Б.Ю."/>
      <sheetName val="ВАО Муратова О.Ю."/>
      <sheetName val="ВАО Овчинников В.А."/>
      <sheetName val="ЮВАО Умеров Р.Р."/>
      <sheetName val="ЮВАО Авзалова Г.Г."/>
      <sheetName val="ЮВАО Анискин В.В."/>
      <sheetName val="ЮВАО Виноградова Т.А."/>
      <sheetName val="ЮВАО Хамитов И.Ш."/>
      <sheetName val="ЮВАО Магомедханов Э.Р."/>
      <sheetName val="ЮВАО Барышникова Т.И."/>
      <sheetName val="ЮВАО Моргунов М.О."/>
      <sheetName val="ВАО Николаева С.В."/>
      <sheetName val="ЮВАО Пастухова Н.Ф."/>
      <sheetName val="ВАО Гаджиева М.М."/>
      <sheetName val="ЮВАО Алексеева Е.В."/>
      <sheetName val="ЮВАО Дорожкин О.Н."/>
      <sheetName val=" ЮВАО Григорьева Н.С."/>
      <sheetName val="ЮАО Иваненкова Е.К."/>
      <sheetName val="ВАО Ананьина Е.А."/>
      <sheetName val="ЮВАО Врбанц Е.А."/>
      <sheetName val="ВАО Капкова Т.С."/>
      <sheetName val="ЮВАО Семенько Л.С."/>
      <sheetName val="ВАО Бобков С.В."/>
      <sheetName val="ВАО Брехова Т.Е."/>
      <sheetName val="ВАО Булыгина Л.Л."/>
      <sheetName val="ВАО Володин И.А."/>
      <sheetName val="ВАО Дрожжина Т.Ю."/>
      <sheetName val="ЮВАО Коняева Т.В."/>
      <sheetName val="ЮВАО Поляков О.Л."/>
      <sheetName val="ВАО Султанов Ш.Р."/>
      <sheetName val="ВАО Бадалов С.С."/>
      <sheetName val="ВАО Жумабаева М.Р."/>
      <sheetName val="ВАО Прохорова Т.С."/>
      <sheetName val="ВАО Таова З.К."/>
      <sheetName val="ВАО Фролова Г.С."/>
      <sheetName val="ВАО Иванова О.В."/>
      <sheetName val="ВАО Морева С.Г."/>
      <sheetName val="ВАО Петухова В.И."/>
      <sheetName val="ВАО Бородина С.А."/>
      <sheetName val="ЮВАО Носова Т.А."/>
      <sheetName val="ВАО Рысева С.Н."/>
      <sheetName val="ЮВАО Славина Р.А."/>
      <sheetName val="ЮВАО Терентьева Л.В."/>
      <sheetName val="ЮВАР Полтавец В.Н."/>
      <sheetName val="ВАО Дианова К.Ж."/>
      <sheetName val="ВАО Кузнецова А.И."/>
      <sheetName val="ЮАО Растворова А.В."/>
      <sheetName val="ЮВАО Рублина И.И."/>
      <sheetName val="ЮАО Семкина С.А."/>
      <sheetName val="ЮВАО Кафеев Р.Ф."/>
      <sheetName val="ЮВАО Семикина А.И."/>
      <sheetName val="ЮВАО Кассиров А.А."/>
      <sheetName val="ЮВАО Иванова Т.Т."/>
      <sheetName val="ЮВАО Мишина В.Ф."/>
      <sheetName val="ЮАО Гольцов Ю.А."/>
      <sheetName val="ЮАО Зиновьев В.Г."/>
      <sheetName val="ВАО Горина Я.Э."/>
      <sheetName val="ВАО Прокопчук И.В."/>
      <sheetName val="ВАО Болкунова Л.С."/>
      <sheetName val="ЮВАО Буслаев Н.П."/>
      <sheetName val="ВАО Дуганова Г.А."/>
      <sheetName val="ЮВАО Костин С.А."/>
      <sheetName val="ЮВАО Курилова Т.Б."/>
      <sheetName val="ЮВАО Маслякова М.В."/>
      <sheetName val="ВАО Антонов Н.К."/>
      <sheetName val="ВАО Рубцов К.К."/>
      <sheetName val="ВАО Тарабанова М.В."/>
      <sheetName val="ВАО Тихонова А.Ю."/>
      <sheetName val="ЮВАО Акимов А.В."/>
      <sheetName val="ЮВАО Липатов Б.А."/>
      <sheetName val="ЮВАО Степанова М.А."/>
      <sheetName val="ЮВАО Теплов А.В."/>
      <sheetName val="ВАО Евтеев А.Г."/>
      <sheetName val="ВАО Кондурова Г.Ю."/>
      <sheetName val="ВАО Красулина Е.А."/>
      <sheetName val="ВАО Сорокин М.И."/>
      <sheetName val="ЮАО Рязанова Е.М."/>
      <sheetName val="ВАО Корнилаева М.Б."/>
      <sheetName val="ВАО Кукина И.В."/>
      <sheetName val="ЮВАО Лысова Н.В."/>
      <sheetName val="ЮВАО Мелькумянц А.М."/>
      <sheetName val="ЮАО Андреева Г.П."/>
      <sheetName val="ВАО Гончаренко Н.Д."/>
      <sheetName val="ЮВАО Кожуханцева Н.А."/>
      <sheetName val="ВАО Коробова Н.А."/>
      <sheetName val="ВАО Котельникова Г.Н."/>
      <sheetName val="ЮВАО Коротков С.Г."/>
      <sheetName val="ЮВАО Лихачева Л.А."/>
      <sheetName val="ЮВАО Медведь И.С."/>
      <sheetName val="ВАО Перминов В.В."/>
      <sheetName val="ВАО Шедный О.Н."/>
      <sheetName val="ЮВАО Еремина В.А."/>
      <sheetName val="ВАО Ющук А.А."/>
      <sheetName val="ЮАО Яковлева Н.А."/>
      <sheetName val="ЮВАО Глазкова Л.М."/>
      <sheetName val="ВАО Демин А.В."/>
      <sheetName val="ЮВАО Жаринова Е.И."/>
      <sheetName val="ВАО Кузнецова Е.В."/>
      <sheetName val="ВАО Павлова Н.Д."/>
      <sheetName val="ЮАО Федулова В.С."/>
      <sheetName val="ВАО Архипова В.Н."/>
      <sheetName val="ВАО Зыкова Т.Ф."/>
      <sheetName val="ВАО Травочкина С.В."/>
      <sheetName val="ВАО Борисов А.А."/>
      <sheetName val="ЮВАО Медведев Н.Н."/>
      <sheetName val="ЮВАО Минаев А.И."/>
      <sheetName val="ЮАО Тушин В.Н."/>
      <sheetName val="ЮАО Балаева Е.Б."/>
      <sheetName val="ЮАО Козинец Г.А."/>
      <sheetName val="ЮВАО Козлов И.В."/>
      <sheetName val="ЮВАО Петрова О.И."/>
      <sheetName val="ВАО Полякова Ю.В."/>
      <sheetName val="ВАО Седова С.А."/>
      <sheetName val="ВАО Тарасенко Т.С."/>
      <sheetName val="ВАО Вахитова Е.М."/>
      <sheetName val="ЮВАО Гончаров А.Е."/>
      <sheetName val="ВАО Зыкова Т.Н."/>
      <sheetName val="ВАО Корольков А.М."/>
      <sheetName val="ЮВАО Смирнова Н.В."/>
      <sheetName val="ЮАО Бондарева О.Д."/>
      <sheetName val="ВАО Федорченко Л.И."/>
      <sheetName val="ВАО Миарелли В.В."/>
      <sheetName val="ВАО Мелконян М.А."/>
      <sheetName val="ВАО Добина Л.В."/>
      <sheetName val="ВАО Андреев А.Н."/>
      <sheetName val="ВАО Бурцева Г.Т."/>
      <sheetName val="ВАО Лазовская Г.А."/>
      <sheetName val="ЮВАО Сусоев С.П."/>
      <sheetName val="ВАО Ильясова И.Н."/>
      <sheetName val="ВАО Соколова О.В."/>
      <sheetName val="ВАО Камаев М.Н."/>
      <sheetName val="ВАО Лобастов И.А."/>
      <sheetName val="ВАО Бурмистров А.Г."/>
      <sheetName val="ЮВАО Гайворонская Н.И."/>
      <sheetName val="ВАО Знайченко Е.Ю."/>
      <sheetName val="ЮВАО Черевкова Т.М."/>
      <sheetName val="ЮВАО Черемухина Д.М."/>
      <sheetName val="ЮВАО Еремеева Т.И."/>
      <sheetName val="ВАО Васина В.А."/>
      <sheetName val="ЮВАО Мартынюк А.К."/>
      <sheetName val="ЮАО Парыгина"/>
      <sheetName val="ЮАО Галкина Т.Д."/>
      <sheetName val="ВАО Александрова А.М."/>
      <sheetName val="ВАО Дементьева А.В."/>
      <sheetName val="ВАО Ковригин В.М."/>
      <sheetName val="ЮВАО Крахалева А.А."/>
      <sheetName val="ВАО Круглов Н.В."/>
      <sheetName val="ЮВАО Жаронова Н.А."/>
      <sheetName val="ЮВАО Копылов Т.М."/>
      <sheetName val="ЮВАО Егоров В.В."/>
      <sheetName val="ВАО Жевлакова Л.В."/>
      <sheetName val="ВАО Малышев В.И."/>
      <sheetName val="ЮВАО Сергеенко Е.А."/>
      <sheetName val="ЮВАО Красавцева Л.Г."/>
      <sheetName val="ЮАО Лазуткина О.Н."/>
      <sheetName val="ЮАО Орешникова О.Н."/>
      <sheetName val="ЮВАО Седаш Е.С."/>
      <sheetName val="ЮАО Соколова М.А."/>
      <sheetName val="ЮВАО Баранов С.Н."/>
      <sheetName val="ЮВАО Белов Н.Г."/>
      <sheetName val="ЮАО Муртазалиева С.Э."/>
      <sheetName val="ЮАО Генералова М.В."/>
      <sheetName val="ЮАО Тюков А.Ф."/>
      <sheetName val="ЮАО Рысева Н.И."/>
      <sheetName val="ЮВАО Мовлетдинова Н.А."/>
      <sheetName val="ЮАО Ильяев М.Д."/>
      <sheetName val="ЮАО Васин А.В."/>
      <sheetName val="ЮВАО Фариняк Я.Г."/>
      <sheetName val="ВАО Милорадова Е.Н."/>
      <sheetName val="ЮВАО Кузнецова Т.В."/>
      <sheetName val="ЮВАО Кондрашова Н.Ф."/>
      <sheetName val="ВАО Егорова Т.Ф."/>
      <sheetName val="ЮВАО Гусева Е.С."/>
      <sheetName val="ВАО Руслова Л.В."/>
      <sheetName val="ЮВАО Фрунзе А.В."/>
      <sheetName val="ЮВАО Шанина В.А."/>
      <sheetName val="ЮВАО Гришанов Н.В."/>
      <sheetName val="ЮВАО Голубкина Ю.Ф."/>
      <sheetName val="ЮВАО Лонская В.А."/>
      <sheetName val="ЮАО Морозова А.А."/>
      <sheetName val="ВАО Вершинина Г.А."/>
      <sheetName val="ВАО Вилков В.Г."/>
      <sheetName val="ЮВАО Голенская Н.В."/>
      <sheetName val="ЮАО Песталов В.П."/>
      <sheetName val="ЮВАО Беспятова Е.А."/>
      <sheetName val="ЮВАО Моврадин Л.Л."/>
      <sheetName val="ЮВАО Пироженко А.Н."/>
      <sheetName val="ЮАО Львова Е.Г."/>
      <sheetName val="ЮВАО Андриашина М.А."/>
      <sheetName val="ЮВАО Березкин А.М."/>
      <sheetName val="ВАО Савин В.Д."/>
      <sheetName val="ЮВАО Наумочкин А.К."/>
      <sheetName val="ЮАО Воробьева В.Н."/>
      <sheetName val="ВАО Парулава Е.Г."/>
      <sheetName val="ВАО Вавилова Л.В."/>
      <sheetName val="ВАО Передвика Е.А."/>
      <sheetName val="ВАО Леонтьев А.М."/>
      <sheetName val="ВАО Сафронова Е.Е."/>
      <sheetName val="ЮАО Кульманова М.М."/>
      <sheetName val="ВАО Питлер Э.Ф."/>
      <sheetName val="ЮАО Калинин П.А."/>
      <sheetName val="ВАО Кузьмичева В.Ю."/>
      <sheetName val="ВАО Лаврова В.М."/>
      <sheetName val="ВАО Калинина Е.А."/>
      <sheetName val="ЮВАО Ятманов Н.А."/>
      <sheetName val="ЮВАО Прилепская С.В."/>
      <sheetName val="ЮВАО Маслов В.С."/>
      <sheetName val="ЮАО Исмаилов А.Г."/>
      <sheetName val="ЮВАО Абаджян А.С."/>
      <sheetName val="ВАО Дурнова С.С."/>
      <sheetName val="ВАО Самохин М.Н."/>
      <sheetName val="ВАО Березовский Н.Ф."/>
      <sheetName val="ВАО Ладыгин В.Н."/>
      <sheetName val="ЮВАО Кукушкина Н.Б."/>
      <sheetName val="ЮВАО Князева Е.Ф."/>
      <sheetName val="ВАО Вахитов З.А."/>
      <sheetName val="ЮВАО Русаков С.П."/>
      <sheetName val="ЮВАО Мозговой А.П."/>
      <sheetName val="ЮВАО Матюхина Л.А."/>
      <sheetName val="ЮВАО Устюжанина И.Е."/>
      <sheetName val="ВАО Литвинов Н.А."/>
      <sheetName val="ВАО Мироненко Н.А."/>
      <sheetName val="ЮАО Красникова Е.А."/>
      <sheetName val="ЮВАО Дерехин И.И."/>
      <sheetName val="ВАО Нестеров В.И."/>
      <sheetName val="ЮВАО Перов Е.В."/>
      <sheetName val="ЮАО Арешева Л.М."/>
      <sheetName val="ЮАО Двоеглазов И.И."/>
      <sheetName val="ЮАО Лосева Г.А."/>
      <sheetName val="ЮВАО Саенко Е.А."/>
      <sheetName val="ВАО Хромин В.П."/>
      <sheetName val="ЮВАО Крупинин С.В."/>
      <sheetName val="ЮВАО Орлова Т.В."/>
      <sheetName val="ЮАО Сиротина О.Н."/>
      <sheetName val="ЮВАО Курманов А.Д."/>
      <sheetName val="ВАО Сударикова Т.В."/>
      <sheetName val="ЮВАО Шаповалова В.М."/>
      <sheetName val="ЮВАО Степина И.Б."/>
      <sheetName val="ЮВАО Келаскин А.Ф."/>
      <sheetName val="ЮВАО Зайцева И.Г."/>
      <sheetName val="ВАО Ломова А.И."/>
      <sheetName val="ЮВАО Гуськова М.С."/>
      <sheetName val="ЮВАО Никитина Т.В."/>
      <sheetName val="ЮВАО Мизевич Л.С."/>
      <sheetName val="ЮВАО Чернышев П.П."/>
      <sheetName val="ВАО Минофьева Н.Ю."/>
      <sheetName val="ЮВАО Федорова А.Н."/>
      <sheetName val="ВАО Вайнберг Ю.Р."/>
      <sheetName val="ЮАО Ярославцев В.И."/>
      <sheetName val="ЮАО Малахова Н.Б."/>
      <sheetName val="ВАО Шилин Н.В."/>
      <sheetName val="ВАО Чуприн В.П."/>
      <sheetName val="ВАО Майоров П.В."/>
      <sheetName val="ВАО Кортхонджиа М.В."/>
      <sheetName val="ЮАО Корж В.Р."/>
      <sheetName val="ВАО Никитич А.С."/>
      <sheetName val="ЮВАО Янгирова А.А."/>
      <sheetName val="ЮВАО Гырзина И.А."/>
      <sheetName val="ЮВАО Денисенко Н.П."/>
      <sheetName val="ЮАО Ерохина В.И."/>
      <sheetName val="ЮАО Овечкина Н.С."/>
      <sheetName val="ЮАО Панкратова Н.С."/>
      <sheetName val="ЮВАО Рукина А.Д."/>
      <sheetName val="ЮВАО Смирнова Лю.С."/>
      <sheetName val="ЮВАО Старикова Т.Н. "/>
      <sheetName val="ЮВАО Курбанова П.Б."/>
      <sheetName val="ЮВАО Симонян Л.А."/>
      <sheetName val="ЮАО Аракелян Л.М."/>
      <sheetName val="ЮАО Барауля А.А."/>
      <sheetName val="ЮВАО Петрунин С.А."/>
      <sheetName val="ЮВАО Ткаченко О.В."/>
      <sheetName val="ЮВАО Николаев А.С."/>
      <sheetName val="ВАО Майгуров Н.Ю."/>
      <sheetName val="ВАО Мирошниченко Н.Е."/>
      <sheetName val="ЮВАО Чиркова Л.А."/>
      <sheetName val="ВАО Дей О.Б."/>
      <sheetName val="ЮАО Морозова О.Ю."/>
      <sheetName val="ЮАО Соколова Г.Б."/>
      <sheetName val="ЮВАО Казакова А.И."/>
      <sheetName val="ЮАО Кий А.Т."/>
      <sheetName val="ЮВАО Минеева Н.Е."/>
      <sheetName val="ЮАО Шестопалов М.М."/>
      <sheetName val="ЮАО Брестер И.П."/>
      <sheetName val="ЮАО Новикова М.В."/>
      <sheetName val="ЮАО Инеев Н.А."/>
      <sheetName val="ЮВАО Сергиенко Т.В."/>
      <sheetName val="ЮАО Пахалюк П.С."/>
      <sheetName val="ЮАО Почуева О.В."/>
      <sheetName val="ЮВАО Садыков М."/>
      <sheetName val="ВАО Попов Л.Л."/>
      <sheetName val="ВАО Волкова Т.И."/>
      <sheetName val="ЮВАО Келаскина А.Н."/>
      <sheetName val="ЮВАО Посысаева Е.Н."/>
      <sheetName val="ВАО Смолин А.Ф."/>
      <sheetName val="ЮВАО Борзенкова И.Г."/>
      <sheetName val="ВАО Касьянова Г.М."/>
      <sheetName val="ЮВАО Клименко И.Е."/>
      <sheetName val="ЮАО Сахаров С.Н."/>
      <sheetName val="ЮАО Игнатов С.И."/>
      <sheetName val="ВАО Муравьев А.М."/>
      <sheetName val="ЮАО Шероцкая К.В."/>
      <sheetName val="ЮАО Андреев В.А."/>
      <sheetName val="ЮВАО Бирман В.А."/>
      <sheetName val="ЮАО Кошман М.В."/>
      <sheetName val="ЮАО Хоранова Т.Н."/>
      <sheetName val="ВАО Лановенко В.М."/>
      <sheetName val="ЮВАО Ломтев М.Ю."/>
      <sheetName val="ЮВАО Утяцкая Н.Г."/>
      <sheetName val="ЮВАО Рысенкова Г.И."/>
      <sheetName val="ЮВАО Бродский А.И."/>
      <sheetName val="ЮВАО Григорян А.Г."/>
      <sheetName val="ВАО Сахаров В.В."/>
      <sheetName val="ВАО Федянина Е.И."/>
      <sheetName val="ВАО Басова С.А."/>
      <sheetName val="ЮВАО Буйван М.А."/>
      <sheetName val="ВАО Полосухина Г.С."/>
      <sheetName val="ЮВАО Шацкова Е.Ю."/>
      <sheetName val="ЮВАО Воронков С.В."/>
      <sheetName val="ЮВАО Широкова Л.М."/>
      <sheetName val="ЮВАО Кычкина С.О."/>
      <sheetName val="ЮАО Лякин М.В."/>
      <sheetName val="ЮАО Жог А.Е."/>
      <sheetName val="ЮАО Маркина А.В."/>
      <sheetName val="ЮАО Мухаметжанов Х.А."/>
      <sheetName val="ЮАО Сибиркин В.Т."/>
      <sheetName val="ЮВАО Хайруллина И.В."/>
      <sheetName val="ЮВАО Швыряев В.В."/>
      <sheetName val="ЮАО Жулькова В.С."/>
      <sheetName val="ВАО Кортев И.А."/>
      <sheetName val="ВАО Малькова С.В."/>
      <sheetName val="ЮВАО Фомина Е.А."/>
      <sheetName val="ЮВАО Щеглов О.В."/>
      <sheetName val="ВАО Каледина М.Г."/>
      <sheetName val="ВАО Круглова С.С."/>
      <sheetName val="ЮАО Песочинский В.П."/>
      <sheetName val="ЮАО Сахаров И.Н."/>
      <sheetName val="ВАО Сергеева М.П."/>
      <sheetName val="ЮАО Фадеева Г.В."/>
      <sheetName val="ЮВАО Андронников А.Н."/>
      <sheetName val="ВАО Елисеев А.М."/>
      <sheetName val="ЮАО Емельянова Е.П."/>
      <sheetName val="ЮАО Каплинова Н.В."/>
      <sheetName val="ВАО Алексеев С.Н."/>
      <sheetName val="ЮВАО Пащенко И.С."/>
      <sheetName val="ВАО Сухарев Е.С."/>
      <sheetName val="ВАО Фомина Н.И."/>
      <sheetName val="ЮВАО Баранникова С.Д."/>
      <sheetName val="ЮВАО Виноградова Т.Н."/>
      <sheetName val="ВАО Дзядевич И.В."/>
      <sheetName val="ЮАО Казакова О.В."/>
      <sheetName val="ЮАО Кузьмина Т.П."/>
      <sheetName val="ЮВАО Демин В.В."/>
      <sheetName val="ВАО Куттугалиева А."/>
      <sheetName val="ЮВАО Пермяков Н.В."/>
      <sheetName val="ЮВАО Хрипунов С.М."/>
      <sheetName val="ЮВАО Волнухина М.В."/>
      <sheetName val="ЮВАО Заворотный С.А."/>
      <sheetName val="ЮВАО Ределина И.Б."/>
      <sheetName val="ВАО Романникова Т.Б."/>
      <sheetName val="ЮВАО Беленькая Л.Р."/>
      <sheetName val="ВАО Иванова Е.С."/>
      <sheetName val="ВАО Каюмов Э.Г."/>
      <sheetName val="ЮАО Матвиенко Н.А."/>
      <sheetName val="ВАО Баринова Т.Н."/>
      <sheetName val="ЮВАО Максимова Т.В."/>
      <sheetName val="ЮАО Никифоров М.Д."/>
      <sheetName val="ВАО Даршкевич Л.Л."/>
      <sheetName val="ЮВАО Дудин В.Ю."/>
      <sheetName val="ЮВАО Иванчина Н.В."/>
      <sheetName val="ЮВАО Маслова Е.В."/>
      <sheetName val="ЮВАО Мухина Г.Д."/>
      <sheetName val="ЮАО Дементьев А.В."/>
      <sheetName val="ЮВАО Киреева Л.Н."/>
      <sheetName val="ЮВАО Лебедева Ф.И."/>
      <sheetName val="ЮАО Помиляйко А.Д."/>
      <sheetName val="ЮВАО Морозова Л.Ф."/>
      <sheetName val="ЮВАО Яворский В.В."/>
      <sheetName val="ВАО Китаева Н.В."/>
      <sheetName val="ЮАО Буданаев А.П."/>
      <sheetName val="ЮВАО Русакова Н.И."/>
      <sheetName val="ЮВАО Савоскин А.В."/>
      <sheetName val="ЮАО Фомочкин Н.И."/>
      <sheetName val="ВАО Белякова Ю.С."/>
      <sheetName val="ЮВАО Журавлев В.Я."/>
      <sheetName val="ЮВАО Коновалов П.М."/>
      <sheetName val="ЮАО Шавхалова Ф.Х."/>
      <sheetName val="ВАО Бычков И.В."/>
      <sheetName val="ВАО Вавулин А.С."/>
      <sheetName val="ВАО Васильева Е.В."/>
      <sheetName val="ВАО Вольвич И.О."/>
      <sheetName val="ВАО Руднев В.Ю."/>
      <sheetName val="ЮВАО Волошинов К.Б."/>
      <sheetName val="ЮВАО Ерусланкин В.И."/>
      <sheetName val="ВАО Орлов В.С."/>
      <sheetName val="ЮВАО Степичева М.А."/>
      <sheetName val="ЮВАО Трушина Т.А."/>
      <sheetName val="ЮВАО Беляева Л.А."/>
      <sheetName val="ЮВАО Мельник С.Г."/>
      <sheetName val="ЮВАО Сазонова Г.А."/>
      <sheetName val="ВАО Чиковани Б."/>
      <sheetName val="ЮВАО Лощинин В.П."/>
      <sheetName val="ЮВАО Соколовская О.А."/>
      <sheetName val="ВАО Чиликина Л.В."/>
      <sheetName val="ВАО Желанкина Е.В."/>
      <sheetName val="ВАО Каминский М.Н."/>
      <sheetName val="ВАО Комарова Л.П."/>
      <sheetName val="ЮВАО Стукач М.П."/>
      <sheetName val="ЮВАО Харенко В.В."/>
      <sheetName val="ЮВАО Абдуллинова А.Ш."/>
      <sheetName val="ЮВАО Белякова Ф.Ш."/>
      <sheetName val="ВАО Калиновский А.В."/>
      <sheetName val="ЮВАО Кочкина Т.П."/>
      <sheetName val="ВАО Матюта А.М."/>
      <sheetName val="ЮВАО Сизов С.Г."/>
      <sheetName val="ВАО Буланда Л.А."/>
      <sheetName val="ВАО Момот А.А."/>
      <sheetName val="ЮАО Иванов В.Е."/>
      <sheetName val="ЮАО Шевченко Н.П."/>
      <sheetName val="ЮВАО Васильева Г.М."/>
      <sheetName val="ЮВАО Курбанова Т."/>
      <sheetName val="ЮВАО Сергеенко Т.Б."/>
      <sheetName val="ЮВАО Туркина М.Н."/>
      <sheetName val="ВАО Горгос С."/>
      <sheetName val="ЮАО Матвеев В.А."/>
      <sheetName val="ЮАО Мерзликина Е.А."/>
      <sheetName val="ЮВАО Смирнов В.В."/>
      <sheetName val="ЮАО Харин В.Г."/>
      <sheetName val="ЮАО Александров В.А."/>
      <sheetName val="ЮАО Дахин В.А."/>
      <sheetName val="ВАО Чиков А.И."/>
      <sheetName val="ЮАО Шулая И.Ш."/>
      <sheetName val="ЮАО Яншина Л.И."/>
      <sheetName val="ЮВАО Айдинович Н.А."/>
      <sheetName val="ВАО Кирюханцева А.Т."/>
      <sheetName val="ВАО Мурина Т.Н."/>
      <sheetName val="ВАО Одокиенко О.В."/>
      <sheetName val="ЮВАО Панова В.И."/>
      <sheetName val="ВАО Варламов А.И."/>
      <sheetName val="ЮВАО Губанов А.Е."/>
      <sheetName val="ЮВАО Малютина А.С."/>
      <sheetName val="ЮВАО Нюнина Л.П."/>
      <sheetName val="ЮВАО Андреева Г.И."/>
      <sheetName val="ЮАО Иванова В.В."/>
      <sheetName val="ЮВАО Алмаева Е.Н."/>
      <sheetName val="ЮВАО Амелькина М.Г."/>
      <sheetName val="ЮВАО Зуева А.В."/>
      <sheetName val="ЮВАО Рогова В.Л."/>
      <sheetName val="ЮАО Прибылов А.И."/>
      <sheetName val="ЮАО Лебедева А.П."/>
      <sheetName val="ЮВАО Комлева З.Н."/>
      <sheetName val="ЮАО Михнович Е.В."/>
      <sheetName val="ВАО Пунда А.М."/>
      <sheetName val="ЮАО Туговикова Е.В."/>
      <sheetName val="ЮВАО Шубкин В.С."/>
      <sheetName val="ЮВАО Гашин Ю.А."/>
      <sheetName val="ВАО Кабанов А.Ф."/>
      <sheetName val="ЮВАО Меньшикова Т.Е."/>
      <sheetName val="ВАО Рыков Ю.П."/>
      <sheetName val="ЮВАО Тарасов И.И."/>
      <sheetName val="ВАО Дзябченко А.В."/>
      <sheetName val="ВАО Еременко Н.В."/>
      <sheetName val="ЮАО Игнатьева Е.Н."/>
      <sheetName val="ЮВАО Крючкова В.П."/>
      <sheetName val="ВАО Потемкин А.Н."/>
      <sheetName val="ЮВАО Белова Л.А."/>
      <sheetName val="ЮВАО Волошин В.Н."/>
      <sheetName val="ВАО Горбач В.С."/>
      <sheetName val="ЮВАО Куркин К.И."/>
      <sheetName val="ЮВАО Селищев В.Н."/>
      <sheetName val="ВАО Агеева И.И."/>
      <sheetName val="ЮАО Вагнер А.А."/>
      <sheetName val="ВАО Воденникова Р.З."/>
      <sheetName val="ЮВАО Новикова В.С."/>
      <sheetName val="ВАО Саламатов В.Н."/>
      <sheetName val="ЮВАО Коляда В.П."/>
      <sheetName val="ЮВАО Лозицкий А.И."/>
      <sheetName val="ЮАО Прописнов А.Н."/>
      <sheetName val="ЮАО Смирнова З.Ф."/>
      <sheetName val="ЮВАО Авакянц З.А."/>
      <sheetName val="ЮАО Ефимова Т.А."/>
      <sheetName val="ЮАО Наймушина И.П."/>
      <sheetName val="ЮАО Сафохина Н.И."/>
      <sheetName val="ЮАО Семенюк С.В."/>
      <sheetName val="ЮВАО Борисанова Т.М."/>
      <sheetName val="ЮВАО Кардашева Г.А."/>
      <sheetName val="ЮАО Чур Л."/>
      <sheetName val="ЮВАО Шагова Л.Н."/>
      <sheetName val="ВАО Арутюнян Н.С."/>
      <sheetName val="ЮВАО Ковылова А.С."/>
      <sheetName val="ЮВАО Краснева В.А."/>
      <sheetName val="ВАО Ванюшкин А.В."/>
      <sheetName val="ЮВАО Ефимова Г.М."/>
      <sheetName val="ВАО Ковалева Н.С."/>
      <sheetName val="ВАО Пижанков А.В."/>
      <sheetName val="ВАО Саблина К.В."/>
      <sheetName val="ЮАО Анцупова Е.А."/>
      <sheetName val="ЮВАО Гнутиков Г.А."/>
      <sheetName val="ВАО Князев И.Н."/>
      <sheetName val="ЮАО Марфина Т.И."/>
      <sheetName val="ЮВАО Николаева Н.П."/>
      <sheetName val="ЮАО Корнешова В.Б."/>
      <sheetName val="ЮВАО Ларионенко С.А."/>
      <sheetName val="ЮВАО Новосельцева М.С."/>
      <sheetName val="ЮВАО Скрыпникова Ж.И."/>
      <sheetName val="ЮВАО Соловьева Н.А."/>
      <sheetName val="ЮАО Васильева Г.И."/>
      <sheetName val="ЮАО Насырова А.Ш."/>
      <sheetName val="ЮАО Терещенко В.П."/>
      <sheetName val="ЮАО Чушкин А.А."/>
      <sheetName val="ВАО Григорьев Г.М."/>
      <sheetName val="ЮАО Дереза А.А."/>
      <sheetName val="ЮАО Ловков А.А."/>
      <sheetName val="Лист47"/>
      <sheetName val="Лист48"/>
      <sheetName val="Лист4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s>
    <sheetDataSet>
      <sheetData sheetId="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sheetData sheetId="3"/>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sheetData sheetId="3"/>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7.05.2022"/>
      <sheetName val="16.05.2022"/>
      <sheetName val="13.05.2022"/>
      <sheetName val="12.05.2022"/>
      <sheetName val="11.05.2022"/>
      <sheetName val="06.05.2022"/>
      <sheetName val="05.05.2022"/>
      <sheetName val="04.05.2022"/>
      <sheetName val="22.04.2022"/>
      <sheetName val="21.04.2022"/>
      <sheetName val="20.04.2022"/>
      <sheetName val="19.04.2022"/>
      <sheetName val="18.04.2022"/>
      <sheetName val="15.04.2022"/>
      <sheetName val="14.04.2022"/>
      <sheetName val="13.04.2022"/>
      <sheetName val="12.04.2022"/>
      <sheetName val="11.04.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sheetData sheetId="2" refreshError="1"/>
      <sheetData sheetId="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3.05.2022"/>
      <sheetName val="20.05.2022"/>
      <sheetName val="19.05.2022"/>
      <sheetName val="18.05.2022"/>
      <sheetName val="КОПИЯ"/>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id="1" name="статус" displayName="статус" ref="F1:F22" totalsRowShown="0" headerRowDxfId="56" dataDxfId="55">
  <autoFilter ref="F1:F22"/>
  <tableColumns count="1">
    <tableColumn id="1" name="статус" dataDxfId="54"/>
  </tableColumns>
  <tableStyleInfo name="TableStyleLight10" showFirstColumn="0" showLastColumn="0" showRowStripes="1" showColumnStripes="0"/>
</table>
</file>

<file path=xl/tables/table10.xml><?xml version="1.0" encoding="utf-8"?>
<table xmlns="http://schemas.openxmlformats.org/spreadsheetml/2006/main" id="6" name="Таблица6" displayName="Таблица6" ref="A1:C22" totalsRowShown="0">
  <autoFilter ref="A1:C22"/>
  <tableColumns count="3">
    <tableColumn id="1" name="№" dataDxfId="20"/>
    <tableColumn id="2" name="Статус" dataDxfId="19"/>
    <tableColumn id="3" name="Комментарий для ГП/ЦАОП" dataDxfId="18"/>
  </tableColumns>
  <tableStyleInfo name="TableStyleLight21" showFirstColumn="0" showLastColumn="0" showRowStripes="1" showColumnStripes="0"/>
</table>
</file>

<file path=xl/tables/table11.xml><?xml version="1.0" encoding="utf-8"?>
<table xmlns="http://schemas.openxmlformats.org/spreadsheetml/2006/main" id="7" name="Таблица7" displayName="Таблица7" ref="A3:A73" totalsRowShown="0" headerRowDxfId="17" dataDxfId="16" tableBorderDxfId="15">
  <autoFilter ref="A3:A73"/>
  <tableColumns count="1">
    <tableColumn id="1" name="МО" dataDxfId="14"/>
  </tableColumns>
  <tableStyleInfo name="TableStyleMedium2" showFirstColumn="0" showLastColumn="0" showRowStripes="1" showColumnStripes="0"/>
</table>
</file>

<file path=xl/tables/table12.xml><?xml version="1.0" encoding="utf-8"?>
<table xmlns="http://schemas.openxmlformats.org/spreadsheetml/2006/main" id="12" name="ООПОК" displayName="ООПОК" ref="G1:G6" totalsRowShown="0" headerRowDxfId="13" dataDxfId="12" tableBorderDxfId="11">
  <autoFilter ref="G1:G6"/>
  <tableColumns count="1">
    <tableColumn id="1" name="ОО/ПОК" dataDxfId="10"/>
  </tableColumns>
  <tableStyleInfo name="TableStyleMedium2" showFirstColumn="0" showLastColumn="0" showRowStripes="1" showColumnStripes="0"/>
</table>
</file>

<file path=xl/tables/table13.xml><?xml version="1.0" encoding="utf-8"?>
<table xmlns="http://schemas.openxmlformats.org/spreadsheetml/2006/main" id="14" name="Этап_ведения_пациента" displayName="Этап_ведения_пациента" ref="I2:I6" totalsRowShown="0" headerRowDxfId="9" dataDxfId="7" headerRowBorderDxfId="8" tableBorderDxfId="6" totalsRowBorderDxfId="5">
  <autoFilter ref="I2:I6"/>
  <tableColumns count="1">
    <tableColumn id="1" name="Этап ведения пациента" dataDxfId="4"/>
  </tableColumns>
  <tableStyleInfo name="TableStyleMedium2" showFirstColumn="0" showLastColumn="0" showRowStripes="1" showColumnStripes="0"/>
</table>
</file>

<file path=xl/tables/table14.xml><?xml version="1.0" encoding="utf-8"?>
<table xmlns="http://schemas.openxmlformats.org/spreadsheetml/2006/main" id="13" name="Таблица714" displayName="Таблица714" ref="C3:C77" totalsRowShown="0" headerRowDxfId="3" dataDxfId="2" tableBorderDxfId="1">
  <autoFilter ref="C3:C77"/>
  <tableColumns count="1">
    <tableColumn id="1" name="Куда_сфорировано_направление" dataDxfId="0"/>
  </tableColumns>
  <tableStyleInfo name="TableStyleMedium2" showFirstColumn="0" showLastColumn="0" showRowStripes="1" showColumnStripes="0"/>
</table>
</file>

<file path=xl/tables/table2.xml><?xml version="1.0" encoding="utf-8"?>
<table xmlns="http://schemas.openxmlformats.org/spreadsheetml/2006/main" id="3" name="Отсутствуетпротокол" displayName="Отсутствуетпротокол" ref="O1:O6" totalsRowShown="0" headerRowDxfId="53" dataDxfId="51" headerRowBorderDxfId="52">
  <autoFilter ref="O1:O6"/>
  <tableColumns count="1">
    <tableColumn id="1" name="Отсутствует протокол" dataDxfId="50"/>
  </tableColumns>
  <tableStyleInfo name="TableStyleLight9" showFirstColumn="0" showLastColumn="0" showRowStripes="1" showColumnStripes="0"/>
</table>
</file>

<file path=xl/tables/table3.xml><?xml version="1.0" encoding="utf-8"?>
<table xmlns="http://schemas.openxmlformats.org/spreadsheetml/2006/main" id="4" name="Данныеобиопсии" displayName="Данныеобиопсии" ref="L1:L4" totalsRowShown="0" headerRowDxfId="49" dataDxfId="47" headerRowBorderDxfId="48">
  <autoFilter ref="L1:L4"/>
  <tableColumns count="1">
    <tableColumn id="1" name="Данныеобиопсии" dataDxfId="46"/>
  </tableColumns>
  <tableStyleInfo name="TableStyleLight9" showFirstColumn="0" showLastColumn="0" showRowStripes="1" showColumnStripes="0"/>
</table>
</file>

<file path=xl/tables/table4.xml><?xml version="1.0" encoding="utf-8"?>
<table xmlns="http://schemas.openxmlformats.org/spreadsheetml/2006/main" id="5" name="Датазаписи" displayName="Датазаписи" ref="M1:M7" totalsRowShown="0" headerRowDxfId="45" dataDxfId="43" headerRowBorderDxfId="44">
  <autoFilter ref="M1:M7"/>
  <tableColumns count="1">
    <tableColumn id="1" name="Датазаписи" dataDxfId="42"/>
  </tableColumns>
  <tableStyleInfo name="TableStyleLight9" showFirstColumn="0" showLastColumn="0" showRowStripes="1" showColumnStripes="0"/>
</table>
</file>

<file path=xl/tables/table5.xml><?xml version="1.0" encoding="utf-8"?>
<table xmlns="http://schemas.openxmlformats.org/spreadsheetml/2006/main" id="9" name="Отказотзаписи" displayName="Отказотзаписи" ref="N1:N3" totalsRowShown="0" headerRowDxfId="41" dataDxfId="39" headerRowBorderDxfId="40">
  <autoFilter ref="N1:N3"/>
  <tableColumns count="1">
    <tableColumn id="1" name="Отказотзаписи" dataDxfId="38"/>
  </tableColumns>
  <tableStyleInfo name="TableStyleLight9" showFirstColumn="0" showLastColumn="0" showRowStripes="1" showColumnStripes="0"/>
</table>
</file>

<file path=xl/tables/table6.xml><?xml version="1.0" encoding="utf-8"?>
<table xmlns="http://schemas.openxmlformats.org/spreadsheetml/2006/main" id="10" name="Превышенсрок" displayName="Превышенсрок" ref="P1:P7" totalsRowShown="0" headerRowDxfId="37" dataDxfId="35" headerRowBorderDxfId="36">
  <autoFilter ref="P1:P7"/>
  <tableColumns count="1">
    <tableColumn id="1" name="Превышенсрок" dataDxfId="34"/>
  </tableColumns>
  <tableStyleInfo name="TableStyleLight9" showFirstColumn="0" showLastColumn="0" showRowStripes="1" showColumnStripes="0"/>
</table>
</file>

<file path=xl/tables/table7.xml><?xml version="1.0" encoding="utf-8"?>
<table xmlns="http://schemas.openxmlformats.org/spreadsheetml/2006/main" id="11" name="ВозвратвМОбезприема" displayName="ВозвратвМОбезприема" ref="K1:K5" totalsRowShown="0" headerRowDxfId="33" dataDxfId="31" headerRowBorderDxfId="32" tableBorderDxfId="30">
  <autoFilter ref="K1:K5"/>
  <tableColumns count="1">
    <tableColumn id="1" name="ВозвратвМОбезприема" dataDxfId="29"/>
  </tableColumns>
  <tableStyleInfo name="TableStyleLight9" showFirstColumn="0" showLastColumn="0" showRowStripes="1" showColumnStripes="0"/>
</table>
</file>

<file path=xl/tables/table8.xml><?xml version="1.0" encoding="utf-8"?>
<table xmlns="http://schemas.openxmlformats.org/spreadsheetml/2006/main" id="2" name="тех.ст" displayName="тех.ст" ref="H1:I50" totalsRowShown="0" headerRowDxfId="28" dataDxfId="27">
  <autoFilter ref="H1:I50"/>
  <tableColumns count="2">
    <tableColumn id="1" name="тех.ст" dataDxfId="26">
      <calculatedColumnFormula>IF(ISBLANK(F2),"",SUBSTITUTE(SUBSTITUTE(SUBSTITUTE(статус[[#This Row],[статус]],"/","")," ",""),"-",""))</calculatedColumnFormula>
    </tableColumn>
    <tableColumn id="2" name="-" dataDxfId="25"/>
  </tableColumns>
  <tableStyleInfo name="TableStyleMedium1" showFirstColumn="0" showLastColumn="0" showRowStripes="1" showColumnStripes="0"/>
</table>
</file>

<file path=xl/tables/table9.xml><?xml version="1.0" encoding="utf-8"?>
<table xmlns="http://schemas.openxmlformats.org/spreadsheetml/2006/main" id="8" name="Онкологическийконсилиум" displayName="Онкологическийконсилиум" ref="Q1:Q3" totalsRowShown="0" headerRowDxfId="24" dataDxfId="23" tableBorderDxfId="22">
  <autoFilter ref="Q1:Q3"/>
  <tableColumns count="1">
    <tableColumn id="1" name="Онкологическийконсилиум" dataDxfId="21"/>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R1013"/>
  <sheetViews>
    <sheetView tabSelected="1" topLeftCell="I307" zoomScale="60" zoomScaleNormal="60" workbookViewId="0">
      <selection activeCell="R316" sqref="R316"/>
    </sheetView>
  </sheetViews>
  <sheetFormatPr defaultColWidth="9.140625" defaultRowHeight="15.75" x14ac:dyDescent="0.25"/>
  <cols>
    <col min="1" max="1" width="8.85546875" style="21"/>
    <col min="2" max="3" width="22.42578125" style="21" customWidth="1"/>
    <col min="4" max="4" width="28.7109375" style="21" customWidth="1"/>
    <col min="5" max="5" width="27.85546875" style="21" customWidth="1"/>
    <col min="6" max="6" width="24.140625" style="22" customWidth="1"/>
    <col min="7" max="7" width="19.5703125" style="21" customWidth="1"/>
    <col min="8" max="8" width="23" style="21" customWidth="1"/>
    <col min="9" max="10" width="23.42578125" style="21" customWidth="1"/>
    <col min="11" max="11" width="22.85546875" style="23" customWidth="1"/>
    <col min="12" max="12" width="92.85546875" style="72" customWidth="1"/>
    <col min="13" max="13" width="49.28515625" style="24" bestFit="1" customWidth="1"/>
    <col min="14" max="14" width="38.85546875" style="24" bestFit="1" customWidth="1"/>
    <col min="15" max="15" width="60.5703125" style="24" bestFit="1" customWidth="1"/>
    <col min="16" max="16" width="44.42578125" style="24" customWidth="1"/>
    <col min="17" max="17" width="26.85546875" style="21" customWidth="1"/>
    <col min="18" max="18" width="44.5703125" style="21" customWidth="1"/>
    <col min="19" max="19" width="11.140625" style="21" bestFit="1" customWidth="1"/>
    <col min="20" max="16384" width="9.140625" style="21"/>
  </cols>
  <sheetData>
    <row r="1" spans="1:18" s="111" customFormat="1" ht="24.6" customHeight="1" x14ac:dyDescent="0.25">
      <c r="A1" s="105" t="s">
        <v>14</v>
      </c>
      <c r="B1" s="106"/>
      <c r="C1" s="106"/>
      <c r="D1" s="106"/>
      <c r="E1" s="106"/>
      <c r="F1" s="107"/>
      <c r="G1" s="106"/>
      <c r="H1" s="106"/>
      <c r="I1" s="106"/>
      <c r="J1" s="106"/>
      <c r="K1" s="108"/>
      <c r="L1" s="70"/>
      <c r="M1" s="106"/>
      <c r="N1" s="106"/>
      <c r="O1" s="106"/>
      <c r="P1" s="106"/>
      <c r="Q1" s="109" t="s">
        <v>15</v>
      </c>
      <c r="R1" s="110"/>
    </row>
    <row r="2" spans="1:18" s="119" customFormat="1" ht="47.25" x14ac:dyDescent="0.25">
      <c r="A2" s="112" t="s">
        <v>10</v>
      </c>
      <c r="B2" s="113" t="s">
        <v>11</v>
      </c>
      <c r="C2" s="113" t="s">
        <v>35</v>
      </c>
      <c r="D2" s="114" t="s">
        <v>7</v>
      </c>
      <c r="E2" s="114" t="s">
        <v>145</v>
      </c>
      <c r="F2" s="115" t="s">
        <v>8</v>
      </c>
      <c r="G2" s="112" t="s">
        <v>192</v>
      </c>
      <c r="H2" s="109" t="s">
        <v>105</v>
      </c>
      <c r="I2" s="109" t="s">
        <v>107</v>
      </c>
      <c r="J2" s="116" t="s">
        <v>193</v>
      </c>
      <c r="K2" s="112" t="s">
        <v>108</v>
      </c>
      <c r="L2" s="43" t="s">
        <v>142</v>
      </c>
      <c r="M2" s="112" t="s">
        <v>109</v>
      </c>
      <c r="N2" s="117" t="s">
        <v>182</v>
      </c>
      <c r="O2" s="117" t="s">
        <v>191</v>
      </c>
      <c r="P2" s="117" t="s">
        <v>13</v>
      </c>
      <c r="Q2" s="118" t="s">
        <v>12</v>
      </c>
      <c r="R2" s="118" t="s">
        <v>9</v>
      </c>
    </row>
    <row r="3" spans="1:18" s="14" customFormat="1" ht="94.5" x14ac:dyDescent="0.25">
      <c r="A3" s="144">
        <v>1</v>
      </c>
      <c r="B3" s="145">
        <v>44712</v>
      </c>
      <c r="C3" s="144" t="s">
        <v>262</v>
      </c>
      <c r="D3" s="146" t="s">
        <v>87</v>
      </c>
      <c r="E3" s="146"/>
      <c r="F3" s="147" t="s">
        <v>265</v>
      </c>
      <c r="G3" s="144">
        <v>9647961043</v>
      </c>
      <c r="H3" s="144" t="s">
        <v>266</v>
      </c>
      <c r="I3" s="145">
        <v>44712</v>
      </c>
      <c r="J3" s="144" t="s">
        <v>180</v>
      </c>
      <c r="K3" s="144" t="s">
        <v>111</v>
      </c>
      <c r="L3" s="148" t="s">
        <v>165</v>
      </c>
      <c r="M3" s="144" t="s">
        <v>154</v>
      </c>
      <c r="N3" s="144" t="s">
        <v>114</v>
      </c>
      <c r="O3" s="144"/>
      <c r="P3" s="144"/>
      <c r="Q3" s="13"/>
      <c r="R3" s="13"/>
    </row>
    <row r="4" spans="1:18" s="129" customFormat="1" ht="157.5" customHeight="1" x14ac:dyDescent="0.25">
      <c r="A4" s="144">
        <v>2</v>
      </c>
      <c r="B4" s="145">
        <v>44712</v>
      </c>
      <c r="C4" s="144" t="s">
        <v>262</v>
      </c>
      <c r="D4" s="146" t="s">
        <v>87</v>
      </c>
      <c r="E4" s="146"/>
      <c r="F4" s="147" t="s">
        <v>267</v>
      </c>
      <c r="G4" s="144">
        <v>9057343510</v>
      </c>
      <c r="H4" s="144" t="s">
        <v>268</v>
      </c>
      <c r="I4" s="145">
        <v>44711</v>
      </c>
      <c r="J4" s="144" t="s">
        <v>180</v>
      </c>
      <c r="K4" s="144" t="s">
        <v>111</v>
      </c>
      <c r="L4" s="148" t="s">
        <v>165</v>
      </c>
      <c r="M4" s="144" t="s">
        <v>154</v>
      </c>
      <c r="N4" s="144" t="s">
        <v>114</v>
      </c>
      <c r="O4" s="144"/>
      <c r="P4" s="144"/>
      <c r="Q4" s="156"/>
      <c r="R4" s="156"/>
    </row>
    <row r="5" spans="1:18" s="14" customFormat="1" ht="94.5" x14ac:dyDescent="0.25">
      <c r="A5" s="144">
        <v>3</v>
      </c>
      <c r="B5" s="145">
        <v>44712</v>
      </c>
      <c r="C5" s="144" t="s">
        <v>321</v>
      </c>
      <c r="D5" s="146" t="s">
        <v>87</v>
      </c>
      <c r="E5" s="146"/>
      <c r="F5" s="151" t="s">
        <v>322</v>
      </c>
      <c r="G5" s="144">
        <v>9850879228</v>
      </c>
      <c r="H5" s="144" t="s">
        <v>323</v>
      </c>
      <c r="I5" s="145">
        <v>44711</v>
      </c>
      <c r="J5" s="144" t="s">
        <v>134</v>
      </c>
      <c r="K5" s="144" t="s">
        <v>111</v>
      </c>
      <c r="L5" s="148" t="str">
        <f>IFERROR(_xlfn.IFNA(VLOOKUP($K5,[1]коммент!$B:$C,2,0),""),"")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 s="144" t="s">
        <v>154</v>
      </c>
      <c r="N5" s="144" t="s">
        <v>114</v>
      </c>
      <c r="O5" s="144"/>
      <c r="P5" s="144"/>
      <c r="Q5" s="13"/>
      <c r="R5" s="13"/>
    </row>
    <row r="6" spans="1:18" s="14" customFormat="1" ht="94.5" x14ac:dyDescent="0.25">
      <c r="A6" s="144">
        <v>4</v>
      </c>
      <c r="B6" s="145">
        <v>44712</v>
      </c>
      <c r="C6" s="144" t="s">
        <v>324</v>
      </c>
      <c r="D6" s="146" t="s">
        <v>87</v>
      </c>
      <c r="E6" s="146"/>
      <c r="F6" s="151" t="s">
        <v>325</v>
      </c>
      <c r="G6" s="144" t="s">
        <v>326</v>
      </c>
      <c r="H6" s="144" t="s">
        <v>212</v>
      </c>
      <c r="I6" s="145">
        <v>44700</v>
      </c>
      <c r="J6" s="144" t="s">
        <v>180</v>
      </c>
      <c r="K6" s="144" t="s">
        <v>111</v>
      </c>
      <c r="L6" s="148" t="str">
        <f>IFERROR(_xlfn.IFNA(VLOOKUP($K6,[2]коммент!$B:$C,2,0),""),"")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 s="144" t="s">
        <v>133</v>
      </c>
      <c r="N6" s="144" t="s">
        <v>114</v>
      </c>
      <c r="O6" s="144"/>
      <c r="P6" s="144"/>
      <c r="Q6" s="13"/>
      <c r="R6" s="13"/>
    </row>
    <row r="7" spans="1:18" s="14" customFormat="1" ht="110.25" x14ac:dyDescent="0.25">
      <c r="A7" s="144">
        <v>5</v>
      </c>
      <c r="B7" s="145">
        <v>44712</v>
      </c>
      <c r="C7" s="144" t="s">
        <v>361</v>
      </c>
      <c r="D7" s="146" t="s">
        <v>87</v>
      </c>
      <c r="E7" s="146"/>
      <c r="F7" s="151" t="s">
        <v>362</v>
      </c>
      <c r="G7" s="144" t="s">
        <v>363</v>
      </c>
      <c r="H7" s="144" t="s">
        <v>364</v>
      </c>
      <c r="I7" s="145">
        <v>44706</v>
      </c>
      <c r="J7" s="144" t="s">
        <v>179</v>
      </c>
      <c r="K7" s="144" t="s">
        <v>36</v>
      </c>
      <c r="L7" s="148" t="str">
        <f>IFERROR(_xlfn.IFNA(VLOOKUP($K7,[3]коммент!$B:$C,2,0),""),"")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7" s="144"/>
      <c r="N7" s="144"/>
      <c r="O7" s="144"/>
      <c r="P7" s="144" t="s">
        <v>365</v>
      </c>
      <c r="Q7" s="156"/>
      <c r="R7" s="156"/>
    </row>
    <row r="8" spans="1:18" s="14" customFormat="1" ht="94.5" x14ac:dyDescent="0.25">
      <c r="A8" s="144">
        <v>6</v>
      </c>
      <c r="B8" s="145">
        <v>44712</v>
      </c>
      <c r="C8" s="144" t="s">
        <v>361</v>
      </c>
      <c r="D8" s="146" t="s">
        <v>87</v>
      </c>
      <c r="E8" s="146"/>
      <c r="F8" s="151" t="s">
        <v>362</v>
      </c>
      <c r="G8" s="144" t="s">
        <v>363</v>
      </c>
      <c r="H8" s="144" t="s">
        <v>366</v>
      </c>
      <c r="I8" s="145">
        <v>44706</v>
      </c>
      <c r="J8" s="131" t="s">
        <v>180</v>
      </c>
      <c r="K8" s="131" t="s">
        <v>111</v>
      </c>
      <c r="L8" s="187" t="str">
        <f>IFERROR(_xlfn.IFNA(VLOOKUP($K8,[3]коммент!$B:$C,2,0),""),"")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 s="144" t="s">
        <v>154</v>
      </c>
      <c r="N8" s="144" t="s">
        <v>114</v>
      </c>
      <c r="O8" s="144"/>
      <c r="P8" s="144" t="s">
        <v>367</v>
      </c>
      <c r="Q8" s="156"/>
      <c r="R8" s="156"/>
    </row>
    <row r="9" spans="1:18" s="14" customFormat="1" ht="94.5" x14ac:dyDescent="0.25">
      <c r="A9" s="144">
        <v>7</v>
      </c>
      <c r="B9" s="145">
        <v>44712</v>
      </c>
      <c r="C9" s="144" t="s">
        <v>361</v>
      </c>
      <c r="D9" s="146" t="s">
        <v>87</v>
      </c>
      <c r="E9" s="146"/>
      <c r="F9" s="188" t="s">
        <v>372</v>
      </c>
      <c r="G9" s="131">
        <v>9166562099</v>
      </c>
      <c r="H9" s="130" t="s">
        <v>212</v>
      </c>
      <c r="I9" s="130">
        <v>44704</v>
      </c>
      <c r="J9" s="131" t="s">
        <v>180</v>
      </c>
      <c r="K9" s="131" t="s">
        <v>1</v>
      </c>
      <c r="L9" s="187" t="str">
        <f>IFERROR(_xlfn.IFNA(VLOOKUP($K9,[3]коммент!$B:$C,2,0),""),"")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9" s="144" t="s">
        <v>134</v>
      </c>
      <c r="N9" s="144" t="s">
        <v>114</v>
      </c>
      <c r="O9" s="144"/>
      <c r="P9" s="144" t="s">
        <v>373</v>
      </c>
      <c r="Q9" s="134"/>
      <c r="R9" s="134"/>
    </row>
    <row r="10" spans="1:18" s="14" customFormat="1" ht="31.5" x14ac:dyDescent="0.25">
      <c r="A10" s="144">
        <v>8</v>
      </c>
      <c r="B10" s="145">
        <v>44712</v>
      </c>
      <c r="C10" s="135" t="s">
        <v>491</v>
      </c>
      <c r="D10" s="146" t="s">
        <v>87</v>
      </c>
      <c r="E10" s="146"/>
      <c r="F10" s="151" t="s">
        <v>496</v>
      </c>
      <c r="G10" s="144">
        <v>9037454696</v>
      </c>
      <c r="H10" s="144" t="s">
        <v>497</v>
      </c>
      <c r="I10" s="145">
        <v>44680</v>
      </c>
      <c r="J10" s="144" t="s">
        <v>179</v>
      </c>
      <c r="K10" s="144" t="s">
        <v>122</v>
      </c>
      <c r="L10" s="148" t="str">
        <f>IFERROR(_xlfn.IFNA(VLOOKUP($K10,[4]коммент!$B:$C,2,0),""),"")</f>
        <v>По данным протокола осмотра врача-онколога (см. столбцы H, I) диагноз "С" - подтвержден. В канцер-регистре нет данных о пациенте.</v>
      </c>
      <c r="M10" s="144"/>
      <c r="N10" s="144"/>
      <c r="O10" s="144"/>
      <c r="P10" s="144"/>
      <c r="Q10" s="134"/>
      <c r="R10" s="134"/>
    </row>
    <row r="11" spans="1:18" s="14" customFormat="1" ht="126" x14ac:dyDescent="0.25">
      <c r="A11" s="144">
        <v>9</v>
      </c>
      <c r="B11" s="145">
        <v>44712</v>
      </c>
      <c r="C11" s="144" t="s">
        <v>565</v>
      </c>
      <c r="D11" s="146" t="s">
        <v>87</v>
      </c>
      <c r="E11" s="146"/>
      <c r="F11" s="151" t="s">
        <v>566</v>
      </c>
      <c r="G11" s="144">
        <v>89057969922</v>
      </c>
      <c r="H11" s="144" t="s">
        <v>567</v>
      </c>
      <c r="I11" s="145">
        <v>44692</v>
      </c>
      <c r="J11" s="144" t="s">
        <v>134</v>
      </c>
      <c r="K11" s="144" t="s">
        <v>125</v>
      </c>
      <c r="L11" s="148" t="str">
        <f>IFERROR(_xlfn.IFNA(VLOOKUP($K11,[5]коммент!$B:$C,2,0),""),"")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 s="144" t="s">
        <v>126</v>
      </c>
      <c r="N11" s="144"/>
      <c r="O11" s="144"/>
      <c r="P11" s="144"/>
      <c r="Q11" s="134"/>
      <c r="R11" s="134"/>
    </row>
    <row r="12" spans="1:18" s="14" customFormat="1" ht="94.5" x14ac:dyDescent="0.25">
      <c r="A12" s="144">
        <v>10</v>
      </c>
      <c r="B12" s="145">
        <v>44712</v>
      </c>
      <c r="C12" s="131" t="s">
        <v>586</v>
      </c>
      <c r="D12" s="146" t="s">
        <v>87</v>
      </c>
      <c r="E12" s="146"/>
      <c r="F12" s="147" t="s">
        <v>589</v>
      </c>
      <c r="G12" s="144">
        <v>89162671402</v>
      </c>
      <c r="H12" s="144" t="s">
        <v>590</v>
      </c>
      <c r="I12" s="145">
        <v>44711</v>
      </c>
      <c r="J12" s="144" t="s">
        <v>180</v>
      </c>
      <c r="K12" s="144" t="s">
        <v>111</v>
      </c>
      <c r="L12" s="148" t="str">
        <f>IFERROR(_xlfn.IFNA(VLOOKUP($K12,[6]коммент!$B:$C,2,0),""),"")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 s="144" t="s">
        <v>154</v>
      </c>
      <c r="N12" s="144" t="s">
        <v>114</v>
      </c>
      <c r="O12" s="144"/>
      <c r="P12" s="144"/>
      <c r="Q12" s="134"/>
      <c r="R12" s="134"/>
    </row>
    <row r="13" spans="1:18" s="14" customFormat="1" ht="94.5" x14ac:dyDescent="0.25">
      <c r="A13" s="144">
        <v>11</v>
      </c>
      <c r="B13" s="145">
        <v>44712</v>
      </c>
      <c r="C13" s="144" t="s">
        <v>768</v>
      </c>
      <c r="D13" s="146" t="s">
        <v>87</v>
      </c>
      <c r="E13" s="146"/>
      <c r="F13" s="151" t="s">
        <v>769</v>
      </c>
      <c r="G13" s="144" t="s">
        <v>770</v>
      </c>
      <c r="H13" s="144" t="s">
        <v>212</v>
      </c>
      <c r="I13" s="145">
        <v>44692</v>
      </c>
      <c r="J13" s="144" t="s">
        <v>180</v>
      </c>
      <c r="K13" s="144" t="s">
        <v>111</v>
      </c>
      <c r="L13" s="148" t="str">
        <f>IFERROR(_xlfn.IFNA(VLOOKUP($K13,[7]коммент!$B:$C,2,0),""),"")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3" s="144" t="s">
        <v>133</v>
      </c>
      <c r="N13" s="144" t="s">
        <v>114</v>
      </c>
      <c r="O13" s="144"/>
      <c r="P13" s="144"/>
      <c r="Q13" s="134"/>
      <c r="R13" s="134"/>
    </row>
    <row r="14" spans="1:18" s="14" customFormat="1" ht="126" x14ac:dyDescent="0.25">
      <c r="A14" s="144">
        <v>12</v>
      </c>
      <c r="B14" s="145">
        <v>44712</v>
      </c>
      <c r="C14" s="144" t="s">
        <v>817</v>
      </c>
      <c r="D14" s="146" t="s">
        <v>87</v>
      </c>
      <c r="E14" s="146"/>
      <c r="F14" s="147" t="s">
        <v>820</v>
      </c>
      <c r="G14" s="144">
        <v>9060989228</v>
      </c>
      <c r="H14" s="144" t="s">
        <v>821</v>
      </c>
      <c r="I14" s="145">
        <v>44710</v>
      </c>
      <c r="J14" s="144" t="s">
        <v>134</v>
      </c>
      <c r="K14" s="144" t="s">
        <v>125</v>
      </c>
      <c r="L14" s="148" t="str">
        <f>IFERROR(_xlfn.IFNA(VLOOKUP($K14,[8]коммент!$B:$C,2,0),""),"")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 s="144" t="s">
        <v>126</v>
      </c>
      <c r="N14" s="144"/>
      <c r="O14" s="144"/>
      <c r="P14" s="144" t="s">
        <v>822</v>
      </c>
      <c r="Q14" s="139"/>
      <c r="R14" s="139"/>
    </row>
    <row r="15" spans="1:18" s="14" customFormat="1" ht="78.75" x14ac:dyDescent="0.25">
      <c r="A15" s="144">
        <v>13</v>
      </c>
      <c r="B15" s="145">
        <v>44712</v>
      </c>
      <c r="C15" s="144" t="s">
        <v>817</v>
      </c>
      <c r="D15" s="146" t="s">
        <v>87</v>
      </c>
      <c r="E15" s="146"/>
      <c r="F15" s="173" t="s">
        <v>823</v>
      </c>
      <c r="G15" s="144" t="s">
        <v>824</v>
      </c>
      <c r="H15" s="144" t="s">
        <v>825</v>
      </c>
      <c r="I15" s="145">
        <v>44706</v>
      </c>
      <c r="J15" s="144" t="s">
        <v>180</v>
      </c>
      <c r="K15" s="144" t="s">
        <v>36</v>
      </c>
      <c r="L15" s="148" t="str">
        <f>IFERROR(_xlfn.IFNA(VLOOKUP($K15,[8]коммент!$B:$C,2,0),""),"")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5" s="144"/>
      <c r="N15" s="144"/>
      <c r="O15" s="144"/>
      <c r="P15" s="144" t="s">
        <v>1495</v>
      </c>
      <c r="Q15" s="140"/>
      <c r="R15" s="140"/>
    </row>
    <row r="16" spans="1:18" s="14" customFormat="1" ht="94.5" x14ac:dyDescent="0.25">
      <c r="A16" s="144">
        <v>14</v>
      </c>
      <c r="B16" s="145">
        <v>44712</v>
      </c>
      <c r="C16" s="144" t="s">
        <v>817</v>
      </c>
      <c r="D16" s="146" t="s">
        <v>87</v>
      </c>
      <c r="E16" s="146"/>
      <c r="F16" s="147" t="s">
        <v>827</v>
      </c>
      <c r="G16" s="144">
        <v>9266577744</v>
      </c>
      <c r="H16" s="144" t="s">
        <v>264</v>
      </c>
      <c r="I16" s="145">
        <v>44711</v>
      </c>
      <c r="J16" s="144" t="s">
        <v>134</v>
      </c>
      <c r="K16" s="144" t="s">
        <v>111</v>
      </c>
      <c r="L16" s="148" t="str">
        <f>IFERROR(_xlfn.IFNA(VLOOKUP($K16,[8]коммент!$B:$C,2,0),""),"")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 s="144" t="s">
        <v>154</v>
      </c>
      <c r="N16" s="144"/>
      <c r="O16" s="144"/>
      <c r="P16" s="144"/>
      <c r="Q16" s="140"/>
      <c r="R16" s="140"/>
    </row>
    <row r="17" spans="1:18" s="14" customFormat="1" ht="94.5" x14ac:dyDescent="0.25">
      <c r="A17" s="144">
        <v>15</v>
      </c>
      <c r="B17" s="145">
        <v>44712</v>
      </c>
      <c r="C17" s="144" t="s">
        <v>817</v>
      </c>
      <c r="D17" s="146" t="s">
        <v>87</v>
      </c>
      <c r="E17" s="146"/>
      <c r="F17" s="147" t="s">
        <v>828</v>
      </c>
      <c r="G17" s="144" t="s">
        <v>829</v>
      </c>
      <c r="H17" s="144" t="s">
        <v>212</v>
      </c>
      <c r="I17" s="145">
        <v>44698</v>
      </c>
      <c r="J17" s="144" t="s">
        <v>180</v>
      </c>
      <c r="K17" s="144" t="s">
        <v>111</v>
      </c>
      <c r="L17" s="148" t="str">
        <f>IFERROR(_xlfn.IFNA(VLOOKUP($K17,[8]коммент!$B:$C,2,0),""),"")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 s="144" t="s">
        <v>133</v>
      </c>
      <c r="N17" s="144"/>
      <c r="O17" s="144"/>
      <c r="P17" s="144"/>
      <c r="Q17" s="140"/>
      <c r="R17" s="140"/>
    </row>
    <row r="18" spans="1:18" s="14" customFormat="1" ht="94.5" x14ac:dyDescent="0.25">
      <c r="A18" s="144">
        <v>16</v>
      </c>
      <c r="B18" s="145">
        <v>44712</v>
      </c>
      <c r="C18" s="144" t="s">
        <v>1214</v>
      </c>
      <c r="D18" s="146" t="s">
        <v>87</v>
      </c>
      <c r="E18" s="146"/>
      <c r="F18" s="173" t="s">
        <v>1215</v>
      </c>
      <c r="G18" s="144" t="s">
        <v>1216</v>
      </c>
      <c r="H18" s="144" t="s">
        <v>821</v>
      </c>
      <c r="I18" s="145">
        <v>44711</v>
      </c>
      <c r="J18" s="144" t="s">
        <v>180</v>
      </c>
      <c r="K18" s="144" t="s">
        <v>113</v>
      </c>
      <c r="L18" s="148" t="str">
        <f>IFERROR(_xlfn.IFNA(VLOOKUP($K18,[9]коммент!$B:$C,2,0),""),"")</f>
        <v>Формат уведомления. С целью проведения внутреннего контроля качества.</v>
      </c>
      <c r="M18" s="144"/>
      <c r="N18" s="144"/>
      <c r="O18" s="144"/>
      <c r="P18" s="144" t="s">
        <v>1217</v>
      </c>
      <c r="Q18" s="140"/>
      <c r="R18" s="140"/>
    </row>
    <row r="19" spans="1:18" s="14" customFormat="1" ht="47.25" x14ac:dyDescent="0.25">
      <c r="A19" s="144">
        <v>17</v>
      </c>
      <c r="B19" s="145">
        <v>44712</v>
      </c>
      <c r="C19" s="144" t="s">
        <v>1575</v>
      </c>
      <c r="D19" s="146" t="s">
        <v>87</v>
      </c>
      <c r="E19" s="146"/>
      <c r="F19" s="151" t="s">
        <v>1576</v>
      </c>
      <c r="G19" s="144">
        <v>89161800614</v>
      </c>
      <c r="H19" s="144" t="s">
        <v>1577</v>
      </c>
      <c r="I19" s="145">
        <v>44711</v>
      </c>
      <c r="J19" s="144" t="s">
        <v>180</v>
      </c>
      <c r="K19" s="144" t="s">
        <v>36</v>
      </c>
      <c r="L19" s="148" t="str">
        <f>IFERROR(_xlfn.IFNA(VLOOKUP($K19,[10]коммент!$B:$C,2,0),""),"")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9" s="144"/>
      <c r="N19" s="144"/>
      <c r="O19" s="144"/>
      <c r="P19" s="144" t="s">
        <v>1578</v>
      </c>
      <c r="Q19" s="142"/>
      <c r="R19" s="142"/>
    </row>
    <row r="20" spans="1:18" s="14" customFormat="1" ht="94.5" x14ac:dyDescent="0.25">
      <c r="A20" s="144">
        <v>18</v>
      </c>
      <c r="B20" s="145">
        <v>44712</v>
      </c>
      <c r="C20" s="144" t="s">
        <v>1575</v>
      </c>
      <c r="D20" s="146" t="s">
        <v>87</v>
      </c>
      <c r="E20" s="146"/>
      <c r="F20" s="151" t="s">
        <v>1588</v>
      </c>
      <c r="G20" s="144">
        <v>89157897260</v>
      </c>
      <c r="H20" s="144" t="s">
        <v>1589</v>
      </c>
      <c r="I20" s="145">
        <v>44712</v>
      </c>
      <c r="J20" s="144" t="s">
        <v>134</v>
      </c>
      <c r="K20" s="144" t="s">
        <v>111</v>
      </c>
      <c r="L20" s="148" t="str">
        <f>IFERROR(_xlfn.IFNA(VLOOKUP($K20,[10]коммент!$B:$C,2,0),""),"")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 s="144" t="s">
        <v>154</v>
      </c>
      <c r="N20" s="144" t="s">
        <v>114</v>
      </c>
      <c r="O20" s="144"/>
      <c r="P20" s="144"/>
      <c r="Q20" s="142"/>
      <c r="R20" s="142"/>
    </row>
    <row r="21" spans="1:18" s="14" customFormat="1" ht="126" x14ac:dyDescent="0.25">
      <c r="A21" s="144">
        <v>19</v>
      </c>
      <c r="B21" s="145">
        <v>44712</v>
      </c>
      <c r="C21" s="144" t="s">
        <v>1575</v>
      </c>
      <c r="D21" s="146" t="s">
        <v>87</v>
      </c>
      <c r="E21" s="146"/>
      <c r="F21" s="151" t="s">
        <v>1593</v>
      </c>
      <c r="G21" s="144">
        <v>89067332120</v>
      </c>
      <c r="H21" s="144" t="s">
        <v>1594</v>
      </c>
      <c r="I21" s="145">
        <v>44708</v>
      </c>
      <c r="J21" s="144" t="s">
        <v>180</v>
      </c>
      <c r="K21" s="153" t="s">
        <v>125</v>
      </c>
      <c r="L21" s="148" t="str">
        <f>IFERROR(_xlfn.IFNA(VLOOKUP($K21,[10]коммент!$B:$C,2,0),""),"")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 s="144" t="s">
        <v>188</v>
      </c>
      <c r="N21" s="144"/>
      <c r="O21" s="144"/>
      <c r="P21" s="144" t="s">
        <v>1595</v>
      </c>
      <c r="Q21" s="143"/>
      <c r="R21" s="143"/>
    </row>
    <row r="22" spans="1:18" s="14" customFormat="1" ht="94.5" x14ac:dyDescent="0.25">
      <c r="A22" s="144">
        <v>20</v>
      </c>
      <c r="B22" s="145">
        <v>44712</v>
      </c>
      <c r="C22" s="144" t="s">
        <v>227</v>
      </c>
      <c r="D22" s="146" t="s">
        <v>31</v>
      </c>
      <c r="E22" s="146"/>
      <c r="F22" s="147" t="s">
        <v>231</v>
      </c>
      <c r="G22" s="144">
        <v>9162258737</v>
      </c>
      <c r="H22" s="144" t="s">
        <v>232</v>
      </c>
      <c r="I22" s="145">
        <v>44707</v>
      </c>
      <c r="J22" s="144" t="s">
        <v>134</v>
      </c>
      <c r="K22" s="153" t="s">
        <v>111</v>
      </c>
      <c r="L22" s="155" t="s">
        <v>165</v>
      </c>
      <c r="M22" s="144" t="s">
        <v>154</v>
      </c>
      <c r="N22" s="144" t="s">
        <v>114</v>
      </c>
      <c r="O22" s="144"/>
      <c r="P22" s="144"/>
      <c r="Q22" s="156"/>
      <c r="R22" s="156"/>
    </row>
    <row r="23" spans="1:18" s="14" customFormat="1" ht="126" x14ac:dyDescent="0.25">
      <c r="A23" s="144">
        <v>21</v>
      </c>
      <c r="B23" s="145">
        <v>44712</v>
      </c>
      <c r="C23" s="199" t="s">
        <v>269</v>
      </c>
      <c r="D23" s="146" t="s">
        <v>31</v>
      </c>
      <c r="E23" s="146"/>
      <c r="F23" s="147" t="s">
        <v>273</v>
      </c>
      <c r="G23" s="144">
        <v>9202519222</v>
      </c>
      <c r="H23" s="144" t="s">
        <v>274</v>
      </c>
      <c r="I23" s="145"/>
      <c r="J23" s="144" t="s">
        <v>180</v>
      </c>
      <c r="K23" s="144" t="s">
        <v>125</v>
      </c>
      <c r="L23" s="148" t="s">
        <v>162</v>
      </c>
      <c r="M23" s="144" t="s">
        <v>189</v>
      </c>
      <c r="N23" s="144"/>
      <c r="O23" s="144"/>
      <c r="P23" s="144" t="s">
        <v>275</v>
      </c>
      <c r="Q23" s="149"/>
      <c r="R23" s="150"/>
    </row>
    <row r="24" spans="1:18" s="14" customFormat="1" ht="126" x14ac:dyDescent="0.25">
      <c r="A24" s="144">
        <v>22</v>
      </c>
      <c r="B24" s="145">
        <v>44712</v>
      </c>
      <c r="C24" s="199" t="s">
        <v>269</v>
      </c>
      <c r="D24" s="146" t="s">
        <v>31</v>
      </c>
      <c r="E24" s="146"/>
      <c r="F24" s="147" t="s">
        <v>279</v>
      </c>
      <c r="G24" s="144">
        <v>9639958744</v>
      </c>
      <c r="H24" s="144" t="s">
        <v>280</v>
      </c>
      <c r="I24" s="144"/>
      <c r="J24" s="144" t="s">
        <v>180</v>
      </c>
      <c r="K24" s="144" t="s">
        <v>125</v>
      </c>
      <c r="L24" s="148" t="s">
        <v>162</v>
      </c>
      <c r="M24" s="144" t="s">
        <v>189</v>
      </c>
      <c r="N24" s="144"/>
      <c r="O24" s="144"/>
      <c r="P24" s="144" t="s">
        <v>281</v>
      </c>
      <c r="Q24" s="143"/>
      <c r="R24" s="143"/>
    </row>
    <row r="25" spans="1:18" s="14" customFormat="1" ht="126" x14ac:dyDescent="0.25">
      <c r="A25" s="144">
        <v>23</v>
      </c>
      <c r="B25" s="145">
        <v>44712</v>
      </c>
      <c r="C25" s="144" t="s">
        <v>565</v>
      </c>
      <c r="D25" s="146" t="s">
        <v>31</v>
      </c>
      <c r="E25" s="146"/>
      <c r="F25" s="151" t="s">
        <v>570</v>
      </c>
      <c r="G25" s="144">
        <v>89166368016</v>
      </c>
      <c r="H25" s="144" t="s">
        <v>567</v>
      </c>
      <c r="I25" s="145">
        <v>44699</v>
      </c>
      <c r="J25" s="144" t="s">
        <v>134</v>
      </c>
      <c r="K25" s="144" t="s">
        <v>125</v>
      </c>
      <c r="L25" s="148" t="str">
        <f>IFERROR(_xlfn.IFNA(VLOOKUP($K25,[5]коммент!$B:$C,2,0),""),"")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 s="144" t="s">
        <v>126</v>
      </c>
      <c r="N25" s="144"/>
      <c r="O25" s="144"/>
      <c r="P25" s="144"/>
      <c r="Q25" s="143"/>
      <c r="R25" s="143"/>
    </row>
    <row r="26" spans="1:18" s="14" customFormat="1" ht="94.5" x14ac:dyDescent="0.25">
      <c r="A26" s="144">
        <v>24</v>
      </c>
      <c r="B26" s="145">
        <v>44712</v>
      </c>
      <c r="C26" s="144" t="s">
        <v>571</v>
      </c>
      <c r="D26" s="146" t="s">
        <v>31</v>
      </c>
      <c r="E26" s="146"/>
      <c r="F26" s="151" t="s">
        <v>572</v>
      </c>
      <c r="G26" s="144" t="s">
        <v>573</v>
      </c>
      <c r="H26" s="144" t="s">
        <v>282</v>
      </c>
      <c r="I26" s="145">
        <v>44711</v>
      </c>
      <c r="J26" s="144" t="s">
        <v>180</v>
      </c>
      <c r="K26" s="144" t="s">
        <v>1</v>
      </c>
      <c r="L26" s="148" t="str">
        <f>IFERROR(_xlfn.IFNA(VLOOKUP($K26,[11]коммент!$B:$C,2,0),""),"")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6" s="144" t="s">
        <v>153</v>
      </c>
      <c r="N26" s="144"/>
      <c r="O26" s="144"/>
      <c r="P26" s="144" t="s">
        <v>574</v>
      </c>
      <c r="Q26" s="143"/>
      <c r="R26" s="143"/>
    </row>
    <row r="27" spans="1:18" s="14" customFormat="1" ht="94.5" x14ac:dyDescent="0.25">
      <c r="A27" s="144">
        <v>25</v>
      </c>
      <c r="B27" s="145">
        <v>44712</v>
      </c>
      <c r="C27" s="144" t="s">
        <v>571</v>
      </c>
      <c r="D27" s="146" t="s">
        <v>31</v>
      </c>
      <c r="E27" s="146"/>
      <c r="F27" s="151" t="s">
        <v>575</v>
      </c>
      <c r="G27" s="144" t="s">
        <v>576</v>
      </c>
      <c r="H27" s="144" t="s">
        <v>577</v>
      </c>
      <c r="I27" s="145">
        <v>44711</v>
      </c>
      <c r="J27" s="144" t="s">
        <v>180</v>
      </c>
      <c r="K27" s="144" t="s">
        <v>111</v>
      </c>
      <c r="L27" s="148" t="str">
        <f>IFERROR(_xlfn.IFNA(VLOOKUP($K27,[11]коммент!$B:$C,2,0),""),"")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7" s="144" t="s">
        <v>154</v>
      </c>
      <c r="N27" s="144" t="s">
        <v>114</v>
      </c>
      <c r="O27" s="144"/>
      <c r="P27" s="144"/>
      <c r="Q27" s="143"/>
      <c r="R27" s="143"/>
    </row>
    <row r="28" spans="1:18" s="14" customFormat="1" ht="94.5" x14ac:dyDescent="0.25">
      <c r="A28" s="144">
        <v>26</v>
      </c>
      <c r="B28" s="145">
        <v>44712</v>
      </c>
      <c r="C28" s="144" t="s">
        <v>601</v>
      </c>
      <c r="D28" s="146" t="s">
        <v>31</v>
      </c>
      <c r="E28" s="146"/>
      <c r="F28" s="132" t="s">
        <v>604</v>
      </c>
      <c r="G28" s="135">
        <v>9231688785</v>
      </c>
      <c r="H28" s="135" t="s">
        <v>605</v>
      </c>
      <c r="I28" s="138">
        <v>44679</v>
      </c>
      <c r="J28" s="144" t="s">
        <v>180</v>
      </c>
      <c r="K28" s="144" t="s">
        <v>111</v>
      </c>
      <c r="L28" s="148" t="str">
        <f>IFERROR(_xlfn.IFNA(VLOOKUP($K28,[12]коммент!$B:$C,2,0),""),"")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8" s="144" t="s">
        <v>133</v>
      </c>
      <c r="N28" s="144"/>
      <c r="O28" s="144"/>
      <c r="P28" s="144" t="s">
        <v>606</v>
      </c>
      <c r="Q28" s="156"/>
      <c r="R28" s="156"/>
    </row>
    <row r="29" spans="1:18" s="14" customFormat="1" ht="94.5" x14ac:dyDescent="0.25">
      <c r="A29" s="144">
        <v>27</v>
      </c>
      <c r="B29" s="145">
        <v>44712</v>
      </c>
      <c r="C29" s="144" t="s">
        <v>646</v>
      </c>
      <c r="D29" s="146" t="s">
        <v>31</v>
      </c>
      <c r="E29" s="146"/>
      <c r="F29" s="151" t="s">
        <v>666</v>
      </c>
      <c r="G29" s="144" t="s">
        <v>667</v>
      </c>
      <c r="H29" s="144" t="s">
        <v>577</v>
      </c>
      <c r="I29" s="145">
        <v>44711</v>
      </c>
      <c r="J29" s="144" t="s">
        <v>134</v>
      </c>
      <c r="K29" s="144" t="s">
        <v>111</v>
      </c>
      <c r="L29" s="148" t="str">
        <f>IFERROR(_xlfn.IFNA(VLOOKUP($K29,[13]коммент!$B:$C,2,0),""),"")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9" s="144" t="s">
        <v>154</v>
      </c>
      <c r="N29" s="144"/>
      <c r="O29" s="144"/>
      <c r="P29" s="144"/>
      <c r="Q29" s="156"/>
      <c r="R29" s="156"/>
    </row>
    <row r="30" spans="1:18" s="14" customFormat="1" ht="126" x14ac:dyDescent="0.25">
      <c r="A30" s="144">
        <v>28</v>
      </c>
      <c r="B30" s="145">
        <v>44712</v>
      </c>
      <c r="C30" s="144" t="s">
        <v>646</v>
      </c>
      <c r="D30" s="146" t="s">
        <v>31</v>
      </c>
      <c r="E30" s="146"/>
      <c r="F30" s="151" t="s">
        <v>681</v>
      </c>
      <c r="G30" s="144" t="s">
        <v>682</v>
      </c>
      <c r="H30" s="144" t="s">
        <v>588</v>
      </c>
      <c r="I30" s="145">
        <v>44711</v>
      </c>
      <c r="J30" s="144" t="s">
        <v>180</v>
      </c>
      <c r="K30" s="144" t="s">
        <v>125</v>
      </c>
      <c r="L30" s="148" t="str">
        <f>IFERROR(_xlfn.IFNA(VLOOKUP($K30,[13]коммент!$B:$C,2,0),""),"")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 s="144" t="s">
        <v>128</v>
      </c>
      <c r="N30" s="144"/>
      <c r="O30" s="144"/>
      <c r="P30" s="144" t="s">
        <v>683</v>
      </c>
      <c r="Q30" s="156"/>
      <c r="R30" s="156"/>
    </row>
    <row r="31" spans="1:18" s="14" customFormat="1" ht="94.5" x14ac:dyDescent="0.25">
      <c r="A31" s="144">
        <v>29</v>
      </c>
      <c r="B31" s="145">
        <v>44712</v>
      </c>
      <c r="C31" s="144" t="s">
        <v>646</v>
      </c>
      <c r="D31" s="146" t="s">
        <v>31</v>
      </c>
      <c r="E31" s="146"/>
      <c r="F31" s="151" t="s">
        <v>681</v>
      </c>
      <c r="G31" s="144" t="s">
        <v>682</v>
      </c>
      <c r="H31" s="144" t="s">
        <v>588</v>
      </c>
      <c r="I31" s="145">
        <v>44711</v>
      </c>
      <c r="J31" s="144" t="s">
        <v>180</v>
      </c>
      <c r="K31" s="144" t="s">
        <v>110</v>
      </c>
      <c r="L31" s="148" t="str">
        <f>IFERROR(_xlfn.IFNA(VLOOKUP($K31,[13]коммент!$B:$C,2,0),""),"")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31" s="144" t="s">
        <v>124</v>
      </c>
      <c r="N31" s="144"/>
      <c r="O31" s="144"/>
      <c r="P31" s="144" t="s">
        <v>684</v>
      </c>
      <c r="Q31" s="156"/>
      <c r="R31" s="156"/>
    </row>
    <row r="32" spans="1:18" s="14" customFormat="1" ht="126" x14ac:dyDescent="0.25">
      <c r="A32" s="144">
        <v>30</v>
      </c>
      <c r="B32" s="145">
        <v>44712</v>
      </c>
      <c r="C32" s="144" t="s">
        <v>741</v>
      </c>
      <c r="D32" s="146" t="s">
        <v>31</v>
      </c>
      <c r="E32" s="146"/>
      <c r="F32" s="151" t="s">
        <v>760</v>
      </c>
      <c r="G32" s="144">
        <v>9150590054</v>
      </c>
      <c r="H32" s="144" t="s">
        <v>761</v>
      </c>
      <c r="I32" s="145">
        <v>44711</v>
      </c>
      <c r="J32" s="144" t="s">
        <v>180</v>
      </c>
      <c r="K32" s="204" t="s">
        <v>125</v>
      </c>
      <c r="L32" s="148" t="str">
        <f>IFERROR(_xlfn.IFNA(VLOOKUP($K32,[14]коммент!$B:$C,2,0),""),"")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2" s="144" t="s">
        <v>188</v>
      </c>
      <c r="N32" s="144" t="s">
        <v>183</v>
      </c>
      <c r="O32" s="144" t="s">
        <v>31</v>
      </c>
      <c r="P32" s="144"/>
      <c r="Q32" s="156"/>
      <c r="R32" s="156"/>
    </row>
    <row r="33" spans="1:18" s="14" customFormat="1" ht="126" x14ac:dyDescent="0.25">
      <c r="A33" s="144">
        <v>31</v>
      </c>
      <c r="B33" s="145">
        <v>44712</v>
      </c>
      <c r="C33" s="144" t="s">
        <v>931</v>
      </c>
      <c r="D33" s="146" t="s">
        <v>31</v>
      </c>
      <c r="E33" s="146"/>
      <c r="F33" s="151" t="s">
        <v>937</v>
      </c>
      <c r="G33" s="144">
        <v>89055938965</v>
      </c>
      <c r="H33" s="144" t="s">
        <v>117</v>
      </c>
      <c r="I33" s="145"/>
      <c r="J33" s="144" t="s">
        <v>180</v>
      </c>
      <c r="K33" s="144" t="s">
        <v>125</v>
      </c>
      <c r="L33" s="148" t="s">
        <v>162</v>
      </c>
      <c r="M33" s="144" t="s">
        <v>189</v>
      </c>
      <c r="N33" s="144"/>
      <c r="O33" s="144"/>
      <c r="P33" s="144" t="s">
        <v>938</v>
      </c>
      <c r="Q33" s="156"/>
      <c r="R33" s="156"/>
    </row>
    <row r="34" spans="1:18" s="14" customFormat="1" ht="94.5" x14ac:dyDescent="0.25">
      <c r="A34" s="144">
        <v>32</v>
      </c>
      <c r="B34" s="145">
        <v>44712</v>
      </c>
      <c r="C34" s="144" t="s">
        <v>942</v>
      </c>
      <c r="D34" s="146" t="s">
        <v>31</v>
      </c>
      <c r="E34" s="146"/>
      <c r="F34" s="151" t="s">
        <v>959</v>
      </c>
      <c r="G34" s="144" t="s">
        <v>960</v>
      </c>
      <c r="H34" s="144" t="s">
        <v>961</v>
      </c>
      <c r="I34" s="145">
        <v>44711</v>
      </c>
      <c r="J34" s="144" t="s">
        <v>180</v>
      </c>
      <c r="K34" s="144" t="s">
        <v>111</v>
      </c>
      <c r="L34" s="148" t="s">
        <v>165</v>
      </c>
      <c r="M34" s="144" t="s">
        <v>133</v>
      </c>
      <c r="N34" s="144" t="s">
        <v>183</v>
      </c>
      <c r="O34" s="144" t="s">
        <v>31</v>
      </c>
      <c r="P34" s="144"/>
      <c r="Q34" s="156"/>
      <c r="R34" s="156"/>
    </row>
    <row r="35" spans="1:18" s="14" customFormat="1" ht="126" x14ac:dyDescent="0.25">
      <c r="A35" s="144">
        <v>33</v>
      </c>
      <c r="B35" s="145">
        <v>44712</v>
      </c>
      <c r="C35" s="144" t="s">
        <v>1139</v>
      </c>
      <c r="D35" s="146" t="s">
        <v>31</v>
      </c>
      <c r="E35" s="146"/>
      <c r="F35" s="151" t="s">
        <v>1146</v>
      </c>
      <c r="G35" s="144">
        <v>4996141670</v>
      </c>
      <c r="H35" s="144" t="s">
        <v>230</v>
      </c>
      <c r="I35" s="145">
        <v>44706</v>
      </c>
      <c r="J35" s="144" t="s">
        <v>180</v>
      </c>
      <c r="K35" s="153" t="s">
        <v>125</v>
      </c>
      <c r="L35" s="155" t="s">
        <v>162</v>
      </c>
      <c r="M35" s="144" t="s">
        <v>189</v>
      </c>
      <c r="N35" s="144"/>
      <c r="O35" s="144"/>
      <c r="P35" s="144" t="s">
        <v>1147</v>
      </c>
      <c r="Q35" s="156"/>
      <c r="R35" s="156"/>
    </row>
    <row r="36" spans="1:18" s="14" customFormat="1" ht="126" x14ac:dyDescent="0.25">
      <c r="A36" s="144">
        <v>34</v>
      </c>
      <c r="B36" s="145">
        <v>44712</v>
      </c>
      <c r="C36" s="144" t="s">
        <v>1139</v>
      </c>
      <c r="D36" s="146" t="s">
        <v>31</v>
      </c>
      <c r="E36" s="146"/>
      <c r="F36" s="151" t="s">
        <v>1146</v>
      </c>
      <c r="G36" s="144">
        <v>4996141670</v>
      </c>
      <c r="H36" s="144" t="s">
        <v>230</v>
      </c>
      <c r="I36" s="145">
        <v>44706</v>
      </c>
      <c r="J36" s="144" t="s">
        <v>180</v>
      </c>
      <c r="K36" s="144" t="s">
        <v>125</v>
      </c>
      <c r="L36" s="148" t="s">
        <v>162</v>
      </c>
      <c r="M36" s="144" t="s">
        <v>127</v>
      </c>
      <c r="N36" s="144"/>
      <c r="O36" s="144"/>
      <c r="P36" s="144" t="s">
        <v>1148</v>
      </c>
      <c r="Q36" s="156"/>
      <c r="R36" s="156"/>
    </row>
    <row r="37" spans="1:18" s="14" customFormat="1" ht="94.5" x14ac:dyDescent="0.25">
      <c r="A37" s="144">
        <v>35</v>
      </c>
      <c r="B37" s="145">
        <v>44712</v>
      </c>
      <c r="C37" s="144" t="s">
        <v>1139</v>
      </c>
      <c r="D37" s="146" t="s">
        <v>31</v>
      </c>
      <c r="E37" s="146"/>
      <c r="F37" s="151" t="s">
        <v>1149</v>
      </c>
      <c r="G37" s="144">
        <v>9035175170</v>
      </c>
      <c r="H37" s="144" t="s">
        <v>554</v>
      </c>
      <c r="I37" s="145">
        <v>44711</v>
      </c>
      <c r="J37" s="144" t="s">
        <v>180</v>
      </c>
      <c r="K37" s="144" t="s">
        <v>1</v>
      </c>
      <c r="L37" s="148" t="s">
        <v>166</v>
      </c>
      <c r="M37" s="144" t="s">
        <v>153</v>
      </c>
      <c r="N37" s="144"/>
      <c r="O37" s="144"/>
      <c r="P37" s="144" t="s">
        <v>1150</v>
      </c>
      <c r="Q37" s="156"/>
      <c r="R37" s="156"/>
    </row>
    <row r="38" spans="1:18" s="14" customFormat="1" ht="126" x14ac:dyDescent="0.25">
      <c r="A38" s="144">
        <v>36</v>
      </c>
      <c r="B38" s="145">
        <v>44712</v>
      </c>
      <c r="C38" s="144" t="s">
        <v>1332</v>
      </c>
      <c r="D38" s="146" t="s">
        <v>31</v>
      </c>
      <c r="E38" s="146"/>
      <c r="F38" s="173" t="s">
        <v>1333</v>
      </c>
      <c r="G38" s="173" t="s">
        <v>1334</v>
      </c>
      <c r="H38" s="144" t="s">
        <v>1335</v>
      </c>
      <c r="I38" s="145">
        <v>44708</v>
      </c>
      <c r="J38" s="144" t="s">
        <v>180</v>
      </c>
      <c r="K38" s="144" t="s">
        <v>125</v>
      </c>
      <c r="L38" s="148" t="str">
        <f>IFERROR(_xlfn.IFNA(VLOOKUP($K38,[15]коммент!$B:$C,2,0),""),"")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8" s="144" t="s">
        <v>189</v>
      </c>
      <c r="N38" s="144"/>
      <c r="O38" s="144"/>
      <c r="P38" s="144"/>
      <c r="Q38" s="156"/>
      <c r="R38" s="156"/>
    </row>
    <row r="39" spans="1:18" s="14" customFormat="1" ht="126" x14ac:dyDescent="0.25">
      <c r="A39" s="144">
        <v>37</v>
      </c>
      <c r="B39" s="145">
        <v>44712</v>
      </c>
      <c r="C39" s="144" t="s">
        <v>1332</v>
      </c>
      <c r="D39" s="146" t="s">
        <v>31</v>
      </c>
      <c r="E39" s="146"/>
      <c r="F39" s="173" t="s">
        <v>1341</v>
      </c>
      <c r="G39" s="173" t="s">
        <v>1342</v>
      </c>
      <c r="H39" s="144" t="s">
        <v>232</v>
      </c>
      <c r="I39" s="145">
        <v>44707</v>
      </c>
      <c r="J39" s="144" t="s">
        <v>180</v>
      </c>
      <c r="K39" s="144" t="s">
        <v>125</v>
      </c>
      <c r="L39" s="148" t="str">
        <f>IFERROR(_xlfn.IFNA(VLOOKUP($K39,[15]коммент!$B:$C,2,0),""),"")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9" s="144" t="s">
        <v>128</v>
      </c>
      <c r="N39" s="144"/>
      <c r="O39" s="144"/>
      <c r="P39" s="144" t="s">
        <v>1343</v>
      </c>
      <c r="Q39" s="13"/>
      <c r="R39" s="13"/>
    </row>
    <row r="40" spans="1:18" s="14" customFormat="1" ht="126" x14ac:dyDescent="0.25">
      <c r="A40" s="144">
        <v>38</v>
      </c>
      <c r="B40" s="145">
        <v>44712</v>
      </c>
      <c r="C40" s="144" t="s">
        <v>1332</v>
      </c>
      <c r="D40" s="146" t="s">
        <v>31</v>
      </c>
      <c r="E40" s="146"/>
      <c r="F40" s="173" t="s">
        <v>1350</v>
      </c>
      <c r="G40" s="173" t="s">
        <v>1351</v>
      </c>
      <c r="H40" s="144" t="s">
        <v>1335</v>
      </c>
      <c r="I40" s="145">
        <v>44711</v>
      </c>
      <c r="J40" s="144" t="s">
        <v>180</v>
      </c>
      <c r="K40" s="144" t="s">
        <v>125</v>
      </c>
      <c r="L40" s="148" t="str">
        <f>IFERROR(_xlfn.IFNA(VLOOKUP($K40,[15]коммент!$B:$C,2,0),""),"")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0" s="144" t="s">
        <v>189</v>
      </c>
      <c r="N40" s="144"/>
      <c r="O40" s="144"/>
      <c r="P40" s="144"/>
      <c r="Q40" s="13"/>
      <c r="R40" s="13"/>
    </row>
    <row r="41" spans="1:18" s="14" customFormat="1" ht="126" x14ac:dyDescent="0.25">
      <c r="A41" s="144">
        <v>39</v>
      </c>
      <c r="B41" s="145">
        <v>44712</v>
      </c>
      <c r="C41" s="144" t="s">
        <v>1402</v>
      </c>
      <c r="D41" s="146" t="s">
        <v>31</v>
      </c>
      <c r="E41" s="146"/>
      <c r="F41" s="162" t="s">
        <v>1412</v>
      </c>
      <c r="G41" s="194" t="s">
        <v>1413</v>
      </c>
      <c r="H41" s="194" t="s">
        <v>617</v>
      </c>
      <c r="I41" s="145">
        <v>44701</v>
      </c>
      <c r="J41" s="144" t="s">
        <v>134</v>
      </c>
      <c r="K41" s="144" t="s">
        <v>125</v>
      </c>
      <c r="L41" s="148" t="s">
        <v>162</v>
      </c>
      <c r="M41" s="144" t="s">
        <v>128</v>
      </c>
      <c r="N41" s="144" t="s">
        <v>114</v>
      </c>
      <c r="O41" s="144"/>
      <c r="P41" s="144"/>
      <c r="Q41" s="13"/>
      <c r="R41" s="13"/>
    </row>
    <row r="42" spans="1:18" s="14" customFormat="1" ht="63" x14ac:dyDescent="0.25">
      <c r="A42" s="144">
        <v>40</v>
      </c>
      <c r="B42" s="145">
        <v>44712</v>
      </c>
      <c r="C42" s="144" t="s">
        <v>1402</v>
      </c>
      <c r="D42" s="146" t="s">
        <v>31</v>
      </c>
      <c r="E42" s="146"/>
      <c r="F42" s="151" t="s">
        <v>1414</v>
      </c>
      <c r="G42" s="144" t="s">
        <v>1415</v>
      </c>
      <c r="H42" s="144" t="s">
        <v>282</v>
      </c>
      <c r="I42" s="145">
        <v>44707</v>
      </c>
      <c r="J42" s="144" t="s">
        <v>180</v>
      </c>
      <c r="K42" s="144" t="s">
        <v>113</v>
      </c>
      <c r="L42" s="148" t="s">
        <v>143</v>
      </c>
      <c r="M42" s="144"/>
      <c r="N42" s="144"/>
      <c r="O42" s="144"/>
      <c r="P42" s="144" t="s">
        <v>1416</v>
      </c>
      <c r="Q42" s="13"/>
      <c r="R42" s="13"/>
    </row>
    <row r="43" spans="1:18" s="14" customFormat="1" ht="126" x14ac:dyDescent="0.25">
      <c r="A43" s="144">
        <v>41</v>
      </c>
      <c r="B43" s="145">
        <v>44712</v>
      </c>
      <c r="C43" s="135" t="s">
        <v>1402</v>
      </c>
      <c r="D43" s="136" t="s">
        <v>31</v>
      </c>
      <c r="E43" s="136"/>
      <c r="F43" s="132" t="s">
        <v>1417</v>
      </c>
      <c r="G43" s="135" t="s">
        <v>1418</v>
      </c>
      <c r="H43" s="135" t="s">
        <v>1419</v>
      </c>
      <c r="I43" s="138">
        <v>44708</v>
      </c>
      <c r="J43" s="135" t="s">
        <v>180</v>
      </c>
      <c r="K43" s="135" t="s">
        <v>125</v>
      </c>
      <c r="L43" s="158" t="s">
        <v>162</v>
      </c>
      <c r="M43" s="144" t="s">
        <v>189</v>
      </c>
      <c r="N43" s="135" t="s">
        <v>114</v>
      </c>
      <c r="O43" s="135"/>
      <c r="P43" s="144"/>
      <c r="Q43" s="13"/>
      <c r="R43" s="13"/>
    </row>
    <row r="44" spans="1:18" s="14" customFormat="1" ht="126" x14ac:dyDescent="0.25">
      <c r="A44" s="144">
        <v>42</v>
      </c>
      <c r="B44" s="145">
        <v>44712</v>
      </c>
      <c r="C44" s="144" t="s">
        <v>1402</v>
      </c>
      <c r="D44" s="146" t="s">
        <v>31</v>
      </c>
      <c r="E44" s="146"/>
      <c r="F44" s="151" t="s">
        <v>1423</v>
      </c>
      <c r="G44" s="144" t="s">
        <v>1424</v>
      </c>
      <c r="H44" s="144" t="s">
        <v>1419</v>
      </c>
      <c r="I44" s="145">
        <v>44707</v>
      </c>
      <c r="J44" s="144" t="s">
        <v>180</v>
      </c>
      <c r="K44" s="144" t="s">
        <v>125</v>
      </c>
      <c r="L44" s="148" t="s">
        <v>162</v>
      </c>
      <c r="M44" s="144" t="s">
        <v>189</v>
      </c>
      <c r="N44" s="144" t="s">
        <v>183</v>
      </c>
      <c r="O44" s="144" t="s">
        <v>31</v>
      </c>
      <c r="P44" s="144"/>
      <c r="Q44" s="13"/>
      <c r="R44" s="13"/>
    </row>
    <row r="45" spans="1:18" s="14" customFormat="1" ht="126" x14ac:dyDescent="0.25">
      <c r="A45" s="144">
        <v>43</v>
      </c>
      <c r="B45" s="145">
        <v>44712</v>
      </c>
      <c r="C45" s="135" t="s">
        <v>1402</v>
      </c>
      <c r="D45" s="136" t="s">
        <v>31</v>
      </c>
      <c r="E45" s="136"/>
      <c r="F45" s="132" t="s">
        <v>1425</v>
      </c>
      <c r="G45" s="135" t="s">
        <v>1426</v>
      </c>
      <c r="H45" s="135" t="s">
        <v>1427</v>
      </c>
      <c r="I45" s="138" t="s">
        <v>1428</v>
      </c>
      <c r="J45" s="135" t="s">
        <v>180</v>
      </c>
      <c r="K45" s="135" t="s">
        <v>125</v>
      </c>
      <c r="L45" s="158" t="s">
        <v>162</v>
      </c>
      <c r="M45" s="135" t="s">
        <v>189</v>
      </c>
      <c r="N45" s="135" t="s">
        <v>183</v>
      </c>
      <c r="O45" s="135" t="s">
        <v>31</v>
      </c>
      <c r="P45" s="144"/>
      <c r="Q45" s="13"/>
      <c r="R45" s="13"/>
    </row>
    <row r="46" spans="1:18" s="14" customFormat="1" ht="126" x14ac:dyDescent="0.25">
      <c r="A46" s="144">
        <v>44</v>
      </c>
      <c r="B46" s="145">
        <v>44712</v>
      </c>
      <c r="C46" s="144" t="s">
        <v>1402</v>
      </c>
      <c r="D46" s="146" t="s">
        <v>31</v>
      </c>
      <c r="E46" s="146"/>
      <c r="F46" s="151" t="s">
        <v>1460</v>
      </c>
      <c r="G46" s="144" t="s">
        <v>1461</v>
      </c>
      <c r="H46" s="144" t="s">
        <v>1462</v>
      </c>
      <c r="I46" s="145">
        <v>44711</v>
      </c>
      <c r="J46" s="144" t="s">
        <v>179</v>
      </c>
      <c r="K46" s="144" t="s">
        <v>125</v>
      </c>
      <c r="L46" s="148" t="str">
        <f>IFERROR(_xlfn.IFNA(VLOOKUP($K46,[16]коммент!$B:$C,2,0),""),"")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6" s="144" t="s">
        <v>189</v>
      </c>
      <c r="N46" s="144" t="s">
        <v>183</v>
      </c>
      <c r="O46" s="144" t="s">
        <v>31</v>
      </c>
      <c r="P46" s="144"/>
      <c r="Q46" s="156"/>
      <c r="R46" s="156"/>
    </row>
    <row r="47" spans="1:18" s="14" customFormat="1" ht="126" x14ac:dyDescent="0.25">
      <c r="A47" s="144">
        <v>45</v>
      </c>
      <c r="B47" s="164">
        <v>44712</v>
      </c>
      <c r="C47" s="165" t="s">
        <v>1511</v>
      </c>
      <c r="D47" s="166" t="s">
        <v>31</v>
      </c>
      <c r="E47" s="166"/>
      <c r="F47" s="216" t="s">
        <v>1516</v>
      </c>
      <c r="G47" s="217" t="s">
        <v>1517</v>
      </c>
      <c r="H47" s="165"/>
      <c r="I47" s="164">
        <v>44711</v>
      </c>
      <c r="J47" s="165" t="s">
        <v>180</v>
      </c>
      <c r="K47" s="165" t="s">
        <v>125</v>
      </c>
      <c r="L47" s="148" t="str">
        <f>IFERROR(_xlfn.IFNA(VLOOKUP($K47,[17]коммент!$B:$C,2,0),""),"")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7" s="165" t="s">
        <v>189</v>
      </c>
      <c r="N47" s="165" t="s">
        <v>190</v>
      </c>
      <c r="O47" s="165"/>
      <c r="P47" s="165"/>
      <c r="Q47" s="13"/>
      <c r="R47" s="13"/>
    </row>
    <row r="48" spans="1:18" s="14" customFormat="1" ht="126" x14ac:dyDescent="0.25">
      <c r="A48" s="144">
        <v>46</v>
      </c>
      <c r="B48" s="145">
        <v>44712</v>
      </c>
      <c r="C48" s="144" t="s">
        <v>1522</v>
      </c>
      <c r="D48" s="146" t="s">
        <v>31</v>
      </c>
      <c r="E48" s="146"/>
      <c r="F48" s="173" t="s">
        <v>1525</v>
      </c>
      <c r="G48" s="173" t="s">
        <v>1526</v>
      </c>
      <c r="H48" s="144"/>
      <c r="I48" s="145"/>
      <c r="J48" s="144" t="s">
        <v>134</v>
      </c>
      <c r="K48" s="199" t="s">
        <v>125</v>
      </c>
      <c r="L48" s="206" t="str">
        <f>IFERROR(_xlfn.IFNA(VLOOKUP($K48,[18]коммент!$B:$C,2,0),""),"")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48" s="144" t="s">
        <v>189</v>
      </c>
      <c r="N48" s="144"/>
      <c r="O48" s="144"/>
      <c r="P48" s="144" t="s">
        <v>1527</v>
      </c>
      <c r="Q48" s="13"/>
      <c r="R48" s="13"/>
    </row>
    <row r="49" spans="1:18" s="14" customFormat="1" ht="94.5" x14ac:dyDescent="0.25">
      <c r="A49" s="144">
        <v>47</v>
      </c>
      <c r="B49" s="145">
        <v>44712</v>
      </c>
      <c r="C49" s="144" t="s">
        <v>1522</v>
      </c>
      <c r="D49" s="146" t="s">
        <v>31</v>
      </c>
      <c r="E49" s="146"/>
      <c r="F49" s="151" t="s">
        <v>1532</v>
      </c>
      <c r="G49" s="144" t="s">
        <v>1533</v>
      </c>
      <c r="H49" s="144" t="s">
        <v>1534</v>
      </c>
      <c r="I49" s="145">
        <v>44705</v>
      </c>
      <c r="J49" s="144" t="s">
        <v>180</v>
      </c>
      <c r="K49" s="199" t="s">
        <v>111</v>
      </c>
      <c r="L49" s="206" t="str">
        <f>IFERROR(_xlfn.IFNA(VLOOKUP($K49,[18]коммент!$B:$C,2,0),""),"")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 s="144" t="s">
        <v>133</v>
      </c>
      <c r="N49" s="199" t="s">
        <v>114</v>
      </c>
      <c r="O49" s="199"/>
      <c r="P49" s="199"/>
      <c r="Q49" s="13"/>
      <c r="R49" s="13"/>
    </row>
    <row r="50" spans="1:18" s="14" customFormat="1" ht="126" x14ac:dyDescent="0.25">
      <c r="A50" s="144">
        <v>48</v>
      </c>
      <c r="B50" s="145">
        <v>44712</v>
      </c>
      <c r="C50" s="144" t="s">
        <v>1522</v>
      </c>
      <c r="D50" s="146" t="s">
        <v>31</v>
      </c>
      <c r="E50" s="146"/>
      <c r="F50" s="173" t="s">
        <v>1545</v>
      </c>
      <c r="G50" s="173" t="s">
        <v>1546</v>
      </c>
      <c r="H50" s="144" t="s">
        <v>1411</v>
      </c>
      <c r="I50" s="145">
        <v>44711</v>
      </c>
      <c r="J50" s="144" t="s">
        <v>180</v>
      </c>
      <c r="K50" s="144" t="s">
        <v>125</v>
      </c>
      <c r="L50" s="148" t="str">
        <f>IFERROR(_xlfn.IFNA(VLOOKUP($K50,[18]коммент!$B:$C,2,0),""),"")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0" s="144" t="s">
        <v>189</v>
      </c>
      <c r="N50" s="199"/>
      <c r="O50" s="199"/>
      <c r="P50" s="199" t="s">
        <v>230</v>
      </c>
      <c r="Q50" s="13"/>
      <c r="R50" s="13"/>
    </row>
    <row r="51" spans="1:18" s="14" customFormat="1" ht="47.25" x14ac:dyDescent="0.25">
      <c r="A51" s="144">
        <v>49</v>
      </c>
      <c r="B51" s="145">
        <v>44712</v>
      </c>
      <c r="C51" s="144" t="s">
        <v>1522</v>
      </c>
      <c r="D51" s="146" t="s">
        <v>31</v>
      </c>
      <c r="E51" s="146"/>
      <c r="F51" s="151" t="s">
        <v>1547</v>
      </c>
      <c r="G51" s="144" t="s">
        <v>1548</v>
      </c>
      <c r="H51" s="144" t="s">
        <v>1549</v>
      </c>
      <c r="I51" s="145">
        <v>44711</v>
      </c>
      <c r="J51" s="144" t="s">
        <v>180</v>
      </c>
      <c r="K51" s="144" t="s">
        <v>36</v>
      </c>
      <c r="L51" s="148" t="str">
        <f>IFERROR(_xlfn.IFNA(VLOOKUP($K51,[18]коммент!$B:$C,2,0),""),"")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1" s="144"/>
      <c r="N51" s="199"/>
      <c r="O51" s="199"/>
      <c r="P51" s="199" t="s">
        <v>1550</v>
      </c>
      <c r="Q51" s="13"/>
      <c r="R51" s="13"/>
    </row>
    <row r="52" spans="1:18" s="14" customFormat="1" ht="47.25" x14ac:dyDescent="0.25">
      <c r="A52" s="144">
        <v>50</v>
      </c>
      <c r="B52" s="145">
        <v>44712</v>
      </c>
      <c r="C52" s="144" t="s">
        <v>1522</v>
      </c>
      <c r="D52" s="146" t="s">
        <v>31</v>
      </c>
      <c r="E52" s="146"/>
      <c r="F52" s="151" t="s">
        <v>1551</v>
      </c>
      <c r="G52" s="144" t="s">
        <v>1552</v>
      </c>
      <c r="H52" s="144" t="s">
        <v>1553</v>
      </c>
      <c r="I52" s="145">
        <v>44711</v>
      </c>
      <c r="J52" s="144" t="s">
        <v>180</v>
      </c>
      <c r="K52" s="144" t="s">
        <v>36</v>
      </c>
      <c r="L52" s="148" t="str">
        <f>IFERROR(_xlfn.IFNA(VLOOKUP($K52,[18]коммент!$B:$C,2,0),""),"")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2" s="144"/>
      <c r="N52" s="199"/>
      <c r="O52" s="199"/>
      <c r="P52" s="199" t="s">
        <v>1550</v>
      </c>
      <c r="Q52" s="13"/>
      <c r="R52" s="13"/>
    </row>
    <row r="53" spans="1:18" s="14" customFormat="1" ht="31.5" x14ac:dyDescent="0.25">
      <c r="A53" s="144">
        <v>51</v>
      </c>
      <c r="B53" s="145">
        <v>44712</v>
      </c>
      <c r="C53" s="144" t="s">
        <v>1554</v>
      </c>
      <c r="D53" s="146" t="s">
        <v>31</v>
      </c>
      <c r="E53" s="146"/>
      <c r="F53" s="162" t="s">
        <v>1571</v>
      </c>
      <c r="G53" s="151" t="s">
        <v>1572</v>
      </c>
      <c r="H53" s="144"/>
      <c r="I53" s="145"/>
      <c r="J53" s="144" t="s">
        <v>180</v>
      </c>
      <c r="K53" s="144" t="s">
        <v>186</v>
      </c>
      <c r="L53" s="148" t="s">
        <v>187</v>
      </c>
      <c r="M53" s="144" t="s">
        <v>188</v>
      </c>
      <c r="N53" s="144" t="s">
        <v>114</v>
      </c>
      <c r="O53" s="144"/>
      <c r="P53" s="144" t="s">
        <v>1573</v>
      </c>
      <c r="Q53" s="13"/>
      <c r="R53" s="13"/>
    </row>
    <row r="54" spans="1:18" s="14" customFormat="1" ht="126" x14ac:dyDescent="0.25">
      <c r="A54" s="144">
        <v>52</v>
      </c>
      <c r="B54" s="145">
        <v>44712</v>
      </c>
      <c r="C54" s="145" t="s">
        <v>1599</v>
      </c>
      <c r="D54" s="146" t="s">
        <v>31</v>
      </c>
      <c r="E54" s="146"/>
      <c r="F54" s="151" t="s">
        <v>1603</v>
      </c>
      <c r="G54" s="144">
        <v>9254828300</v>
      </c>
      <c r="H54" s="144" t="s">
        <v>1604</v>
      </c>
      <c r="I54" s="145">
        <v>44712</v>
      </c>
      <c r="J54" s="144" t="s">
        <v>180</v>
      </c>
      <c r="K54" s="144" t="s">
        <v>125</v>
      </c>
      <c r="L54" s="148" t="str">
        <f>IFERROR(_xlfn.IFNA(VLOOKUP($K54,[19]коммент!$B:$C,2,0),""),"")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4" s="144" t="s">
        <v>189</v>
      </c>
      <c r="N54" s="144"/>
      <c r="O54" s="144"/>
      <c r="P54" s="144"/>
      <c r="Q54" s="13"/>
      <c r="R54" s="13"/>
    </row>
    <row r="55" spans="1:18" s="14" customFormat="1" ht="94.5" x14ac:dyDescent="0.25">
      <c r="A55" s="144">
        <v>53</v>
      </c>
      <c r="B55" s="145">
        <v>44712</v>
      </c>
      <c r="C55" s="144" t="s">
        <v>208</v>
      </c>
      <c r="D55" s="146" t="s">
        <v>37</v>
      </c>
      <c r="E55" s="146"/>
      <c r="F55" s="151" t="s">
        <v>209</v>
      </c>
      <c r="G55" s="144">
        <v>9167458164</v>
      </c>
      <c r="H55" s="144" t="s">
        <v>210</v>
      </c>
      <c r="I55" s="145">
        <v>44705</v>
      </c>
      <c r="J55" s="144" t="s">
        <v>180</v>
      </c>
      <c r="K55" s="144" t="s">
        <v>1</v>
      </c>
      <c r="L55" s="148" t="str">
        <f>IFERROR(_xlfn.IFNA(VLOOKUP($K55,коммент!$B:$C,2,0),""),"")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55" s="144" t="s">
        <v>152</v>
      </c>
      <c r="N55" s="144"/>
      <c r="O55" s="144"/>
      <c r="P55" s="144"/>
      <c r="Q55" s="13"/>
      <c r="R55" s="13"/>
    </row>
    <row r="56" spans="1:18" s="14" customFormat="1" ht="126" x14ac:dyDescent="0.25">
      <c r="A56" s="144">
        <v>54</v>
      </c>
      <c r="B56" s="145">
        <v>44712</v>
      </c>
      <c r="C56" s="144" t="s">
        <v>208</v>
      </c>
      <c r="D56" s="146" t="s">
        <v>37</v>
      </c>
      <c r="E56" s="146"/>
      <c r="F56" s="151" t="s">
        <v>213</v>
      </c>
      <c r="G56" s="144">
        <v>9636080897</v>
      </c>
      <c r="H56" s="144" t="s">
        <v>212</v>
      </c>
      <c r="I56" s="145">
        <v>44645</v>
      </c>
      <c r="J56" s="144" t="s">
        <v>180</v>
      </c>
      <c r="K56" s="127" t="s">
        <v>1</v>
      </c>
      <c r="L56" s="128" t="s">
        <v>166</v>
      </c>
      <c r="M56" s="144" t="s">
        <v>133</v>
      </c>
      <c r="N56" s="144" t="s">
        <v>114</v>
      </c>
      <c r="O56" s="144"/>
      <c r="P56" s="135" t="s">
        <v>211</v>
      </c>
      <c r="Q56" s="149"/>
      <c r="R56" s="150"/>
    </row>
    <row r="57" spans="1:18" s="14" customFormat="1" ht="126" x14ac:dyDescent="0.25">
      <c r="A57" s="144">
        <v>55</v>
      </c>
      <c r="B57" s="145">
        <v>44712</v>
      </c>
      <c r="C57" s="153" t="s">
        <v>220</v>
      </c>
      <c r="D57" s="146" t="s">
        <v>37</v>
      </c>
      <c r="E57" s="146"/>
      <c r="F57" s="133" t="s">
        <v>223</v>
      </c>
      <c r="G57" s="153">
        <v>9771276452</v>
      </c>
      <c r="H57" s="153"/>
      <c r="I57" s="154"/>
      <c r="J57" s="153" t="s">
        <v>134</v>
      </c>
      <c r="K57" s="144" t="s">
        <v>125</v>
      </c>
      <c r="L57" s="148" t="s">
        <v>162</v>
      </c>
      <c r="M57" s="144" t="s">
        <v>126</v>
      </c>
      <c r="N57" s="144"/>
      <c r="O57" s="144"/>
      <c r="P57" s="144"/>
      <c r="Q57" s="150"/>
      <c r="R57" s="150"/>
    </row>
    <row r="58" spans="1:18" s="14" customFormat="1" ht="94.5" x14ac:dyDescent="0.25">
      <c r="A58" s="144">
        <v>56</v>
      </c>
      <c r="B58" s="145">
        <v>44712</v>
      </c>
      <c r="C58" s="144" t="s">
        <v>227</v>
      </c>
      <c r="D58" s="146" t="s">
        <v>37</v>
      </c>
      <c r="E58" s="146"/>
      <c r="F58" s="147" t="s">
        <v>228</v>
      </c>
      <c r="G58" s="144">
        <v>926713804</v>
      </c>
      <c r="H58" s="145" t="s">
        <v>212</v>
      </c>
      <c r="I58" s="145">
        <v>44693</v>
      </c>
      <c r="J58" s="144" t="s">
        <v>180</v>
      </c>
      <c r="K58" s="144" t="s">
        <v>111</v>
      </c>
      <c r="L58" s="148" t="s">
        <v>165</v>
      </c>
      <c r="M58" s="144" t="s">
        <v>133</v>
      </c>
      <c r="N58" s="144" t="s">
        <v>114</v>
      </c>
      <c r="O58" s="144"/>
      <c r="P58" s="144"/>
      <c r="Q58" s="13"/>
      <c r="R58" s="13"/>
    </row>
    <row r="59" spans="1:18" s="14" customFormat="1" ht="94.5" x14ac:dyDescent="0.25">
      <c r="A59" s="144">
        <v>57</v>
      </c>
      <c r="B59" s="145">
        <v>44712</v>
      </c>
      <c r="C59" s="135" t="s">
        <v>227</v>
      </c>
      <c r="D59" s="146" t="s">
        <v>37</v>
      </c>
      <c r="E59" s="146"/>
      <c r="F59" s="147" t="s">
        <v>236</v>
      </c>
      <c r="G59" s="144">
        <v>9037570570</v>
      </c>
      <c r="H59" s="144" t="s">
        <v>237</v>
      </c>
      <c r="I59" s="145">
        <v>44603</v>
      </c>
      <c r="J59" s="144" t="s">
        <v>184</v>
      </c>
      <c r="K59" s="144" t="s">
        <v>175</v>
      </c>
      <c r="L59" s="148" t="s">
        <v>176</v>
      </c>
      <c r="M59" s="144"/>
      <c r="N59" s="144" t="s">
        <v>190</v>
      </c>
      <c r="O59" s="144"/>
      <c r="P59" s="144" t="s">
        <v>238</v>
      </c>
      <c r="Q59" s="13"/>
      <c r="R59" s="13"/>
    </row>
    <row r="60" spans="1:18" s="14" customFormat="1" ht="47.25" x14ac:dyDescent="0.25">
      <c r="A60" s="144">
        <v>58</v>
      </c>
      <c r="B60" s="145">
        <v>44712</v>
      </c>
      <c r="C60" s="144" t="s">
        <v>312</v>
      </c>
      <c r="D60" s="146" t="s">
        <v>37</v>
      </c>
      <c r="E60" s="146"/>
      <c r="F60" s="209" t="s">
        <v>316</v>
      </c>
      <c r="G60" s="127">
        <v>9857644067</v>
      </c>
      <c r="H60" s="127" t="s">
        <v>317</v>
      </c>
      <c r="I60" s="208">
        <v>44705</v>
      </c>
      <c r="J60" s="127" t="s">
        <v>179</v>
      </c>
      <c r="K60" s="127" t="s">
        <v>36</v>
      </c>
      <c r="L60" s="148" t="str">
        <f>IFERROR(_xlfn.IFNA(VLOOKUP($K60,[20]коммент!$B:$C,2,0),""),"")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60" s="144"/>
      <c r="N60" s="144"/>
      <c r="O60" s="144"/>
      <c r="P60" s="144" t="s">
        <v>318</v>
      </c>
      <c r="Q60" s="13"/>
      <c r="R60" s="13"/>
    </row>
    <row r="61" spans="1:18" s="14" customFormat="1" ht="94.5" x14ac:dyDescent="0.25">
      <c r="A61" s="144">
        <v>59</v>
      </c>
      <c r="B61" s="145">
        <v>44712</v>
      </c>
      <c r="C61" s="144" t="s">
        <v>324</v>
      </c>
      <c r="D61" s="146" t="s">
        <v>37</v>
      </c>
      <c r="E61" s="146"/>
      <c r="F61" s="151" t="s">
        <v>327</v>
      </c>
      <c r="G61" s="144" t="s">
        <v>328</v>
      </c>
      <c r="H61" s="144" t="s">
        <v>329</v>
      </c>
      <c r="I61" s="145">
        <v>44711</v>
      </c>
      <c r="J61" s="144" t="s">
        <v>180</v>
      </c>
      <c r="K61" s="144" t="s">
        <v>111</v>
      </c>
      <c r="L61" s="148" t="str">
        <f>IFERROR(_xlfn.IFNA(VLOOKUP($K61,[2]коммент!$B:$C,2,0),""),"")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1" s="144" t="s">
        <v>154</v>
      </c>
      <c r="N61" s="144" t="s">
        <v>114</v>
      </c>
      <c r="O61" s="144"/>
      <c r="P61" s="144"/>
      <c r="Q61" s="13"/>
      <c r="R61" s="13"/>
    </row>
    <row r="62" spans="1:18" s="14" customFormat="1" ht="78.75" x14ac:dyDescent="0.25">
      <c r="A62" s="144">
        <v>60</v>
      </c>
      <c r="B62" s="145">
        <v>44712</v>
      </c>
      <c r="C62" s="201" t="s">
        <v>324</v>
      </c>
      <c r="D62" s="201" t="s">
        <v>37</v>
      </c>
      <c r="E62" s="201"/>
      <c r="F62" s="213" t="s">
        <v>331</v>
      </c>
      <c r="G62" s="201" t="s">
        <v>332</v>
      </c>
      <c r="H62" s="201" t="s">
        <v>333</v>
      </c>
      <c r="I62" s="212">
        <v>44663</v>
      </c>
      <c r="J62" s="201" t="s">
        <v>179</v>
      </c>
      <c r="K62" s="201" t="s">
        <v>36</v>
      </c>
      <c r="L62" s="207" t="str">
        <f>IFERROR(_xlfn.IFNA(VLOOKUP($K62,[21]коммент!$B:$C,2,0),""),"")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62" s="201"/>
      <c r="N62" s="201"/>
      <c r="O62" s="201"/>
      <c r="P62" s="201" t="s">
        <v>334</v>
      </c>
      <c r="Q62" s="13"/>
      <c r="R62" s="13"/>
    </row>
    <row r="63" spans="1:18" s="14" customFormat="1" ht="94.5" x14ac:dyDescent="0.25">
      <c r="A63" s="144">
        <v>61</v>
      </c>
      <c r="B63" s="145">
        <v>44712</v>
      </c>
      <c r="C63" s="144" t="s">
        <v>374</v>
      </c>
      <c r="D63" s="136" t="s">
        <v>37</v>
      </c>
      <c r="E63" s="136"/>
      <c r="F63" s="137" t="s">
        <v>379</v>
      </c>
      <c r="G63" s="137" t="s">
        <v>380</v>
      </c>
      <c r="H63" s="135" t="s">
        <v>212</v>
      </c>
      <c r="I63" s="138">
        <v>44671</v>
      </c>
      <c r="J63" s="159" t="s">
        <v>180</v>
      </c>
      <c r="K63" s="159" t="s">
        <v>1</v>
      </c>
      <c r="L63" s="160" t="str">
        <f>IFERROR(_xlfn.IFNA(VLOOKUP($K63,[22]коммент!$B:$C,2,0),""),"")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63" s="135" t="s">
        <v>133</v>
      </c>
      <c r="N63" s="135"/>
      <c r="O63" s="135"/>
      <c r="P63" s="161" t="s">
        <v>381</v>
      </c>
      <c r="Q63" s="13"/>
      <c r="R63" s="13"/>
    </row>
    <row r="64" spans="1:18" s="14" customFormat="1" ht="126" x14ac:dyDescent="0.25">
      <c r="A64" s="144">
        <v>62</v>
      </c>
      <c r="B64" s="145">
        <v>44712</v>
      </c>
      <c r="C64" s="144" t="s">
        <v>374</v>
      </c>
      <c r="D64" s="136" t="s">
        <v>37</v>
      </c>
      <c r="E64" s="136"/>
      <c r="F64" s="157" t="s">
        <v>385</v>
      </c>
      <c r="G64" s="137">
        <v>9261859259</v>
      </c>
      <c r="H64" s="135" t="s">
        <v>386</v>
      </c>
      <c r="I64" s="138">
        <v>44701</v>
      </c>
      <c r="J64" s="159" t="s">
        <v>179</v>
      </c>
      <c r="K64" s="159" t="s">
        <v>125</v>
      </c>
      <c r="L64" s="160" t="str">
        <f>IFERROR(_xlfn.IFNA(VLOOKUP($K64,[23]коммент!$B:$C,2,0),""),"")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4" s="135" t="s">
        <v>188</v>
      </c>
      <c r="N64" s="135"/>
      <c r="O64" s="135"/>
      <c r="P64" s="144"/>
      <c r="Q64" s="13"/>
      <c r="R64" s="13"/>
    </row>
    <row r="65" spans="1:18" s="14" customFormat="1" ht="94.5" x14ac:dyDescent="0.25">
      <c r="A65" s="144">
        <v>63</v>
      </c>
      <c r="B65" s="145">
        <v>44712</v>
      </c>
      <c r="C65" s="144" t="s">
        <v>374</v>
      </c>
      <c r="D65" s="146" t="s">
        <v>37</v>
      </c>
      <c r="E65" s="146"/>
      <c r="F65" s="173" t="s">
        <v>395</v>
      </c>
      <c r="G65" s="174" t="s">
        <v>396</v>
      </c>
      <c r="H65" s="144" t="s">
        <v>212</v>
      </c>
      <c r="I65" s="145">
        <v>44706</v>
      </c>
      <c r="J65" s="144" t="s">
        <v>180</v>
      </c>
      <c r="K65" s="144" t="s">
        <v>111</v>
      </c>
      <c r="L65" s="148" t="str">
        <f>IFERROR(_xlfn.IFNA(VLOOKUP($K65,[24]коммент!$B:$C,2,0),""),"")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5" s="144" t="s">
        <v>133</v>
      </c>
      <c r="N65" s="144"/>
      <c r="O65" s="144"/>
      <c r="P65" s="144"/>
      <c r="Q65" s="13"/>
      <c r="R65" s="13"/>
    </row>
    <row r="66" spans="1:18" s="14" customFormat="1" ht="31.5" x14ac:dyDescent="0.25">
      <c r="A66" s="144">
        <v>64</v>
      </c>
      <c r="B66" s="145">
        <v>44712</v>
      </c>
      <c r="C66" s="144" t="s">
        <v>374</v>
      </c>
      <c r="D66" s="146" t="s">
        <v>37</v>
      </c>
      <c r="E66" s="146"/>
      <c r="F66" s="173" t="s">
        <v>399</v>
      </c>
      <c r="G66" s="174" t="s">
        <v>400</v>
      </c>
      <c r="H66" s="144"/>
      <c r="I66" s="144"/>
      <c r="J66" s="144" t="s">
        <v>179</v>
      </c>
      <c r="K66" s="144" t="s">
        <v>122</v>
      </c>
      <c r="L66" s="148" t="str">
        <f>IFERROR(_xlfn.IFNA(VLOOKUP($K66,[24]коммент!$B:$C,2,0),""),"")</f>
        <v>По данным протокола осмотра врача-онколога (см. столбцы H, I) диагноз "С" - подтвержден. В канцер-регистре нет данных о пациенте.</v>
      </c>
      <c r="M66" s="144"/>
      <c r="N66" s="144"/>
      <c r="O66" s="144"/>
      <c r="P66" s="144"/>
      <c r="Q66" s="13"/>
      <c r="R66" s="13"/>
    </row>
    <row r="67" spans="1:18" s="14" customFormat="1" ht="94.5" x14ac:dyDescent="0.25">
      <c r="A67" s="144">
        <v>65</v>
      </c>
      <c r="B67" s="145">
        <v>44712</v>
      </c>
      <c r="C67" s="144" t="s">
        <v>409</v>
      </c>
      <c r="D67" s="146" t="s">
        <v>37</v>
      </c>
      <c r="E67" s="146"/>
      <c r="F67" s="151" t="s">
        <v>420</v>
      </c>
      <c r="G67" s="144">
        <v>9260525961</v>
      </c>
      <c r="H67" s="144" t="s">
        <v>212</v>
      </c>
      <c r="I67" s="145">
        <v>44698</v>
      </c>
      <c r="J67" s="144" t="s">
        <v>180</v>
      </c>
      <c r="K67" s="144" t="s">
        <v>111</v>
      </c>
      <c r="L67" s="148" t="str">
        <f>IFERROR(_xlfn.IFNA(VLOOKUP($K67,[25]коммент!$B:$C,2,0),""),"")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7" s="144" t="s">
        <v>133</v>
      </c>
      <c r="N67" s="144" t="s">
        <v>114</v>
      </c>
      <c r="O67" s="144"/>
      <c r="P67" s="144"/>
      <c r="Q67" s="13"/>
      <c r="R67" s="13"/>
    </row>
    <row r="68" spans="1:18" s="14" customFormat="1" ht="126" x14ac:dyDescent="0.25">
      <c r="A68" s="144">
        <v>66</v>
      </c>
      <c r="B68" s="145">
        <v>44712</v>
      </c>
      <c r="C68" s="144" t="s">
        <v>446</v>
      </c>
      <c r="D68" s="146" t="s">
        <v>37</v>
      </c>
      <c r="E68" s="146"/>
      <c r="F68" s="147" t="s">
        <v>454</v>
      </c>
      <c r="G68" s="144">
        <v>9162425537</v>
      </c>
      <c r="H68" s="144" t="s">
        <v>212</v>
      </c>
      <c r="I68" s="145">
        <v>44694</v>
      </c>
      <c r="J68" s="144" t="s">
        <v>180</v>
      </c>
      <c r="K68" s="144" t="s">
        <v>125</v>
      </c>
      <c r="L68" s="148" t="str">
        <f>IFERROR(_xlfn.IFNA(VLOOKUP($K68,[26]коммент!$B:$C,2,0),""),"")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8" s="144" t="s">
        <v>126</v>
      </c>
      <c r="N68" s="144"/>
      <c r="O68" s="144"/>
      <c r="P68" s="144"/>
      <c r="Q68" s="13"/>
      <c r="R68" s="13"/>
    </row>
    <row r="69" spans="1:18" s="14" customFormat="1" ht="94.5" x14ac:dyDescent="0.25">
      <c r="A69" s="144">
        <v>67</v>
      </c>
      <c r="B69" s="145">
        <v>44712</v>
      </c>
      <c r="C69" s="135" t="s">
        <v>465</v>
      </c>
      <c r="D69" s="136" t="s">
        <v>37</v>
      </c>
      <c r="E69" s="136"/>
      <c r="F69" s="132" t="s">
        <v>468</v>
      </c>
      <c r="G69" s="135">
        <v>89151328992</v>
      </c>
      <c r="H69" s="135" t="s">
        <v>469</v>
      </c>
      <c r="I69" s="138">
        <v>44705</v>
      </c>
      <c r="J69" s="135" t="s">
        <v>180</v>
      </c>
      <c r="K69" s="202" t="s">
        <v>111</v>
      </c>
      <c r="L69" s="203" t="s">
        <v>165</v>
      </c>
      <c r="M69" s="135" t="s">
        <v>133</v>
      </c>
      <c r="N69" s="135" t="s">
        <v>114</v>
      </c>
      <c r="O69" s="135"/>
      <c r="P69" s="135"/>
      <c r="Q69" s="13"/>
      <c r="R69" s="13"/>
    </row>
    <row r="70" spans="1:18" s="14" customFormat="1" ht="126" x14ac:dyDescent="0.25">
      <c r="A70" s="144">
        <v>68</v>
      </c>
      <c r="B70" s="145">
        <v>44712</v>
      </c>
      <c r="C70" s="144" t="s">
        <v>506</v>
      </c>
      <c r="D70" s="146" t="s">
        <v>37</v>
      </c>
      <c r="E70" s="146"/>
      <c r="F70" s="147" t="s">
        <v>507</v>
      </c>
      <c r="G70" s="162" t="s">
        <v>508</v>
      </c>
      <c r="H70" s="144"/>
      <c r="I70" s="145">
        <v>44698</v>
      </c>
      <c r="J70" s="144" t="s">
        <v>134</v>
      </c>
      <c r="K70" s="144" t="s">
        <v>125</v>
      </c>
      <c r="L70" s="148" t="str">
        <f>IFERROR(_xlfn.IFNA(VLOOKUP($K70,[27]коммент!$B:$C,2,0),""),"")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0" s="144" t="s">
        <v>126</v>
      </c>
      <c r="N70" s="144"/>
      <c r="O70" s="144"/>
      <c r="P70" s="144"/>
      <c r="Q70" s="13"/>
      <c r="R70" s="13"/>
    </row>
    <row r="71" spans="1:18" s="14" customFormat="1" ht="126" x14ac:dyDescent="0.25">
      <c r="A71" s="144">
        <v>69</v>
      </c>
      <c r="B71" s="145">
        <v>44712</v>
      </c>
      <c r="C71" s="144" t="s">
        <v>532</v>
      </c>
      <c r="D71" s="146" t="s">
        <v>37</v>
      </c>
      <c r="E71" s="146"/>
      <c r="F71" s="172" t="s">
        <v>533</v>
      </c>
      <c r="G71" s="173" t="s">
        <v>534</v>
      </c>
      <c r="H71" s="144"/>
      <c r="I71" s="145"/>
      <c r="J71" s="144" t="s">
        <v>134</v>
      </c>
      <c r="K71" s="144" t="s">
        <v>125</v>
      </c>
      <c r="L71" s="148" t="str">
        <f>IFERROR(_xlfn.IFNA(VLOOKUP($K71,[28]коммент!$B:$C,2,0),""),"")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1" s="144" t="s">
        <v>126</v>
      </c>
      <c r="N71" s="144"/>
      <c r="O71" s="144"/>
      <c r="P71" s="144"/>
      <c r="Q71" s="13"/>
      <c r="R71" s="13"/>
    </row>
    <row r="72" spans="1:18" s="14" customFormat="1" ht="94.5" x14ac:dyDescent="0.25">
      <c r="A72" s="144">
        <v>70</v>
      </c>
      <c r="B72" s="145">
        <v>44712</v>
      </c>
      <c r="C72" s="144" t="s">
        <v>549</v>
      </c>
      <c r="D72" s="146" t="s">
        <v>37</v>
      </c>
      <c r="E72" s="146"/>
      <c r="F72" s="173" t="s">
        <v>550</v>
      </c>
      <c r="G72" s="173" t="s">
        <v>551</v>
      </c>
      <c r="H72" s="144" t="s">
        <v>212</v>
      </c>
      <c r="I72" s="145">
        <v>44645</v>
      </c>
      <c r="J72" s="144" t="s">
        <v>134</v>
      </c>
      <c r="K72" s="144" t="s">
        <v>111</v>
      </c>
      <c r="L72" s="148" t="str">
        <f>IFERROR(_xlfn.IFNA(VLOOKUP($K72,[28]коммент!$B:$C,2,0),""),"")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2" s="144" t="s">
        <v>133</v>
      </c>
      <c r="N72" s="144"/>
      <c r="O72" s="144"/>
      <c r="P72" s="144"/>
      <c r="Q72" s="13"/>
      <c r="R72" s="13"/>
    </row>
    <row r="73" spans="1:18" s="14" customFormat="1" ht="94.5" x14ac:dyDescent="0.25">
      <c r="A73" s="144">
        <v>71</v>
      </c>
      <c r="B73" s="145">
        <v>44712</v>
      </c>
      <c r="C73" s="144" t="s">
        <v>565</v>
      </c>
      <c r="D73" s="146" t="s">
        <v>37</v>
      </c>
      <c r="E73" s="146"/>
      <c r="F73" s="151" t="s">
        <v>568</v>
      </c>
      <c r="G73" s="144">
        <v>89162563723</v>
      </c>
      <c r="H73" s="144" t="s">
        <v>567</v>
      </c>
      <c r="I73" s="145">
        <v>44665</v>
      </c>
      <c r="J73" s="144" t="s">
        <v>180</v>
      </c>
      <c r="K73" s="144" t="s">
        <v>111</v>
      </c>
      <c r="L73" s="148" t="str">
        <f>IFERROR(_xlfn.IFNA(VLOOKUP($K73,[5]коммент!$B:$C,2,0),""),"")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3" s="144" t="s">
        <v>133</v>
      </c>
      <c r="N73" s="144" t="s">
        <v>114</v>
      </c>
      <c r="O73" s="144"/>
      <c r="P73" s="144" t="s">
        <v>569</v>
      </c>
      <c r="Q73" s="13"/>
      <c r="R73" s="13"/>
    </row>
    <row r="74" spans="1:18" s="14" customFormat="1" ht="126" x14ac:dyDescent="0.25">
      <c r="A74" s="144">
        <v>72</v>
      </c>
      <c r="B74" s="145">
        <v>44712</v>
      </c>
      <c r="C74" s="144" t="s">
        <v>622</v>
      </c>
      <c r="D74" s="146" t="s">
        <v>37</v>
      </c>
      <c r="E74" s="146"/>
      <c r="F74" s="151" t="s">
        <v>625</v>
      </c>
      <c r="G74" s="144">
        <v>9265571636</v>
      </c>
      <c r="H74" s="144" t="s">
        <v>626</v>
      </c>
      <c r="I74" s="144">
        <v>44711</v>
      </c>
      <c r="J74" s="144" t="s">
        <v>179</v>
      </c>
      <c r="K74" s="144" t="s">
        <v>125</v>
      </c>
      <c r="L74" s="148" t="s">
        <v>162</v>
      </c>
      <c r="M74" s="144" t="s">
        <v>188</v>
      </c>
      <c r="N74" s="144"/>
      <c r="O74" s="144"/>
      <c r="P74" s="144"/>
      <c r="Q74" s="13"/>
      <c r="R74" s="13"/>
    </row>
    <row r="75" spans="1:18" s="14" customFormat="1" ht="94.5" x14ac:dyDescent="0.25">
      <c r="A75" s="144">
        <v>73</v>
      </c>
      <c r="B75" s="145">
        <v>44712</v>
      </c>
      <c r="C75" s="144" t="s">
        <v>646</v>
      </c>
      <c r="D75" s="136" t="s">
        <v>37</v>
      </c>
      <c r="E75" s="136"/>
      <c r="F75" s="178" t="s">
        <v>662</v>
      </c>
      <c r="G75" s="170" t="s">
        <v>663</v>
      </c>
      <c r="H75" s="170" t="s">
        <v>664</v>
      </c>
      <c r="I75" s="179">
        <v>44704</v>
      </c>
      <c r="J75" s="170" t="s">
        <v>180</v>
      </c>
      <c r="K75" s="170" t="s">
        <v>111</v>
      </c>
      <c r="L75" s="171" t="str">
        <f>IFERROR(_xlfn.IFNA(VLOOKUP($K75,[29]коммент!$B:$C,2,0),""),"")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5" s="135" t="s">
        <v>133</v>
      </c>
      <c r="N75" s="135" t="s">
        <v>114</v>
      </c>
      <c r="O75" s="135"/>
      <c r="P75" s="135" t="s">
        <v>665</v>
      </c>
      <c r="Q75" s="13"/>
      <c r="R75" s="13"/>
    </row>
    <row r="76" spans="1:18" s="14" customFormat="1" ht="126" x14ac:dyDescent="0.25">
      <c r="A76" s="144">
        <v>74</v>
      </c>
      <c r="B76" s="145">
        <v>44712</v>
      </c>
      <c r="C76" s="144" t="s">
        <v>646</v>
      </c>
      <c r="D76" s="146" t="s">
        <v>37</v>
      </c>
      <c r="E76" s="146"/>
      <c r="F76" s="147" t="s">
        <v>670</v>
      </c>
      <c r="G76" s="144" t="s">
        <v>671</v>
      </c>
      <c r="H76" s="144" t="s">
        <v>230</v>
      </c>
      <c r="I76" s="145">
        <v>44705</v>
      </c>
      <c r="J76" s="144" t="s">
        <v>134</v>
      </c>
      <c r="K76" s="144" t="s">
        <v>125</v>
      </c>
      <c r="L76" s="148" t="str">
        <f>IFERROR(_xlfn.IFNA(VLOOKUP($K76,[13]коммент!$B:$C,2,0),""),"")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6" s="144" t="s">
        <v>126</v>
      </c>
      <c r="N76" s="144"/>
      <c r="O76" s="144"/>
      <c r="P76" s="144"/>
      <c r="Q76" s="13"/>
      <c r="R76" s="13"/>
    </row>
    <row r="77" spans="1:18" s="14" customFormat="1" ht="94.5" x14ac:dyDescent="0.25">
      <c r="A77" s="144">
        <v>75</v>
      </c>
      <c r="B77" s="145">
        <v>44712</v>
      </c>
      <c r="C77" s="144" t="s">
        <v>646</v>
      </c>
      <c r="D77" s="136" t="s">
        <v>37</v>
      </c>
      <c r="E77" s="136"/>
      <c r="F77" s="178" t="s">
        <v>672</v>
      </c>
      <c r="G77" s="170" t="s">
        <v>673</v>
      </c>
      <c r="H77" s="170" t="s">
        <v>212</v>
      </c>
      <c r="I77" s="179">
        <v>44693</v>
      </c>
      <c r="J77" s="170" t="s">
        <v>134</v>
      </c>
      <c r="K77" s="170" t="s">
        <v>111</v>
      </c>
      <c r="L77" s="171" t="str">
        <f>IFERROR(_xlfn.IFNA(VLOOKUP($K77,[30]коммент!$B:$C,2,0),""),"")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7" s="135" t="s">
        <v>133</v>
      </c>
      <c r="N77" s="135" t="s">
        <v>114</v>
      </c>
      <c r="O77" s="135"/>
      <c r="P77" s="135" t="s">
        <v>674</v>
      </c>
      <c r="Q77" s="13"/>
      <c r="R77" s="13"/>
    </row>
    <row r="78" spans="1:18" s="14" customFormat="1" ht="94.5" x14ac:dyDescent="0.25">
      <c r="A78" s="144">
        <v>76</v>
      </c>
      <c r="B78" s="145">
        <v>44712</v>
      </c>
      <c r="C78" s="144" t="s">
        <v>646</v>
      </c>
      <c r="D78" s="136" t="s">
        <v>37</v>
      </c>
      <c r="E78" s="136"/>
      <c r="F78" s="178" t="s">
        <v>672</v>
      </c>
      <c r="G78" s="170" t="s">
        <v>673</v>
      </c>
      <c r="H78" s="170" t="s">
        <v>212</v>
      </c>
      <c r="I78" s="179">
        <v>44693</v>
      </c>
      <c r="J78" s="170" t="s">
        <v>134</v>
      </c>
      <c r="K78" s="170" t="s">
        <v>1</v>
      </c>
      <c r="L78" s="171" t="str">
        <f>IFERROR(_xlfn.IFNA(VLOOKUP($K78,[30]коммент!$B:$C,2,0),""),"")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78" s="135" t="s">
        <v>134</v>
      </c>
      <c r="N78" s="135"/>
      <c r="O78" s="135"/>
      <c r="P78" s="135"/>
      <c r="Q78" s="13"/>
      <c r="R78" s="13"/>
    </row>
    <row r="79" spans="1:18" s="14" customFormat="1" ht="126" x14ac:dyDescent="0.25">
      <c r="A79" s="144">
        <v>77</v>
      </c>
      <c r="B79" s="145">
        <v>44712</v>
      </c>
      <c r="C79" s="144" t="s">
        <v>646</v>
      </c>
      <c r="D79" s="146" t="s">
        <v>37</v>
      </c>
      <c r="E79" s="146"/>
      <c r="F79" s="151" t="s">
        <v>675</v>
      </c>
      <c r="G79" s="144" t="s">
        <v>676</v>
      </c>
      <c r="H79" s="144"/>
      <c r="I79" s="145">
        <v>44711</v>
      </c>
      <c r="J79" s="144" t="s">
        <v>134</v>
      </c>
      <c r="K79" s="144" t="s">
        <v>125</v>
      </c>
      <c r="L79" s="148" t="str">
        <f>IFERROR(_xlfn.IFNA(VLOOKUP($K79,[13]коммент!$B:$C,2,0),""),"")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79" s="144" t="s">
        <v>128</v>
      </c>
      <c r="N79" s="144"/>
      <c r="O79" s="144"/>
      <c r="P79" s="144"/>
      <c r="Q79" s="13"/>
      <c r="R79" s="13"/>
    </row>
    <row r="80" spans="1:18" s="14" customFormat="1" ht="94.5" x14ac:dyDescent="0.25">
      <c r="A80" s="144">
        <v>78</v>
      </c>
      <c r="B80" s="145">
        <v>44712</v>
      </c>
      <c r="C80" s="135" t="s">
        <v>696</v>
      </c>
      <c r="D80" s="136" t="s">
        <v>37</v>
      </c>
      <c r="E80" s="136"/>
      <c r="F80" s="137" t="s">
        <v>709</v>
      </c>
      <c r="G80" s="135">
        <v>9853609872</v>
      </c>
      <c r="H80" s="135" t="s">
        <v>710</v>
      </c>
      <c r="I80" s="138">
        <v>44706</v>
      </c>
      <c r="J80" s="135" t="s">
        <v>134</v>
      </c>
      <c r="K80" s="170" t="s">
        <v>111</v>
      </c>
      <c r="L80" s="171" t="str">
        <f>IFERROR(_xlfn.IFNA(VLOOKUP($K80,[31]коммент!$B:$C,2,0),""),"")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0" s="135" t="s">
        <v>154</v>
      </c>
      <c r="N80" s="135" t="s">
        <v>114</v>
      </c>
      <c r="O80" s="144"/>
      <c r="P80" s="144"/>
      <c r="Q80" s="13"/>
      <c r="R80" s="13"/>
    </row>
    <row r="81" spans="1:18" s="14" customFormat="1" ht="94.5" x14ac:dyDescent="0.25">
      <c r="A81" s="144">
        <v>79</v>
      </c>
      <c r="B81" s="145">
        <v>44712</v>
      </c>
      <c r="C81" s="144" t="s">
        <v>741</v>
      </c>
      <c r="D81" s="146" t="s">
        <v>37</v>
      </c>
      <c r="E81" s="146"/>
      <c r="F81" s="151" t="s">
        <v>751</v>
      </c>
      <c r="G81" s="144">
        <v>9629138408</v>
      </c>
      <c r="H81" s="144" t="s">
        <v>752</v>
      </c>
      <c r="I81" s="145">
        <v>44606</v>
      </c>
      <c r="J81" s="144" t="s">
        <v>180</v>
      </c>
      <c r="K81" s="144" t="s">
        <v>175</v>
      </c>
      <c r="L81" s="148" t="str">
        <f>IFERROR(_xlfn.IFNA(VLOOKUP($K81,[14]коммент!$B:$C,2,0),""),"")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81" s="144"/>
      <c r="N81" s="144" t="s">
        <v>114</v>
      </c>
      <c r="O81" s="144"/>
      <c r="P81" s="144" t="s">
        <v>753</v>
      </c>
      <c r="Q81" s="13"/>
      <c r="R81" s="13"/>
    </row>
    <row r="82" spans="1:18" s="14" customFormat="1" ht="78.75" x14ac:dyDescent="0.25">
      <c r="A82" s="144">
        <v>80</v>
      </c>
      <c r="B82" s="145">
        <v>44712</v>
      </c>
      <c r="C82" s="144" t="s">
        <v>741</v>
      </c>
      <c r="D82" s="146" t="s">
        <v>37</v>
      </c>
      <c r="E82" s="146"/>
      <c r="F82" s="151" t="s">
        <v>764</v>
      </c>
      <c r="G82" s="144">
        <v>9859986914</v>
      </c>
      <c r="H82" s="144"/>
      <c r="I82" s="145">
        <v>44712</v>
      </c>
      <c r="J82" s="144" t="s">
        <v>180</v>
      </c>
      <c r="K82" s="144" t="s">
        <v>113</v>
      </c>
      <c r="L82" s="148" t="str">
        <f>IFERROR(_xlfn.IFNA(VLOOKUP($K82,[14]коммент!$B:$C,2,0),""),"")</f>
        <v>Формат уведомления. С целью проведения внутреннего контроля качества.</v>
      </c>
      <c r="M82" s="144"/>
      <c r="N82" s="144"/>
      <c r="O82" s="144"/>
      <c r="P82" s="144" t="s">
        <v>765</v>
      </c>
      <c r="Q82" s="13"/>
      <c r="R82" s="13"/>
    </row>
    <row r="83" spans="1:18" s="14" customFormat="1" ht="94.5" x14ac:dyDescent="0.25">
      <c r="A83" s="144">
        <v>81</v>
      </c>
      <c r="B83" s="145">
        <v>44712</v>
      </c>
      <c r="C83" s="144" t="s">
        <v>741</v>
      </c>
      <c r="D83" s="146" t="s">
        <v>37</v>
      </c>
      <c r="E83" s="146"/>
      <c r="F83" s="151" t="s">
        <v>766</v>
      </c>
      <c r="G83" s="144">
        <v>9035946912</v>
      </c>
      <c r="H83" s="144" t="s">
        <v>212</v>
      </c>
      <c r="I83" s="145">
        <v>44666</v>
      </c>
      <c r="J83" s="144" t="s">
        <v>180</v>
      </c>
      <c r="K83" s="202" t="s">
        <v>111</v>
      </c>
      <c r="L83" s="203" t="str">
        <f>IFERROR(_xlfn.IFNA(VLOOKUP($K83,[32]коммент!$B:$C,2,0),""),"")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3" s="144" t="s">
        <v>133</v>
      </c>
      <c r="N83" s="144" t="s">
        <v>114</v>
      </c>
      <c r="O83" s="144"/>
      <c r="P83" s="144" t="s">
        <v>767</v>
      </c>
      <c r="Q83" s="13"/>
      <c r="R83" s="13"/>
    </row>
    <row r="84" spans="1:18" s="14" customFormat="1" ht="94.5" x14ac:dyDescent="0.25">
      <c r="A84" s="144">
        <v>82</v>
      </c>
      <c r="B84" s="145">
        <v>44712</v>
      </c>
      <c r="C84" s="144" t="s">
        <v>817</v>
      </c>
      <c r="D84" s="146" t="s">
        <v>37</v>
      </c>
      <c r="E84" s="146"/>
      <c r="F84" s="147" t="s">
        <v>834</v>
      </c>
      <c r="G84" s="144">
        <v>9163919289</v>
      </c>
      <c r="H84" s="144" t="s">
        <v>212</v>
      </c>
      <c r="I84" s="145">
        <v>44686</v>
      </c>
      <c r="J84" s="144" t="s">
        <v>180</v>
      </c>
      <c r="K84" s="144" t="s">
        <v>111</v>
      </c>
      <c r="L84" s="148" t="str">
        <f>IFERROR(_xlfn.IFNA(VLOOKUP($K84,[8]коммент!$B:$C,2,0),""),"")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4" s="144" t="s">
        <v>133</v>
      </c>
      <c r="N84" s="144"/>
      <c r="O84" s="144"/>
      <c r="P84" s="144"/>
      <c r="Q84" s="13"/>
      <c r="R84" s="13"/>
    </row>
    <row r="85" spans="1:18" s="14" customFormat="1" ht="126" x14ac:dyDescent="0.25">
      <c r="A85" s="144">
        <v>83</v>
      </c>
      <c r="B85" s="145">
        <v>44712</v>
      </c>
      <c r="C85" s="144" t="s">
        <v>817</v>
      </c>
      <c r="D85" s="146" t="s">
        <v>37</v>
      </c>
      <c r="E85" s="146"/>
      <c r="F85" s="147" t="s">
        <v>835</v>
      </c>
      <c r="G85" s="144">
        <v>9264546582</v>
      </c>
      <c r="H85" s="144" t="s">
        <v>626</v>
      </c>
      <c r="I85" s="145">
        <v>44699</v>
      </c>
      <c r="J85" s="144" t="s">
        <v>180</v>
      </c>
      <c r="K85" s="144" t="s">
        <v>125</v>
      </c>
      <c r="L85" s="148" t="str">
        <f>IFERROR(_xlfn.IFNA(VLOOKUP($K85,[8]коммент!$B:$C,2,0),""),"")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5" s="144" t="s">
        <v>128</v>
      </c>
      <c r="N85" s="144"/>
      <c r="O85" s="144"/>
      <c r="P85" s="144"/>
      <c r="Q85" s="13"/>
      <c r="R85" s="13"/>
    </row>
    <row r="86" spans="1:18" s="14" customFormat="1" ht="94.5" x14ac:dyDescent="0.25">
      <c r="A86" s="144">
        <v>84</v>
      </c>
      <c r="B86" s="145">
        <v>44712</v>
      </c>
      <c r="C86" s="144" t="s">
        <v>931</v>
      </c>
      <c r="D86" s="146" t="s">
        <v>37</v>
      </c>
      <c r="E86" s="146"/>
      <c r="F86" s="151" t="s">
        <v>932</v>
      </c>
      <c r="G86" s="144">
        <v>89774529584</v>
      </c>
      <c r="H86" s="144" t="s">
        <v>626</v>
      </c>
      <c r="I86" s="145">
        <v>44711</v>
      </c>
      <c r="J86" s="144" t="s">
        <v>180</v>
      </c>
      <c r="K86" s="144" t="s">
        <v>1</v>
      </c>
      <c r="L86" s="148" t="s">
        <v>166</v>
      </c>
      <c r="M86" s="144" t="s">
        <v>154</v>
      </c>
      <c r="N86" s="144"/>
      <c r="O86" s="144"/>
      <c r="P86" s="144" t="s">
        <v>933</v>
      </c>
      <c r="Q86" s="13"/>
      <c r="R86" s="13"/>
    </row>
    <row r="87" spans="1:18" s="14" customFormat="1" ht="94.5" x14ac:dyDescent="0.25">
      <c r="A87" s="144">
        <v>85</v>
      </c>
      <c r="B87" s="145">
        <v>44712</v>
      </c>
      <c r="C87" s="144" t="s">
        <v>931</v>
      </c>
      <c r="D87" s="146" t="s">
        <v>37</v>
      </c>
      <c r="E87" s="146"/>
      <c r="F87" s="151" t="s">
        <v>939</v>
      </c>
      <c r="G87" s="144">
        <v>89161583745</v>
      </c>
      <c r="H87" s="144" t="s">
        <v>940</v>
      </c>
      <c r="I87" s="145">
        <v>44711</v>
      </c>
      <c r="J87" s="144" t="s">
        <v>134</v>
      </c>
      <c r="K87" s="144" t="s">
        <v>111</v>
      </c>
      <c r="L87" s="148" t="s">
        <v>165</v>
      </c>
      <c r="M87" s="144" t="s">
        <v>154</v>
      </c>
      <c r="N87" s="144" t="s">
        <v>114</v>
      </c>
      <c r="O87" s="144"/>
      <c r="P87" s="144"/>
      <c r="Q87" s="13"/>
      <c r="R87" s="13"/>
    </row>
    <row r="88" spans="1:18" s="14" customFormat="1" ht="126" x14ac:dyDescent="0.25">
      <c r="A88" s="144">
        <v>86</v>
      </c>
      <c r="B88" s="145">
        <v>44712</v>
      </c>
      <c r="C88" s="144" t="s">
        <v>1139</v>
      </c>
      <c r="D88" s="146" t="s">
        <v>37</v>
      </c>
      <c r="E88" s="146"/>
      <c r="F88" s="151" t="s">
        <v>1142</v>
      </c>
      <c r="G88" s="144">
        <v>9161113773</v>
      </c>
      <c r="H88" s="144" t="s">
        <v>1143</v>
      </c>
      <c r="I88" s="145">
        <v>44694</v>
      </c>
      <c r="J88" s="144" t="s">
        <v>134</v>
      </c>
      <c r="K88" s="153" t="s">
        <v>125</v>
      </c>
      <c r="L88" s="155" t="s">
        <v>162</v>
      </c>
      <c r="M88" s="144" t="s">
        <v>128</v>
      </c>
      <c r="N88" s="144"/>
      <c r="O88" s="144"/>
      <c r="P88" s="144" t="s">
        <v>1144</v>
      </c>
      <c r="Q88" s="13"/>
      <c r="R88" s="13"/>
    </row>
    <row r="89" spans="1:18" s="14" customFormat="1" ht="126" x14ac:dyDescent="0.25">
      <c r="A89" s="144">
        <v>87</v>
      </c>
      <c r="B89" s="145">
        <v>44712</v>
      </c>
      <c r="C89" s="144" t="s">
        <v>1157</v>
      </c>
      <c r="D89" s="146" t="s">
        <v>37</v>
      </c>
      <c r="E89" s="146"/>
      <c r="F89" s="162" t="s">
        <v>1176</v>
      </c>
      <c r="G89" s="144" t="s">
        <v>1177</v>
      </c>
      <c r="H89" s="144"/>
      <c r="I89" s="144"/>
      <c r="J89" s="144" t="s">
        <v>134</v>
      </c>
      <c r="K89" s="144" t="s">
        <v>125</v>
      </c>
      <c r="L89" s="148" t="str">
        <f>IFERROR(_xlfn.IFNA(VLOOKUP($K89,[33]коммент!$B:$C,2,0),""),"")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9" s="144" t="s">
        <v>126</v>
      </c>
      <c r="N89" s="144"/>
      <c r="O89" s="144"/>
      <c r="P89" s="144"/>
      <c r="Q89" s="13"/>
      <c r="R89" s="13"/>
    </row>
    <row r="90" spans="1:18" s="14" customFormat="1" ht="47.25" x14ac:dyDescent="0.25">
      <c r="A90" s="144">
        <v>88</v>
      </c>
      <c r="B90" s="145">
        <v>44712</v>
      </c>
      <c r="C90" s="135" t="s">
        <v>1314</v>
      </c>
      <c r="D90" s="136" t="s">
        <v>37</v>
      </c>
      <c r="E90" s="136"/>
      <c r="F90" s="196" t="s">
        <v>1326</v>
      </c>
      <c r="G90" s="181">
        <v>9167857112</v>
      </c>
      <c r="H90" s="181"/>
      <c r="I90" s="182"/>
      <c r="J90" s="135" t="s">
        <v>134</v>
      </c>
      <c r="K90" s="135" t="s">
        <v>36</v>
      </c>
      <c r="L90" s="158" t="str">
        <f>IFERROR(_xlfn.IFNA(VLOOKUP($K90,[34]коммент!$B:$C,2,0),""),"")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90" s="144"/>
      <c r="N90" s="135"/>
      <c r="O90" s="135"/>
      <c r="P90" s="135" t="s">
        <v>1327</v>
      </c>
      <c r="Q90" s="13"/>
      <c r="R90" s="13"/>
    </row>
    <row r="91" spans="1:18" s="14" customFormat="1" ht="94.5" x14ac:dyDescent="0.25">
      <c r="A91" s="144">
        <v>89</v>
      </c>
      <c r="B91" s="145">
        <v>44712</v>
      </c>
      <c r="C91" s="144" t="s">
        <v>1332</v>
      </c>
      <c r="D91" s="146" t="s">
        <v>37</v>
      </c>
      <c r="E91" s="146"/>
      <c r="F91" s="173" t="s">
        <v>1352</v>
      </c>
      <c r="G91" s="173" t="s">
        <v>1353</v>
      </c>
      <c r="H91" s="144" t="s">
        <v>212</v>
      </c>
      <c r="I91" s="145">
        <v>44669</v>
      </c>
      <c r="J91" s="144" t="s">
        <v>180</v>
      </c>
      <c r="K91" s="144" t="s">
        <v>111</v>
      </c>
      <c r="L91" s="148" t="str">
        <f>IFERROR(_xlfn.IFNA(VLOOKUP($K91,[15]коммент!$B:$C,2,0),""),"")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1" s="144" t="s">
        <v>133</v>
      </c>
      <c r="N91" s="144"/>
      <c r="O91" s="144"/>
      <c r="P91" s="144"/>
      <c r="Q91" s="13"/>
      <c r="R91" s="13"/>
    </row>
    <row r="92" spans="1:18" s="14" customFormat="1" ht="94.5" x14ac:dyDescent="0.25">
      <c r="A92" s="144">
        <v>90</v>
      </c>
      <c r="B92" s="145">
        <v>44712</v>
      </c>
      <c r="C92" s="144" t="s">
        <v>1393</v>
      </c>
      <c r="D92" s="146" t="s">
        <v>37</v>
      </c>
      <c r="E92" s="146"/>
      <c r="F92" s="151" t="s">
        <v>1394</v>
      </c>
      <c r="G92" s="144">
        <v>9262770406</v>
      </c>
      <c r="H92" s="144" t="s">
        <v>1395</v>
      </c>
      <c r="I92" s="145">
        <v>44699</v>
      </c>
      <c r="J92" s="144" t="s">
        <v>180</v>
      </c>
      <c r="K92" s="144" t="s">
        <v>111</v>
      </c>
      <c r="L92" s="148" t="str">
        <f>IFERROR(_xlfn.IFNA(VLOOKUP($K92,[35]коммент!$B:$C,2,0),""),"")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2" s="144" t="s">
        <v>154</v>
      </c>
      <c r="N92" s="144" t="s">
        <v>114</v>
      </c>
      <c r="O92" s="144"/>
      <c r="P92" s="144"/>
      <c r="Q92" s="13"/>
      <c r="R92" s="13"/>
    </row>
    <row r="93" spans="1:18" s="14" customFormat="1" ht="47.25" x14ac:dyDescent="0.25">
      <c r="A93" s="144">
        <v>91</v>
      </c>
      <c r="B93" s="145">
        <v>44712</v>
      </c>
      <c r="C93" s="144" t="s">
        <v>1554</v>
      </c>
      <c r="D93" s="146" t="s">
        <v>37</v>
      </c>
      <c r="E93" s="146"/>
      <c r="F93" s="184" t="s">
        <v>1555</v>
      </c>
      <c r="G93" s="144">
        <v>89629658059</v>
      </c>
      <c r="H93" s="144" t="s">
        <v>1556</v>
      </c>
      <c r="I93" s="145">
        <v>44676</v>
      </c>
      <c r="J93" s="144" t="s">
        <v>180</v>
      </c>
      <c r="K93" s="144" t="s">
        <v>85</v>
      </c>
      <c r="L93" s="148" t="str">
        <f>IFERROR(_xlfn.IFNA(VLOOKUP($K93,[36]коммент!$B:$C,2,0),""),"")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93" s="144" t="s">
        <v>129</v>
      </c>
      <c r="N93" s="144" t="s">
        <v>114</v>
      </c>
      <c r="O93" s="144"/>
      <c r="P93" s="144" t="s">
        <v>1557</v>
      </c>
      <c r="Q93" s="13"/>
      <c r="R93" s="13"/>
    </row>
    <row r="94" spans="1:18" s="14" customFormat="1" ht="94.5" x14ac:dyDescent="0.25">
      <c r="A94" s="144">
        <v>92</v>
      </c>
      <c r="B94" s="145">
        <v>44712</v>
      </c>
      <c r="C94" s="144" t="s">
        <v>1554</v>
      </c>
      <c r="D94" s="136" t="s">
        <v>37</v>
      </c>
      <c r="E94" s="136"/>
      <c r="F94" s="137" t="s">
        <v>1560</v>
      </c>
      <c r="G94" s="135">
        <v>89688481935</v>
      </c>
      <c r="H94" s="135" t="s">
        <v>212</v>
      </c>
      <c r="I94" s="138">
        <v>44692</v>
      </c>
      <c r="J94" s="135" t="s">
        <v>180</v>
      </c>
      <c r="K94" s="135" t="s">
        <v>111</v>
      </c>
      <c r="L94" s="158" t="str">
        <f>IFERROR(_xlfn.IFNA(VLOOKUP($K94,[37]коммент!$B:$C,2,0),""),"")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4" s="135" t="s">
        <v>133</v>
      </c>
      <c r="N94" s="135" t="s">
        <v>114</v>
      </c>
      <c r="O94" s="144"/>
      <c r="P94" s="144"/>
      <c r="Q94" s="13"/>
      <c r="R94" s="13"/>
    </row>
    <row r="95" spans="1:18" s="14" customFormat="1" ht="78.75" x14ac:dyDescent="0.25">
      <c r="A95" s="144">
        <v>93</v>
      </c>
      <c r="B95" s="145">
        <v>44712</v>
      </c>
      <c r="C95" s="144" t="s">
        <v>1575</v>
      </c>
      <c r="D95" s="146" t="s">
        <v>37</v>
      </c>
      <c r="E95" s="146"/>
      <c r="F95" s="151" t="s">
        <v>1579</v>
      </c>
      <c r="G95" s="144">
        <v>89296533235</v>
      </c>
      <c r="H95" s="144" t="s">
        <v>1580</v>
      </c>
      <c r="I95" s="145">
        <v>44711</v>
      </c>
      <c r="J95" s="144" t="s">
        <v>180</v>
      </c>
      <c r="K95" s="144" t="s">
        <v>36</v>
      </c>
      <c r="L95" s="148" t="str">
        <f>IFERROR(_xlfn.IFNA(VLOOKUP($K95,[10]коммент!$B:$C,2,0),""),"")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95" s="144"/>
      <c r="N95" s="144"/>
      <c r="O95" s="144"/>
      <c r="P95" s="144" t="s">
        <v>1581</v>
      </c>
      <c r="Q95" s="13"/>
      <c r="R95" s="13"/>
    </row>
    <row r="96" spans="1:18" s="14" customFormat="1" ht="94.5" x14ac:dyDescent="0.25">
      <c r="A96" s="144">
        <v>94</v>
      </c>
      <c r="B96" s="145">
        <v>44712</v>
      </c>
      <c r="C96" s="144" t="s">
        <v>1575</v>
      </c>
      <c r="D96" s="146" t="s">
        <v>37</v>
      </c>
      <c r="E96" s="146"/>
      <c r="F96" s="151" t="s">
        <v>1590</v>
      </c>
      <c r="G96" s="144">
        <v>89629836281</v>
      </c>
      <c r="H96" s="144" t="s">
        <v>1582</v>
      </c>
      <c r="I96" s="145">
        <v>44712</v>
      </c>
      <c r="J96" s="144" t="s">
        <v>180</v>
      </c>
      <c r="K96" s="144" t="s">
        <v>111</v>
      </c>
      <c r="L96" s="148" t="str">
        <f>IFERROR(_xlfn.IFNA(VLOOKUP($K96,[10]коммент!$B:$C,2,0),""),"")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6" s="144" t="s">
        <v>154</v>
      </c>
      <c r="N96" s="144" t="s">
        <v>114</v>
      </c>
      <c r="O96" s="144"/>
      <c r="P96" s="144"/>
      <c r="Q96" s="13"/>
      <c r="R96" s="13"/>
    </row>
    <row r="97" spans="1:18" s="14" customFormat="1" ht="94.5" x14ac:dyDescent="0.25">
      <c r="A97" s="144">
        <v>95</v>
      </c>
      <c r="B97" s="145">
        <v>44712</v>
      </c>
      <c r="C97" s="144" t="s">
        <v>1575</v>
      </c>
      <c r="D97" s="146" t="s">
        <v>37</v>
      </c>
      <c r="E97" s="146"/>
      <c r="F97" s="151" t="s">
        <v>1596</v>
      </c>
      <c r="G97" s="144">
        <v>89854252643</v>
      </c>
      <c r="H97" s="144" t="s">
        <v>1597</v>
      </c>
      <c r="I97" s="145">
        <v>44705</v>
      </c>
      <c r="J97" s="144" t="s">
        <v>180</v>
      </c>
      <c r="K97" s="153" t="s">
        <v>111</v>
      </c>
      <c r="L97" s="148" t="str">
        <f>IFERROR(_xlfn.IFNA(VLOOKUP($K97,[10]коммент!$B:$C,2,0),""),"")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7" s="144" t="s">
        <v>133</v>
      </c>
      <c r="N97" s="144" t="s">
        <v>114</v>
      </c>
      <c r="O97" s="144"/>
      <c r="P97" s="144"/>
      <c r="Q97" s="13"/>
      <c r="R97" s="13"/>
    </row>
    <row r="98" spans="1:18" s="14" customFormat="1" ht="94.5" x14ac:dyDescent="0.25">
      <c r="A98" s="144">
        <v>96</v>
      </c>
      <c r="B98" s="145">
        <v>44712</v>
      </c>
      <c r="C98" s="144" t="s">
        <v>374</v>
      </c>
      <c r="D98" s="146" t="s">
        <v>39</v>
      </c>
      <c r="E98" s="146"/>
      <c r="F98" s="173" t="s">
        <v>401</v>
      </c>
      <c r="G98" s="174">
        <v>9152763050</v>
      </c>
      <c r="H98" s="144" t="s">
        <v>402</v>
      </c>
      <c r="I98" s="145">
        <v>44689</v>
      </c>
      <c r="J98" s="144" t="s">
        <v>180</v>
      </c>
      <c r="K98" s="144" t="s">
        <v>113</v>
      </c>
      <c r="L98" s="148" t="str">
        <f>IFERROR(_xlfn.IFNA(VLOOKUP($K98,[24]коммент!$B:$C,2,0),""),"")</f>
        <v>Формат уведомления. С целью проведения внутреннего контроля качества.</v>
      </c>
      <c r="M98" s="144"/>
      <c r="N98" s="144"/>
      <c r="O98" s="144"/>
      <c r="P98" s="144" t="s">
        <v>403</v>
      </c>
      <c r="Q98" s="13"/>
      <c r="R98" s="13"/>
    </row>
    <row r="99" spans="1:18" s="14" customFormat="1" ht="126" x14ac:dyDescent="0.25">
      <c r="A99" s="144">
        <v>97</v>
      </c>
      <c r="B99" s="145">
        <v>44712</v>
      </c>
      <c r="C99" s="144" t="s">
        <v>446</v>
      </c>
      <c r="D99" s="146" t="s">
        <v>39</v>
      </c>
      <c r="E99" s="146"/>
      <c r="F99" s="147" t="s">
        <v>453</v>
      </c>
      <c r="G99" s="144">
        <v>9299927274</v>
      </c>
      <c r="H99" s="144" t="s">
        <v>212</v>
      </c>
      <c r="I99" s="145">
        <v>44698</v>
      </c>
      <c r="J99" s="144" t="s">
        <v>180</v>
      </c>
      <c r="K99" s="144" t="s">
        <v>125</v>
      </c>
      <c r="L99" s="148" t="str">
        <f>IFERROR(_xlfn.IFNA(VLOOKUP($K99,[26]коммент!$B:$C,2,0),""),"")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9" s="144" t="s">
        <v>126</v>
      </c>
      <c r="N99" s="144"/>
      <c r="O99" s="144"/>
      <c r="P99" s="144"/>
      <c r="Q99" s="13"/>
      <c r="R99" s="13"/>
    </row>
    <row r="100" spans="1:18" s="14" customFormat="1" ht="126" x14ac:dyDescent="0.25">
      <c r="A100" s="144">
        <v>98</v>
      </c>
      <c r="B100" s="145">
        <v>44712</v>
      </c>
      <c r="C100" s="144" t="s">
        <v>446</v>
      </c>
      <c r="D100" s="146" t="s">
        <v>39</v>
      </c>
      <c r="E100" s="146"/>
      <c r="F100" s="157" t="s">
        <v>459</v>
      </c>
      <c r="G100" s="167" t="s">
        <v>460</v>
      </c>
      <c r="H100" s="135" t="s">
        <v>461</v>
      </c>
      <c r="I100" s="138">
        <v>44699</v>
      </c>
      <c r="J100" s="144" t="s">
        <v>180</v>
      </c>
      <c r="K100" s="144" t="s">
        <v>125</v>
      </c>
      <c r="L100" s="148" t="str">
        <f>IFERROR(_xlfn.IFNA(VLOOKUP($K100,[26]коммент!$B:$C,2,0),""),"")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0" s="144" t="s">
        <v>128</v>
      </c>
      <c r="N100" s="144"/>
      <c r="O100" s="144"/>
      <c r="P100" s="144"/>
      <c r="Q100" s="13"/>
      <c r="R100" s="13"/>
    </row>
    <row r="101" spans="1:18" s="14" customFormat="1" ht="94.5" x14ac:dyDescent="0.25">
      <c r="A101" s="144">
        <v>99</v>
      </c>
      <c r="B101" s="145">
        <v>44712</v>
      </c>
      <c r="C101" s="144" t="s">
        <v>506</v>
      </c>
      <c r="D101" s="146" t="s">
        <v>39</v>
      </c>
      <c r="E101" s="146"/>
      <c r="F101" s="147" t="s">
        <v>524</v>
      </c>
      <c r="G101" s="144">
        <v>9104937932</v>
      </c>
      <c r="H101" s="144" t="s">
        <v>525</v>
      </c>
      <c r="I101" s="145">
        <v>44711</v>
      </c>
      <c r="J101" s="144" t="s">
        <v>134</v>
      </c>
      <c r="K101" s="144" t="s">
        <v>111</v>
      </c>
      <c r="L101" s="148" t="str">
        <f>IFERROR(_xlfn.IFNA(VLOOKUP($K101,[27]коммент!$B:$C,2,0),""),"")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1" s="144" t="s">
        <v>128</v>
      </c>
      <c r="N101" s="144" t="s">
        <v>114</v>
      </c>
      <c r="O101" s="144"/>
      <c r="P101" s="144"/>
      <c r="Q101" s="156"/>
      <c r="R101" s="156"/>
    </row>
    <row r="102" spans="1:18" s="14" customFormat="1" ht="94.5" x14ac:dyDescent="0.25">
      <c r="A102" s="144">
        <v>100</v>
      </c>
      <c r="B102" s="145">
        <v>44712</v>
      </c>
      <c r="C102" s="144" t="s">
        <v>506</v>
      </c>
      <c r="D102" s="136" t="s">
        <v>39</v>
      </c>
      <c r="E102" s="146"/>
      <c r="F102" s="147" t="s">
        <v>526</v>
      </c>
      <c r="G102" s="135" t="s">
        <v>527</v>
      </c>
      <c r="H102" s="135"/>
      <c r="I102" s="138"/>
      <c r="J102" s="135" t="s">
        <v>134</v>
      </c>
      <c r="K102" s="135" t="s">
        <v>6</v>
      </c>
      <c r="L102" s="158" t="str">
        <f>IFERROR(_xlfn.IFNA(VLOOKUP($K102,[38]коммент!$B:$C,2,0),""),"")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102" s="144"/>
      <c r="N102" s="135"/>
      <c r="O102" s="135"/>
      <c r="P102" s="135"/>
      <c r="Q102" s="156"/>
      <c r="R102" s="156"/>
    </row>
    <row r="103" spans="1:18" s="14" customFormat="1" ht="47.25" x14ac:dyDescent="0.25">
      <c r="A103" s="144">
        <v>101</v>
      </c>
      <c r="B103" s="145">
        <v>44712</v>
      </c>
      <c r="C103" s="144" t="s">
        <v>506</v>
      </c>
      <c r="D103" s="146" t="s">
        <v>39</v>
      </c>
      <c r="E103" s="146"/>
      <c r="F103" s="173" t="s">
        <v>528</v>
      </c>
      <c r="G103" s="144">
        <v>9036637037</v>
      </c>
      <c r="H103" s="144"/>
      <c r="I103" s="145"/>
      <c r="J103" s="144" t="s">
        <v>179</v>
      </c>
      <c r="K103" s="144" t="s">
        <v>85</v>
      </c>
      <c r="L103" s="148" t="str">
        <f>IFERROR(_xlfn.IFNA(VLOOKUP($K103,[39]коммент!$B:$C,2,0),""),"")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03" s="144" t="s">
        <v>129</v>
      </c>
      <c r="N103" s="144"/>
      <c r="O103" s="144"/>
      <c r="P103" s="144"/>
      <c r="Q103" s="13"/>
      <c r="R103" s="13"/>
    </row>
    <row r="104" spans="1:18" s="14" customFormat="1" ht="94.5" x14ac:dyDescent="0.25">
      <c r="A104" s="144">
        <v>102</v>
      </c>
      <c r="B104" s="145">
        <v>44712</v>
      </c>
      <c r="C104" s="144" t="s">
        <v>532</v>
      </c>
      <c r="D104" s="146" t="s">
        <v>39</v>
      </c>
      <c r="E104" s="146"/>
      <c r="F104" s="173" t="s">
        <v>546</v>
      </c>
      <c r="G104" s="173" t="s">
        <v>547</v>
      </c>
      <c r="H104" s="144"/>
      <c r="I104" s="145"/>
      <c r="J104" s="144" t="s">
        <v>180</v>
      </c>
      <c r="K104" s="144" t="s">
        <v>1</v>
      </c>
      <c r="L104" s="148" t="str">
        <f>IFERROR(_xlfn.IFNA(VLOOKUP($K104,[28]коммент!$B:$C,2,0),""),"")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04" s="144" t="s">
        <v>134</v>
      </c>
      <c r="N104" s="144"/>
      <c r="O104" s="144"/>
      <c r="P104" s="144" t="s">
        <v>548</v>
      </c>
      <c r="Q104" s="13"/>
      <c r="R104" s="13"/>
    </row>
    <row r="105" spans="1:18" s="14" customFormat="1" ht="94.5" x14ac:dyDescent="0.25">
      <c r="A105" s="144">
        <v>103</v>
      </c>
      <c r="B105" s="145">
        <v>44712</v>
      </c>
      <c r="C105" s="144" t="s">
        <v>1114</v>
      </c>
      <c r="D105" s="146" t="s">
        <v>39</v>
      </c>
      <c r="E105" s="146"/>
      <c r="F105" s="151" t="s">
        <v>1117</v>
      </c>
      <c r="G105" s="144" t="s">
        <v>1118</v>
      </c>
      <c r="H105" s="144" t="s">
        <v>212</v>
      </c>
      <c r="I105" s="145">
        <v>44705</v>
      </c>
      <c r="J105" s="144" t="s">
        <v>180</v>
      </c>
      <c r="K105" s="144" t="s">
        <v>111</v>
      </c>
      <c r="L105" s="148" t="s">
        <v>165</v>
      </c>
      <c r="M105" s="144" t="s">
        <v>133</v>
      </c>
      <c r="N105" s="144" t="s">
        <v>114</v>
      </c>
      <c r="O105" s="144"/>
      <c r="P105" s="144"/>
      <c r="Q105" s="13"/>
      <c r="R105" s="13"/>
    </row>
    <row r="106" spans="1:18" s="14" customFormat="1" ht="94.5" x14ac:dyDescent="0.25">
      <c r="A106" s="144">
        <v>104</v>
      </c>
      <c r="B106" s="145">
        <v>44712</v>
      </c>
      <c r="C106" s="135" t="s">
        <v>1314</v>
      </c>
      <c r="D106" s="146" t="s">
        <v>39</v>
      </c>
      <c r="E106" s="146"/>
      <c r="F106" s="151" t="s">
        <v>1329</v>
      </c>
      <c r="G106" s="144">
        <v>9651981646</v>
      </c>
      <c r="H106" s="145" t="s">
        <v>1330</v>
      </c>
      <c r="I106" s="145">
        <v>44706</v>
      </c>
      <c r="J106" s="144" t="s">
        <v>134</v>
      </c>
      <c r="K106" s="144" t="s">
        <v>175</v>
      </c>
      <c r="L106" s="158" t="str">
        <f>IFERROR(_xlfn.IFNA(VLOOKUP($K106,[34]коммент!$B:$C,2,0),""),"")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106" s="144"/>
      <c r="N106" s="144"/>
      <c r="O106" s="144"/>
      <c r="P106" s="144" t="s">
        <v>1331</v>
      </c>
      <c r="Q106" s="13"/>
      <c r="R106" s="13"/>
    </row>
    <row r="107" spans="1:18" s="14" customFormat="1" ht="141.75" x14ac:dyDescent="0.25">
      <c r="A107" s="144">
        <v>105</v>
      </c>
      <c r="B107" s="145">
        <v>44712</v>
      </c>
      <c r="C107" s="144" t="s">
        <v>1332</v>
      </c>
      <c r="D107" s="146" t="s">
        <v>39</v>
      </c>
      <c r="E107" s="146"/>
      <c r="F107" s="151" t="s">
        <v>1338</v>
      </c>
      <c r="G107" s="144" t="s">
        <v>1339</v>
      </c>
      <c r="H107" s="144" t="s">
        <v>212</v>
      </c>
      <c r="I107" s="145">
        <v>44704</v>
      </c>
      <c r="J107" s="144" t="s">
        <v>180</v>
      </c>
      <c r="K107" s="144" t="s">
        <v>113</v>
      </c>
      <c r="L107" s="148" t="str">
        <f>IFERROR(_xlfn.IFNA(VLOOKUP($K107,[15]коммент!$B:$C,2,0),""),"")</f>
        <v>Формат уведомления. С целью проведения внутреннего контроля качества.</v>
      </c>
      <c r="M107" s="144"/>
      <c r="N107" s="144"/>
      <c r="O107" s="144"/>
      <c r="P107" s="144" t="s">
        <v>1340</v>
      </c>
      <c r="Q107" s="13"/>
      <c r="R107" s="13"/>
    </row>
    <row r="108" spans="1:18" s="14" customFormat="1" ht="126" x14ac:dyDescent="0.25">
      <c r="A108" s="144">
        <v>106</v>
      </c>
      <c r="B108" s="145">
        <v>44712</v>
      </c>
      <c r="C108" s="135" t="s">
        <v>1354</v>
      </c>
      <c r="D108" s="136" t="s">
        <v>39</v>
      </c>
      <c r="E108" s="146"/>
      <c r="F108" s="133" t="s">
        <v>1355</v>
      </c>
      <c r="G108" s="153">
        <v>9645771659</v>
      </c>
      <c r="H108" s="153" t="s">
        <v>1356</v>
      </c>
      <c r="I108" s="154">
        <v>44705</v>
      </c>
      <c r="J108" s="144" t="s">
        <v>179</v>
      </c>
      <c r="K108" s="144" t="s">
        <v>125</v>
      </c>
      <c r="L108" s="148" t="str">
        <f>IFERROR(_xlfn.IFNA(VLOOKUP($K108,[40]коммент!$B:$C,2,0),""),"")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8" s="144" t="s">
        <v>188</v>
      </c>
      <c r="N108" s="144"/>
      <c r="O108" s="144"/>
      <c r="P108" s="144" t="s">
        <v>1357</v>
      </c>
      <c r="Q108" s="13"/>
      <c r="R108" s="13"/>
    </row>
    <row r="109" spans="1:18" s="14" customFormat="1" ht="94.5" x14ac:dyDescent="0.25">
      <c r="A109" s="144">
        <v>107</v>
      </c>
      <c r="B109" s="145">
        <v>44712</v>
      </c>
      <c r="C109" s="135" t="s">
        <v>1354</v>
      </c>
      <c r="D109" s="136" t="s">
        <v>39</v>
      </c>
      <c r="E109" s="146"/>
      <c r="F109" s="133" t="s">
        <v>1358</v>
      </c>
      <c r="G109" s="153" t="s">
        <v>1359</v>
      </c>
      <c r="H109" s="153" t="s">
        <v>1360</v>
      </c>
      <c r="I109" s="154">
        <v>44701</v>
      </c>
      <c r="J109" s="144" t="s">
        <v>180</v>
      </c>
      <c r="K109" s="144" t="s">
        <v>111</v>
      </c>
      <c r="L109" s="148" t="str">
        <f>IFERROR(_xlfn.IFNA(VLOOKUP($K109,[41]коммент!$B:$C,2,0),""),"")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9" s="144" t="s">
        <v>154</v>
      </c>
      <c r="N109" s="144" t="s">
        <v>114</v>
      </c>
      <c r="O109" s="144"/>
      <c r="P109" s="144"/>
      <c r="Q109" s="13"/>
      <c r="R109" s="13"/>
    </row>
    <row r="110" spans="1:18" s="14" customFormat="1" ht="94.5" x14ac:dyDescent="0.25">
      <c r="A110" s="144">
        <v>108</v>
      </c>
      <c r="B110" s="145">
        <v>44712</v>
      </c>
      <c r="C110" s="144" t="s">
        <v>1354</v>
      </c>
      <c r="D110" s="146" t="s">
        <v>39</v>
      </c>
      <c r="E110" s="146"/>
      <c r="F110" s="151" t="s">
        <v>1358</v>
      </c>
      <c r="G110" s="144" t="s">
        <v>1359</v>
      </c>
      <c r="H110" s="144" t="s">
        <v>1360</v>
      </c>
      <c r="I110" s="145">
        <v>44701</v>
      </c>
      <c r="J110" s="144" t="s">
        <v>180</v>
      </c>
      <c r="K110" s="144" t="s">
        <v>1</v>
      </c>
      <c r="L110" s="148" t="str">
        <f>IFERROR(_xlfn.IFNA(VLOOKUP($K110,[41]коммент!$B:$C,2,0),""),"")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10" s="144" t="s">
        <v>154</v>
      </c>
      <c r="N110" s="144"/>
      <c r="O110" s="144"/>
      <c r="P110" s="144"/>
      <c r="Q110" s="13"/>
      <c r="R110" s="13"/>
    </row>
    <row r="111" spans="1:18" s="14" customFormat="1" ht="94.5" x14ac:dyDescent="0.25">
      <c r="A111" s="144">
        <v>109</v>
      </c>
      <c r="B111" s="145">
        <v>44712</v>
      </c>
      <c r="C111" s="144" t="s">
        <v>1354</v>
      </c>
      <c r="D111" s="146" t="s">
        <v>39</v>
      </c>
      <c r="E111" s="146"/>
      <c r="F111" s="151" t="s">
        <v>1361</v>
      </c>
      <c r="G111" s="144">
        <v>9265238177</v>
      </c>
      <c r="H111" s="144" t="s">
        <v>212</v>
      </c>
      <c r="I111" s="145">
        <v>44701</v>
      </c>
      <c r="J111" s="144" t="s">
        <v>180</v>
      </c>
      <c r="K111" s="144" t="s">
        <v>111</v>
      </c>
      <c r="L111" s="148" t="str">
        <f>IFERROR(_xlfn.IFNA(VLOOKUP($K111,[41]коммент!$B:$C,2,0),""),"")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1" s="144" t="s">
        <v>133</v>
      </c>
      <c r="N111" s="144" t="s">
        <v>114</v>
      </c>
      <c r="O111" s="144"/>
      <c r="P111" s="144"/>
      <c r="Q111" s="13"/>
      <c r="R111" s="13"/>
    </row>
    <row r="112" spans="1:18" s="14" customFormat="1" ht="94.5" x14ac:dyDescent="0.25">
      <c r="A112" s="144">
        <v>110</v>
      </c>
      <c r="B112" s="145">
        <v>44712</v>
      </c>
      <c r="C112" s="144" t="s">
        <v>1354</v>
      </c>
      <c r="D112" s="146" t="s">
        <v>39</v>
      </c>
      <c r="E112" s="146"/>
      <c r="F112" s="151" t="s">
        <v>1374</v>
      </c>
      <c r="G112" s="144" t="s">
        <v>1375</v>
      </c>
      <c r="H112" s="144" t="s">
        <v>1376</v>
      </c>
      <c r="I112" s="144"/>
      <c r="J112" s="144" t="s">
        <v>134</v>
      </c>
      <c r="K112" s="144" t="s">
        <v>122</v>
      </c>
      <c r="L112" s="148" t="str">
        <f>IFERROR(_xlfn.IFNA(VLOOKUP($K112,[41]коммент!$B:$C,2,0),""),"")</f>
        <v>По данным протокола осмотра врача-онколога (см. столбцы H, I) диагноз "С" - подтвержден. В канцер-регистре нет данных о пациенте.</v>
      </c>
      <c r="M112" s="144"/>
      <c r="N112" s="144"/>
      <c r="O112" s="144"/>
      <c r="P112" s="144" t="s">
        <v>1377</v>
      </c>
      <c r="Q112" s="13"/>
      <c r="R112" s="13"/>
    </row>
    <row r="113" spans="1:18" s="14" customFormat="1" ht="126" x14ac:dyDescent="0.25">
      <c r="A113" s="144">
        <v>111</v>
      </c>
      <c r="B113" s="145">
        <v>44712</v>
      </c>
      <c r="C113" s="144" t="s">
        <v>1393</v>
      </c>
      <c r="D113" s="146" t="s">
        <v>39</v>
      </c>
      <c r="E113" s="146"/>
      <c r="F113" s="151" t="s">
        <v>1396</v>
      </c>
      <c r="G113" s="144">
        <v>9654122692</v>
      </c>
      <c r="H113" s="144" t="s">
        <v>1397</v>
      </c>
      <c r="I113" s="145">
        <v>44689</v>
      </c>
      <c r="J113" s="144" t="s">
        <v>180</v>
      </c>
      <c r="K113" s="144" t="s">
        <v>125</v>
      </c>
      <c r="L113" s="148" t="str">
        <f>IFERROR(_xlfn.IFNA(VLOOKUP($K113,[42]коммент!$B:$C,2,0),""),"")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3" s="144" t="s">
        <v>128</v>
      </c>
      <c r="N113" s="144" t="s">
        <v>114</v>
      </c>
      <c r="O113" s="144"/>
      <c r="P113" s="163" t="s">
        <v>1398</v>
      </c>
      <c r="Q113" s="13"/>
      <c r="R113" s="13"/>
    </row>
    <row r="114" spans="1:18" s="14" customFormat="1" ht="94.5" x14ac:dyDescent="0.25">
      <c r="A114" s="144">
        <v>112</v>
      </c>
      <c r="B114" s="145">
        <v>44712</v>
      </c>
      <c r="C114" s="144" t="s">
        <v>1554</v>
      </c>
      <c r="D114" s="146" t="s">
        <v>39</v>
      </c>
      <c r="E114" s="146"/>
      <c r="F114" s="147" t="s">
        <v>1563</v>
      </c>
      <c r="G114" s="144">
        <v>89175981148</v>
      </c>
      <c r="H114" s="144" t="s">
        <v>624</v>
      </c>
      <c r="I114" s="145">
        <v>44704</v>
      </c>
      <c r="J114" s="144" t="s">
        <v>180</v>
      </c>
      <c r="K114" s="144" t="s">
        <v>111</v>
      </c>
      <c r="L114" s="148" t="str">
        <f>IFERROR(_xlfn.IFNA(VLOOKUP($K114,[43]коммент!$B:$C,2,0),""),"")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4" s="144" t="s">
        <v>133</v>
      </c>
      <c r="N114" s="144" t="s">
        <v>190</v>
      </c>
      <c r="O114" s="144"/>
      <c r="P114" s="144"/>
      <c r="Q114" s="13"/>
      <c r="R114" s="13"/>
    </row>
    <row r="115" spans="1:18" s="14" customFormat="1" ht="94.5" x14ac:dyDescent="0.25">
      <c r="A115" s="144">
        <v>113</v>
      </c>
      <c r="B115" s="145">
        <v>44712</v>
      </c>
      <c r="C115" s="144" t="s">
        <v>1001</v>
      </c>
      <c r="D115" s="146" t="s">
        <v>99</v>
      </c>
      <c r="E115" s="146"/>
      <c r="F115" s="151" t="s">
        <v>1006</v>
      </c>
      <c r="G115" s="144">
        <v>9854806884</v>
      </c>
      <c r="H115" s="144" t="s">
        <v>1007</v>
      </c>
      <c r="I115" s="145">
        <v>44707</v>
      </c>
      <c r="J115" s="144" t="s">
        <v>134</v>
      </c>
      <c r="K115" s="144" t="s">
        <v>111</v>
      </c>
      <c r="L115" s="148" t="s">
        <v>165</v>
      </c>
      <c r="M115" s="144" t="s">
        <v>133</v>
      </c>
      <c r="N115" s="144"/>
      <c r="O115" s="144"/>
      <c r="P115" s="144"/>
      <c r="Q115" s="13"/>
      <c r="R115" s="13"/>
    </row>
    <row r="116" spans="1:18" s="14" customFormat="1" ht="126" x14ac:dyDescent="0.25">
      <c r="A116" s="144">
        <v>114</v>
      </c>
      <c r="B116" s="145">
        <v>44712</v>
      </c>
      <c r="C116" s="144" t="s">
        <v>227</v>
      </c>
      <c r="D116" s="146" t="s">
        <v>84</v>
      </c>
      <c r="E116" s="146"/>
      <c r="F116" s="147" t="s">
        <v>229</v>
      </c>
      <c r="G116" s="144">
        <v>9819399772</v>
      </c>
      <c r="H116" s="144" t="s">
        <v>230</v>
      </c>
      <c r="I116" s="145">
        <v>44711</v>
      </c>
      <c r="J116" s="144" t="s">
        <v>180</v>
      </c>
      <c r="K116" s="144" t="s">
        <v>125</v>
      </c>
      <c r="L116" s="148" t="s">
        <v>162</v>
      </c>
      <c r="M116" s="144" t="s">
        <v>189</v>
      </c>
      <c r="N116" s="144"/>
      <c r="O116" s="144"/>
      <c r="P116" s="144"/>
      <c r="Q116" s="13"/>
      <c r="R116" s="13"/>
    </row>
    <row r="117" spans="1:18" s="14" customFormat="1" ht="94.5" x14ac:dyDescent="0.25">
      <c r="A117" s="144">
        <v>115</v>
      </c>
      <c r="B117" s="145">
        <v>44712</v>
      </c>
      <c r="C117" s="144" t="s">
        <v>243</v>
      </c>
      <c r="D117" s="146" t="s">
        <v>84</v>
      </c>
      <c r="E117" s="146"/>
      <c r="F117" s="151" t="s">
        <v>256</v>
      </c>
      <c r="G117" s="144">
        <v>89629224911</v>
      </c>
      <c r="H117" s="144" t="s">
        <v>212</v>
      </c>
      <c r="I117" s="145">
        <v>44663</v>
      </c>
      <c r="J117" s="144" t="s">
        <v>180</v>
      </c>
      <c r="K117" s="144" t="s">
        <v>111</v>
      </c>
      <c r="L117" s="148" t="s">
        <v>165</v>
      </c>
      <c r="M117" s="144" t="s">
        <v>133</v>
      </c>
      <c r="N117" s="144" t="s">
        <v>114</v>
      </c>
      <c r="O117" s="144"/>
      <c r="P117" s="144"/>
      <c r="Q117" s="13"/>
      <c r="R117" s="13"/>
    </row>
    <row r="118" spans="1:18" s="14" customFormat="1" ht="126" x14ac:dyDescent="0.25">
      <c r="A118" s="144">
        <v>116</v>
      </c>
      <c r="B118" s="145">
        <v>44712</v>
      </c>
      <c r="C118" s="199" t="s">
        <v>269</v>
      </c>
      <c r="D118" s="146" t="s">
        <v>84</v>
      </c>
      <c r="E118" s="146"/>
      <c r="F118" s="147" t="s">
        <v>290</v>
      </c>
      <c r="G118" s="144">
        <v>9037205915</v>
      </c>
      <c r="H118" s="144" t="s">
        <v>291</v>
      </c>
      <c r="I118" s="145">
        <v>44672</v>
      </c>
      <c r="J118" s="144" t="s">
        <v>134</v>
      </c>
      <c r="K118" s="144" t="s">
        <v>125</v>
      </c>
      <c r="L118" s="148" t="s">
        <v>162</v>
      </c>
      <c r="M118" s="144" t="s">
        <v>189</v>
      </c>
      <c r="N118" s="144"/>
      <c r="O118" s="144"/>
      <c r="P118" s="144" t="s">
        <v>292</v>
      </c>
      <c r="Q118" s="13"/>
      <c r="R118" s="13"/>
    </row>
    <row r="119" spans="1:18" s="14" customFormat="1" ht="94.5" x14ac:dyDescent="0.25">
      <c r="A119" s="144">
        <v>117</v>
      </c>
      <c r="B119" s="145">
        <v>44712</v>
      </c>
      <c r="C119" s="144" t="s">
        <v>293</v>
      </c>
      <c r="D119" s="146" t="s">
        <v>84</v>
      </c>
      <c r="E119" s="146"/>
      <c r="F119" s="147" t="s">
        <v>299</v>
      </c>
      <c r="G119" s="144">
        <v>9262797221</v>
      </c>
      <c r="H119" s="144" t="s">
        <v>300</v>
      </c>
      <c r="I119" s="145">
        <v>44708</v>
      </c>
      <c r="J119" s="144" t="s">
        <v>180</v>
      </c>
      <c r="K119" s="144" t="s">
        <v>111</v>
      </c>
      <c r="L119" s="148" t="s">
        <v>165</v>
      </c>
      <c r="M119" s="144" t="s">
        <v>154</v>
      </c>
      <c r="N119" s="144"/>
      <c r="O119" s="144"/>
      <c r="P119" s="144"/>
      <c r="Q119" s="13"/>
      <c r="R119" s="13"/>
    </row>
    <row r="120" spans="1:18" s="14" customFormat="1" ht="94.5" x14ac:dyDescent="0.25">
      <c r="A120" s="144">
        <v>118</v>
      </c>
      <c r="B120" s="145">
        <v>44712</v>
      </c>
      <c r="C120" s="144" t="s">
        <v>293</v>
      </c>
      <c r="D120" s="146" t="s">
        <v>84</v>
      </c>
      <c r="E120" s="146"/>
      <c r="F120" s="147" t="s">
        <v>301</v>
      </c>
      <c r="G120" s="144">
        <v>9251607403</v>
      </c>
      <c r="H120" s="144" t="s">
        <v>302</v>
      </c>
      <c r="I120" s="145">
        <v>44710</v>
      </c>
      <c r="J120" s="144" t="s">
        <v>180</v>
      </c>
      <c r="K120" s="144" t="s">
        <v>1</v>
      </c>
      <c r="L120" s="148" t="s">
        <v>166</v>
      </c>
      <c r="M120" s="144" t="s">
        <v>132</v>
      </c>
      <c r="N120" s="144"/>
      <c r="O120" s="144"/>
      <c r="P120" s="144" t="s">
        <v>303</v>
      </c>
      <c r="Q120" s="13"/>
      <c r="R120" s="13"/>
    </row>
    <row r="121" spans="1:18" s="14" customFormat="1" ht="94.5" x14ac:dyDescent="0.25">
      <c r="A121" s="144">
        <v>119</v>
      </c>
      <c r="B121" s="145">
        <v>44712</v>
      </c>
      <c r="C121" s="144" t="s">
        <v>293</v>
      </c>
      <c r="D121" s="146" t="s">
        <v>84</v>
      </c>
      <c r="E121" s="146"/>
      <c r="F121" s="147" t="s">
        <v>305</v>
      </c>
      <c r="G121" s="144" t="s">
        <v>306</v>
      </c>
      <c r="H121" s="144" t="s">
        <v>307</v>
      </c>
      <c r="I121" s="145">
        <v>44711</v>
      </c>
      <c r="J121" s="144" t="s">
        <v>180</v>
      </c>
      <c r="K121" s="144" t="s">
        <v>1</v>
      </c>
      <c r="L121" s="148" t="s">
        <v>166</v>
      </c>
      <c r="M121" s="144" t="s">
        <v>132</v>
      </c>
      <c r="N121" s="144" t="s">
        <v>183</v>
      </c>
      <c r="O121" s="144" t="s">
        <v>84</v>
      </c>
      <c r="P121" s="144" t="s">
        <v>308</v>
      </c>
      <c r="Q121" s="13"/>
      <c r="R121" s="13"/>
    </row>
    <row r="122" spans="1:18" s="14" customFormat="1" ht="63" x14ac:dyDescent="0.25">
      <c r="A122" s="144">
        <v>120</v>
      </c>
      <c r="B122" s="145">
        <v>44712</v>
      </c>
      <c r="C122" s="144" t="s">
        <v>293</v>
      </c>
      <c r="D122" s="146" t="s">
        <v>84</v>
      </c>
      <c r="E122" s="146"/>
      <c r="F122" s="147" t="s">
        <v>309</v>
      </c>
      <c r="G122" s="144">
        <v>89261863540</v>
      </c>
      <c r="H122" s="144" t="s">
        <v>310</v>
      </c>
      <c r="I122" s="145">
        <v>44680</v>
      </c>
      <c r="J122" s="144" t="s">
        <v>180</v>
      </c>
      <c r="K122" s="144" t="s">
        <v>113</v>
      </c>
      <c r="L122" s="148" t="s">
        <v>143</v>
      </c>
      <c r="M122" s="144" t="s">
        <v>133</v>
      </c>
      <c r="N122" s="144" t="s">
        <v>114</v>
      </c>
      <c r="O122" s="144"/>
      <c r="P122" s="144" t="s">
        <v>311</v>
      </c>
      <c r="Q122" s="13"/>
      <c r="R122" s="13"/>
    </row>
    <row r="123" spans="1:18" s="14" customFormat="1" ht="126" x14ac:dyDescent="0.25">
      <c r="A123" s="144">
        <v>121</v>
      </c>
      <c r="B123" s="145">
        <v>44712</v>
      </c>
      <c r="C123" s="144" t="s">
        <v>446</v>
      </c>
      <c r="D123" s="146" t="s">
        <v>84</v>
      </c>
      <c r="E123" s="146"/>
      <c r="F123" s="147" t="s">
        <v>463</v>
      </c>
      <c r="G123" s="144">
        <v>9199706837</v>
      </c>
      <c r="H123" s="144"/>
      <c r="I123" s="144"/>
      <c r="J123" s="144" t="s">
        <v>179</v>
      </c>
      <c r="K123" s="144" t="s">
        <v>125</v>
      </c>
      <c r="L123" s="148" t="str">
        <f>IFERROR(_xlfn.IFNA(VLOOKUP($K123,[26]коммент!$B:$C,2,0),""),"")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3" s="144" t="s">
        <v>189</v>
      </c>
      <c r="N123" s="144"/>
      <c r="O123" s="144"/>
      <c r="P123" s="144" t="s">
        <v>464</v>
      </c>
      <c r="Q123" s="13"/>
      <c r="R123" s="13"/>
    </row>
    <row r="124" spans="1:18" s="14" customFormat="1" ht="94.5" x14ac:dyDescent="0.25">
      <c r="A124" s="144">
        <v>122</v>
      </c>
      <c r="B124" s="145">
        <v>44712</v>
      </c>
      <c r="C124" s="135" t="s">
        <v>491</v>
      </c>
      <c r="D124" s="136" t="s">
        <v>84</v>
      </c>
      <c r="E124" s="146"/>
      <c r="F124" s="151" t="s">
        <v>499</v>
      </c>
      <c r="G124" s="144">
        <v>9854810088</v>
      </c>
      <c r="H124" s="144"/>
      <c r="I124" s="144"/>
      <c r="J124" s="135" t="s">
        <v>134</v>
      </c>
      <c r="K124" s="144" t="s">
        <v>111</v>
      </c>
      <c r="L124" s="148" t="str">
        <f>IFERROR(_xlfn.IFNA(VLOOKUP($K124,[4]коммент!$B:$C,2,0),""),"")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4" s="144" t="s">
        <v>133</v>
      </c>
      <c r="N124" s="144" t="s">
        <v>114</v>
      </c>
      <c r="O124" s="144"/>
      <c r="P124" s="144"/>
      <c r="Q124" s="13"/>
      <c r="R124" s="13"/>
    </row>
    <row r="125" spans="1:18" s="14" customFormat="1" ht="126" x14ac:dyDescent="0.25">
      <c r="A125" s="144">
        <v>123</v>
      </c>
      <c r="B125" s="145">
        <v>44712</v>
      </c>
      <c r="C125" s="144" t="s">
        <v>571</v>
      </c>
      <c r="D125" s="146" t="s">
        <v>84</v>
      </c>
      <c r="E125" s="146"/>
      <c r="F125" s="151" t="s">
        <v>582</v>
      </c>
      <c r="G125" s="144" t="s">
        <v>583</v>
      </c>
      <c r="H125" s="144" t="s">
        <v>584</v>
      </c>
      <c r="I125" s="144" t="s">
        <v>585</v>
      </c>
      <c r="J125" s="144" t="s">
        <v>180</v>
      </c>
      <c r="K125" s="144" t="s">
        <v>125</v>
      </c>
      <c r="L125" s="148" t="str">
        <f>IFERROR(_xlfn.IFNA(VLOOKUP($K125,[11]коммент!$B:$C,2,0),""),"")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5" s="144" t="s">
        <v>189</v>
      </c>
      <c r="N125" s="144"/>
      <c r="O125" s="144"/>
      <c r="P125" s="144"/>
      <c r="Q125" s="13"/>
      <c r="R125" s="13"/>
    </row>
    <row r="126" spans="1:18" s="14" customFormat="1" ht="126" x14ac:dyDescent="0.25">
      <c r="A126" s="144">
        <v>124</v>
      </c>
      <c r="B126" s="145">
        <v>44712</v>
      </c>
      <c r="C126" s="131" t="s">
        <v>586</v>
      </c>
      <c r="D126" s="146" t="s">
        <v>84</v>
      </c>
      <c r="E126" s="146"/>
      <c r="F126" s="147" t="s">
        <v>599</v>
      </c>
      <c r="G126" s="144">
        <v>89253369002</v>
      </c>
      <c r="H126" s="144"/>
      <c r="I126" s="144"/>
      <c r="J126" s="144" t="s">
        <v>134</v>
      </c>
      <c r="K126" s="144" t="s">
        <v>125</v>
      </c>
      <c r="L126" s="148" t="str">
        <f>IFERROR(_xlfn.IFNA(VLOOKUP($K126,[6]коммент!$B:$C,2,0),""),"")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6" s="144" t="s">
        <v>189</v>
      </c>
      <c r="N126" s="144"/>
      <c r="O126" s="144"/>
      <c r="P126" s="144" t="s">
        <v>600</v>
      </c>
      <c r="Q126" s="13"/>
      <c r="R126" s="13"/>
    </row>
    <row r="127" spans="1:18" s="14" customFormat="1" ht="126" x14ac:dyDescent="0.25">
      <c r="A127" s="144">
        <v>125</v>
      </c>
      <c r="B127" s="145">
        <v>44712</v>
      </c>
      <c r="C127" s="144" t="s">
        <v>789</v>
      </c>
      <c r="D127" s="146" t="s">
        <v>84</v>
      </c>
      <c r="E127" s="146"/>
      <c r="F127" s="151" t="s">
        <v>790</v>
      </c>
      <c r="G127" s="144" t="s">
        <v>791</v>
      </c>
      <c r="H127" s="144" t="s">
        <v>792</v>
      </c>
      <c r="I127" s="145">
        <v>44687</v>
      </c>
      <c r="J127" s="144" t="s">
        <v>180</v>
      </c>
      <c r="K127" s="144" t="s">
        <v>125</v>
      </c>
      <c r="L127" s="148" t="str">
        <f>IFERROR(_xlfn.IFNA(VLOOKUP($K127,[44]коммент!$B:$C,2,0),""),"")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7" s="144" t="s">
        <v>189</v>
      </c>
      <c r="N127" s="144"/>
      <c r="O127" s="144"/>
      <c r="P127" s="144" t="s">
        <v>793</v>
      </c>
      <c r="Q127" s="13"/>
      <c r="R127" s="13"/>
    </row>
    <row r="128" spans="1:18" s="14" customFormat="1" ht="94.5" x14ac:dyDescent="0.25">
      <c r="A128" s="144">
        <v>126</v>
      </c>
      <c r="B128" s="145">
        <v>44712</v>
      </c>
      <c r="C128" s="144" t="s">
        <v>789</v>
      </c>
      <c r="D128" s="146" t="s">
        <v>84</v>
      </c>
      <c r="E128" s="146"/>
      <c r="F128" s="151" t="s">
        <v>798</v>
      </c>
      <c r="G128" s="144" t="s">
        <v>799</v>
      </c>
      <c r="H128" s="144" t="s">
        <v>800</v>
      </c>
      <c r="I128" s="145">
        <v>44700</v>
      </c>
      <c r="J128" s="144" t="s">
        <v>134</v>
      </c>
      <c r="K128" s="144" t="s">
        <v>111</v>
      </c>
      <c r="L128" s="148" t="str">
        <f>IFERROR(_xlfn.IFNA(VLOOKUP($K128,[44]коммент!$B:$C,2,0),""),"")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8" s="144" t="s">
        <v>154</v>
      </c>
      <c r="N128" s="144" t="s">
        <v>114</v>
      </c>
      <c r="O128" s="144"/>
      <c r="P128" s="144"/>
      <c r="Q128" s="13"/>
      <c r="R128" s="13"/>
    </row>
    <row r="129" spans="1:18" s="14" customFormat="1" ht="126" x14ac:dyDescent="0.25">
      <c r="A129" s="144">
        <v>127</v>
      </c>
      <c r="B129" s="145">
        <v>44712</v>
      </c>
      <c r="C129" s="144" t="s">
        <v>817</v>
      </c>
      <c r="D129" s="146" t="s">
        <v>84</v>
      </c>
      <c r="E129" s="146"/>
      <c r="F129" s="147" t="s">
        <v>818</v>
      </c>
      <c r="G129" s="144">
        <v>9059746039</v>
      </c>
      <c r="H129" s="144" t="s">
        <v>819</v>
      </c>
      <c r="I129" s="145">
        <v>44704</v>
      </c>
      <c r="J129" s="144" t="s">
        <v>180</v>
      </c>
      <c r="K129" s="144" t="s">
        <v>36</v>
      </c>
      <c r="L129" s="148" t="str">
        <f>IFERROR(_xlfn.IFNA(VLOOKUP($K129,[8]коммент!$B:$C,2,0),""),"")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29" s="144"/>
      <c r="N129" s="144"/>
      <c r="O129" s="144"/>
      <c r="P129" s="144" t="s">
        <v>1494</v>
      </c>
      <c r="Q129" s="13"/>
      <c r="R129" s="13"/>
    </row>
    <row r="130" spans="1:18" s="14" customFormat="1" ht="126" x14ac:dyDescent="0.25">
      <c r="A130" s="144">
        <v>128</v>
      </c>
      <c r="B130" s="145">
        <v>44712</v>
      </c>
      <c r="C130" s="144" t="s">
        <v>817</v>
      </c>
      <c r="D130" s="146" t="s">
        <v>84</v>
      </c>
      <c r="E130" s="146"/>
      <c r="F130" s="147" t="s">
        <v>830</v>
      </c>
      <c r="G130" s="144" t="s">
        <v>831</v>
      </c>
      <c r="H130" s="144" t="s">
        <v>117</v>
      </c>
      <c r="I130" s="145">
        <v>44708</v>
      </c>
      <c r="J130" s="144" t="s">
        <v>180</v>
      </c>
      <c r="K130" s="144" t="s">
        <v>125</v>
      </c>
      <c r="L130" s="148" t="str">
        <f>IFERROR(_xlfn.IFNA(VLOOKUP($K130,[8]коммент!$B:$C,2,0),""),"")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0" s="144" t="s">
        <v>189</v>
      </c>
      <c r="N130" s="144"/>
      <c r="O130" s="144"/>
      <c r="P130" s="144"/>
      <c r="Q130" s="13"/>
      <c r="R130" s="13"/>
    </row>
    <row r="131" spans="1:18" s="14" customFormat="1" ht="126" x14ac:dyDescent="0.25">
      <c r="A131" s="144">
        <v>129</v>
      </c>
      <c r="B131" s="145">
        <v>44712</v>
      </c>
      <c r="C131" s="144" t="s">
        <v>887</v>
      </c>
      <c r="D131" s="146" t="s">
        <v>84</v>
      </c>
      <c r="E131" s="146"/>
      <c r="F131" s="151" t="s">
        <v>892</v>
      </c>
      <c r="G131" s="144">
        <v>9031805135</v>
      </c>
      <c r="H131" s="144" t="s">
        <v>117</v>
      </c>
      <c r="I131" s="145">
        <v>44707</v>
      </c>
      <c r="J131" s="144" t="s">
        <v>180</v>
      </c>
      <c r="K131" s="144" t="s">
        <v>125</v>
      </c>
      <c r="L131" s="148" t="s">
        <v>162</v>
      </c>
      <c r="M131" s="144" t="s">
        <v>128</v>
      </c>
      <c r="N131" s="144"/>
      <c r="O131" s="144"/>
      <c r="P131" s="144" t="s">
        <v>893</v>
      </c>
      <c r="Q131" s="13"/>
      <c r="R131" s="13"/>
    </row>
    <row r="132" spans="1:18" s="14" customFormat="1" ht="126" x14ac:dyDescent="0.25">
      <c r="A132" s="144">
        <v>130</v>
      </c>
      <c r="B132" s="145">
        <v>44712</v>
      </c>
      <c r="C132" s="144" t="s">
        <v>887</v>
      </c>
      <c r="D132" s="146" t="s">
        <v>84</v>
      </c>
      <c r="E132" s="146"/>
      <c r="F132" s="151" t="s">
        <v>894</v>
      </c>
      <c r="G132" s="144" t="s">
        <v>895</v>
      </c>
      <c r="H132" s="144" t="s">
        <v>896</v>
      </c>
      <c r="I132" s="145">
        <v>44711</v>
      </c>
      <c r="J132" s="144" t="s">
        <v>134</v>
      </c>
      <c r="K132" s="144" t="s">
        <v>125</v>
      </c>
      <c r="L132" s="148" t="str">
        <f>IFERROR(_xlfn.IFNA(VLOOKUP($K132,[45]коммент!$B:$C,2,0),""),"")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2" s="144" t="s">
        <v>189</v>
      </c>
      <c r="N132" s="144"/>
      <c r="O132" s="144"/>
      <c r="P132" s="144"/>
      <c r="Q132" s="13"/>
      <c r="R132" s="13"/>
    </row>
    <row r="133" spans="1:18" s="14" customFormat="1" ht="47.25" x14ac:dyDescent="0.25">
      <c r="A133" s="144">
        <v>131</v>
      </c>
      <c r="B133" s="145">
        <v>44712</v>
      </c>
      <c r="C133" s="144" t="s">
        <v>887</v>
      </c>
      <c r="D133" s="146" t="s">
        <v>84</v>
      </c>
      <c r="E133" s="146"/>
      <c r="F133" s="151" t="s">
        <v>897</v>
      </c>
      <c r="G133" s="144" t="s">
        <v>898</v>
      </c>
      <c r="H133" s="144" t="s">
        <v>899</v>
      </c>
      <c r="I133" s="145">
        <v>44707</v>
      </c>
      <c r="J133" s="144" t="s">
        <v>180</v>
      </c>
      <c r="K133" s="144" t="s">
        <v>36</v>
      </c>
      <c r="L133" s="148" t="s">
        <v>157</v>
      </c>
      <c r="M133" s="144"/>
      <c r="N133" s="144"/>
      <c r="O133" s="144"/>
      <c r="P133" s="144" t="s">
        <v>900</v>
      </c>
      <c r="Q133" s="13"/>
      <c r="R133" s="13"/>
    </row>
    <row r="134" spans="1:18" s="14" customFormat="1" ht="126" x14ac:dyDescent="0.25">
      <c r="A134" s="144">
        <v>132</v>
      </c>
      <c r="B134" s="145">
        <v>44712</v>
      </c>
      <c r="C134" s="144" t="s">
        <v>887</v>
      </c>
      <c r="D134" s="146" t="s">
        <v>84</v>
      </c>
      <c r="E134" s="146"/>
      <c r="F134" s="151" t="s">
        <v>901</v>
      </c>
      <c r="G134" s="144" t="s">
        <v>902</v>
      </c>
      <c r="H134" s="144" t="s">
        <v>903</v>
      </c>
      <c r="I134" s="145">
        <v>44708</v>
      </c>
      <c r="J134" s="144" t="s">
        <v>134</v>
      </c>
      <c r="K134" s="144" t="s">
        <v>125</v>
      </c>
      <c r="L134" s="148" t="str">
        <f>IFERROR(_xlfn.IFNA(VLOOKUP($K134,[45]коммент!$B:$C,2,0),""),"")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4" s="144" t="s">
        <v>189</v>
      </c>
      <c r="N134" s="144"/>
      <c r="O134" s="144"/>
      <c r="P134" s="144"/>
      <c r="Q134" s="13"/>
      <c r="R134" s="13"/>
    </row>
    <row r="135" spans="1:18" s="14" customFormat="1" ht="126" x14ac:dyDescent="0.25">
      <c r="A135" s="144">
        <v>133</v>
      </c>
      <c r="B135" s="145">
        <v>44712</v>
      </c>
      <c r="C135" s="144" t="s">
        <v>887</v>
      </c>
      <c r="D135" s="146" t="s">
        <v>84</v>
      </c>
      <c r="E135" s="146"/>
      <c r="F135" s="151" t="s">
        <v>907</v>
      </c>
      <c r="G135" s="144" t="s">
        <v>908</v>
      </c>
      <c r="H135" s="144" t="s">
        <v>903</v>
      </c>
      <c r="I135" s="145">
        <v>44712</v>
      </c>
      <c r="J135" s="144" t="s">
        <v>180</v>
      </c>
      <c r="K135" s="144" t="s">
        <v>125</v>
      </c>
      <c r="L135" s="148" t="str">
        <f>IFERROR(_xlfn.IFNA(VLOOKUP($K135,[45]коммент!$B:$C,2,0),""),"")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5" s="144" t="s">
        <v>189</v>
      </c>
      <c r="N135" s="144"/>
      <c r="O135" s="144"/>
      <c r="P135" s="144"/>
      <c r="Q135" s="13"/>
      <c r="R135" s="13"/>
    </row>
    <row r="136" spans="1:18" s="14" customFormat="1" ht="126" x14ac:dyDescent="0.25">
      <c r="A136" s="144">
        <v>134</v>
      </c>
      <c r="B136" s="145">
        <v>44712</v>
      </c>
      <c r="C136" s="144" t="s">
        <v>887</v>
      </c>
      <c r="D136" s="146" t="s">
        <v>84</v>
      </c>
      <c r="E136" s="146"/>
      <c r="F136" s="151" t="s">
        <v>909</v>
      </c>
      <c r="G136" s="144" t="s">
        <v>910</v>
      </c>
      <c r="H136" s="144" t="s">
        <v>903</v>
      </c>
      <c r="I136" s="145"/>
      <c r="J136" s="144" t="s">
        <v>180</v>
      </c>
      <c r="K136" s="144" t="s">
        <v>125</v>
      </c>
      <c r="L136" s="148" t="str">
        <f>IFERROR(_xlfn.IFNA(VLOOKUP($K136,[45]коммент!$B:$C,2,0),""),"")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36" s="144" t="s">
        <v>189</v>
      </c>
      <c r="N136" s="144"/>
      <c r="O136" s="144"/>
      <c r="P136" s="144" t="s">
        <v>911</v>
      </c>
      <c r="Q136" s="13"/>
      <c r="R136" s="13"/>
    </row>
    <row r="137" spans="1:18" s="14" customFormat="1" ht="47.25" x14ac:dyDescent="0.25">
      <c r="A137" s="144">
        <v>135</v>
      </c>
      <c r="B137" s="145">
        <v>44712</v>
      </c>
      <c r="C137" s="144" t="s">
        <v>887</v>
      </c>
      <c r="D137" s="146" t="s">
        <v>84</v>
      </c>
      <c r="E137" s="146"/>
      <c r="F137" s="151" t="s">
        <v>912</v>
      </c>
      <c r="G137" s="144" t="s">
        <v>913</v>
      </c>
      <c r="H137" s="144" t="s">
        <v>914</v>
      </c>
      <c r="I137" s="145">
        <v>44708</v>
      </c>
      <c r="J137" s="144" t="s">
        <v>134</v>
      </c>
      <c r="K137" s="144" t="s">
        <v>113</v>
      </c>
      <c r="L137" s="148" t="str">
        <f>IFERROR(_xlfn.IFNA(VLOOKUP($K137,[45]коммент!$B:$C,2,0),""),"")</f>
        <v>Формат уведомления. С целью проведения внутреннего контроля качества.</v>
      </c>
      <c r="M137" s="144"/>
      <c r="N137" s="144"/>
      <c r="O137" s="144"/>
      <c r="P137" s="144" t="s">
        <v>915</v>
      </c>
      <c r="Q137" s="13"/>
      <c r="R137" s="13"/>
    </row>
    <row r="138" spans="1:18" s="14" customFormat="1" ht="126" x14ac:dyDescent="0.25">
      <c r="A138" s="144">
        <v>136</v>
      </c>
      <c r="B138" s="145">
        <v>44712</v>
      </c>
      <c r="C138" s="144" t="s">
        <v>887</v>
      </c>
      <c r="D138" s="146" t="s">
        <v>84</v>
      </c>
      <c r="E138" s="146"/>
      <c r="F138" s="151" t="s">
        <v>925</v>
      </c>
      <c r="G138" s="144" t="s">
        <v>926</v>
      </c>
      <c r="H138" s="144" t="s">
        <v>903</v>
      </c>
      <c r="I138" s="145"/>
      <c r="J138" s="144" t="s">
        <v>180</v>
      </c>
      <c r="K138" s="144" t="s">
        <v>125</v>
      </c>
      <c r="L138" s="148" t="s">
        <v>162</v>
      </c>
      <c r="M138" s="144" t="s">
        <v>189</v>
      </c>
      <c r="N138" s="144"/>
      <c r="O138" s="144"/>
      <c r="P138" s="144" t="s">
        <v>927</v>
      </c>
      <c r="Q138" s="13"/>
      <c r="R138" s="13"/>
    </row>
    <row r="139" spans="1:18" s="14" customFormat="1" ht="94.5" x14ac:dyDescent="0.25">
      <c r="A139" s="144">
        <v>137</v>
      </c>
      <c r="B139" s="145">
        <v>44712</v>
      </c>
      <c r="C139" s="144" t="s">
        <v>942</v>
      </c>
      <c r="D139" s="146" t="s">
        <v>84</v>
      </c>
      <c r="E139" s="146"/>
      <c r="F139" s="151" t="s">
        <v>948</v>
      </c>
      <c r="G139" s="144">
        <v>9262817940</v>
      </c>
      <c r="H139" s="144" t="s">
        <v>949</v>
      </c>
      <c r="I139" s="145">
        <v>44543</v>
      </c>
      <c r="J139" s="144" t="s">
        <v>184</v>
      </c>
      <c r="K139" s="144" t="s">
        <v>175</v>
      </c>
      <c r="L139" s="148" t="s">
        <v>176</v>
      </c>
      <c r="M139" s="144"/>
      <c r="N139" s="144"/>
      <c r="O139" s="144"/>
      <c r="P139" s="144" t="s">
        <v>950</v>
      </c>
      <c r="Q139" s="13"/>
      <c r="R139" s="13"/>
    </row>
    <row r="140" spans="1:18" s="14" customFormat="1" ht="126" x14ac:dyDescent="0.25">
      <c r="A140" s="144">
        <v>138</v>
      </c>
      <c r="B140" s="145">
        <v>44712</v>
      </c>
      <c r="C140" s="144" t="s">
        <v>942</v>
      </c>
      <c r="D140" s="146" t="s">
        <v>84</v>
      </c>
      <c r="E140" s="146"/>
      <c r="F140" s="151" t="s">
        <v>952</v>
      </c>
      <c r="G140" s="144">
        <v>9167077917</v>
      </c>
      <c r="H140" s="144" t="s">
        <v>117</v>
      </c>
      <c r="I140" s="145"/>
      <c r="J140" s="144" t="s">
        <v>134</v>
      </c>
      <c r="K140" s="144" t="s">
        <v>125</v>
      </c>
      <c r="L140" s="148" t="s">
        <v>162</v>
      </c>
      <c r="M140" s="144" t="s">
        <v>189</v>
      </c>
      <c r="N140" s="144"/>
      <c r="O140" s="144"/>
      <c r="P140" s="144" t="s">
        <v>953</v>
      </c>
      <c r="Q140" s="13"/>
      <c r="R140" s="13"/>
    </row>
    <row r="141" spans="1:18" s="14" customFormat="1" ht="126" x14ac:dyDescent="0.25">
      <c r="A141" s="144">
        <v>139</v>
      </c>
      <c r="B141" s="145">
        <v>44712</v>
      </c>
      <c r="C141" s="144" t="s">
        <v>942</v>
      </c>
      <c r="D141" s="146" t="s">
        <v>84</v>
      </c>
      <c r="E141" s="146"/>
      <c r="F141" s="151" t="s">
        <v>954</v>
      </c>
      <c r="G141" s="144">
        <v>9652053772</v>
      </c>
      <c r="H141" s="144"/>
      <c r="I141" s="145"/>
      <c r="J141" s="144" t="s">
        <v>134</v>
      </c>
      <c r="K141" s="144" t="s">
        <v>125</v>
      </c>
      <c r="L141" s="148" t="s">
        <v>162</v>
      </c>
      <c r="M141" s="144" t="s">
        <v>128</v>
      </c>
      <c r="N141" s="144"/>
      <c r="O141" s="144"/>
      <c r="P141" s="144" t="s">
        <v>955</v>
      </c>
      <c r="Q141" s="13"/>
      <c r="R141" s="13"/>
    </row>
    <row r="142" spans="1:18" s="14" customFormat="1" ht="126" x14ac:dyDescent="0.25">
      <c r="A142" s="144">
        <v>140</v>
      </c>
      <c r="B142" s="145">
        <v>44712</v>
      </c>
      <c r="C142" s="144" t="s">
        <v>964</v>
      </c>
      <c r="D142" s="146" t="s">
        <v>84</v>
      </c>
      <c r="E142" s="146"/>
      <c r="F142" s="151" t="s">
        <v>968</v>
      </c>
      <c r="G142" s="144">
        <v>9852093998</v>
      </c>
      <c r="H142" s="144" t="s">
        <v>117</v>
      </c>
      <c r="I142" s="145">
        <v>44711</v>
      </c>
      <c r="J142" s="144" t="s">
        <v>180</v>
      </c>
      <c r="K142" s="144" t="s">
        <v>125</v>
      </c>
      <c r="L142" s="148" t="s">
        <v>162</v>
      </c>
      <c r="M142" s="144" t="s">
        <v>189</v>
      </c>
      <c r="N142" s="144"/>
      <c r="O142" s="144"/>
      <c r="P142" s="144"/>
      <c r="Q142" s="13"/>
      <c r="R142" s="13"/>
    </row>
    <row r="143" spans="1:18" s="14" customFormat="1" ht="126" x14ac:dyDescent="0.25">
      <c r="A143" s="144">
        <v>141</v>
      </c>
      <c r="B143" s="145">
        <v>44712</v>
      </c>
      <c r="C143" s="144" t="s">
        <v>964</v>
      </c>
      <c r="D143" s="146" t="s">
        <v>84</v>
      </c>
      <c r="E143" s="146"/>
      <c r="F143" s="151" t="s">
        <v>969</v>
      </c>
      <c r="G143" s="144">
        <v>9057206872</v>
      </c>
      <c r="H143" s="144" t="s">
        <v>117</v>
      </c>
      <c r="I143" s="145">
        <v>44711</v>
      </c>
      <c r="J143" s="144" t="s">
        <v>180</v>
      </c>
      <c r="K143" s="144" t="s">
        <v>125</v>
      </c>
      <c r="L143" s="148" t="s">
        <v>162</v>
      </c>
      <c r="M143" s="144" t="s">
        <v>189</v>
      </c>
      <c r="N143" s="144"/>
      <c r="O143" s="144"/>
      <c r="P143" s="144"/>
      <c r="Q143" s="13"/>
      <c r="R143" s="13"/>
    </row>
    <row r="144" spans="1:18" s="14" customFormat="1" ht="126" x14ac:dyDescent="0.25">
      <c r="A144" s="144">
        <v>142</v>
      </c>
      <c r="B144" s="145">
        <v>44712</v>
      </c>
      <c r="C144" s="144" t="s">
        <v>964</v>
      </c>
      <c r="D144" s="146" t="s">
        <v>84</v>
      </c>
      <c r="E144" s="146"/>
      <c r="F144" s="151" t="s">
        <v>973</v>
      </c>
      <c r="G144" s="144">
        <v>9168917338</v>
      </c>
      <c r="H144" s="144" t="s">
        <v>117</v>
      </c>
      <c r="I144" s="145" t="s">
        <v>974</v>
      </c>
      <c r="J144" s="144" t="s">
        <v>180</v>
      </c>
      <c r="K144" s="144" t="s">
        <v>125</v>
      </c>
      <c r="L144" s="148" t="s">
        <v>162</v>
      </c>
      <c r="M144" s="144" t="s">
        <v>189</v>
      </c>
      <c r="N144" s="144"/>
      <c r="O144" s="144"/>
      <c r="P144" s="144" t="s">
        <v>975</v>
      </c>
      <c r="Q144" s="13"/>
      <c r="R144" s="13"/>
    </row>
    <row r="145" spans="1:18" s="14" customFormat="1" ht="126" x14ac:dyDescent="0.25">
      <c r="A145" s="144">
        <v>143</v>
      </c>
      <c r="B145" s="145">
        <v>44712</v>
      </c>
      <c r="C145" s="144" t="s">
        <v>964</v>
      </c>
      <c r="D145" s="146" t="s">
        <v>84</v>
      </c>
      <c r="E145" s="146"/>
      <c r="F145" s="151" t="s">
        <v>979</v>
      </c>
      <c r="G145" s="144" t="s">
        <v>980</v>
      </c>
      <c r="H145" s="144" t="s">
        <v>981</v>
      </c>
      <c r="I145" s="145">
        <v>44706</v>
      </c>
      <c r="J145" s="144" t="s">
        <v>180</v>
      </c>
      <c r="K145" s="144" t="s">
        <v>113</v>
      </c>
      <c r="L145" s="148" t="s">
        <v>143</v>
      </c>
      <c r="M145" s="144"/>
      <c r="N145" s="144"/>
      <c r="O145" s="144"/>
      <c r="P145" s="144" t="s">
        <v>982</v>
      </c>
      <c r="Q145" s="13"/>
      <c r="R145" s="13"/>
    </row>
    <row r="146" spans="1:18" s="14" customFormat="1" ht="126" x14ac:dyDescent="0.25">
      <c r="A146" s="144">
        <v>144</v>
      </c>
      <c r="B146" s="145">
        <v>44712</v>
      </c>
      <c r="C146" s="144" t="s">
        <v>964</v>
      </c>
      <c r="D146" s="146" t="s">
        <v>84</v>
      </c>
      <c r="E146" s="146"/>
      <c r="F146" s="151" t="s">
        <v>984</v>
      </c>
      <c r="G146" s="144">
        <v>9197616727</v>
      </c>
      <c r="H146" s="144" t="s">
        <v>986</v>
      </c>
      <c r="I146" s="145">
        <v>44711</v>
      </c>
      <c r="J146" s="144" t="s">
        <v>180</v>
      </c>
      <c r="K146" s="144" t="s">
        <v>125</v>
      </c>
      <c r="L146" s="148" t="s">
        <v>162</v>
      </c>
      <c r="M146" s="144" t="s">
        <v>189</v>
      </c>
      <c r="N146" s="144"/>
      <c r="O146" s="144"/>
      <c r="P146" s="144"/>
      <c r="Q146" s="13"/>
      <c r="R146" s="13"/>
    </row>
    <row r="147" spans="1:18" s="14" customFormat="1" ht="126" x14ac:dyDescent="0.25">
      <c r="A147" s="144">
        <v>145</v>
      </c>
      <c r="B147" s="145">
        <v>44712</v>
      </c>
      <c r="C147" s="144" t="s">
        <v>964</v>
      </c>
      <c r="D147" s="146" t="s">
        <v>84</v>
      </c>
      <c r="E147" s="146"/>
      <c r="F147" s="151" t="s">
        <v>998</v>
      </c>
      <c r="G147" s="144">
        <v>9153457408</v>
      </c>
      <c r="H147" s="144" t="s">
        <v>212</v>
      </c>
      <c r="I147" s="145">
        <v>44694</v>
      </c>
      <c r="J147" s="144" t="s">
        <v>134</v>
      </c>
      <c r="K147" s="153" t="s">
        <v>125</v>
      </c>
      <c r="L147" s="155" t="s">
        <v>162</v>
      </c>
      <c r="M147" s="144" t="s">
        <v>128</v>
      </c>
      <c r="N147" s="144"/>
      <c r="O147" s="144"/>
      <c r="P147" s="144" t="s">
        <v>999</v>
      </c>
      <c r="Q147" s="13"/>
      <c r="R147" s="13"/>
    </row>
    <row r="148" spans="1:18" s="14" customFormat="1" ht="126" x14ac:dyDescent="0.25">
      <c r="A148" s="144">
        <v>146</v>
      </c>
      <c r="B148" s="145">
        <v>44712</v>
      </c>
      <c r="C148" s="144" t="s">
        <v>1001</v>
      </c>
      <c r="D148" s="146" t="s">
        <v>84</v>
      </c>
      <c r="E148" s="146"/>
      <c r="F148" s="151" t="s">
        <v>1002</v>
      </c>
      <c r="G148" s="144" t="s">
        <v>1003</v>
      </c>
      <c r="H148" s="144" t="s">
        <v>1004</v>
      </c>
      <c r="I148" s="145">
        <v>44708</v>
      </c>
      <c r="J148" s="144" t="s">
        <v>134</v>
      </c>
      <c r="K148" s="144" t="s">
        <v>125</v>
      </c>
      <c r="L148" s="148" t="s">
        <v>162</v>
      </c>
      <c r="M148" s="144" t="s">
        <v>188</v>
      </c>
      <c r="N148" s="144"/>
      <c r="O148" s="144"/>
      <c r="P148" s="144" t="s">
        <v>1005</v>
      </c>
      <c r="Q148" s="13"/>
      <c r="R148" s="13"/>
    </row>
    <row r="149" spans="1:18" s="14" customFormat="1" ht="126" x14ac:dyDescent="0.25">
      <c r="A149" s="144">
        <v>147</v>
      </c>
      <c r="B149" s="145">
        <v>44712</v>
      </c>
      <c r="C149" s="144" t="s">
        <v>1001</v>
      </c>
      <c r="D149" s="146" t="s">
        <v>84</v>
      </c>
      <c r="E149" s="146"/>
      <c r="F149" s="151" t="s">
        <v>1021</v>
      </c>
      <c r="G149" s="144" t="s">
        <v>1022</v>
      </c>
      <c r="H149" s="144" t="s">
        <v>1023</v>
      </c>
      <c r="I149" s="145">
        <v>44711</v>
      </c>
      <c r="J149" s="144" t="s">
        <v>179</v>
      </c>
      <c r="K149" s="144" t="s">
        <v>125</v>
      </c>
      <c r="L149" s="148" t="s">
        <v>162</v>
      </c>
      <c r="M149" s="144" t="s">
        <v>188</v>
      </c>
      <c r="N149" s="144"/>
      <c r="O149" s="144"/>
      <c r="P149" s="144"/>
      <c r="Q149" s="13"/>
      <c r="R149" s="13"/>
    </row>
    <row r="150" spans="1:18" s="14" customFormat="1" ht="78.75" x14ac:dyDescent="0.25">
      <c r="A150" s="144">
        <v>148</v>
      </c>
      <c r="B150" s="145">
        <v>44712</v>
      </c>
      <c r="C150" s="144" t="s">
        <v>1001</v>
      </c>
      <c r="D150" s="146" t="s">
        <v>84</v>
      </c>
      <c r="E150" s="146"/>
      <c r="F150" s="151" t="s">
        <v>1024</v>
      </c>
      <c r="G150" s="144">
        <v>9686510656</v>
      </c>
      <c r="H150" s="144" t="s">
        <v>1025</v>
      </c>
      <c r="I150" s="145">
        <v>44711</v>
      </c>
      <c r="J150" s="144" t="s">
        <v>179</v>
      </c>
      <c r="K150" s="144" t="s">
        <v>36</v>
      </c>
      <c r="L150" s="148" t="s">
        <v>157</v>
      </c>
      <c r="M150" s="144"/>
      <c r="N150" s="144"/>
      <c r="O150" s="144"/>
      <c r="P150" s="144" t="s">
        <v>1026</v>
      </c>
      <c r="Q150" s="13"/>
      <c r="R150" s="13"/>
    </row>
    <row r="151" spans="1:18" s="14" customFormat="1" ht="126" x14ac:dyDescent="0.25">
      <c r="A151" s="144">
        <v>149</v>
      </c>
      <c r="B151" s="145">
        <v>44712</v>
      </c>
      <c r="C151" s="144" t="s">
        <v>1001</v>
      </c>
      <c r="D151" s="146" t="s">
        <v>84</v>
      </c>
      <c r="E151" s="146"/>
      <c r="F151" s="151" t="s">
        <v>1027</v>
      </c>
      <c r="G151" s="144">
        <v>9165376117</v>
      </c>
      <c r="H151" s="144" t="s">
        <v>1028</v>
      </c>
      <c r="I151" s="145">
        <v>44708</v>
      </c>
      <c r="J151" s="144" t="s">
        <v>180</v>
      </c>
      <c r="K151" s="144" t="s">
        <v>125</v>
      </c>
      <c r="L151" s="148" t="s">
        <v>162</v>
      </c>
      <c r="M151" s="144" t="s">
        <v>189</v>
      </c>
      <c r="N151" s="144"/>
      <c r="O151" s="144"/>
      <c r="P151" s="144"/>
      <c r="Q151" s="13"/>
      <c r="R151" s="13"/>
    </row>
    <row r="152" spans="1:18" s="14" customFormat="1" ht="126" x14ac:dyDescent="0.25">
      <c r="A152" s="144">
        <v>150</v>
      </c>
      <c r="B152" s="145">
        <v>44712</v>
      </c>
      <c r="C152" s="144" t="s">
        <v>1001</v>
      </c>
      <c r="D152" s="146" t="s">
        <v>84</v>
      </c>
      <c r="E152" s="146"/>
      <c r="F152" s="151" t="s">
        <v>1029</v>
      </c>
      <c r="G152" s="144" t="s">
        <v>1030</v>
      </c>
      <c r="H152" s="144" t="s">
        <v>1028</v>
      </c>
      <c r="I152" s="145"/>
      <c r="J152" s="144" t="s">
        <v>180</v>
      </c>
      <c r="K152" s="144" t="s">
        <v>125</v>
      </c>
      <c r="L152" s="148" t="s">
        <v>162</v>
      </c>
      <c r="M152" s="144" t="s">
        <v>189</v>
      </c>
      <c r="N152" s="144"/>
      <c r="O152" s="144"/>
      <c r="P152" s="144" t="s">
        <v>1031</v>
      </c>
      <c r="Q152" s="13"/>
      <c r="R152" s="13"/>
    </row>
    <row r="153" spans="1:18" s="14" customFormat="1" ht="126" x14ac:dyDescent="0.25">
      <c r="A153" s="144">
        <v>151</v>
      </c>
      <c r="B153" s="145">
        <v>44712</v>
      </c>
      <c r="C153" s="144" t="s">
        <v>1001</v>
      </c>
      <c r="D153" s="146" t="s">
        <v>84</v>
      </c>
      <c r="E153" s="146"/>
      <c r="F153" s="151" t="s">
        <v>1029</v>
      </c>
      <c r="G153" s="144" t="s">
        <v>1030</v>
      </c>
      <c r="H153" s="144" t="s">
        <v>1023</v>
      </c>
      <c r="I153" s="145">
        <v>44686</v>
      </c>
      <c r="J153" s="144" t="s">
        <v>180</v>
      </c>
      <c r="K153" s="144" t="s">
        <v>125</v>
      </c>
      <c r="L153" s="148" t="s">
        <v>162</v>
      </c>
      <c r="M153" s="144" t="s">
        <v>128</v>
      </c>
      <c r="N153" s="144"/>
      <c r="O153" s="144"/>
      <c r="P153" s="144"/>
      <c r="Q153" s="13"/>
      <c r="R153" s="13"/>
    </row>
    <row r="154" spans="1:18" s="14" customFormat="1" ht="94.5" x14ac:dyDescent="0.25">
      <c r="A154" s="144">
        <v>152</v>
      </c>
      <c r="B154" s="145">
        <v>44712</v>
      </c>
      <c r="C154" s="144" t="s">
        <v>1001</v>
      </c>
      <c r="D154" s="146" t="s">
        <v>84</v>
      </c>
      <c r="E154" s="146"/>
      <c r="F154" s="151" t="s">
        <v>1032</v>
      </c>
      <c r="G154" s="144">
        <v>9037914482</v>
      </c>
      <c r="H154" s="144" t="s">
        <v>1033</v>
      </c>
      <c r="I154" s="145">
        <v>44705</v>
      </c>
      <c r="J154" s="144" t="s">
        <v>180</v>
      </c>
      <c r="K154" s="144" t="s">
        <v>111</v>
      </c>
      <c r="L154" s="148" t="s">
        <v>165</v>
      </c>
      <c r="M154" s="144" t="s">
        <v>133</v>
      </c>
      <c r="N154" s="144" t="s">
        <v>114</v>
      </c>
      <c r="O154" s="144"/>
      <c r="P154" s="144"/>
      <c r="Q154" s="13"/>
      <c r="R154" s="13"/>
    </row>
    <row r="155" spans="1:18" s="14" customFormat="1" ht="126" x14ac:dyDescent="0.25">
      <c r="A155" s="144">
        <v>153</v>
      </c>
      <c r="B155" s="145">
        <v>44712</v>
      </c>
      <c r="C155" s="144" t="s">
        <v>1001</v>
      </c>
      <c r="D155" s="146" t="s">
        <v>84</v>
      </c>
      <c r="E155" s="146"/>
      <c r="F155" s="151" t="s">
        <v>1032</v>
      </c>
      <c r="G155" s="144">
        <v>9037914482</v>
      </c>
      <c r="H155" s="144" t="s">
        <v>1033</v>
      </c>
      <c r="I155" s="145">
        <v>44705</v>
      </c>
      <c r="J155" s="144" t="s">
        <v>180</v>
      </c>
      <c r="K155" s="144" t="s">
        <v>125</v>
      </c>
      <c r="L155" s="148" t="s">
        <v>162</v>
      </c>
      <c r="M155" s="144" t="s">
        <v>128</v>
      </c>
      <c r="N155" s="144"/>
      <c r="O155" s="144"/>
      <c r="P155" s="144"/>
      <c r="Q155" s="13"/>
      <c r="R155" s="13"/>
    </row>
    <row r="156" spans="1:18" s="14" customFormat="1" ht="94.5" x14ac:dyDescent="0.25">
      <c r="A156" s="144">
        <v>154</v>
      </c>
      <c r="B156" s="145">
        <v>44712</v>
      </c>
      <c r="C156" s="144" t="s">
        <v>1001</v>
      </c>
      <c r="D156" s="146" t="s">
        <v>84</v>
      </c>
      <c r="E156" s="146"/>
      <c r="F156" s="151" t="s">
        <v>1034</v>
      </c>
      <c r="G156" s="144">
        <v>9104783930</v>
      </c>
      <c r="H156" s="144" t="s">
        <v>1035</v>
      </c>
      <c r="I156" s="145">
        <v>44700</v>
      </c>
      <c r="J156" s="144" t="s">
        <v>180</v>
      </c>
      <c r="K156" s="153" t="s">
        <v>111</v>
      </c>
      <c r="L156" s="155" t="s">
        <v>165</v>
      </c>
      <c r="M156" s="144" t="s">
        <v>133</v>
      </c>
      <c r="N156" s="144" t="s">
        <v>114</v>
      </c>
      <c r="O156" s="144"/>
      <c r="P156" s="144"/>
      <c r="Q156" s="13"/>
      <c r="R156" s="13"/>
    </row>
    <row r="157" spans="1:18" s="14" customFormat="1" ht="126" x14ac:dyDescent="0.25">
      <c r="A157" s="144">
        <v>155</v>
      </c>
      <c r="B157" s="145">
        <v>44712</v>
      </c>
      <c r="C157" s="144" t="s">
        <v>1039</v>
      </c>
      <c r="D157" s="146" t="s">
        <v>84</v>
      </c>
      <c r="E157" s="146"/>
      <c r="F157" s="151" t="s">
        <v>1042</v>
      </c>
      <c r="G157" s="144" t="s">
        <v>1043</v>
      </c>
      <c r="H157" s="144" t="s">
        <v>1044</v>
      </c>
      <c r="I157" s="145">
        <v>44712</v>
      </c>
      <c r="J157" s="144" t="s">
        <v>180</v>
      </c>
      <c r="K157" s="144" t="s">
        <v>125</v>
      </c>
      <c r="L157" s="148" t="s">
        <v>162</v>
      </c>
      <c r="M157" s="144" t="s">
        <v>189</v>
      </c>
      <c r="N157" s="144"/>
      <c r="O157" s="144"/>
      <c r="P157" s="144"/>
      <c r="Q157" s="13"/>
      <c r="R157" s="13"/>
    </row>
    <row r="158" spans="1:18" s="14" customFormat="1" ht="126" x14ac:dyDescent="0.25">
      <c r="A158" s="144">
        <v>156</v>
      </c>
      <c r="B158" s="145">
        <v>44712</v>
      </c>
      <c r="C158" s="144" t="s">
        <v>1039</v>
      </c>
      <c r="D158" s="146" t="s">
        <v>84</v>
      </c>
      <c r="E158" s="146"/>
      <c r="F158" s="151" t="s">
        <v>1045</v>
      </c>
      <c r="G158" s="144" t="s">
        <v>1046</v>
      </c>
      <c r="H158" s="144" t="s">
        <v>230</v>
      </c>
      <c r="I158" s="145">
        <v>44711</v>
      </c>
      <c r="J158" s="144" t="s">
        <v>180</v>
      </c>
      <c r="K158" s="144" t="s">
        <v>125</v>
      </c>
      <c r="L158" s="148" t="s">
        <v>162</v>
      </c>
      <c r="M158" s="144" t="s">
        <v>189</v>
      </c>
      <c r="N158" s="144"/>
      <c r="O158" s="144"/>
      <c r="P158" s="144"/>
      <c r="Q158" s="13"/>
      <c r="R158" s="13"/>
    </row>
    <row r="159" spans="1:18" s="14" customFormat="1" ht="126" x14ac:dyDescent="0.25">
      <c r="A159" s="144">
        <v>157</v>
      </c>
      <c r="B159" s="145">
        <v>44712</v>
      </c>
      <c r="C159" s="144" t="s">
        <v>1039</v>
      </c>
      <c r="D159" s="146" t="s">
        <v>84</v>
      </c>
      <c r="E159" s="146"/>
      <c r="F159" s="151" t="s">
        <v>1047</v>
      </c>
      <c r="G159" s="144" t="s">
        <v>1048</v>
      </c>
      <c r="H159" s="144" t="s">
        <v>230</v>
      </c>
      <c r="I159" s="145" t="s">
        <v>1049</v>
      </c>
      <c r="J159" s="144" t="s">
        <v>134</v>
      </c>
      <c r="K159" s="144" t="s">
        <v>125</v>
      </c>
      <c r="L159" s="148" t="s">
        <v>162</v>
      </c>
      <c r="M159" s="144" t="s">
        <v>189</v>
      </c>
      <c r="N159" s="144"/>
      <c r="O159" s="144"/>
      <c r="P159" s="144"/>
      <c r="Q159" s="13"/>
      <c r="R159" s="13"/>
    </row>
    <row r="160" spans="1:18" s="14" customFormat="1" ht="126" x14ac:dyDescent="0.25">
      <c r="A160" s="144">
        <v>158</v>
      </c>
      <c r="B160" s="145">
        <v>44712</v>
      </c>
      <c r="C160" s="144" t="s">
        <v>1039</v>
      </c>
      <c r="D160" s="146" t="s">
        <v>84</v>
      </c>
      <c r="E160" s="146"/>
      <c r="F160" s="151" t="s">
        <v>1056</v>
      </c>
      <c r="G160" s="144" t="s">
        <v>1057</v>
      </c>
      <c r="H160" s="144" t="s">
        <v>230</v>
      </c>
      <c r="I160" s="145" t="s">
        <v>1049</v>
      </c>
      <c r="J160" s="144" t="s">
        <v>134</v>
      </c>
      <c r="K160" s="144" t="s">
        <v>125</v>
      </c>
      <c r="L160" s="148" t="s">
        <v>162</v>
      </c>
      <c r="M160" s="144" t="s">
        <v>189</v>
      </c>
      <c r="N160" s="144"/>
      <c r="O160" s="144"/>
      <c r="P160" s="144"/>
      <c r="Q160" s="13"/>
      <c r="R160" s="13"/>
    </row>
    <row r="161" spans="1:18" s="14" customFormat="1" ht="126" x14ac:dyDescent="0.25">
      <c r="A161" s="144">
        <v>159</v>
      </c>
      <c r="B161" s="145">
        <v>44712</v>
      </c>
      <c r="C161" s="144" t="s">
        <v>1139</v>
      </c>
      <c r="D161" s="146" t="s">
        <v>84</v>
      </c>
      <c r="E161" s="146"/>
      <c r="F161" s="151" t="s">
        <v>1153</v>
      </c>
      <c r="G161" s="144">
        <v>9167412347</v>
      </c>
      <c r="H161" s="144" t="s">
        <v>230</v>
      </c>
      <c r="I161" s="145">
        <v>44706</v>
      </c>
      <c r="J161" s="144" t="s">
        <v>134</v>
      </c>
      <c r="K161" s="153" t="s">
        <v>125</v>
      </c>
      <c r="L161" s="155" t="s">
        <v>162</v>
      </c>
      <c r="M161" s="144" t="s">
        <v>189</v>
      </c>
      <c r="N161" s="144"/>
      <c r="O161" s="144"/>
      <c r="P161" s="144"/>
      <c r="Q161" s="13"/>
      <c r="R161" s="13"/>
    </row>
    <row r="162" spans="1:18" s="14" customFormat="1" ht="126" x14ac:dyDescent="0.25">
      <c r="A162" s="144">
        <v>160</v>
      </c>
      <c r="B162" s="145">
        <v>44712</v>
      </c>
      <c r="C162" s="144" t="s">
        <v>1139</v>
      </c>
      <c r="D162" s="146" t="s">
        <v>84</v>
      </c>
      <c r="E162" s="146"/>
      <c r="F162" s="151" t="s">
        <v>1154</v>
      </c>
      <c r="G162" s="144">
        <v>9167238725</v>
      </c>
      <c r="H162" s="144" t="s">
        <v>981</v>
      </c>
      <c r="I162" s="145">
        <v>44711</v>
      </c>
      <c r="J162" s="144" t="s">
        <v>134</v>
      </c>
      <c r="K162" s="144" t="s">
        <v>125</v>
      </c>
      <c r="L162" s="148" t="s">
        <v>162</v>
      </c>
      <c r="M162" s="144" t="s">
        <v>154</v>
      </c>
      <c r="N162" s="144"/>
      <c r="O162" s="144"/>
      <c r="P162" s="144" t="s">
        <v>1155</v>
      </c>
      <c r="Q162" s="13"/>
      <c r="R162" s="13"/>
    </row>
    <row r="163" spans="1:18" s="14" customFormat="1" ht="94.5" x14ac:dyDescent="0.25">
      <c r="A163" s="144">
        <v>161</v>
      </c>
      <c r="B163" s="145">
        <v>44712</v>
      </c>
      <c r="C163" s="144" t="s">
        <v>1139</v>
      </c>
      <c r="D163" s="146" t="s">
        <v>84</v>
      </c>
      <c r="E163" s="146"/>
      <c r="F163" s="151" t="s">
        <v>1154</v>
      </c>
      <c r="G163" s="144">
        <v>9167238725</v>
      </c>
      <c r="H163" s="144" t="s">
        <v>981</v>
      </c>
      <c r="I163" s="145">
        <v>44711</v>
      </c>
      <c r="J163" s="144" t="s">
        <v>134</v>
      </c>
      <c r="K163" s="144" t="s">
        <v>1</v>
      </c>
      <c r="L163" s="148" t="s">
        <v>166</v>
      </c>
      <c r="M163" s="144" t="s">
        <v>132</v>
      </c>
      <c r="N163" s="144"/>
      <c r="O163" s="144"/>
      <c r="P163" s="144" t="s">
        <v>1156</v>
      </c>
      <c r="Q163" s="13"/>
      <c r="R163" s="13"/>
    </row>
    <row r="164" spans="1:18" s="14" customFormat="1" ht="47.25" x14ac:dyDescent="0.25">
      <c r="A164" s="144">
        <v>162</v>
      </c>
      <c r="B164" s="145">
        <v>44712</v>
      </c>
      <c r="C164" s="144" t="s">
        <v>1157</v>
      </c>
      <c r="D164" s="146" t="s">
        <v>84</v>
      </c>
      <c r="E164" s="146"/>
      <c r="F164" s="162" t="s">
        <v>1158</v>
      </c>
      <c r="G164" s="144" t="s">
        <v>1159</v>
      </c>
      <c r="H164" s="144" t="s">
        <v>212</v>
      </c>
      <c r="I164" s="214">
        <v>44700</v>
      </c>
      <c r="J164" s="144" t="s">
        <v>134</v>
      </c>
      <c r="K164" s="144" t="s">
        <v>36</v>
      </c>
      <c r="L164" s="148" t="str">
        <f>IFERROR(_xlfn.IFNA(VLOOKUP($K164,[46]коммент!$B:$C,2,0),""),"")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64" s="144"/>
      <c r="N164" s="144"/>
      <c r="O164" s="144"/>
      <c r="P164" s="144" t="s">
        <v>1160</v>
      </c>
      <c r="Q164" s="13"/>
      <c r="R164" s="13"/>
    </row>
    <row r="165" spans="1:18" s="14" customFormat="1" ht="126" x14ac:dyDescent="0.25">
      <c r="A165" s="144">
        <v>163</v>
      </c>
      <c r="B165" s="145">
        <v>44712</v>
      </c>
      <c r="C165" s="144" t="s">
        <v>1157</v>
      </c>
      <c r="D165" s="146" t="s">
        <v>84</v>
      </c>
      <c r="E165" s="146"/>
      <c r="F165" s="151" t="s">
        <v>1172</v>
      </c>
      <c r="G165" s="144">
        <v>9854461235</v>
      </c>
      <c r="H165" s="144"/>
      <c r="I165" s="144"/>
      <c r="J165" s="144" t="s">
        <v>180</v>
      </c>
      <c r="K165" s="144" t="s">
        <v>125</v>
      </c>
      <c r="L165" s="148" t="str">
        <f>IFERROR(_xlfn.IFNA(VLOOKUP($K165,[46]коммент!$B:$C,2,0),""),"")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5" s="144" t="s">
        <v>189</v>
      </c>
      <c r="N165" s="144"/>
      <c r="O165" s="144"/>
      <c r="P165" s="144" t="s">
        <v>1173</v>
      </c>
      <c r="Q165" s="13"/>
      <c r="R165" s="13"/>
    </row>
    <row r="166" spans="1:18" s="14" customFormat="1" ht="110.25" x14ac:dyDescent="0.25">
      <c r="A166" s="144">
        <v>164</v>
      </c>
      <c r="B166" s="145">
        <v>44712</v>
      </c>
      <c r="C166" s="144" t="s">
        <v>1157</v>
      </c>
      <c r="D166" s="146" t="s">
        <v>84</v>
      </c>
      <c r="E166" s="146"/>
      <c r="F166" s="162" t="s">
        <v>1178</v>
      </c>
      <c r="G166" s="144" t="s">
        <v>1179</v>
      </c>
      <c r="H166" s="144"/>
      <c r="I166" s="144"/>
      <c r="J166" s="144" t="s">
        <v>180</v>
      </c>
      <c r="K166" s="144" t="s">
        <v>36</v>
      </c>
      <c r="L166" s="148" t="str">
        <f>IFERROR(_xlfn.IFNA(VLOOKUP($K166,[46]коммент!$B:$C,2,0),""),"")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66" s="144"/>
      <c r="N166" s="144"/>
      <c r="O166" s="144"/>
      <c r="P166" s="144" t="s">
        <v>1180</v>
      </c>
      <c r="Q166" s="13"/>
      <c r="R166" s="13"/>
    </row>
    <row r="167" spans="1:18" s="14" customFormat="1" ht="126" x14ac:dyDescent="0.25">
      <c r="A167" s="144">
        <v>165</v>
      </c>
      <c r="B167" s="145">
        <v>44712</v>
      </c>
      <c r="C167" s="144" t="s">
        <v>1191</v>
      </c>
      <c r="D167" s="136" t="s">
        <v>84</v>
      </c>
      <c r="E167" s="136"/>
      <c r="F167" s="210" t="s">
        <v>1192</v>
      </c>
      <c r="G167" s="211">
        <v>9657201500</v>
      </c>
      <c r="H167" s="211" t="s">
        <v>230</v>
      </c>
      <c r="I167" s="211" t="s">
        <v>1193</v>
      </c>
      <c r="J167" s="211" t="s">
        <v>180</v>
      </c>
      <c r="K167" s="211" t="s">
        <v>125</v>
      </c>
      <c r="L167" s="215" t="str">
        <f>IFERROR(_xlfn.IFNA(VLOOKUP($K167,[47]коммент!$B:$C,2,0),""),"")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7" s="135" t="s">
        <v>189</v>
      </c>
      <c r="N167" s="135"/>
      <c r="O167" s="135"/>
      <c r="P167" s="135" t="s">
        <v>1194</v>
      </c>
      <c r="Q167" s="13"/>
      <c r="R167" s="13"/>
    </row>
    <row r="168" spans="1:18" s="14" customFormat="1" ht="157.5" x14ac:dyDescent="0.25">
      <c r="A168" s="144">
        <v>166</v>
      </c>
      <c r="B168" s="145">
        <v>44712</v>
      </c>
      <c r="C168" s="144" t="s">
        <v>1191</v>
      </c>
      <c r="D168" s="146" t="s">
        <v>84</v>
      </c>
      <c r="E168" s="146"/>
      <c r="F168" s="151" t="s">
        <v>1195</v>
      </c>
      <c r="G168" s="144">
        <v>9037186175</v>
      </c>
      <c r="H168" s="144"/>
      <c r="I168" s="144"/>
      <c r="J168" s="144" t="s">
        <v>134</v>
      </c>
      <c r="K168" s="144" t="s">
        <v>113</v>
      </c>
      <c r="L168" s="148" t="str">
        <f>IFERROR(_xlfn.IFNA(VLOOKUP($K168,[48]коммент!$B:$C,2,0),""),"")</f>
        <v>Формат уведомления. С целью проведения внутреннего контроля качества.</v>
      </c>
      <c r="M168" s="144"/>
      <c r="N168" s="144"/>
      <c r="O168" s="144"/>
      <c r="P168" s="144" t="s">
        <v>1196</v>
      </c>
      <c r="Q168" s="13"/>
      <c r="R168" s="13"/>
    </row>
    <row r="169" spans="1:18" s="14" customFormat="1" ht="126" x14ac:dyDescent="0.25">
      <c r="A169" s="144">
        <v>167</v>
      </c>
      <c r="B169" s="145">
        <v>44712</v>
      </c>
      <c r="C169" s="144" t="s">
        <v>1191</v>
      </c>
      <c r="D169" s="136" t="s">
        <v>84</v>
      </c>
      <c r="E169" s="136"/>
      <c r="F169" s="210" t="s">
        <v>1197</v>
      </c>
      <c r="G169" s="211" t="s">
        <v>1198</v>
      </c>
      <c r="H169" s="211" t="s">
        <v>230</v>
      </c>
      <c r="I169" s="211" t="s">
        <v>1199</v>
      </c>
      <c r="J169" s="211" t="s">
        <v>180</v>
      </c>
      <c r="K169" s="211" t="s">
        <v>125</v>
      </c>
      <c r="L169" s="215" t="str">
        <f>IFERROR(_xlfn.IFNA(VLOOKUP($K169,[47]коммент!$B:$C,2,0),""),"")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9" s="135" t="s">
        <v>189</v>
      </c>
      <c r="N169" s="135"/>
      <c r="O169" s="135"/>
      <c r="P169" s="135" t="s">
        <v>1200</v>
      </c>
      <c r="Q169" s="13"/>
      <c r="R169" s="13"/>
    </row>
    <row r="170" spans="1:18" s="14" customFormat="1" ht="63" x14ac:dyDescent="0.25">
      <c r="A170" s="144">
        <v>168</v>
      </c>
      <c r="B170" s="145">
        <v>44712</v>
      </c>
      <c r="C170" s="144" t="s">
        <v>1191</v>
      </c>
      <c r="D170" s="136" t="s">
        <v>84</v>
      </c>
      <c r="E170" s="136"/>
      <c r="F170" s="132" t="s">
        <v>1201</v>
      </c>
      <c r="G170" s="135">
        <v>9263259687</v>
      </c>
      <c r="H170" s="135" t="s">
        <v>1202</v>
      </c>
      <c r="I170" s="138">
        <v>44706</v>
      </c>
      <c r="J170" s="135" t="s">
        <v>180</v>
      </c>
      <c r="K170" s="135" t="s">
        <v>36</v>
      </c>
      <c r="L170" s="158" t="str">
        <f>IFERROR(_xlfn.IFNA(VLOOKUP($K170,[47]коммент!$B:$C,2,0),""),"")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70" s="135"/>
      <c r="N170" s="135"/>
      <c r="O170" s="135"/>
      <c r="P170" s="135" t="s">
        <v>1203</v>
      </c>
      <c r="Q170" s="13"/>
      <c r="R170" s="13"/>
    </row>
    <row r="171" spans="1:18" s="14" customFormat="1" ht="126" x14ac:dyDescent="0.25">
      <c r="A171" s="144">
        <v>169</v>
      </c>
      <c r="B171" s="145">
        <v>44712</v>
      </c>
      <c r="C171" s="144" t="s">
        <v>1191</v>
      </c>
      <c r="D171" s="146" t="s">
        <v>84</v>
      </c>
      <c r="E171" s="146"/>
      <c r="F171" s="151" t="s">
        <v>1206</v>
      </c>
      <c r="G171" s="144">
        <v>9031231487</v>
      </c>
      <c r="H171" s="144" t="s">
        <v>230</v>
      </c>
      <c r="I171" s="145">
        <v>44708</v>
      </c>
      <c r="J171" s="144" t="s">
        <v>180</v>
      </c>
      <c r="K171" s="144" t="s">
        <v>125</v>
      </c>
      <c r="L171" s="148" t="str">
        <f>IFERROR(_xlfn.IFNA(VLOOKUP($K171,[48]коммент!$B:$C,2,0),""),"")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1" s="144" t="s">
        <v>189</v>
      </c>
      <c r="N171" s="144"/>
      <c r="O171" s="144"/>
      <c r="P171" s="144" t="s">
        <v>1209</v>
      </c>
      <c r="Q171" s="13"/>
      <c r="R171" s="13"/>
    </row>
    <row r="172" spans="1:18" s="14" customFormat="1" ht="126" x14ac:dyDescent="0.25">
      <c r="A172" s="144">
        <v>170</v>
      </c>
      <c r="B172" s="145">
        <v>44712</v>
      </c>
      <c r="C172" s="144" t="s">
        <v>1220</v>
      </c>
      <c r="D172" s="136" t="s">
        <v>84</v>
      </c>
      <c r="E172" s="146"/>
      <c r="F172" s="151" t="s">
        <v>1221</v>
      </c>
      <c r="G172" s="144">
        <v>9136833599</v>
      </c>
      <c r="H172" s="131" t="s">
        <v>1222</v>
      </c>
      <c r="I172" s="130">
        <v>44711</v>
      </c>
      <c r="J172" s="131" t="s">
        <v>180</v>
      </c>
      <c r="K172" s="131" t="s">
        <v>125</v>
      </c>
      <c r="L172" s="187" t="str">
        <f>IFERROR(_xlfn.IFNA(VLOOKUP($K172,[49]коммент!$B:$C,2,0),""),"")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2" s="144" t="s">
        <v>189</v>
      </c>
      <c r="N172" s="144"/>
      <c r="O172" s="144"/>
      <c r="P172" s="144"/>
      <c r="Q172" s="13"/>
      <c r="R172" s="13"/>
    </row>
    <row r="173" spans="1:18" s="14" customFormat="1" ht="126" x14ac:dyDescent="0.25">
      <c r="A173" s="144">
        <v>171</v>
      </c>
      <c r="B173" s="145">
        <v>44712</v>
      </c>
      <c r="C173" s="144" t="s">
        <v>1220</v>
      </c>
      <c r="D173" s="136" t="s">
        <v>84</v>
      </c>
      <c r="E173" s="146"/>
      <c r="F173" s="188" t="s">
        <v>1223</v>
      </c>
      <c r="G173" s="131">
        <v>9773882069</v>
      </c>
      <c r="H173" s="130" t="s">
        <v>1222</v>
      </c>
      <c r="I173" s="130">
        <v>44711</v>
      </c>
      <c r="J173" s="131" t="s">
        <v>180</v>
      </c>
      <c r="K173" s="131" t="s">
        <v>125</v>
      </c>
      <c r="L173" s="187" t="str">
        <f>IFERROR(_xlfn.IFNA(VLOOKUP($K173,[50]коммент!$B:$C,2,0),""),"")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3" s="131" t="s">
        <v>189</v>
      </c>
      <c r="N173" s="144"/>
      <c r="O173" s="144"/>
      <c r="P173" s="144"/>
      <c r="Q173" s="13"/>
      <c r="R173" s="13"/>
    </row>
    <row r="174" spans="1:18" s="14" customFormat="1" ht="126" x14ac:dyDescent="0.25">
      <c r="A174" s="144">
        <v>172</v>
      </c>
      <c r="B174" s="145">
        <v>44712</v>
      </c>
      <c r="C174" s="144" t="s">
        <v>1220</v>
      </c>
      <c r="D174" s="136" t="s">
        <v>84</v>
      </c>
      <c r="E174" s="146"/>
      <c r="F174" s="151" t="s">
        <v>1227</v>
      </c>
      <c r="G174" s="144">
        <v>9035516219</v>
      </c>
      <c r="H174" s="131" t="s">
        <v>1222</v>
      </c>
      <c r="I174" s="130">
        <v>44711</v>
      </c>
      <c r="J174" s="131" t="s">
        <v>180</v>
      </c>
      <c r="K174" s="131" t="s">
        <v>125</v>
      </c>
      <c r="L174" s="187" t="str">
        <f>IFERROR(_xlfn.IFNA(VLOOKUP($K174,[50]коммент!$B:$C,2,0),""),"")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4" s="144" t="s">
        <v>189</v>
      </c>
      <c r="N174" s="144"/>
      <c r="O174" s="144"/>
      <c r="P174" s="144"/>
      <c r="Q174" s="13"/>
      <c r="R174" s="13"/>
    </row>
    <row r="175" spans="1:18" s="14" customFormat="1" ht="126" x14ac:dyDescent="0.25">
      <c r="A175" s="144">
        <v>173</v>
      </c>
      <c r="B175" s="145">
        <v>44712</v>
      </c>
      <c r="C175" s="144" t="s">
        <v>1220</v>
      </c>
      <c r="D175" s="136" t="s">
        <v>84</v>
      </c>
      <c r="E175" s="136"/>
      <c r="F175" s="132" t="s">
        <v>1236</v>
      </c>
      <c r="G175" s="135">
        <v>9262187220</v>
      </c>
      <c r="H175" s="135" t="s">
        <v>986</v>
      </c>
      <c r="I175" s="189">
        <v>44707</v>
      </c>
      <c r="J175" s="170" t="s">
        <v>180</v>
      </c>
      <c r="K175" s="153" t="s">
        <v>125</v>
      </c>
      <c r="L175" s="155" t="s">
        <v>162</v>
      </c>
      <c r="M175" s="144" t="s">
        <v>128</v>
      </c>
      <c r="N175" s="135"/>
      <c r="O175" s="135"/>
      <c r="P175" s="135"/>
      <c r="Q175" s="13"/>
      <c r="R175" s="13"/>
    </row>
    <row r="176" spans="1:18" s="14" customFormat="1" ht="126" x14ac:dyDescent="0.25">
      <c r="A176" s="144">
        <v>174</v>
      </c>
      <c r="B176" s="145">
        <v>44712</v>
      </c>
      <c r="C176" s="144" t="s">
        <v>1256</v>
      </c>
      <c r="D176" s="146" t="s">
        <v>84</v>
      </c>
      <c r="E176" s="146"/>
      <c r="F176" s="151" t="s">
        <v>1257</v>
      </c>
      <c r="G176" s="144">
        <v>89030189481</v>
      </c>
      <c r="H176" s="144"/>
      <c r="I176" s="145"/>
      <c r="J176" s="144" t="s">
        <v>180</v>
      </c>
      <c r="K176" s="131" t="s">
        <v>125</v>
      </c>
      <c r="L176" s="187" t="str">
        <f>IFERROR(_xlfn.IFNA(VLOOKUP($K176,[51]коммент!$B:$C,2,0),""),"")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6" s="144" t="s">
        <v>126</v>
      </c>
      <c r="N176" s="144" t="s">
        <v>114</v>
      </c>
      <c r="O176" s="144"/>
      <c r="P176" s="144" t="s">
        <v>1258</v>
      </c>
      <c r="Q176" s="13"/>
      <c r="R176" s="13"/>
    </row>
    <row r="177" spans="1:18" s="14" customFormat="1" ht="63" x14ac:dyDescent="0.25">
      <c r="A177" s="144">
        <v>175</v>
      </c>
      <c r="B177" s="145">
        <v>44712</v>
      </c>
      <c r="C177" s="144" t="s">
        <v>1256</v>
      </c>
      <c r="D177" s="146" t="s">
        <v>84</v>
      </c>
      <c r="E177" s="146"/>
      <c r="F177" s="151" t="s">
        <v>1260</v>
      </c>
      <c r="G177" s="151" t="s">
        <v>1261</v>
      </c>
      <c r="H177" s="144"/>
      <c r="I177" s="145"/>
      <c r="J177" s="144" t="s">
        <v>134</v>
      </c>
      <c r="K177" s="131" t="s">
        <v>154</v>
      </c>
      <c r="L177" s="187" t="str">
        <f>IFERROR(_xlfn.IFNA(VLOOKUP($K177,[51]коммент!$B:$C,2,0),""),"")</f>
        <v>В системе ЕМИАС/Асклепиус отражены некорректные данные в протоколе онкологического консилиума.
Прошу Вас предоставить корректную информацию.</v>
      </c>
      <c r="M177" s="144" t="s">
        <v>154</v>
      </c>
      <c r="N177" s="144" t="s">
        <v>114</v>
      </c>
      <c r="O177" s="144"/>
      <c r="P177" s="144" t="s">
        <v>1262</v>
      </c>
      <c r="Q177" s="13"/>
      <c r="R177" s="13"/>
    </row>
    <row r="178" spans="1:18" s="14" customFormat="1" ht="126" x14ac:dyDescent="0.25">
      <c r="A178" s="144">
        <v>176</v>
      </c>
      <c r="B178" s="145">
        <v>44712</v>
      </c>
      <c r="C178" s="144" t="s">
        <v>1256</v>
      </c>
      <c r="D178" s="146" t="s">
        <v>84</v>
      </c>
      <c r="E178" s="146"/>
      <c r="F178" s="132" t="s">
        <v>1267</v>
      </c>
      <c r="G178" s="135">
        <v>89373524937</v>
      </c>
      <c r="H178" s="144"/>
      <c r="I178" s="145"/>
      <c r="J178" s="144" t="s">
        <v>180</v>
      </c>
      <c r="K178" s="153" t="s">
        <v>125</v>
      </c>
      <c r="L178" s="155" t="str">
        <f>IFERROR(_xlfn.IFNA(VLOOKUP($K178,[51]коммент!$B:$C,2,0),""),"")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8" s="144" t="s">
        <v>189</v>
      </c>
      <c r="N178" s="144" t="s">
        <v>114</v>
      </c>
      <c r="O178" s="144"/>
      <c r="P178" s="135" t="s">
        <v>1268</v>
      </c>
      <c r="Q178" s="13"/>
      <c r="R178" s="13"/>
    </row>
    <row r="179" spans="1:18" s="14" customFormat="1" ht="126" x14ac:dyDescent="0.25">
      <c r="A179" s="144">
        <v>177</v>
      </c>
      <c r="B179" s="145">
        <v>44712</v>
      </c>
      <c r="C179" s="144" t="s">
        <v>1256</v>
      </c>
      <c r="D179" s="146" t="s">
        <v>84</v>
      </c>
      <c r="E179" s="146"/>
      <c r="F179" s="132" t="s">
        <v>1269</v>
      </c>
      <c r="G179" s="135">
        <v>89175591224</v>
      </c>
      <c r="H179" s="135" t="s">
        <v>1012</v>
      </c>
      <c r="I179" s="138">
        <v>44697</v>
      </c>
      <c r="J179" s="144" t="s">
        <v>180</v>
      </c>
      <c r="K179" s="153" t="s">
        <v>125</v>
      </c>
      <c r="L179" s="155" t="str">
        <f>IFERROR(_xlfn.IFNA(VLOOKUP($K179,[51]коммент!$B:$C,2,0),""),"")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9" s="144" t="s">
        <v>189</v>
      </c>
      <c r="N179" s="144" t="s">
        <v>183</v>
      </c>
      <c r="O179" s="144" t="s">
        <v>84</v>
      </c>
      <c r="P179" s="135" t="s">
        <v>1270</v>
      </c>
      <c r="Q179" s="13"/>
      <c r="R179" s="13"/>
    </row>
    <row r="180" spans="1:18" s="14" customFormat="1" ht="126" x14ac:dyDescent="0.25">
      <c r="A180" s="144">
        <v>178</v>
      </c>
      <c r="B180" s="145">
        <v>44712</v>
      </c>
      <c r="C180" s="144" t="s">
        <v>1256</v>
      </c>
      <c r="D180" s="146" t="s">
        <v>84</v>
      </c>
      <c r="E180" s="146"/>
      <c r="F180" s="132" t="s">
        <v>1271</v>
      </c>
      <c r="G180" s="135">
        <v>84997369605</v>
      </c>
      <c r="H180" s="135" t="s">
        <v>957</v>
      </c>
      <c r="I180" s="138">
        <v>44687</v>
      </c>
      <c r="J180" s="144" t="s">
        <v>180</v>
      </c>
      <c r="K180" s="153" t="s">
        <v>125</v>
      </c>
      <c r="L180" s="155" t="str">
        <f>IFERROR(_xlfn.IFNA(VLOOKUP($K180,[51]коммент!$B:$C,2,0),""),"")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0" s="144" t="s">
        <v>189</v>
      </c>
      <c r="N180" s="144" t="s">
        <v>183</v>
      </c>
      <c r="O180" s="144" t="s">
        <v>84</v>
      </c>
      <c r="P180" s="135" t="s">
        <v>1272</v>
      </c>
      <c r="Q180" s="13"/>
      <c r="R180" s="13"/>
    </row>
    <row r="181" spans="1:18" s="14" customFormat="1" ht="126" x14ac:dyDescent="0.25">
      <c r="A181" s="144">
        <v>179</v>
      </c>
      <c r="B181" s="145">
        <v>44712</v>
      </c>
      <c r="C181" s="144" t="s">
        <v>1288</v>
      </c>
      <c r="D181" s="146" t="s">
        <v>84</v>
      </c>
      <c r="E181" s="146"/>
      <c r="F181" s="151" t="s">
        <v>1292</v>
      </c>
      <c r="G181" s="144">
        <v>89032094828</v>
      </c>
      <c r="H181" s="144" t="s">
        <v>1293</v>
      </c>
      <c r="I181" s="145">
        <v>44697</v>
      </c>
      <c r="J181" s="144" t="s">
        <v>134</v>
      </c>
      <c r="K181" s="144" t="s">
        <v>125</v>
      </c>
      <c r="L181" s="148" t="s">
        <v>162</v>
      </c>
      <c r="M181" s="144" t="s">
        <v>126</v>
      </c>
      <c r="N181" s="144"/>
      <c r="O181" s="144"/>
      <c r="P181" s="144"/>
      <c r="Q181" s="13"/>
      <c r="R181" s="13"/>
    </row>
    <row r="182" spans="1:18" s="14" customFormat="1" ht="126" x14ac:dyDescent="0.25">
      <c r="A182" s="144">
        <v>180</v>
      </c>
      <c r="B182" s="145">
        <v>44712</v>
      </c>
      <c r="C182" s="144" t="s">
        <v>1288</v>
      </c>
      <c r="D182" s="136" t="s">
        <v>84</v>
      </c>
      <c r="E182" s="136"/>
      <c r="F182" s="132" t="s">
        <v>1294</v>
      </c>
      <c r="G182" s="135">
        <v>89265017855</v>
      </c>
      <c r="H182" s="135" t="s">
        <v>617</v>
      </c>
      <c r="I182" s="138">
        <v>44662</v>
      </c>
      <c r="J182" s="135" t="s">
        <v>134</v>
      </c>
      <c r="K182" s="159" t="s">
        <v>125</v>
      </c>
      <c r="L182" s="160" t="s">
        <v>162</v>
      </c>
      <c r="M182" s="135" t="s">
        <v>126</v>
      </c>
      <c r="N182" s="144"/>
      <c r="O182" s="144"/>
      <c r="P182" s="144"/>
      <c r="Q182" s="13"/>
      <c r="R182" s="13"/>
    </row>
    <row r="183" spans="1:18" s="14" customFormat="1" ht="126" x14ac:dyDescent="0.25">
      <c r="A183" s="144">
        <v>181</v>
      </c>
      <c r="B183" s="145">
        <v>44712</v>
      </c>
      <c r="C183" s="144" t="s">
        <v>1288</v>
      </c>
      <c r="D183" s="146" t="s">
        <v>84</v>
      </c>
      <c r="E183" s="146"/>
      <c r="F183" s="151" t="s">
        <v>1295</v>
      </c>
      <c r="G183" s="144" t="s">
        <v>1296</v>
      </c>
      <c r="H183" s="144" t="s">
        <v>1297</v>
      </c>
      <c r="I183" s="145">
        <v>44711</v>
      </c>
      <c r="J183" s="144" t="s">
        <v>180</v>
      </c>
      <c r="K183" s="144" t="s">
        <v>125</v>
      </c>
      <c r="L183" s="148" t="s">
        <v>162</v>
      </c>
      <c r="M183" s="144" t="s">
        <v>189</v>
      </c>
      <c r="N183" s="144"/>
      <c r="O183" s="144"/>
      <c r="P183" s="144" t="s">
        <v>1298</v>
      </c>
      <c r="Q183" s="13"/>
      <c r="R183" s="13"/>
    </row>
    <row r="184" spans="1:18" s="14" customFormat="1" ht="189" x14ac:dyDescent="0.25">
      <c r="A184" s="144">
        <v>182</v>
      </c>
      <c r="B184" s="145">
        <v>44712</v>
      </c>
      <c r="C184" s="144" t="s">
        <v>1288</v>
      </c>
      <c r="D184" s="136" t="s">
        <v>84</v>
      </c>
      <c r="E184" s="136"/>
      <c r="F184" s="132" t="s">
        <v>1299</v>
      </c>
      <c r="G184" s="135">
        <v>9859151213</v>
      </c>
      <c r="H184" s="135" t="s">
        <v>1297</v>
      </c>
      <c r="I184" s="138">
        <v>44700</v>
      </c>
      <c r="J184" s="135" t="s">
        <v>180</v>
      </c>
      <c r="K184" s="144" t="s">
        <v>36</v>
      </c>
      <c r="L184" s="148" t="s">
        <v>157</v>
      </c>
      <c r="M184" s="144"/>
      <c r="N184" s="144"/>
      <c r="O184" s="144"/>
      <c r="P184" s="144" t="s">
        <v>1300</v>
      </c>
      <c r="Q184" s="13"/>
      <c r="R184" s="13"/>
    </row>
    <row r="185" spans="1:18" s="14" customFormat="1" ht="94.5" x14ac:dyDescent="0.25">
      <c r="A185" s="144">
        <v>183</v>
      </c>
      <c r="B185" s="145">
        <v>44712</v>
      </c>
      <c r="C185" s="144" t="s">
        <v>1288</v>
      </c>
      <c r="D185" s="146" t="s">
        <v>84</v>
      </c>
      <c r="E185" s="146"/>
      <c r="F185" s="132" t="s">
        <v>1301</v>
      </c>
      <c r="G185" s="135" t="s">
        <v>1302</v>
      </c>
      <c r="H185" s="135" t="s">
        <v>1303</v>
      </c>
      <c r="I185" s="138">
        <v>44706</v>
      </c>
      <c r="J185" s="135" t="s">
        <v>134</v>
      </c>
      <c r="K185" s="135" t="s">
        <v>111</v>
      </c>
      <c r="L185" s="158" t="s">
        <v>165</v>
      </c>
      <c r="M185" s="135" t="s">
        <v>154</v>
      </c>
      <c r="N185" s="135" t="s">
        <v>114</v>
      </c>
      <c r="O185" s="144"/>
      <c r="P185" s="144"/>
      <c r="Q185" s="13"/>
      <c r="R185" s="13"/>
    </row>
    <row r="186" spans="1:18" s="14" customFormat="1" ht="126" x14ac:dyDescent="0.25">
      <c r="A186" s="144">
        <v>184</v>
      </c>
      <c r="B186" s="145">
        <v>44712</v>
      </c>
      <c r="C186" s="144" t="s">
        <v>1288</v>
      </c>
      <c r="D186" s="136" t="s">
        <v>84</v>
      </c>
      <c r="E186" s="136"/>
      <c r="F186" s="132" t="s">
        <v>1308</v>
      </c>
      <c r="G186" s="135">
        <v>84997100443</v>
      </c>
      <c r="H186" s="135" t="s">
        <v>1297</v>
      </c>
      <c r="I186" s="138">
        <v>44706</v>
      </c>
      <c r="J186" s="135" t="s">
        <v>180</v>
      </c>
      <c r="K186" s="159" t="s">
        <v>125</v>
      </c>
      <c r="L186" s="160" t="s">
        <v>162</v>
      </c>
      <c r="M186" s="135" t="s">
        <v>189</v>
      </c>
      <c r="N186" s="135"/>
      <c r="O186" s="135"/>
      <c r="P186" s="135" t="s">
        <v>1309</v>
      </c>
      <c r="Q186" s="13"/>
      <c r="R186" s="13"/>
    </row>
    <row r="187" spans="1:18" s="14" customFormat="1" ht="126" x14ac:dyDescent="0.25">
      <c r="A187" s="144">
        <v>185</v>
      </c>
      <c r="B187" s="164">
        <v>44712</v>
      </c>
      <c r="C187" s="165" t="s">
        <v>1511</v>
      </c>
      <c r="D187" s="166" t="s">
        <v>84</v>
      </c>
      <c r="E187" s="166"/>
      <c r="F187" s="216" t="s">
        <v>1520</v>
      </c>
      <c r="G187" s="217" t="s">
        <v>1521</v>
      </c>
      <c r="H187" s="165"/>
      <c r="I187" s="164">
        <v>44712</v>
      </c>
      <c r="J187" s="165" t="s">
        <v>180</v>
      </c>
      <c r="K187" s="165" t="s">
        <v>125</v>
      </c>
      <c r="L187" s="148" t="str">
        <f>IFERROR(_xlfn.IFNA(VLOOKUP($K187,[17]коммент!$B:$C,2,0),""),"")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87" s="165" t="s">
        <v>189</v>
      </c>
      <c r="N187" s="165" t="s">
        <v>114</v>
      </c>
      <c r="O187" s="165"/>
      <c r="P187" s="165"/>
      <c r="Q187" s="13"/>
      <c r="R187" s="13"/>
    </row>
    <row r="188" spans="1:18" s="14" customFormat="1" ht="94.5" x14ac:dyDescent="0.25">
      <c r="A188" s="144">
        <v>186</v>
      </c>
      <c r="B188" s="145">
        <v>44712</v>
      </c>
      <c r="C188" s="144" t="s">
        <v>1554</v>
      </c>
      <c r="D188" s="146" t="s">
        <v>84</v>
      </c>
      <c r="E188" s="146"/>
      <c r="F188" s="184" t="s">
        <v>1564</v>
      </c>
      <c r="G188" s="144">
        <v>89268229350</v>
      </c>
      <c r="H188" s="144" t="s">
        <v>1565</v>
      </c>
      <c r="I188" s="145">
        <v>44707</v>
      </c>
      <c r="J188" s="144" t="s">
        <v>180</v>
      </c>
      <c r="K188" s="144" t="s">
        <v>111</v>
      </c>
      <c r="L188" s="148" t="str">
        <f>IFERROR(_xlfn.IFNA(VLOOKUP($K188,[36]коммент!$B:$C,2,0),""),"")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8" s="144" t="s">
        <v>133</v>
      </c>
      <c r="N188" s="144" t="s">
        <v>114</v>
      </c>
      <c r="O188" s="144"/>
      <c r="P188" s="144"/>
      <c r="Q188" s="13"/>
      <c r="R188" s="13"/>
    </row>
    <row r="189" spans="1:18" s="14" customFormat="1" ht="126" x14ac:dyDescent="0.25">
      <c r="A189" s="144">
        <v>187</v>
      </c>
      <c r="B189" s="145">
        <v>44712</v>
      </c>
      <c r="C189" s="144" t="s">
        <v>243</v>
      </c>
      <c r="D189" s="146" t="s">
        <v>38</v>
      </c>
      <c r="E189" s="146"/>
      <c r="F189" s="151" t="s">
        <v>250</v>
      </c>
      <c r="G189" s="144">
        <v>89854593264</v>
      </c>
      <c r="H189" s="144" t="s">
        <v>251</v>
      </c>
      <c r="I189" s="144" t="s">
        <v>252</v>
      </c>
      <c r="J189" s="144" t="s">
        <v>180</v>
      </c>
      <c r="K189" s="144" t="s">
        <v>125</v>
      </c>
      <c r="L189" s="148" t="s">
        <v>162</v>
      </c>
      <c r="M189" s="144" t="s">
        <v>189</v>
      </c>
      <c r="N189" s="144" t="s">
        <v>183</v>
      </c>
      <c r="O189" s="144" t="s">
        <v>38</v>
      </c>
      <c r="P189" s="144"/>
      <c r="Q189" s="13"/>
      <c r="R189" s="13"/>
    </row>
    <row r="190" spans="1:18" s="14" customFormat="1" ht="94.5" x14ac:dyDescent="0.25">
      <c r="A190" s="144">
        <v>188</v>
      </c>
      <c r="B190" s="145">
        <v>44712</v>
      </c>
      <c r="C190" s="144" t="s">
        <v>243</v>
      </c>
      <c r="D190" s="146" t="s">
        <v>38</v>
      </c>
      <c r="E190" s="146"/>
      <c r="F190" s="151" t="s">
        <v>257</v>
      </c>
      <c r="G190" s="144">
        <v>89163356791</v>
      </c>
      <c r="H190" s="144" t="s">
        <v>258</v>
      </c>
      <c r="I190" s="145">
        <v>44701</v>
      </c>
      <c r="J190" s="144" t="s">
        <v>180</v>
      </c>
      <c r="K190" s="144" t="s">
        <v>111</v>
      </c>
      <c r="L190" s="148" t="s">
        <v>165</v>
      </c>
      <c r="M190" s="144" t="s">
        <v>154</v>
      </c>
      <c r="N190" s="144" t="s">
        <v>114</v>
      </c>
      <c r="O190" s="144"/>
      <c r="P190" s="144"/>
      <c r="Q190" s="13"/>
      <c r="R190" s="13"/>
    </row>
    <row r="191" spans="1:18" s="14" customFormat="1" ht="78.75" x14ac:dyDescent="0.25">
      <c r="A191" s="144">
        <v>189</v>
      </c>
      <c r="B191" s="145">
        <v>44712</v>
      </c>
      <c r="C191" s="144" t="s">
        <v>243</v>
      </c>
      <c r="D191" s="146" t="s">
        <v>38</v>
      </c>
      <c r="E191" s="146"/>
      <c r="F191" s="151" t="s">
        <v>257</v>
      </c>
      <c r="G191" s="144">
        <v>89163356791</v>
      </c>
      <c r="H191" s="144" t="s">
        <v>258</v>
      </c>
      <c r="I191" s="145">
        <v>44711</v>
      </c>
      <c r="J191" s="144" t="s">
        <v>180</v>
      </c>
      <c r="K191" s="144" t="s">
        <v>113</v>
      </c>
      <c r="L191" s="148" t="s">
        <v>143</v>
      </c>
      <c r="M191" s="144"/>
      <c r="N191" s="144"/>
      <c r="O191" s="144"/>
      <c r="P191" s="144" t="s">
        <v>259</v>
      </c>
      <c r="Q191" s="13"/>
      <c r="R191" s="13"/>
    </row>
    <row r="192" spans="1:18" s="14" customFormat="1" ht="126" x14ac:dyDescent="0.25">
      <c r="A192" s="144">
        <v>190</v>
      </c>
      <c r="B192" s="145">
        <v>44712</v>
      </c>
      <c r="C192" s="144" t="s">
        <v>243</v>
      </c>
      <c r="D192" s="146" t="s">
        <v>38</v>
      </c>
      <c r="E192" s="146"/>
      <c r="F192" s="151" t="s">
        <v>260</v>
      </c>
      <c r="G192" s="144">
        <v>89153656288</v>
      </c>
      <c r="H192" s="144" t="s">
        <v>261</v>
      </c>
      <c r="I192" s="145">
        <v>44712</v>
      </c>
      <c r="J192" s="144" t="s">
        <v>180</v>
      </c>
      <c r="K192" s="144" t="s">
        <v>125</v>
      </c>
      <c r="L192" s="148" t="s">
        <v>162</v>
      </c>
      <c r="M192" s="144" t="s">
        <v>189</v>
      </c>
      <c r="N192" s="144" t="s">
        <v>114</v>
      </c>
      <c r="O192" s="144"/>
      <c r="P192" s="144"/>
      <c r="Q192" s="13"/>
      <c r="R192" s="13"/>
    </row>
    <row r="193" spans="1:18" s="14" customFormat="1" ht="126" x14ac:dyDescent="0.25">
      <c r="A193" s="144">
        <v>191</v>
      </c>
      <c r="B193" s="145">
        <v>44712</v>
      </c>
      <c r="C193" s="144" t="s">
        <v>374</v>
      </c>
      <c r="D193" s="136" t="s">
        <v>38</v>
      </c>
      <c r="E193" s="136"/>
      <c r="F193" s="137" t="s">
        <v>387</v>
      </c>
      <c r="G193" s="137" t="s">
        <v>388</v>
      </c>
      <c r="H193" s="135" t="s">
        <v>389</v>
      </c>
      <c r="I193" s="138">
        <v>44698</v>
      </c>
      <c r="J193" s="159" t="s">
        <v>180</v>
      </c>
      <c r="K193" s="159" t="s">
        <v>125</v>
      </c>
      <c r="L193" s="160" t="str">
        <f>IFERROR(_xlfn.IFNA(VLOOKUP($K193,[52]коммент!$B:$C,2,0),""),"")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3" s="135" t="s">
        <v>189</v>
      </c>
      <c r="N193" s="135"/>
      <c r="O193" s="144"/>
      <c r="P193" s="144" t="s">
        <v>390</v>
      </c>
      <c r="Q193" s="13"/>
      <c r="R193" s="13"/>
    </row>
    <row r="194" spans="1:18" s="14" customFormat="1" ht="94.5" x14ac:dyDescent="0.25">
      <c r="A194" s="144">
        <v>192</v>
      </c>
      <c r="B194" s="145">
        <v>44712</v>
      </c>
      <c r="C194" s="144" t="s">
        <v>409</v>
      </c>
      <c r="D194" s="146" t="s">
        <v>38</v>
      </c>
      <c r="E194" s="146"/>
      <c r="F194" s="151" t="s">
        <v>410</v>
      </c>
      <c r="G194" s="144">
        <v>9067734720</v>
      </c>
      <c r="H194" s="144" t="s">
        <v>411</v>
      </c>
      <c r="I194" s="145">
        <v>44711</v>
      </c>
      <c r="J194" s="144" t="s">
        <v>180</v>
      </c>
      <c r="K194" s="144" t="s">
        <v>1</v>
      </c>
      <c r="L194" s="148" t="str">
        <f>IFERROR(_xlfn.IFNA(VLOOKUP($K194,[25]коммент!$B:$C,2,0),""),"")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94" s="144" t="s">
        <v>154</v>
      </c>
      <c r="N194" s="144"/>
      <c r="O194" s="144"/>
      <c r="P194" s="144"/>
      <c r="Q194" s="13"/>
      <c r="R194" s="13"/>
    </row>
    <row r="195" spans="1:18" s="14" customFormat="1" ht="94.5" x14ac:dyDescent="0.25">
      <c r="A195" s="144">
        <v>193</v>
      </c>
      <c r="B195" s="145">
        <v>44712</v>
      </c>
      <c r="C195" s="144" t="s">
        <v>409</v>
      </c>
      <c r="D195" s="146" t="s">
        <v>38</v>
      </c>
      <c r="E195" s="146"/>
      <c r="F195" s="151" t="s">
        <v>415</v>
      </c>
      <c r="G195" s="144">
        <v>9032618396</v>
      </c>
      <c r="H195" s="144" t="s">
        <v>330</v>
      </c>
      <c r="I195" s="145">
        <v>44711</v>
      </c>
      <c r="J195" s="144" t="s">
        <v>179</v>
      </c>
      <c r="K195" s="144" t="s">
        <v>111</v>
      </c>
      <c r="L195" s="148" t="str">
        <f>IFERROR(_xlfn.IFNA(VLOOKUP($K195,[25]коммент!$B:$C,2,0),""),"")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5" s="144" t="s">
        <v>133</v>
      </c>
      <c r="N195" s="144" t="s">
        <v>183</v>
      </c>
      <c r="O195" s="144" t="s">
        <v>38</v>
      </c>
      <c r="P195" s="144" t="s">
        <v>416</v>
      </c>
      <c r="Q195" s="13"/>
      <c r="R195" s="13"/>
    </row>
    <row r="196" spans="1:18" s="14" customFormat="1" ht="47.25" x14ac:dyDescent="0.25">
      <c r="A196" s="144">
        <v>194</v>
      </c>
      <c r="B196" s="145">
        <v>44712</v>
      </c>
      <c r="C196" s="144" t="s">
        <v>409</v>
      </c>
      <c r="D196" s="146" t="s">
        <v>38</v>
      </c>
      <c r="E196" s="146"/>
      <c r="F196" s="151" t="s">
        <v>421</v>
      </c>
      <c r="G196" s="144">
        <v>9032484900</v>
      </c>
      <c r="H196" s="144" t="s">
        <v>422</v>
      </c>
      <c r="I196" s="145">
        <v>44701</v>
      </c>
      <c r="J196" s="144" t="s">
        <v>180</v>
      </c>
      <c r="K196" s="144" t="s">
        <v>36</v>
      </c>
      <c r="L196" s="148" t="str">
        <f>IFERROR(_xlfn.IFNA(VLOOKUP($K196,[25]коммент!$B:$C,2,0),""),"")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96" s="144"/>
      <c r="N196" s="144"/>
      <c r="O196" s="144"/>
      <c r="P196" s="144" t="s">
        <v>423</v>
      </c>
      <c r="Q196" s="13"/>
      <c r="R196" s="13"/>
    </row>
    <row r="197" spans="1:18" s="14" customFormat="1" ht="94.5" x14ac:dyDescent="0.25">
      <c r="A197" s="144">
        <v>195</v>
      </c>
      <c r="B197" s="145">
        <v>44712</v>
      </c>
      <c r="C197" s="144" t="s">
        <v>409</v>
      </c>
      <c r="D197" s="146" t="s">
        <v>38</v>
      </c>
      <c r="E197" s="146"/>
      <c r="F197" s="151" t="s">
        <v>430</v>
      </c>
      <c r="G197" s="144">
        <v>9163134160</v>
      </c>
      <c r="H197" s="144" t="s">
        <v>431</v>
      </c>
      <c r="I197" s="145">
        <v>44711</v>
      </c>
      <c r="J197" s="144" t="s">
        <v>180</v>
      </c>
      <c r="K197" s="144" t="s">
        <v>1</v>
      </c>
      <c r="L197" s="148" t="str">
        <f>IFERROR(_xlfn.IFNA(VLOOKUP($K197,[25]коммент!$B:$C,2,0),""),"")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97" s="144" t="s">
        <v>152</v>
      </c>
      <c r="N197" s="144"/>
      <c r="O197" s="144"/>
      <c r="P197" s="144"/>
      <c r="Q197" s="13"/>
      <c r="R197" s="13"/>
    </row>
    <row r="198" spans="1:18" s="14" customFormat="1" ht="47.25" x14ac:dyDescent="0.25">
      <c r="A198" s="144">
        <v>196</v>
      </c>
      <c r="B198" s="145">
        <v>44712</v>
      </c>
      <c r="C198" s="144" t="s">
        <v>409</v>
      </c>
      <c r="D198" s="146" t="s">
        <v>38</v>
      </c>
      <c r="E198" s="146"/>
      <c r="F198" s="151" t="s">
        <v>433</v>
      </c>
      <c r="G198" s="144">
        <v>9613998595</v>
      </c>
      <c r="H198" s="144" t="s">
        <v>411</v>
      </c>
      <c r="I198" s="145">
        <v>44704</v>
      </c>
      <c r="J198" s="144" t="s">
        <v>180</v>
      </c>
      <c r="K198" s="144" t="s">
        <v>85</v>
      </c>
      <c r="L198" s="148" t="str">
        <f>IFERROR(_xlfn.IFNA(VLOOKUP($K198,[25]коммент!$B:$C,2,0),""),"")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98" s="144" t="s">
        <v>129</v>
      </c>
      <c r="N198" s="144"/>
      <c r="O198" s="144"/>
      <c r="P198" s="144"/>
      <c r="Q198" s="13"/>
      <c r="R198" s="13"/>
    </row>
    <row r="199" spans="1:18" s="14" customFormat="1" ht="94.5" x14ac:dyDescent="0.25">
      <c r="A199" s="144">
        <v>197</v>
      </c>
      <c r="B199" s="145">
        <v>44712</v>
      </c>
      <c r="C199" s="144" t="s">
        <v>409</v>
      </c>
      <c r="D199" s="146" t="s">
        <v>38</v>
      </c>
      <c r="E199" s="146"/>
      <c r="F199" s="151" t="s">
        <v>437</v>
      </c>
      <c r="G199" s="144">
        <v>4957381750</v>
      </c>
      <c r="H199" s="144" t="s">
        <v>330</v>
      </c>
      <c r="I199" s="145">
        <v>44705</v>
      </c>
      <c r="J199" s="144" t="s">
        <v>180</v>
      </c>
      <c r="K199" s="144" t="s">
        <v>1</v>
      </c>
      <c r="L199" s="148" t="str">
        <f>IFERROR(_xlfn.IFNA(VLOOKUP($K199,[25]коммент!$B:$C,2,0),""),"")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99" s="144" t="s">
        <v>152</v>
      </c>
      <c r="N199" s="144"/>
      <c r="O199" s="144"/>
      <c r="P199" s="144"/>
      <c r="Q199" s="13"/>
      <c r="R199" s="13"/>
    </row>
    <row r="200" spans="1:18" s="14" customFormat="1" ht="126" x14ac:dyDescent="0.25">
      <c r="A200" s="144">
        <v>198</v>
      </c>
      <c r="B200" s="145">
        <v>44712</v>
      </c>
      <c r="C200" s="144" t="s">
        <v>446</v>
      </c>
      <c r="D200" s="146" t="s">
        <v>38</v>
      </c>
      <c r="E200" s="146"/>
      <c r="F200" s="147" t="s">
        <v>451</v>
      </c>
      <c r="G200" s="144">
        <v>9031437642</v>
      </c>
      <c r="H200" s="144" t="s">
        <v>452</v>
      </c>
      <c r="I200" s="145">
        <v>44704</v>
      </c>
      <c r="J200" s="144" t="s">
        <v>180</v>
      </c>
      <c r="K200" s="144" t="s">
        <v>125</v>
      </c>
      <c r="L200" s="148" t="str">
        <f>IFERROR(_xlfn.IFNA(VLOOKUP($K200,[26]коммент!$B:$C,2,0),""),"")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0" s="144" t="s">
        <v>128</v>
      </c>
      <c r="N200" s="144"/>
      <c r="O200" s="144"/>
      <c r="P200" s="144"/>
      <c r="Q200" s="13"/>
      <c r="R200" s="13"/>
    </row>
    <row r="201" spans="1:18" s="14" customFormat="1" ht="94.5" x14ac:dyDescent="0.25">
      <c r="A201" s="144">
        <v>199</v>
      </c>
      <c r="B201" s="145">
        <v>44712</v>
      </c>
      <c r="C201" s="144" t="s">
        <v>446</v>
      </c>
      <c r="D201" s="146" t="s">
        <v>38</v>
      </c>
      <c r="E201" s="146"/>
      <c r="F201" s="147" t="s">
        <v>455</v>
      </c>
      <c r="G201" s="144">
        <v>4992398269</v>
      </c>
      <c r="H201" s="144" t="s">
        <v>456</v>
      </c>
      <c r="I201" s="145">
        <v>44711</v>
      </c>
      <c r="J201" s="144" t="s">
        <v>180</v>
      </c>
      <c r="K201" s="144" t="s">
        <v>111</v>
      </c>
      <c r="L201" s="148" t="str">
        <f>IFERROR(_xlfn.IFNA(VLOOKUP($K201,[26]коммент!$B:$C,2,0),""),"")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1" s="144" t="s">
        <v>154</v>
      </c>
      <c r="N201" s="144" t="s">
        <v>114</v>
      </c>
      <c r="O201" s="144"/>
      <c r="P201" s="144"/>
      <c r="Q201" s="13"/>
      <c r="R201" s="13"/>
    </row>
    <row r="202" spans="1:18" s="14" customFormat="1" ht="31.5" x14ac:dyDescent="0.25">
      <c r="A202" s="144">
        <v>200</v>
      </c>
      <c r="B202" s="145">
        <v>44712</v>
      </c>
      <c r="C202" s="135" t="s">
        <v>491</v>
      </c>
      <c r="D202" s="146" t="s">
        <v>38</v>
      </c>
      <c r="E202" s="146"/>
      <c r="F202" s="151" t="s">
        <v>498</v>
      </c>
      <c r="G202" s="144">
        <v>9166851832</v>
      </c>
      <c r="H202" s="144" t="s">
        <v>417</v>
      </c>
      <c r="I202" s="145">
        <v>44711</v>
      </c>
      <c r="J202" s="144" t="s">
        <v>179</v>
      </c>
      <c r="K202" s="144" t="s">
        <v>122</v>
      </c>
      <c r="L202" s="148" t="str">
        <f>IFERROR(_xlfn.IFNA(VLOOKUP($K202,[4]коммент!$B:$C,2,0),""),"")</f>
        <v>По данным протокола осмотра врача-онколога (см. столбцы H, I) диагноз "С" - подтвержден. В канцер-регистре нет данных о пациенте.</v>
      </c>
      <c r="M202" s="144"/>
      <c r="N202" s="144"/>
      <c r="O202" s="144"/>
      <c r="P202" s="144"/>
      <c r="Q202" s="13"/>
      <c r="R202" s="13"/>
    </row>
    <row r="203" spans="1:18" s="14" customFormat="1" ht="94.5" x14ac:dyDescent="0.25">
      <c r="A203" s="144">
        <v>201</v>
      </c>
      <c r="B203" s="145">
        <v>44712</v>
      </c>
      <c r="C203" s="144" t="s">
        <v>720</v>
      </c>
      <c r="D203" s="146" t="s">
        <v>38</v>
      </c>
      <c r="E203" s="146"/>
      <c r="F203" s="147" t="s">
        <v>721</v>
      </c>
      <c r="G203" s="144">
        <v>9165512152</v>
      </c>
      <c r="H203" s="144" t="s">
        <v>722</v>
      </c>
      <c r="I203" s="145">
        <v>44705</v>
      </c>
      <c r="J203" s="144" t="s">
        <v>180</v>
      </c>
      <c r="K203" s="144" t="s">
        <v>111</v>
      </c>
      <c r="L203" s="148" t="str">
        <f>IFERROR(_xlfn.IFNA(VLOOKUP($K203,[53]коммент!$B:$C,2,0),""),"")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3" s="144" t="s">
        <v>154</v>
      </c>
      <c r="N203" s="144" t="s">
        <v>114</v>
      </c>
      <c r="O203" s="144"/>
      <c r="P203" s="144"/>
      <c r="Q203" s="13"/>
      <c r="R203" s="13"/>
    </row>
    <row r="204" spans="1:18" s="14" customFormat="1" ht="47.25" x14ac:dyDescent="0.25">
      <c r="A204" s="144">
        <v>202</v>
      </c>
      <c r="B204" s="145">
        <v>44712</v>
      </c>
      <c r="C204" s="144" t="s">
        <v>1475</v>
      </c>
      <c r="D204" s="146" t="s">
        <v>38</v>
      </c>
      <c r="E204" s="146"/>
      <c r="F204" s="151" t="s">
        <v>1476</v>
      </c>
      <c r="G204" s="144" t="s">
        <v>1477</v>
      </c>
      <c r="H204" s="144" t="s">
        <v>1478</v>
      </c>
      <c r="I204" s="145">
        <v>44708</v>
      </c>
      <c r="J204" s="144" t="s">
        <v>180</v>
      </c>
      <c r="K204" s="144" t="s">
        <v>36</v>
      </c>
      <c r="L204" s="148" t="str">
        <f>IFERROR(_xlfn.IFNA(VLOOKUP($K204,[54]коммент!$B:$C,2,0),""),"")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04" s="144"/>
      <c r="N204" s="144"/>
      <c r="O204" s="144"/>
      <c r="P204" s="144" t="s">
        <v>1479</v>
      </c>
      <c r="Q204" s="13"/>
      <c r="R204" s="13"/>
    </row>
    <row r="205" spans="1:18" s="14" customFormat="1" ht="94.5" x14ac:dyDescent="0.25">
      <c r="A205" s="144">
        <v>203</v>
      </c>
      <c r="B205" s="145">
        <v>44712</v>
      </c>
      <c r="C205" s="144" t="s">
        <v>1554</v>
      </c>
      <c r="D205" s="146" t="s">
        <v>38</v>
      </c>
      <c r="E205" s="146"/>
      <c r="F205" s="184" t="s">
        <v>1561</v>
      </c>
      <c r="G205" s="144">
        <v>89296073010</v>
      </c>
      <c r="H205" s="144" t="s">
        <v>1562</v>
      </c>
      <c r="I205" s="145">
        <v>44711</v>
      </c>
      <c r="J205" s="144" t="s">
        <v>180</v>
      </c>
      <c r="K205" s="144" t="s">
        <v>111</v>
      </c>
      <c r="L205" s="148" t="str">
        <f>IFERROR(_xlfn.IFNA(VLOOKUP($K205,[36]коммент!$B:$C,2,0),""),"")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05" s="144" t="s">
        <v>133</v>
      </c>
      <c r="N205" s="144" t="s">
        <v>190</v>
      </c>
      <c r="O205" s="144"/>
      <c r="P205" s="144"/>
      <c r="Q205" s="13"/>
      <c r="R205" s="13"/>
    </row>
    <row r="206" spans="1:18" s="14" customFormat="1" ht="31.5" x14ac:dyDescent="0.25">
      <c r="A206" s="144">
        <v>204</v>
      </c>
      <c r="B206" s="145">
        <v>44712</v>
      </c>
      <c r="C206" s="144" t="s">
        <v>336</v>
      </c>
      <c r="D206" s="146" t="s">
        <v>207</v>
      </c>
      <c r="E206" s="146" t="s">
        <v>205</v>
      </c>
      <c r="F206" s="188" t="s">
        <v>343</v>
      </c>
      <c r="G206" s="131">
        <v>9776836162</v>
      </c>
      <c r="H206" s="131" t="s">
        <v>344</v>
      </c>
      <c r="I206" s="130">
        <v>44685</v>
      </c>
      <c r="J206" s="131" t="s">
        <v>179</v>
      </c>
      <c r="K206" s="131" t="s">
        <v>6</v>
      </c>
      <c r="L206" s="148"/>
      <c r="M206" s="144"/>
      <c r="N206" s="144"/>
      <c r="O206" s="144"/>
      <c r="P206" s="144" t="s">
        <v>345</v>
      </c>
      <c r="Q206" s="13"/>
      <c r="R206" s="13"/>
    </row>
    <row r="207" spans="1:18" s="14" customFormat="1" ht="126" x14ac:dyDescent="0.25">
      <c r="A207" s="144">
        <v>205</v>
      </c>
      <c r="B207" s="145">
        <v>44712</v>
      </c>
      <c r="C207" s="144" t="s">
        <v>409</v>
      </c>
      <c r="D207" s="146" t="s">
        <v>207</v>
      </c>
      <c r="E207" s="146"/>
      <c r="F207" s="151" t="s">
        <v>412</v>
      </c>
      <c r="G207" s="144">
        <v>9166417131</v>
      </c>
      <c r="H207" s="144" t="s">
        <v>413</v>
      </c>
      <c r="I207" s="145">
        <v>44687</v>
      </c>
      <c r="J207" s="144" t="s">
        <v>134</v>
      </c>
      <c r="K207" s="144" t="s">
        <v>125</v>
      </c>
      <c r="L207" s="148" t="s">
        <v>162</v>
      </c>
      <c r="M207" s="144" t="s">
        <v>128</v>
      </c>
      <c r="N207" s="144"/>
      <c r="O207" s="144"/>
      <c r="P207" s="144" t="s">
        <v>414</v>
      </c>
      <c r="Q207" s="13"/>
      <c r="R207" s="13"/>
    </row>
    <row r="208" spans="1:18" s="14" customFormat="1" ht="94.5" x14ac:dyDescent="0.25">
      <c r="A208" s="144">
        <v>206</v>
      </c>
      <c r="B208" s="145">
        <v>44712</v>
      </c>
      <c r="C208" s="144" t="s">
        <v>409</v>
      </c>
      <c r="D208" s="146" t="s">
        <v>207</v>
      </c>
      <c r="E208" s="146"/>
      <c r="F208" s="151" t="s">
        <v>418</v>
      </c>
      <c r="G208" s="144">
        <v>9152086713</v>
      </c>
      <c r="H208" s="144" t="s">
        <v>419</v>
      </c>
      <c r="I208" s="145">
        <v>44687</v>
      </c>
      <c r="J208" s="144" t="s">
        <v>180</v>
      </c>
      <c r="K208" s="144" t="s">
        <v>1</v>
      </c>
      <c r="L208" s="148" t="str">
        <f>IFERROR(_xlfn.IFNA(VLOOKUP($K208,[25]коммент!$B:$C,2,0),""),"")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08" s="144" t="s">
        <v>154</v>
      </c>
      <c r="N208" s="144"/>
      <c r="O208" s="144"/>
      <c r="P208" s="144"/>
      <c r="Q208" s="13"/>
      <c r="R208" s="13"/>
    </row>
    <row r="209" spans="1:18" s="14" customFormat="1" ht="126" x14ac:dyDescent="0.25">
      <c r="A209" s="144">
        <v>207</v>
      </c>
      <c r="B209" s="145">
        <v>44712</v>
      </c>
      <c r="C209" s="144" t="s">
        <v>409</v>
      </c>
      <c r="D209" s="146" t="s">
        <v>207</v>
      </c>
      <c r="E209" s="146"/>
      <c r="F209" s="151" t="s">
        <v>425</v>
      </c>
      <c r="G209" s="144">
        <v>9151429060</v>
      </c>
      <c r="H209" s="144" t="s">
        <v>426</v>
      </c>
      <c r="I209" s="145">
        <v>44709</v>
      </c>
      <c r="J209" s="144" t="s">
        <v>134</v>
      </c>
      <c r="K209" s="144" t="s">
        <v>125</v>
      </c>
      <c r="L209" s="148" t="str">
        <f>IFERROR(_xlfn.IFNA(VLOOKUP($K209,[25]коммент!$B:$C,2,0),""),"")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9" s="144" t="s">
        <v>128</v>
      </c>
      <c r="N209" s="144"/>
      <c r="O209" s="144"/>
      <c r="P209" s="144" t="s">
        <v>427</v>
      </c>
      <c r="Q209" s="13"/>
      <c r="R209" s="13"/>
    </row>
    <row r="210" spans="1:18" s="14" customFormat="1" ht="94.5" x14ac:dyDescent="0.25">
      <c r="A210" s="144">
        <v>208</v>
      </c>
      <c r="B210" s="145">
        <v>44712</v>
      </c>
      <c r="C210" s="144" t="s">
        <v>409</v>
      </c>
      <c r="D210" s="146" t="s">
        <v>207</v>
      </c>
      <c r="E210" s="146"/>
      <c r="F210" s="151" t="s">
        <v>438</v>
      </c>
      <c r="G210" s="144">
        <v>9266596126</v>
      </c>
      <c r="H210" s="144" t="s">
        <v>419</v>
      </c>
      <c r="I210" s="145">
        <v>44707</v>
      </c>
      <c r="J210" s="144" t="s">
        <v>180</v>
      </c>
      <c r="K210" s="144" t="s">
        <v>1</v>
      </c>
      <c r="L210" s="148" t="str">
        <f>IFERROR(_xlfn.IFNA(VLOOKUP($K210,[25]коммент!$B:$C,2,0),""),"")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10" s="144" t="s">
        <v>152</v>
      </c>
      <c r="N210" s="144"/>
      <c r="O210" s="144"/>
      <c r="P210" s="144"/>
      <c r="Q210" s="13"/>
      <c r="R210" s="13"/>
    </row>
    <row r="211" spans="1:18" s="14" customFormat="1" ht="126" x14ac:dyDescent="0.25">
      <c r="A211" s="144">
        <v>209</v>
      </c>
      <c r="B211" s="145">
        <v>44712</v>
      </c>
      <c r="C211" s="144" t="s">
        <v>465</v>
      </c>
      <c r="D211" s="146" t="s">
        <v>207</v>
      </c>
      <c r="E211" s="146"/>
      <c r="F211" s="151" t="s">
        <v>466</v>
      </c>
      <c r="G211" s="144">
        <v>89104080404</v>
      </c>
      <c r="H211" s="144" t="s">
        <v>467</v>
      </c>
      <c r="I211" s="145">
        <v>44701</v>
      </c>
      <c r="J211" s="144" t="s">
        <v>180</v>
      </c>
      <c r="K211" s="144" t="s">
        <v>125</v>
      </c>
      <c r="L211" s="148" t="str">
        <f>IFERROR(_xlfn.IFNA(VLOOKUP($K211,[55]коммент!$B:$C,2,0),""),"")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1" s="144" t="s">
        <v>128</v>
      </c>
      <c r="N211" s="144"/>
      <c r="O211" s="144"/>
      <c r="P211" s="144"/>
      <c r="Q211" s="13"/>
      <c r="R211" s="13"/>
    </row>
    <row r="212" spans="1:18" s="14" customFormat="1" ht="94.5" x14ac:dyDescent="0.25">
      <c r="A212" s="144">
        <v>210</v>
      </c>
      <c r="B212" s="145">
        <v>44712</v>
      </c>
      <c r="C212" s="144" t="s">
        <v>506</v>
      </c>
      <c r="D212" s="146" t="s">
        <v>207</v>
      </c>
      <c r="E212" s="146" t="s">
        <v>206</v>
      </c>
      <c r="F212" s="162" t="s">
        <v>509</v>
      </c>
      <c r="G212" s="144" t="s">
        <v>510</v>
      </c>
      <c r="H212" s="144"/>
      <c r="I212" s="145"/>
      <c r="J212" s="144" t="s">
        <v>179</v>
      </c>
      <c r="K212" s="144" t="s">
        <v>6</v>
      </c>
      <c r="L212" s="148" t="str">
        <f>IFERROR(_xlfn.IFNA(VLOOKUP($K212,[27]коммент!$B:$C,2,0),""),"")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12" s="144"/>
      <c r="N212" s="144"/>
      <c r="O212" s="144"/>
      <c r="P212" s="144"/>
      <c r="Q212" s="13"/>
      <c r="R212" s="13"/>
    </row>
    <row r="213" spans="1:18" s="14" customFormat="1" ht="126" x14ac:dyDescent="0.25">
      <c r="A213" s="144">
        <v>211</v>
      </c>
      <c r="B213" s="145">
        <v>44712</v>
      </c>
      <c r="C213" s="144" t="s">
        <v>506</v>
      </c>
      <c r="D213" s="146" t="s">
        <v>207</v>
      </c>
      <c r="E213" s="146" t="s">
        <v>204</v>
      </c>
      <c r="F213" s="147" t="s">
        <v>516</v>
      </c>
      <c r="G213" s="144">
        <v>9152386490</v>
      </c>
      <c r="H213" s="144"/>
      <c r="I213" s="145">
        <v>44705</v>
      </c>
      <c r="J213" s="144" t="s">
        <v>134</v>
      </c>
      <c r="K213" s="144" t="s">
        <v>125</v>
      </c>
      <c r="L213" s="148" t="str">
        <f>IFERROR(_xlfn.IFNA(VLOOKUP($K213,[27]коммент!$B:$C,2,0),""),"")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3" s="144" t="s">
        <v>126</v>
      </c>
      <c r="N213" s="144"/>
      <c r="O213" s="144"/>
      <c r="P213" s="144"/>
      <c r="Q213" s="13"/>
      <c r="R213" s="13"/>
    </row>
    <row r="214" spans="1:18" s="14" customFormat="1" ht="94.5" x14ac:dyDescent="0.25">
      <c r="A214" s="144">
        <v>212</v>
      </c>
      <c r="B214" s="145">
        <v>44712</v>
      </c>
      <c r="C214" s="144" t="s">
        <v>506</v>
      </c>
      <c r="D214" s="136" t="s">
        <v>207</v>
      </c>
      <c r="E214" s="146" t="s">
        <v>205</v>
      </c>
      <c r="F214" s="147" t="s">
        <v>517</v>
      </c>
      <c r="G214" s="135">
        <v>9104028924</v>
      </c>
      <c r="H214" s="144" t="s">
        <v>518</v>
      </c>
      <c r="I214" s="145">
        <v>44711</v>
      </c>
      <c r="J214" s="144" t="s">
        <v>180</v>
      </c>
      <c r="K214" s="144" t="s">
        <v>111</v>
      </c>
      <c r="L214" s="148" t="str">
        <f>IFERROR(_xlfn.IFNA(VLOOKUP($K214,[27]коммент!$B:$C,2,0),""),"")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4" s="144" t="s">
        <v>154</v>
      </c>
      <c r="N214" s="144" t="s">
        <v>114</v>
      </c>
      <c r="O214" s="144"/>
      <c r="P214" s="144"/>
      <c r="Q214" s="13"/>
      <c r="R214" s="13"/>
    </row>
    <row r="215" spans="1:18" s="14" customFormat="1" ht="126" x14ac:dyDescent="0.25">
      <c r="A215" s="144">
        <v>213</v>
      </c>
      <c r="B215" s="145">
        <v>44712</v>
      </c>
      <c r="C215" s="144" t="s">
        <v>506</v>
      </c>
      <c r="D215" s="146" t="s">
        <v>207</v>
      </c>
      <c r="E215" s="146" t="s">
        <v>206</v>
      </c>
      <c r="F215" s="147" t="s">
        <v>519</v>
      </c>
      <c r="G215" s="144" t="s">
        <v>520</v>
      </c>
      <c r="H215" s="144" t="s">
        <v>521</v>
      </c>
      <c r="I215" s="145">
        <v>44705</v>
      </c>
      <c r="J215" s="144" t="s">
        <v>134</v>
      </c>
      <c r="K215" s="144" t="s">
        <v>125</v>
      </c>
      <c r="L215" s="148" t="s">
        <v>162</v>
      </c>
      <c r="M215" s="144" t="s">
        <v>126</v>
      </c>
      <c r="N215" s="144"/>
      <c r="O215" s="144"/>
      <c r="P215" s="144"/>
      <c r="Q215" s="13"/>
      <c r="R215" s="13"/>
    </row>
    <row r="216" spans="1:18" s="14" customFormat="1" ht="126" x14ac:dyDescent="0.25">
      <c r="A216" s="144">
        <v>214</v>
      </c>
      <c r="B216" s="145">
        <v>44712</v>
      </c>
      <c r="C216" s="144" t="s">
        <v>506</v>
      </c>
      <c r="D216" s="146" t="s">
        <v>207</v>
      </c>
      <c r="E216" s="146"/>
      <c r="F216" s="173" t="s">
        <v>522</v>
      </c>
      <c r="G216" s="144" t="s">
        <v>523</v>
      </c>
      <c r="H216" s="144"/>
      <c r="I216" s="145">
        <v>44707</v>
      </c>
      <c r="J216" s="144" t="s">
        <v>180</v>
      </c>
      <c r="K216" s="144" t="s">
        <v>125</v>
      </c>
      <c r="L216" s="148" t="str">
        <f>IFERROR(_xlfn.IFNA(VLOOKUP($K216,[27]коммент!$B:$C,2,0),""),"")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6" s="144" t="s">
        <v>128</v>
      </c>
      <c r="N216" s="144"/>
      <c r="O216" s="144"/>
      <c r="P216" s="144"/>
      <c r="Q216" s="13"/>
      <c r="R216" s="13"/>
    </row>
    <row r="217" spans="1:18" s="14" customFormat="1" ht="47.25" x14ac:dyDescent="0.25">
      <c r="A217" s="144">
        <v>215</v>
      </c>
      <c r="B217" s="145">
        <v>44712</v>
      </c>
      <c r="C217" s="144" t="s">
        <v>506</v>
      </c>
      <c r="D217" s="146" t="s">
        <v>207</v>
      </c>
      <c r="E217" s="146" t="s">
        <v>205</v>
      </c>
      <c r="F217" s="147" t="s">
        <v>529</v>
      </c>
      <c r="G217" s="144">
        <v>9266197810</v>
      </c>
      <c r="H217" s="144"/>
      <c r="I217" s="145"/>
      <c r="J217" s="144" t="s">
        <v>179</v>
      </c>
      <c r="K217" s="144" t="s">
        <v>85</v>
      </c>
      <c r="L217" s="148" t="str">
        <f>IFERROR(_xlfn.IFNA(VLOOKUP($K217,[27]коммент!$B:$C,2,0),""),"")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17" s="144" t="s">
        <v>129</v>
      </c>
      <c r="N217" s="144"/>
      <c r="O217" s="144"/>
      <c r="P217" s="144"/>
      <c r="Q217" s="13"/>
      <c r="R217" s="13"/>
    </row>
    <row r="218" spans="1:18" s="14" customFormat="1" ht="94.5" x14ac:dyDescent="0.25">
      <c r="A218" s="144">
        <v>216</v>
      </c>
      <c r="B218" s="145">
        <v>44712</v>
      </c>
      <c r="C218" s="144" t="s">
        <v>506</v>
      </c>
      <c r="D218" s="146" t="s">
        <v>207</v>
      </c>
      <c r="E218" s="146" t="s">
        <v>206</v>
      </c>
      <c r="F218" s="162" t="s">
        <v>530</v>
      </c>
      <c r="G218" s="144">
        <v>9037805960</v>
      </c>
      <c r="H218" s="145" t="s">
        <v>531</v>
      </c>
      <c r="I218" s="145">
        <v>44707</v>
      </c>
      <c r="J218" s="144" t="s">
        <v>180</v>
      </c>
      <c r="K218" s="144" t="s">
        <v>111</v>
      </c>
      <c r="L218" s="148" t="s">
        <v>165</v>
      </c>
      <c r="M218" s="144" t="s">
        <v>133</v>
      </c>
      <c r="N218" s="144" t="s">
        <v>183</v>
      </c>
      <c r="O218" s="144"/>
      <c r="P218" s="144"/>
      <c r="Q218" s="13"/>
      <c r="R218" s="13"/>
    </row>
    <row r="219" spans="1:18" s="14" customFormat="1" ht="126" x14ac:dyDescent="0.25">
      <c r="A219" s="144">
        <v>217</v>
      </c>
      <c r="B219" s="145">
        <v>44712</v>
      </c>
      <c r="C219" s="144" t="s">
        <v>532</v>
      </c>
      <c r="D219" s="146" t="s">
        <v>207</v>
      </c>
      <c r="E219" s="146"/>
      <c r="F219" s="172" t="s">
        <v>535</v>
      </c>
      <c r="G219" s="173" t="s">
        <v>536</v>
      </c>
      <c r="H219" s="144" t="s">
        <v>537</v>
      </c>
      <c r="I219" s="145">
        <v>44700</v>
      </c>
      <c r="J219" s="144" t="s">
        <v>134</v>
      </c>
      <c r="K219" s="144" t="s">
        <v>125</v>
      </c>
      <c r="L219" s="148" t="str">
        <f>IFERROR(_xlfn.IFNA(VLOOKUP($K219,[28]коммент!$B:$C,2,0),""),"")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9" s="144" t="s">
        <v>188</v>
      </c>
      <c r="N219" s="144"/>
      <c r="O219" s="144"/>
      <c r="P219" s="144"/>
      <c r="Q219" s="13"/>
      <c r="R219" s="13"/>
    </row>
    <row r="220" spans="1:18" s="14" customFormat="1" ht="94.5" x14ac:dyDescent="0.25">
      <c r="A220" s="144">
        <v>218</v>
      </c>
      <c r="B220" s="145">
        <v>44712</v>
      </c>
      <c r="C220" s="144" t="s">
        <v>532</v>
      </c>
      <c r="D220" s="146" t="s">
        <v>207</v>
      </c>
      <c r="E220" s="146" t="s">
        <v>206</v>
      </c>
      <c r="F220" s="147" t="s">
        <v>538</v>
      </c>
      <c r="G220" s="173" t="s">
        <v>539</v>
      </c>
      <c r="H220" s="144" t="s">
        <v>540</v>
      </c>
      <c r="I220" s="145">
        <v>44711</v>
      </c>
      <c r="J220" s="144" t="s">
        <v>134</v>
      </c>
      <c r="K220" s="144" t="s">
        <v>111</v>
      </c>
      <c r="L220" s="148" t="str">
        <f>IFERROR(_xlfn.IFNA(VLOOKUP($K220,[28]коммент!$B:$C,2,0),""),"")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20" s="144" t="s">
        <v>154</v>
      </c>
      <c r="N220" s="144" t="s">
        <v>114</v>
      </c>
      <c r="O220" s="144"/>
      <c r="P220" s="144"/>
      <c r="Q220" s="13"/>
      <c r="R220" s="13"/>
    </row>
    <row r="221" spans="1:18" s="14" customFormat="1" ht="94.5" x14ac:dyDescent="0.25">
      <c r="A221" s="144">
        <v>219</v>
      </c>
      <c r="B221" s="145">
        <v>44712</v>
      </c>
      <c r="C221" s="144" t="s">
        <v>549</v>
      </c>
      <c r="D221" s="146" t="s">
        <v>207</v>
      </c>
      <c r="E221" s="146"/>
      <c r="F221" s="173" t="s">
        <v>559</v>
      </c>
      <c r="G221" s="173" t="s">
        <v>560</v>
      </c>
      <c r="H221" s="144" t="s">
        <v>561</v>
      </c>
      <c r="I221" s="145">
        <v>44708</v>
      </c>
      <c r="J221" s="144" t="s">
        <v>134</v>
      </c>
      <c r="K221" s="144" t="s">
        <v>111</v>
      </c>
      <c r="L221" s="148" t="str">
        <f>IFERROR(_xlfn.IFNA(VLOOKUP($K221,[28]коммент!$B:$C,2,0),""),"")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21" s="144" t="s">
        <v>154</v>
      </c>
      <c r="N221" s="144"/>
      <c r="O221" s="144"/>
      <c r="P221" s="144"/>
      <c r="Q221" s="13"/>
      <c r="R221" s="13"/>
    </row>
    <row r="222" spans="1:18" s="14" customFormat="1" ht="126" x14ac:dyDescent="0.25">
      <c r="A222" s="144">
        <v>220</v>
      </c>
      <c r="B222" s="145">
        <v>44712</v>
      </c>
      <c r="C222" s="144" t="s">
        <v>549</v>
      </c>
      <c r="D222" s="146" t="s">
        <v>207</v>
      </c>
      <c r="E222" s="146" t="s">
        <v>202</v>
      </c>
      <c r="F222" s="151" t="s">
        <v>562</v>
      </c>
      <c r="G222" s="144" t="s">
        <v>563</v>
      </c>
      <c r="H222" s="144" t="s">
        <v>564</v>
      </c>
      <c r="I222" s="145">
        <v>44711</v>
      </c>
      <c r="J222" s="144" t="s">
        <v>179</v>
      </c>
      <c r="K222" s="144" t="s">
        <v>125</v>
      </c>
      <c r="L222" s="148" t="str">
        <f>IFERROR(_xlfn.IFNA(VLOOKUP($K222,[28]коммент!$B:$C,2,0),""),"")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2" s="144" t="s">
        <v>188</v>
      </c>
      <c r="N222" s="144"/>
      <c r="O222" s="144"/>
      <c r="P222" s="144"/>
      <c r="Q222" s="13"/>
      <c r="R222" s="13"/>
    </row>
    <row r="223" spans="1:18" s="14" customFormat="1" ht="94.5" x14ac:dyDescent="0.25">
      <c r="A223" s="144">
        <v>221</v>
      </c>
      <c r="B223" s="145">
        <v>44712</v>
      </c>
      <c r="C223" s="131" t="s">
        <v>586</v>
      </c>
      <c r="D223" s="146" t="s">
        <v>207</v>
      </c>
      <c r="E223" s="146"/>
      <c r="F223" s="147" t="s">
        <v>591</v>
      </c>
      <c r="G223" s="144">
        <v>89162799213</v>
      </c>
      <c r="H223" s="144" t="s">
        <v>212</v>
      </c>
      <c r="I223" s="145">
        <v>44705</v>
      </c>
      <c r="J223" s="144" t="s">
        <v>180</v>
      </c>
      <c r="K223" s="144" t="s">
        <v>1</v>
      </c>
      <c r="L223" s="148" t="str">
        <f>IFERROR(_xlfn.IFNA(VLOOKUP($K223,[6]коммент!$B:$C,2,0),""),"")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23" s="144" t="s">
        <v>133</v>
      </c>
      <c r="N223" s="144"/>
      <c r="O223" s="144"/>
      <c r="P223" s="144"/>
      <c r="Q223" s="13"/>
      <c r="R223" s="13"/>
    </row>
    <row r="224" spans="1:18" s="14" customFormat="1" ht="94.5" x14ac:dyDescent="0.25">
      <c r="A224" s="144">
        <v>222</v>
      </c>
      <c r="B224" s="145">
        <v>44712</v>
      </c>
      <c r="C224" s="144" t="s">
        <v>586</v>
      </c>
      <c r="D224" s="146" t="s">
        <v>207</v>
      </c>
      <c r="E224" s="146" t="s">
        <v>206</v>
      </c>
      <c r="F224" s="147" t="s">
        <v>592</v>
      </c>
      <c r="G224" s="144">
        <v>89154056882</v>
      </c>
      <c r="H224" s="144" t="s">
        <v>593</v>
      </c>
      <c r="I224" s="145">
        <v>44704</v>
      </c>
      <c r="J224" s="144" t="s">
        <v>180</v>
      </c>
      <c r="K224" s="144" t="s">
        <v>1</v>
      </c>
      <c r="L224" s="148" t="str">
        <f>IFERROR(_xlfn.IFNA(VLOOKUP($K224,[6]коммент!$B:$C,2,0),""),"")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24" s="144" t="s">
        <v>152</v>
      </c>
      <c r="N224" s="144"/>
      <c r="O224" s="144"/>
      <c r="P224" s="144"/>
      <c r="Q224" s="13"/>
      <c r="R224" s="13"/>
    </row>
    <row r="225" spans="1:18" s="14" customFormat="1" ht="94.5" x14ac:dyDescent="0.25">
      <c r="A225" s="144">
        <v>223</v>
      </c>
      <c r="B225" s="145">
        <v>44712</v>
      </c>
      <c r="C225" s="131" t="s">
        <v>586</v>
      </c>
      <c r="D225" s="146" t="s">
        <v>207</v>
      </c>
      <c r="E225" s="146" t="s">
        <v>206</v>
      </c>
      <c r="F225" s="147" t="s">
        <v>595</v>
      </c>
      <c r="G225" s="144">
        <v>89267012822</v>
      </c>
      <c r="H225" s="144" t="s">
        <v>596</v>
      </c>
      <c r="I225" s="145">
        <v>44711</v>
      </c>
      <c r="J225" s="144" t="s">
        <v>180</v>
      </c>
      <c r="K225" s="144" t="s">
        <v>111</v>
      </c>
      <c r="L225" s="148" t="str">
        <f>IFERROR(_xlfn.IFNA(VLOOKUP($K225,[6]коммент!$B:$C,2,0),""),"")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25" s="144" t="s">
        <v>133</v>
      </c>
      <c r="N225" s="144" t="s">
        <v>183</v>
      </c>
      <c r="O225" s="144" t="s">
        <v>207</v>
      </c>
      <c r="P225" s="144"/>
      <c r="Q225" s="13"/>
      <c r="R225" s="13"/>
    </row>
    <row r="226" spans="1:18" s="14" customFormat="1" ht="94.5" x14ac:dyDescent="0.25">
      <c r="A226" s="144">
        <v>224</v>
      </c>
      <c r="B226" s="145">
        <v>44712</v>
      </c>
      <c r="C226" s="144" t="s">
        <v>601</v>
      </c>
      <c r="D226" s="146" t="s">
        <v>207</v>
      </c>
      <c r="E226" s="146"/>
      <c r="F226" s="151" t="s">
        <v>616</v>
      </c>
      <c r="G226" s="144">
        <v>9169700120</v>
      </c>
      <c r="H226" s="144" t="s">
        <v>617</v>
      </c>
      <c r="I226" s="145">
        <v>44705</v>
      </c>
      <c r="J226" s="144" t="s">
        <v>134</v>
      </c>
      <c r="K226" s="144" t="s">
        <v>111</v>
      </c>
      <c r="L226" s="148" t="str">
        <f>IFERROR(_xlfn.IFNA(VLOOKUP($K226,[12]коммент!$B:$C,2,0),""),"")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26" s="144" t="s">
        <v>133</v>
      </c>
      <c r="N226" s="144"/>
      <c r="O226" s="144"/>
      <c r="P226" s="144"/>
      <c r="Q226" s="13"/>
      <c r="R226" s="13"/>
    </row>
    <row r="227" spans="1:18" s="14" customFormat="1" ht="94.5" x14ac:dyDescent="0.25">
      <c r="A227" s="144">
        <v>225</v>
      </c>
      <c r="B227" s="145">
        <v>44712</v>
      </c>
      <c r="C227" s="144" t="s">
        <v>601</v>
      </c>
      <c r="D227" s="146" t="s">
        <v>207</v>
      </c>
      <c r="E227" s="146"/>
      <c r="F227" s="151" t="s">
        <v>618</v>
      </c>
      <c r="G227" s="144">
        <v>9265388674</v>
      </c>
      <c r="H227" s="144" t="s">
        <v>617</v>
      </c>
      <c r="I227" s="145">
        <v>44705</v>
      </c>
      <c r="J227" s="144" t="s">
        <v>180</v>
      </c>
      <c r="K227" s="144" t="s">
        <v>1</v>
      </c>
      <c r="L227" s="148" t="str">
        <f>IFERROR(_xlfn.IFNA(VLOOKUP($K227,[12]коммент!$B:$C,2,0),""),"")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27" s="144" t="s">
        <v>133</v>
      </c>
      <c r="N227" s="144"/>
      <c r="O227" s="144"/>
      <c r="P227" s="144"/>
      <c r="Q227" s="13"/>
      <c r="R227" s="13"/>
    </row>
    <row r="228" spans="1:18" s="14" customFormat="1" ht="94.5" x14ac:dyDescent="0.25">
      <c r="A228" s="144">
        <v>226</v>
      </c>
      <c r="B228" s="145">
        <v>44712</v>
      </c>
      <c r="C228" s="144" t="s">
        <v>601</v>
      </c>
      <c r="D228" s="146" t="s">
        <v>207</v>
      </c>
      <c r="E228" s="146" t="s">
        <v>202</v>
      </c>
      <c r="F228" s="132" t="s">
        <v>619</v>
      </c>
      <c r="G228" s="135">
        <v>9625059070</v>
      </c>
      <c r="H228" s="135" t="s">
        <v>341</v>
      </c>
      <c r="I228" s="138">
        <v>44708</v>
      </c>
      <c r="J228" s="144" t="s">
        <v>179</v>
      </c>
      <c r="K228" s="144" t="s">
        <v>111</v>
      </c>
      <c r="L228" s="148" t="str">
        <f>IFERROR(_xlfn.IFNA(VLOOKUP($K228,[12]коммент!$B:$C,2,0),""),"")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28" s="144" t="s">
        <v>154</v>
      </c>
      <c r="N228" s="144"/>
      <c r="O228" s="144"/>
      <c r="P228" s="144"/>
      <c r="Q228" s="13"/>
      <c r="R228" s="13"/>
    </row>
    <row r="229" spans="1:18" s="14" customFormat="1" ht="126" x14ac:dyDescent="0.25">
      <c r="A229" s="144">
        <v>227</v>
      </c>
      <c r="B229" s="145">
        <v>44712</v>
      </c>
      <c r="C229" s="135" t="s">
        <v>696</v>
      </c>
      <c r="D229" s="136" t="s">
        <v>207</v>
      </c>
      <c r="E229" s="136" t="s">
        <v>202</v>
      </c>
      <c r="F229" s="180" t="s">
        <v>699</v>
      </c>
      <c r="G229" s="181">
        <v>9091509860</v>
      </c>
      <c r="H229" s="181" t="s">
        <v>700</v>
      </c>
      <c r="I229" s="182">
        <v>44711</v>
      </c>
      <c r="J229" s="181" t="s">
        <v>134</v>
      </c>
      <c r="K229" s="181" t="s">
        <v>125</v>
      </c>
      <c r="L229" s="183" t="str">
        <f>IFERROR(_xlfn.IFNA(VLOOKUP($K229,[56]коммент!$B:$C,2,0),""),"")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29" s="135" t="s">
        <v>188</v>
      </c>
      <c r="N229" s="135"/>
      <c r="O229" s="144"/>
      <c r="P229" s="144"/>
      <c r="Q229" s="13"/>
      <c r="R229" s="13"/>
    </row>
    <row r="230" spans="1:18" s="14" customFormat="1" ht="94.5" x14ac:dyDescent="0.25">
      <c r="A230" s="144">
        <v>228</v>
      </c>
      <c r="B230" s="145">
        <v>44712</v>
      </c>
      <c r="C230" s="135" t="s">
        <v>696</v>
      </c>
      <c r="D230" s="136" t="s">
        <v>207</v>
      </c>
      <c r="E230" s="136" t="s">
        <v>202</v>
      </c>
      <c r="F230" s="137" t="s">
        <v>702</v>
      </c>
      <c r="G230" s="135">
        <v>9037899248</v>
      </c>
      <c r="H230" s="135" t="s">
        <v>212</v>
      </c>
      <c r="I230" s="138">
        <v>44701</v>
      </c>
      <c r="J230" s="135" t="s">
        <v>134</v>
      </c>
      <c r="K230" s="170" t="s">
        <v>111</v>
      </c>
      <c r="L230" s="171" t="str">
        <f>IFERROR(_xlfn.IFNA(VLOOKUP($K230,[57]коммент!$B:$C,2,0),""),"")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0" s="135" t="s">
        <v>133</v>
      </c>
      <c r="N230" s="135" t="s">
        <v>114</v>
      </c>
      <c r="O230" s="144"/>
      <c r="P230" s="144" t="s">
        <v>703</v>
      </c>
      <c r="Q230" s="13"/>
      <c r="R230" s="13"/>
    </row>
    <row r="231" spans="1:18" s="14" customFormat="1" ht="94.5" x14ac:dyDescent="0.25">
      <c r="A231" s="144">
        <v>229</v>
      </c>
      <c r="B231" s="145">
        <v>44712</v>
      </c>
      <c r="C231" s="135" t="s">
        <v>696</v>
      </c>
      <c r="D231" s="136" t="s">
        <v>207</v>
      </c>
      <c r="E231" s="136"/>
      <c r="F231" s="180" t="s">
        <v>708</v>
      </c>
      <c r="G231" s="181">
        <v>9060425191</v>
      </c>
      <c r="H231" s="181" t="s">
        <v>212</v>
      </c>
      <c r="I231" s="182">
        <v>44706</v>
      </c>
      <c r="J231" s="181" t="s">
        <v>134</v>
      </c>
      <c r="K231" s="181" t="s">
        <v>1</v>
      </c>
      <c r="L231" s="183" t="str">
        <f>IFERROR(_xlfn.IFNA(VLOOKUP($K231,[56]коммент!$B:$C,2,0),""),"")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31" s="135" t="s">
        <v>133</v>
      </c>
      <c r="N231" s="135" t="s">
        <v>183</v>
      </c>
      <c r="O231" s="144" t="s">
        <v>207</v>
      </c>
      <c r="P231" s="144"/>
      <c r="Q231" s="13"/>
      <c r="R231" s="13"/>
    </row>
    <row r="232" spans="1:18" s="14" customFormat="1" ht="94.5" x14ac:dyDescent="0.25">
      <c r="A232" s="144">
        <v>230</v>
      </c>
      <c r="B232" s="145">
        <v>44712</v>
      </c>
      <c r="C232" s="135" t="s">
        <v>696</v>
      </c>
      <c r="D232" s="136" t="s">
        <v>207</v>
      </c>
      <c r="E232" s="136"/>
      <c r="F232" s="180" t="s">
        <v>708</v>
      </c>
      <c r="G232" s="181">
        <v>9060425191</v>
      </c>
      <c r="H232" s="181" t="s">
        <v>212</v>
      </c>
      <c r="I232" s="182">
        <v>44706</v>
      </c>
      <c r="J232" s="181" t="s">
        <v>134</v>
      </c>
      <c r="K232" s="181" t="s">
        <v>1</v>
      </c>
      <c r="L232" s="183" t="str">
        <f>IFERROR(_xlfn.IFNA(VLOOKUP($K232,[56]коммент!$B:$C,2,0),""),"")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32" s="135" t="s">
        <v>134</v>
      </c>
      <c r="N232" s="135"/>
      <c r="O232" s="144"/>
      <c r="P232" s="144"/>
      <c r="Q232" s="13"/>
      <c r="R232" s="13"/>
    </row>
    <row r="233" spans="1:18" s="14" customFormat="1" ht="126" x14ac:dyDescent="0.25">
      <c r="A233" s="144">
        <v>231</v>
      </c>
      <c r="B233" s="145">
        <v>44712</v>
      </c>
      <c r="C233" s="135" t="s">
        <v>696</v>
      </c>
      <c r="D233" s="136" t="s">
        <v>207</v>
      </c>
      <c r="E233" s="136"/>
      <c r="F233" s="180" t="s">
        <v>711</v>
      </c>
      <c r="G233" s="181">
        <v>9263818905</v>
      </c>
      <c r="H233" s="181" t="s">
        <v>712</v>
      </c>
      <c r="I233" s="182">
        <v>44704</v>
      </c>
      <c r="J233" s="181" t="s">
        <v>180</v>
      </c>
      <c r="K233" s="181" t="s">
        <v>125</v>
      </c>
      <c r="L233" s="183" t="str">
        <f>IFERROR(_xlfn.IFNA(VLOOKUP($K233,[56]коммент!$B:$C,2,0),""),"")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3" s="135" t="s">
        <v>128</v>
      </c>
      <c r="N233" s="135"/>
      <c r="O233" s="144"/>
      <c r="P233" s="144"/>
      <c r="Q233" s="13"/>
      <c r="R233" s="13"/>
    </row>
    <row r="234" spans="1:18" s="14" customFormat="1" ht="94.5" x14ac:dyDescent="0.25">
      <c r="A234" s="144">
        <v>232</v>
      </c>
      <c r="B234" s="145">
        <v>44712</v>
      </c>
      <c r="C234" s="135" t="s">
        <v>696</v>
      </c>
      <c r="D234" s="136" t="s">
        <v>207</v>
      </c>
      <c r="E234" s="136" t="s">
        <v>202</v>
      </c>
      <c r="F234" s="180" t="s">
        <v>713</v>
      </c>
      <c r="G234" s="181">
        <v>4957118965</v>
      </c>
      <c r="H234" s="181" t="s">
        <v>714</v>
      </c>
      <c r="I234" s="182">
        <v>44712</v>
      </c>
      <c r="J234" s="181" t="s">
        <v>180</v>
      </c>
      <c r="K234" s="181" t="s">
        <v>111</v>
      </c>
      <c r="L234" s="183" t="str">
        <f>IFERROR(_xlfn.IFNA(VLOOKUP($K234,[56]коммент!$B:$C,2,0),""),"")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4" s="135" t="s">
        <v>133</v>
      </c>
      <c r="N234" s="135" t="s">
        <v>183</v>
      </c>
      <c r="O234" s="144" t="s">
        <v>207</v>
      </c>
      <c r="P234" s="144"/>
      <c r="Q234" s="13"/>
      <c r="R234" s="13"/>
    </row>
    <row r="235" spans="1:18" s="14" customFormat="1" ht="126" x14ac:dyDescent="0.25">
      <c r="A235" s="144">
        <v>233</v>
      </c>
      <c r="B235" s="145">
        <v>44712</v>
      </c>
      <c r="C235" s="135" t="s">
        <v>696</v>
      </c>
      <c r="D235" s="136" t="s">
        <v>207</v>
      </c>
      <c r="E235" s="136"/>
      <c r="F235" s="180" t="s">
        <v>715</v>
      </c>
      <c r="G235" s="181">
        <v>9036751277</v>
      </c>
      <c r="H235" s="181" t="s">
        <v>716</v>
      </c>
      <c r="I235" s="182">
        <v>44704</v>
      </c>
      <c r="J235" s="181" t="s">
        <v>180</v>
      </c>
      <c r="K235" s="181" t="s">
        <v>125</v>
      </c>
      <c r="L235" s="183" t="str">
        <f>IFERROR(_xlfn.IFNA(VLOOKUP($K235,[56]коммент!$B:$C,2,0),""),"")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5" s="135" t="s">
        <v>128</v>
      </c>
      <c r="N235" s="135"/>
      <c r="O235" s="144"/>
      <c r="P235" s="144"/>
      <c r="Q235" s="13"/>
      <c r="R235" s="13"/>
    </row>
    <row r="236" spans="1:18" s="14" customFormat="1" ht="126" x14ac:dyDescent="0.25">
      <c r="A236" s="144">
        <v>234</v>
      </c>
      <c r="B236" s="145">
        <v>44712</v>
      </c>
      <c r="C236" s="144" t="s">
        <v>725</v>
      </c>
      <c r="D236" s="146" t="s">
        <v>207</v>
      </c>
      <c r="E236" s="146" t="s">
        <v>204</v>
      </c>
      <c r="F236" s="147" t="s">
        <v>731</v>
      </c>
      <c r="G236" s="144">
        <v>89273239282</v>
      </c>
      <c r="H236" s="144" t="s">
        <v>732</v>
      </c>
      <c r="I236" s="145">
        <v>44708</v>
      </c>
      <c r="J236" s="144" t="s">
        <v>134</v>
      </c>
      <c r="K236" s="144" t="s">
        <v>125</v>
      </c>
      <c r="L236" s="148" t="str">
        <f>IFERROR(_xlfn.IFNA(VLOOKUP($K236,[58]коммент!$B:$C,2,0),""),"")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6" s="144" t="s">
        <v>126</v>
      </c>
      <c r="N236" s="144"/>
      <c r="O236" s="144"/>
      <c r="P236" s="144" t="s">
        <v>733</v>
      </c>
      <c r="Q236" s="13"/>
      <c r="R236" s="13"/>
    </row>
    <row r="237" spans="1:18" s="14" customFormat="1" ht="126" x14ac:dyDescent="0.25">
      <c r="A237" s="144">
        <v>235</v>
      </c>
      <c r="B237" s="145">
        <v>44712</v>
      </c>
      <c r="C237" s="144" t="s">
        <v>741</v>
      </c>
      <c r="D237" s="146" t="s">
        <v>207</v>
      </c>
      <c r="E237" s="146"/>
      <c r="F237" s="151" t="s">
        <v>757</v>
      </c>
      <c r="G237" s="144">
        <v>9261414522</v>
      </c>
      <c r="H237" s="144" t="s">
        <v>758</v>
      </c>
      <c r="I237" s="145">
        <v>44711</v>
      </c>
      <c r="J237" s="144" t="s">
        <v>180</v>
      </c>
      <c r="K237" s="204" t="s">
        <v>125</v>
      </c>
      <c r="L237" s="148" t="str">
        <f>IFERROR(_xlfn.IFNA(VLOOKUP($K237,[14]коммент!$B:$C,2,0),""),"")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7" s="144" t="s">
        <v>188</v>
      </c>
      <c r="N237" s="144" t="s">
        <v>114</v>
      </c>
      <c r="O237" s="144"/>
      <c r="P237" s="144" t="s">
        <v>759</v>
      </c>
      <c r="Q237" s="13"/>
      <c r="R237" s="13"/>
    </row>
    <row r="238" spans="1:18" s="14" customFormat="1" ht="94.5" x14ac:dyDescent="0.25">
      <c r="A238" s="144">
        <v>236</v>
      </c>
      <c r="B238" s="145">
        <v>44712</v>
      </c>
      <c r="C238" s="144" t="s">
        <v>771</v>
      </c>
      <c r="D238" s="146" t="s">
        <v>207</v>
      </c>
      <c r="E238" s="146" t="s">
        <v>202</v>
      </c>
      <c r="F238" s="151" t="s">
        <v>775</v>
      </c>
      <c r="G238" s="144">
        <v>9169732721</v>
      </c>
      <c r="H238" s="144" t="s">
        <v>564</v>
      </c>
      <c r="I238" s="145">
        <v>44711</v>
      </c>
      <c r="J238" s="144" t="s">
        <v>179</v>
      </c>
      <c r="K238" s="144" t="s">
        <v>111</v>
      </c>
      <c r="L238" s="148" t="str">
        <f>IFERROR(_xlfn.IFNA(VLOOKUP($K238,[59]коммент!$B:$C,2,0),""),"")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8" s="144" t="s">
        <v>154</v>
      </c>
      <c r="N238" s="144"/>
      <c r="O238" s="144"/>
      <c r="P238" s="144"/>
      <c r="Q238" s="13"/>
      <c r="R238" s="13"/>
    </row>
    <row r="239" spans="1:18" s="14" customFormat="1" ht="94.5" x14ac:dyDescent="0.25">
      <c r="A239" s="144">
        <v>237</v>
      </c>
      <c r="B239" s="145">
        <v>44712</v>
      </c>
      <c r="C239" s="144" t="s">
        <v>771</v>
      </c>
      <c r="D239" s="146" t="s">
        <v>207</v>
      </c>
      <c r="E239" s="146"/>
      <c r="F239" s="151" t="s">
        <v>776</v>
      </c>
      <c r="G239" s="144">
        <v>9169066157</v>
      </c>
      <c r="H239" s="144" t="s">
        <v>777</v>
      </c>
      <c r="I239" s="145">
        <v>44690</v>
      </c>
      <c r="J239" s="144" t="s">
        <v>180</v>
      </c>
      <c r="K239" s="144" t="s">
        <v>111</v>
      </c>
      <c r="L239" s="148" t="str">
        <f>IFERROR(_xlfn.IFNA(VLOOKUP($K239,[59]коммент!$B:$C,2,0),""),"")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39" s="144" t="s">
        <v>133</v>
      </c>
      <c r="N239" s="144" t="s">
        <v>183</v>
      </c>
      <c r="O239" s="144" t="s">
        <v>207</v>
      </c>
      <c r="P239" s="144" t="s">
        <v>778</v>
      </c>
      <c r="Q239" s="13"/>
      <c r="R239" s="13"/>
    </row>
    <row r="240" spans="1:18" s="14" customFormat="1" ht="94.5" x14ac:dyDescent="0.25">
      <c r="A240" s="144">
        <v>238</v>
      </c>
      <c r="B240" s="145">
        <v>44712</v>
      </c>
      <c r="C240" s="144" t="s">
        <v>771</v>
      </c>
      <c r="D240" s="146" t="s">
        <v>207</v>
      </c>
      <c r="E240" s="146" t="s">
        <v>206</v>
      </c>
      <c r="F240" s="151" t="s">
        <v>779</v>
      </c>
      <c r="G240" s="144">
        <v>9161590229</v>
      </c>
      <c r="H240" s="144" t="s">
        <v>593</v>
      </c>
      <c r="I240" s="145">
        <v>44711</v>
      </c>
      <c r="J240" s="144" t="s">
        <v>180</v>
      </c>
      <c r="K240" s="144" t="s">
        <v>111</v>
      </c>
      <c r="L240" s="148" t="str">
        <f>IFERROR(_xlfn.IFNA(VLOOKUP($K240,[59]коммент!$B:$C,2,0),""),"")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0" s="144" t="s">
        <v>133</v>
      </c>
      <c r="N240" s="144" t="s">
        <v>183</v>
      </c>
      <c r="O240" s="144" t="s">
        <v>207</v>
      </c>
      <c r="P240" s="144" t="s">
        <v>778</v>
      </c>
      <c r="Q240" s="13"/>
      <c r="R240" s="13"/>
    </row>
    <row r="241" spans="1:18" s="14" customFormat="1" ht="94.5" x14ac:dyDescent="0.25">
      <c r="A241" s="144">
        <v>239</v>
      </c>
      <c r="B241" s="145">
        <v>44712</v>
      </c>
      <c r="C241" s="144" t="s">
        <v>771</v>
      </c>
      <c r="D241" s="146" t="s">
        <v>207</v>
      </c>
      <c r="E241" s="146"/>
      <c r="F241" s="151" t="s">
        <v>782</v>
      </c>
      <c r="G241" s="144">
        <v>9858430222</v>
      </c>
      <c r="H241" s="144" t="s">
        <v>783</v>
      </c>
      <c r="I241" s="145">
        <v>44712</v>
      </c>
      <c r="J241" s="144" t="s">
        <v>180</v>
      </c>
      <c r="K241" s="144" t="s">
        <v>111</v>
      </c>
      <c r="L241" s="148" t="str">
        <f>IFERROR(_xlfn.IFNA(VLOOKUP($K241,[59]коммент!$B:$C,2,0),""),"")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1" s="144" t="s">
        <v>133</v>
      </c>
      <c r="N241" s="144" t="s">
        <v>114</v>
      </c>
      <c r="O241" s="144"/>
      <c r="P241" s="144"/>
      <c r="Q241" s="13"/>
      <c r="R241" s="13"/>
    </row>
    <row r="242" spans="1:18" s="14" customFormat="1" ht="94.5" x14ac:dyDescent="0.25">
      <c r="A242" s="144">
        <v>240</v>
      </c>
      <c r="B242" s="145">
        <v>44712</v>
      </c>
      <c r="C242" s="144" t="s">
        <v>789</v>
      </c>
      <c r="D242" s="146" t="s">
        <v>207</v>
      </c>
      <c r="E242" s="146"/>
      <c r="F242" s="151" t="s">
        <v>802</v>
      </c>
      <c r="G242" s="144" t="s">
        <v>803</v>
      </c>
      <c r="H242" s="144" t="s">
        <v>796</v>
      </c>
      <c r="I242" s="145">
        <v>44711</v>
      </c>
      <c r="J242" s="144" t="s">
        <v>180</v>
      </c>
      <c r="K242" s="144" t="s">
        <v>111</v>
      </c>
      <c r="L242" s="148" t="str">
        <f>IFERROR(_xlfn.IFNA(VLOOKUP($K242,[44]коммент!$B:$C,2,0),""),"")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2" s="144" t="s">
        <v>154</v>
      </c>
      <c r="N242" s="144" t="s">
        <v>114</v>
      </c>
      <c r="O242" s="144"/>
      <c r="P242" s="144" t="s">
        <v>804</v>
      </c>
      <c r="Q242" s="13"/>
      <c r="R242" s="13"/>
    </row>
    <row r="243" spans="1:18" s="14" customFormat="1" ht="94.5" x14ac:dyDescent="0.25">
      <c r="A243" s="144">
        <v>241</v>
      </c>
      <c r="B243" s="145">
        <v>44712</v>
      </c>
      <c r="C243" s="144" t="s">
        <v>817</v>
      </c>
      <c r="D243" s="146" t="s">
        <v>207</v>
      </c>
      <c r="E243" s="146" t="s">
        <v>202</v>
      </c>
      <c r="F243" s="147" t="s">
        <v>832</v>
      </c>
      <c r="G243" s="144" t="s">
        <v>833</v>
      </c>
      <c r="H243" s="144" t="s">
        <v>564</v>
      </c>
      <c r="I243" s="145">
        <v>44708</v>
      </c>
      <c r="J243" s="144" t="s">
        <v>180</v>
      </c>
      <c r="K243" s="144" t="s">
        <v>111</v>
      </c>
      <c r="L243" s="148" t="str">
        <f>IFERROR(_xlfn.IFNA(VLOOKUP($K243,[8]коммент!$B:$C,2,0),""),"")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3" s="144" t="s">
        <v>154</v>
      </c>
      <c r="N243" s="144"/>
      <c r="O243" s="144"/>
      <c r="P243" s="144"/>
      <c r="Q243" s="13"/>
      <c r="R243" s="13"/>
    </row>
    <row r="244" spans="1:18" s="14" customFormat="1" ht="94.5" x14ac:dyDescent="0.25">
      <c r="A244" s="144">
        <v>242</v>
      </c>
      <c r="B244" s="145">
        <v>44712</v>
      </c>
      <c r="C244" s="144" t="s">
        <v>838</v>
      </c>
      <c r="D244" s="146" t="s">
        <v>207</v>
      </c>
      <c r="E244" s="146" t="s">
        <v>206</v>
      </c>
      <c r="F244" s="173" t="s">
        <v>845</v>
      </c>
      <c r="G244" s="173" t="s">
        <v>846</v>
      </c>
      <c r="H244" s="144" t="s">
        <v>847</v>
      </c>
      <c r="I244" s="145">
        <v>44711</v>
      </c>
      <c r="J244" s="144" t="s">
        <v>134</v>
      </c>
      <c r="K244" s="131" t="s">
        <v>111</v>
      </c>
      <c r="L244" s="148" t="str">
        <f>IFERROR(_xlfn.IFNA(VLOOKUP($K244,[60]коммент!$B:$C,2,0),""),"")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4" s="144" t="s">
        <v>154</v>
      </c>
      <c r="N244" s="144"/>
      <c r="O244" s="144"/>
      <c r="P244" s="144" t="s">
        <v>848</v>
      </c>
      <c r="Q244" s="13"/>
      <c r="R244" s="13"/>
    </row>
    <row r="245" spans="1:18" s="14" customFormat="1" ht="94.5" x14ac:dyDescent="0.25">
      <c r="A245" s="144">
        <v>243</v>
      </c>
      <c r="B245" s="145">
        <v>44712</v>
      </c>
      <c r="C245" s="144" t="s">
        <v>838</v>
      </c>
      <c r="D245" s="146" t="s">
        <v>207</v>
      </c>
      <c r="E245" s="146"/>
      <c r="F245" s="173" t="s">
        <v>849</v>
      </c>
      <c r="G245" s="173" t="s">
        <v>850</v>
      </c>
      <c r="H245" s="144" t="s">
        <v>851</v>
      </c>
      <c r="I245" s="145">
        <v>44711</v>
      </c>
      <c r="J245" s="144" t="s">
        <v>179</v>
      </c>
      <c r="K245" s="131" t="s">
        <v>111</v>
      </c>
      <c r="L245" s="148" t="str">
        <f>IFERROR(_xlfn.IFNA(VLOOKUP($K245,[60]коммент!$B:$C,2,0),""),"")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5" s="144" t="s">
        <v>154</v>
      </c>
      <c r="N245" s="144"/>
      <c r="O245" s="144"/>
      <c r="P245" s="144" t="s">
        <v>848</v>
      </c>
      <c r="Q245" s="13"/>
      <c r="R245" s="13"/>
    </row>
    <row r="246" spans="1:18" s="14" customFormat="1" ht="126" x14ac:dyDescent="0.25">
      <c r="A246" s="144">
        <v>244</v>
      </c>
      <c r="B246" s="145">
        <v>44712</v>
      </c>
      <c r="C246" s="144" t="s">
        <v>838</v>
      </c>
      <c r="D246" s="146" t="s">
        <v>207</v>
      </c>
      <c r="E246" s="146" t="s">
        <v>202</v>
      </c>
      <c r="F246" s="173" t="s">
        <v>852</v>
      </c>
      <c r="G246" s="173" t="s">
        <v>853</v>
      </c>
      <c r="H246" s="144" t="s">
        <v>854</v>
      </c>
      <c r="I246" s="145">
        <v>44711</v>
      </c>
      <c r="J246" s="144" t="s">
        <v>179</v>
      </c>
      <c r="K246" s="131" t="s">
        <v>125</v>
      </c>
      <c r="L246" s="148" t="str">
        <f>IFERROR(_xlfn.IFNA(VLOOKUP($K246,[60]коммент!$B:$C,2,0),""),"")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46" s="144" t="s">
        <v>188</v>
      </c>
      <c r="N246" s="144"/>
      <c r="O246" s="144"/>
      <c r="P246" s="135" t="s">
        <v>855</v>
      </c>
      <c r="Q246" s="13"/>
      <c r="R246" s="13"/>
    </row>
    <row r="247" spans="1:18" s="14" customFormat="1" ht="126" x14ac:dyDescent="0.25">
      <c r="A247" s="144">
        <v>245</v>
      </c>
      <c r="B247" s="145">
        <v>44712</v>
      </c>
      <c r="C247" s="144" t="s">
        <v>838</v>
      </c>
      <c r="D247" s="146" t="s">
        <v>207</v>
      </c>
      <c r="E247" s="146" t="s">
        <v>202</v>
      </c>
      <c r="F247" s="205" t="s">
        <v>859</v>
      </c>
      <c r="G247" s="185">
        <v>9057084836</v>
      </c>
      <c r="H247" s="144" t="s">
        <v>843</v>
      </c>
      <c r="I247" s="145">
        <v>44711</v>
      </c>
      <c r="J247" s="144" t="s">
        <v>179</v>
      </c>
      <c r="K247" s="131" t="s">
        <v>125</v>
      </c>
      <c r="L247" s="148" t="str">
        <f>IFERROR(_xlfn.IFNA(VLOOKUP($K247,[60]коммент!$B:$C,2,0),""),"")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47" s="144" t="s">
        <v>188</v>
      </c>
      <c r="N247" s="144"/>
      <c r="O247" s="144"/>
      <c r="P247" s="144" t="s">
        <v>860</v>
      </c>
      <c r="Q247" s="13"/>
      <c r="R247" s="13"/>
    </row>
    <row r="248" spans="1:18" s="14" customFormat="1" ht="126" x14ac:dyDescent="0.25">
      <c r="A248" s="144">
        <v>246</v>
      </c>
      <c r="B248" s="145">
        <v>44712</v>
      </c>
      <c r="C248" s="144" t="s">
        <v>838</v>
      </c>
      <c r="D248" s="146" t="s">
        <v>207</v>
      </c>
      <c r="E248" s="146" t="s">
        <v>202</v>
      </c>
      <c r="F248" s="173" t="s">
        <v>861</v>
      </c>
      <c r="G248" s="173" t="s">
        <v>862</v>
      </c>
      <c r="H248" s="144" t="s">
        <v>854</v>
      </c>
      <c r="I248" s="145">
        <v>44711</v>
      </c>
      <c r="J248" s="144" t="s">
        <v>179</v>
      </c>
      <c r="K248" s="131" t="s">
        <v>125</v>
      </c>
      <c r="L248" s="148" t="str">
        <f>IFERROR(_xlfn.IFNA(VLOOKUP($K248,[60]коммент!$B:$C,2,0),""),"")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48" s="144" t="s">
        <v>188</v>
      </c>
      <c r="N248" s="144"/>
      <c r="O248" s="144"/>
      <c r="P248" s="135" t="s">
        <v>855</v>
      </c>
      <c r="Q248" s="13"/>
      <c r="R248" s="13"/>
    </row>
    <row r="249" spans="1:18" s="14" customFormat="1" ht="126" x14ac:dyDescent="0.25">
      <c r="A249" s="144">
        <v>247</v>
      </c>
      <c r="B249" s="145">
        <v>44712</v>
      </c>
      <c r="C249" s="144" t="s">
        <v>838</v>
      </c>
      <c r="D249" s="146" t="s">
        <v>207</v>
      </c>
      <c r="E249" s="146" t="s">
        <v>202</v>
      </c>
      <c r="F249" s="173" t="s">
        <v>863</v>
      </c>
      <c r="G249" s="174">
        <v>9684340761</v>
      </c>
      <c r="H249" s="144" t="s">
        <v>864</v>
      </c>
      <c r="I249" s="145">
        <v>44711</v>
      </c>
      <c r="J249" s="144" t="s">
        <v>134</v>
      </c>
      <c r="K249" s="131" t="s">
        <v>125</v>
      </c>
      <c r="L249" s="148" t="str">
        <f>IFERROR(_xlfn.IFNA(VLOOKUP($K249,[60]коммент!$B:$C,2,0),""),"")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49" s="144" t="s">
        <v>188</v>
      </c>
      <c r="N249" s="144"/>
      <c r="O249" s="144"/>
      <c r="P249" s="144" t="s">
        <v>865</v>
      </c>
      <c r="Q249" s="13"/>
      <c r="R249" s="13"/>
    </row>
    <row r="250" spans="1:18" s="14" customFormat="1" ht="63" x14ac:dyDescent="0.25">
      <c r="A250" s="144">
        <v>248</v>
      </c>
      <c r="B250" s="145">
        <v>44712</v>
      </c>
      <c r="C250" s="144" t="s">
        <v>838</v>
      </c>
      <c r="D250" s="146" t="s">
        <v>207</v>
      </c>
      <c r="E250" s="146" t="s">
        <v>202</v>
      </c>
      <c r="F250" s="173" t="s">
        <v>870</v>
      </c>
      <c r="G250" s="173" t="s">
        <v>871</v>
      </c>
      <c r="H250" s="144" t="s">
        <v>872</v>
      </c>
      <c r="I250" s="145">
        <v>44698</v>
      </c>
      <c r="J250" s="144" t="s">
        <v>134</v>
      </c>
      <c r="K250" s="131" t="s">
        <v>36</v>
      </c>
      <c r="L250" s="148" t="str">
        <f>IFERROR(_xlfn.IFNA(VLOOKUP($K250,[60]коммент!$B:$C,2,0),""),"")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50" s="144"/>
      <c r="N250" s="144"/>
      <c r="O250" s="144"/>
      <c r="P250" s="144" t="s">
        <v>873</v>
      </c>
      <c r="Q250" s="13"/>
      <c r="R250" s="13"/>
    </row>
    <row r="251" spans="1:18" s="14" customFormat="1" ht="126" x14ac:dyDescent="0.25">
      <c r="A251" s="144">
        <v>249</v>
      </c>
      <c r="B251" s="145">
        <v>44712</v>
      </c>
      <c r="C251" s="144" t="s">
        <v>838</v>
      </c>
      <c r="D251" s="146" t="s">
        <v>207</v>
      </c>
      <c r="E251" s="146" t="s">
        <v>202</v>
      </c>
      <c r="F251" s="173" t="s">
        <v>877</v>
      </c>
      <c r="G251" s="173" t="s">
        <v>878</v>
      </c>
      <c r="H251" s="144" t="s">
        <v>843</v>
      </c>
      <c r="I251" s="145">
        <v>44711</v>
      </c>
      <c r="J251" s="144" t="s">
        <v>179</v>
      </c>
      <c r="K251" s="131" t="s">
        <v>125</v>
      </c>
      <c r="L251" s="148" t="str">
        <f>IFERROR(_xlfn.IFNA(VLOOKUP($K251,[60]коммент!$B:$C,2,0),""),"")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1" s="144" t="s">
        <v>188</v>
      </c>
      <c r="N251" s="144"/>
      <c r="O251" s="144"/>
      <c r="P251" s="144" t="s">
        <v>879</v>
      </c>
      <c r="Q251" s="13"/>
      <c r="R251" s="13"/>
    </row>
    <row r="252" spans="1:18" s="14" customFormat="1" ht="126" x14ac:dyDescent="0.25">
      <c r="A252" s="144">
        <v>250</v>
      </c>
      <c r="B252" s="145">
        <v>44712</v>
      </c>
      <c r="C252" s="144" t="s">
        <v>887</v>
      </c>
      <c r="D252" s="146" t="s">
        <v>207</v>
      </c>
      <c r="E252" s="146" t="s">
        <v>202</v>
      </c>
      <c r="F252" s="151" t="s">
        <v>904</v>
      </c>
      <c r="G252" s="144" t="s">
        <v>905</v>
      </c>
      <c r="H252" s="144" t="s">
        <v>906</v>
      </c>
      <c r="I252" s="145">
        <v>44711</v>
      </c>
      <c r="J252" s="144" t="s">
        <v>134</v>
      </c>
      <c r="K252" s="144" t="s">
        <v>125</v>
      </c>
      <c r="L252" s="148" t="str">
        <f>IFERROR(_xlfn.IFNA(VLOOKUP($K252,[45]коммент!$B:$C,2,0),""),"")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2" s="144" t="s">
        <v>188</v>
      </c>
      <c r="N252" s="144"/>
      <c r="O252" s="144"/>
      <c r="P252" s="144"/>
      <c r="Q252" s="13"/>
      <c r="R252" s="13"/>
    </row>
    <row r="253" spans="1:18" s="14" customFormat="1" ht="126" x14ac:dyDescent="0.25">
      <c r="A253" s="144">
        <v>251</v>
      </c>
      <c r="B253" s="145">
        <v>44712</v>
      </c>
      <c r="C253" s="144" t="s">
        <v>887</v>
      </c>
      <c r="D253" s="146" t="s">
        <v>207</v>
      </c>
      <c r="E253" s="146"/>
      <c r="F253" s="151" t="s">
        <v>921</v>
      </c>
      <c r="G253" s="144" t="s">
        <v>922</v>
      </c>
      <c r="H253" s="144" t="s">
        <v>923</v>
      </c>
      <c r="I253" s="145">
        <v>44700</v>
      </c>
      <c r="J253" s="144" t="s">
        <v>180</v>
      </c>
      <c r="K253" s="144" t="s">
        <v>125</v>
      </c>
      <c r="L253" s="148" t="str">
        <f>IFERROR(_xlfn.IFNA(VLOOKUP($K253,[45]коммент!$B:$C,2,0),""),"")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53" s="144" t="s">
        <v>127</v>
      </c>
      <c r="N253" s="144"/>
      <c r="O253" s="144"/>
      <c r="P253" s="144" t="s">
        <v>924</v>
      </c>
      <c r="Q253" s="13"/>
      <c r="R253" s="13"/>
    </row>
    <row r="254" spans="1:18" s="14" customFormat="1" ht="126" x14ac:dyDescent="0.25">
      <c r="A254" s="144">
        <v>252</v>
      </c>
      <c r="B254" s="145">
        <v>44712</v>
      </c>
      <c r="C254" s="144" t="s">
        <v>1058</v>
      </c>
      <c r="D254" s="146" t="s">
        <v>207</v>
      </c>
      <c r="E254" s="146" t="s">
        <v>202</v>
      </c>
      <c r="F254" s="151" t="s">
        <v>1059</v>
      </c>
      <c r="G254" s="144">
        <v>9161056868</v>
      </c>
      <c r="H254" s="144" t="s">
        <v>1060</v>
      </c>
      <c r="I254" s="145">
        <v>44699</v>
      </c>
      <c r="J254" s="144" t="s">
        <v>134</v>
      </c>
      <c r="K254" s="144" t="s">
        <v>125</v>
      </c>
      <c r="L254" s="148" t="s">
        <v>162</v>
      </c>
      <c r="M254" s="144" t="s">
        <v>126</v>
      </c>
      <c r="N254" s="144"/>
      <c r="O254" s="144"/>
      <c r="P254" s="144"/>
      <c r="Q254" s="13"/>
      <c r="R254" s="13"/>
    </row>
    <row r="255" spans="1:18" s="14" customFormat="1" ht="126" x14ac:dyDescent="0.25">
      <c r="A255" s="144">
        <v>253</v>
      </c>
      <c r="B255" s="145">
        <v>44712</v>
      </c>
      <c r="C255" s="144" t="s">
        <v>1058</v>
      </c>
      <c r="D255" s="146" t="s">
        <v>207</v>
      </c>
      <c r="E255" s="146" t="s">
        <v>202</v>
      </c>
      <c r="F255" s="151" t="s">
        <v>1061</v>
      </c>
      <c r="G255" s="144">
        <v>9153963127</v>
      </c>
      <c r="H255" s="144" t="s">
        <v>353</v>
      </c>
      <c r="I255" s="145">
        <v>44711</v>
      </c>
      <c r="J255" s="144" t="s">
        <v>134</v>
      </c>
      <c r="K255" s="144" t="s">
        <v>125</v>
      </c>
      <c r="L255" s="148" t="s">
        <v>162</v>
      </c>
      <c r="M255" s="144" t="s">
        <v>188</v>
      </c>
      <c r="N255" s="144"/>
      <c r="O255" s="144"/>
      <c r="P255" s="144"/>
      <c r="Q255" s="13"/>
      <c r="R255" s="13"/>
    </row>
    <row r="256" spans="1:18" s="14" customFormat="1" ht="126" x14ac:dyDescent="0.25">
      <c r="A256" s="144">
        <v>254</v>
      </c>
      <c r="B256" s="145">
        <v>44712</v>
      </c>
      <c r="C256" s="144" t="s">
        <v>1058</v>
      </c>
      <c r="D256" s="146" t="s">
        <v>207</v>
      </c>
      <c r="E256" s="146" t="s">
        <v>202</v>
      </c>
      <c r="F256" s="151" t="s">
        <v>1062</v>
      </c>
      <c r="G256" s="144">
        <v>9099169126</v>
      </c>
      <c r="H256" s="144" t="s">
        <v>1063</v>
      </c>
      <c r="I256" s="145">
        <v>44711</v>
      </c>
      <c r="J256" s="144" t="s">
        <v>134</v>
      </c>
      <c r="K256" s="144" t="s">
        <v>125</v>
      </c>
      <c r="L256" s="148" t="s">
        <v>162</v>
      </c>
      <c r="M256" s="144" t="s">
        <v>188</v>
      </c>
      <c r="N256" s="144"/>
      <c r="O256" s="144"/>
      <c r="P256" s="144"/>
      <c r="Q256" s="13"/>
      <c r="R256" s="13"/>
    </row>
    <row r="257" spans="1:18" s="14" customFormat="1" ht="126" x14ac:dyDescent="0.25">
      <c r="A257" s="144">
        <v>255</v>
      </c>
      <c r="B257" s="145">
        <v>44712</v>
      </c>
      <c r="C257" s="144" t="s">
        <v>1058</v>
      </c>
      <c r="D257" s="146" t="s">
        <v>207</v>
      </c>
      <c r="E257" s="146" t="s">
        <v>202</v>
      </c>
      <c r="F257" s="151" t="s">
        <v>1066</v>
      </c>
      <c r="G257" s="144">
        <v>9251516253</v>
      </c>
      <c r="H257" s="144" t="s">
        <v>356</v>
      </c>
      <c r="I257" s="145">
        <v>44711</v>
      </c>
      <c r="J257" s="144" t="s">
        <v>179</v>
      </c>
      <c r="K257" s="144" t="s">
        <v>125</v>
      </c>
      <c r="L257" s="148" t="s">
        <v>162</v>
      </c>
      <c r="M257" s="144" t="s">
        <v>188</v>
      </c>
      <c r="N257" s="144"/>
      <c r="O257" s="144"/>
      <c r="P257" s="144"/>
      <c r="Q257" s="13"/>
      <c r="R257" s="13"/>
    </row>
    <row r="258" spans="1:18" s="14" customFormat="1" ht="47.25" x14ac:dyDescent="0.25">
      <c r="A258" s="144">
        <v>256</v>
      </c>
      <c r="B258" s="145">
        <v>44712</v>
      </c>
      <c r="C258" s="144" t="s">
        <v>1058</v>
      </c>
      <c r="D258" s="146" t="s">
        <v>207</v>
      </c>
      <c r="E258" s="146" t="s">
        <v>202</v>
      </c>
      <c r="F258" s="151" t="s">
        <v>1067</v>
      </c>
      <c r="G258" s="144">
        <v>9162602167</v>
      </c>
      <c r="H258" s="144" t="s">
        <v>700</v>
      </c>
      <c r="I258" s="145">
        <v>44706</v>
      </c>
      <c r="J258" s="144" t="s">
        <v>134</v>
      </c>
      <c r="K258" s="144" t="s">
        <v>36</v>
      </c>
      <c r="L258" s="148" t="s">
        <v>157</v>
      </c>
      <c r="M258" s="144"/>
      <c r="N258" s="144"/>
      <c r="O258" s="144"/>
      <c r="P258" s="144" t="s">
        <v>1068</v>
      </c>
      <c r="Q258" s="13"/>
      <c r="R258" s="13"/>
    </row>
    <row r="259" spans="1:18" s="14" customFormat="1" ht="94.5" x14ac:dyDescent="0.25">
      <c r="A259" s="144">
        <v>257</v>
      </c>
      <c r="B259" s="145">
        <v>44712</v>
      </c>
      <c r="C259" s="144" t="s">
        <v>1058</v>
      </c>
      <c r="D259" s="146" t="s">
        <v>207</v>
      </c>
      <c r="E259" s="146" t="s">
        <v>202</v>
      </c>
      <c r="F259" s="151" t="s">
        <v>1069</v>
      </c>
      <c r="G259" s="144">
        <v>9162448808</v>
      </c>
      <c r="H259" s="144" t="s">
        <v>617</v>
      </c>
      <c r="I259" s="145">
        <v>44705</v>
      </c>
      <c r="J259" s="144" t="s">
        <v>134</v>
      </c>
      <c r="K259" s="144" t="s">
        <v>1</v>
      </c>
      <c r="L259" s="148" t="s">
        <v>166</v>
      </c>
      <c r="M259" s="144" t="s">
        <v>134</v>
      </c>
      <c r="N259" s="144"/>
      <c r="O259" s="144"/>
      <c r="P259" s="144"/>
      <c r="Q259" s="13"/>
      <c r="R259" s="13"/>
    </row>
    <row r="260" spans="1:18" s="14" customFormat="1" ht="94.5" x14ac:dyDescent="0.25">
      <c r="A260" s="144">
        <v>258</v>
      </c>
      <c r="B260" s="145">
        <v>44712</v>
      </c>
      <c r="C260" s="144" t="s">
        <v>1058</v>
      </c>
      <c r="D260" s="146" t="s">
        <v>207</v>
      </c>
      <c r="E260" s="146" t="s">
        <v>202</v>
      </c>
      <c r="F260" s="151" t="s">
        <v>1070</v>
      </c>
      <c r="G260" s="144">
        <v>9859424868</v>
      </c>
      <c r="H260" s="144" t="s">
        <v>700</v>
      </c>
      <c r="I260" s="145">
        <v>44711</v>
      </c>
      <c r="J260" s="144" t="s">
        <v>180</v>
      </c>
      <c r="K260" s="144" t="s">
        <v>111</v>
      </c>
      <c r="L260" s="148" t="s">
        <v>165</v>
      </c>
      <c r="M260" s="144" t="s">
        <v>154</v>
      </c>
      <c r="N260" s="144" t="s">
        <v>114</v>
      </c>
      <c r="O260" s="144"/>
      <c r="P260" s="144"/>
      <c r="Q260" s="13"/>
      <c r="R260" s="13"/>
    </row>
    <row r="261" spans="1:18" s="14" customFormat="1" ht="126" x14ac:dyDescent="0.25">
      <c r="A261" s="144">
        <v>259</v>
      </c>
      <c r="B261" s="145">
        <v>44712</v>
      </c>
      <c r="C261" s="144" t="s">
        <v>1058</v>
      </c>
      <c r="D261" s="146" t="s">
        <v>207</v>
      </c>
      <c r="E261" s="146" t="s">
        <v>202</v>
      </c>
      <c r="F261" s="151" t="s">
        <v>1071</v>
      </c>
      <c r="G261" s="144">
        <v>9131035740</v>
      </c>
      <c r="H261" s="144" t="s">
        <v>1072</v>
      </c>
      <c r="I261" s="145">
        <v>44711</v>
      </c>
      <c r="J261" s="144" t="s">
        <v>179</v>
      </c>
      <c r="K261" s="144" t="s">
        <v>125</v>
      </c>
      <c r="L261" s="148" t="s">
        <v>162</v>
      </c>
      <c r="M261" s="144" t="s">
        <v>188</v>
      </c>
      <c r="N261" s="144"/>
      <c r="O261" s="144"/>
      <c r="P261" s="144"/>
      <c r="Q261" s="13"/>
      <c r="R261" s="13"/>
    </row>
    <row r="262" spans="1:18" s="14" customFormat="1" ht="126" x14ac:dyDescent="0.25">
      <c r="A262" s="144">
        <v>260</v>
      </c>
      <c r="B262" s="145">
        <v>44712</v>
      </c>
      <c r="C262" s="144" t="s">
        <v>1082</v>
      </c>
      <c r="D262" s="146" t="s">
        <v>207</v>
      </c>
      <c r="E262" s="146"/>
      <c r="F262" s="151" t="s">
        <v>1108</v>
      </c>
      <c r="G262" s="144" t="s">
        <v>1109</v>
      </c>
      <c r="H262" s="144" t="s">
        <v>567</v>
      </c>
      <c r="I262" s="145">
        <v>44707</v>
      </c>
      <c r="J262" s="144" t="s">
        <v>134</v>
      </c>
      <c r="K262" s="144" t="s">
        <v>125</v>
      </c>
      <c r="L262" s="148" t="s">
        <v>162</v>
      </c>
      <c r="M262" s="144" t="s">
        <v>128</v>
      </c>
      <c r="N262" s="144"/>
      <c r="O262" s="144"/>
      <c r="P262" s="144" t="s">
        <v>1110</v>
      </c>
      <c r="Q262" s="13"/>
      <c r="R262" s="13"/>
    </row>
    <row r="263" spans="1:18" s="14" customFormat="1" ht="94.5" x14ac:dyDescent="0.25">
      <c r="A263" s="144">
        <v>261</v>
      </c>
      <c r="B263" s="145">
        <v>44712</v>
      </c>
      <c r="C263" s="144" t="s">
        <v>1139</v>
      </c>
      <c r="D263" s="146" t="s">
        <v>207</v>
      </c>
      <c r="E263" s="146"/>
      <c r="F263" s="151" t="s">
        <v>1145</v>
      </c>
      <c r="G263" s="144">
        <v>9150441952</v>
      </c>
      <c r="H263" s="144" t="s">
        <v>554</v>
      </c>
      <c r="I263" s="145">
        <v>44700</v>
      </c>
      <c r="J263" s="144" t="s">
        <v>180</v>
      </c>
      <c r="K263" s="153" t="s">
        <v>111</v>
      </c>
      <c r="L263" s="155" t="s">
        <v>165</v>
      </c>
      <c r="M263" s="144" t="s">
        <v>133</v>
      </c>
      <c r="N263" s="144" t="s">
        <v>183</v>
      </c>
      <c r="O263" s="144" t="s">
        <v>207</v>
      </c>
      <c r="P263" s="144"/>
      <c r="Q263" s="13"/>
      <c r="R263" s="13"/>
    </row>
    <row r="264" spans="1:18" s="14" customFormat="1" ht="126" x14ac:dyDescent="0.25">
      <c r="A264" s="144">
        <v>262</v>
      </c>
      <c r="B264" s="145">
        <v>44712</v>
      </c>
      <c r="C264" s="144" t="s">
        <v>1220</v>
      </c>
      <c r="D264" s="136" t="s">
        <v>207</v>
      </c>
      <c r="E264" s="146"/>
      <c r="F264" s="151" t="s">
        <v>1224</v>
      </c>
      <c r="G264" s="144" t="s">
        <v>1225</v>
      </c>
      <c r="H264" s="131" t="s">
        <v>564</v>
      </c>
      <c r="I264" s="130">
        <v>44706</v>
      </c>
      <c r="J264" s="131" t="s">
        <v>179</v>
      </c>
      <c r="K264" s="131" t="s">
        <v>125</v>
      </c>
      <c r="L264" s="187" t="str">
        <f>IFERROR(_xlfn.IFNA(VLOOKUP($K264,[50]коммент!$B:$C,2,0),""),"")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4" s="131" t="s">
        <v>128</v>
      </c>
      <c r="N264" s="144"/>
      <c r="O264" s="144"/>
      <c r="P264" s="144" t="s">
        <v>1226</v>
      </c>
      <c r="Q264" s="13"/>
      <c r="R264" s="13"/>
    </row>
    <row r="265" spans="1:18" s="14" customFormat="1" ht="63" x14ac:dyDescent="0.25">
      <c r="A265" s="144">
        <v>263</v>
      </c>
      <c r="B265" s="145">
        <v>44712</v>
      </c>
      <c r="C265" s="144" t="s">
        <v>1237</v>
      </c>
      <c r="D265" s="146" t="s">
        <v>207</v>
      </c>
      <c r="E265" s="146"/>
      <c r="F265" s="151" t="s">
        <v>1245</v>
      </c>
      <c r="G265" s="144">
        <v>9104565814</v>
      </c>
      <c r="H265" s="144"/>
      <c r="I265" s="138"/>
      <c r="J265" s="131" t="s">
        <v>179</v>
      </c>
      <c r="K265" s="144" t="s">
        <v>113</v>
      </c>
      <c r="L265" s="148" t="str">
        <f>IFERROR(_xlfn.IFNA(VLOOKUP($K265,[61]коммент!$B:$C,2,0),""),"")</f>
        <v>Формат уведомления. С целью проведения внутреннего контроля качества.</v>
      </c>
      <c r="M265" s="144"/>
      <c r="N265" s="144"/>
      <c r="O265" s="144"/>
      <c r="P265" s="144" t="s">
        <v>1246</v>
      </c>
      <c r="Q265" s="13"/>
      <c r="R265" s="13"/>
    </row>
    <row r="266" spans="1:18" s="14" customFormat="1" ht="126" x14ac:dyDescent="0.25">
      <c r="A266" s="144">
        <v>264</v>
      </c>
      <c r="B266" s="145">
        <v>44712</v>
      </c>
      <c r="C266" s="144" t="s">
        <v>1256</v>
      </c>
      <c r="D266" s="146" t="s">
        <v>207</v>
      </c>
      <c r="E266" s="146" t="s">
        <v>202</v>
      </c>
      <c r="F266" s="151" t="s">
        <v>1259</v>
      </c>
      <c r="G266" s="144">
        <v>89165275519</v>
      </c>
      <c r="H266" s="144" t="s">
        <v>356</v>
      </c>
      <c r="I266" s="145">
        <v>44700</v>
      </c>
      <c r="J266" s="144" t="s">
        <v>180</v>
      </c>
      <c r="K266" s="131" t="s">
        <v>125</v>
      </c>
      <c r="L266" s="187" t="str">
        <f>IFERROR(_xlfn.IFNA(VLOOKUP($K266,[51]коммент!$B:$C,2,0),""),"")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6" s="144" t="s">
        <v>128</v>
      </c>
      <c r="N266" s="144" t="s">
        <v>114</v>
      </c>
      <c r="O266" s="144"/>
      <c r="P266" s="144"/>
      <c r="Q266" s="13"/>
      <c r="R266" s="13"/>
    </row>
    <row r="267" spans="1:18" s="14" customFormat="1" ht="31.5" x14ac:dyDescent="0.25">
      <c r="A267" s="144">
        <v>265</v>
      </c>
      <c r="B267" s="145">
        <v>44712</v>
      </c>
      <c r="C267" s="144" t="s">
        <v>1256</v>
      </c>
      <c r="D267" s="146" t="s">
        <v>207</v>
      </c>
      <c r="E267" s="146" t="s">
        <v>202</v>
      </c>
      <c r="F267" s="151" t="s">
        <v>1263</v>
      </c>
      <c r="G267" s="144">
        <v>89163375908</v>
      </c>
      <c r="H267" s="144" t="s">
        <v>1072</v>
      </c>
      <c r="I267" s="145">
        <v>44699</v>
      </c>
      <c r="J267" s="144" t="s">
        <v>134</v>
      </c>
      <c r="K267" s="131" t="s">
        <v>122</v>
      </c>
      <c r="L267" s="187" t="str">
        <f>IFERROR(_xlfn.IFNA(VLOOKUP($K267,[51]коммент!$B:$C,2,0),""),"")</f>
        <v>По данным протокола осмотра врача-онколога (см. столбцы H, I) диагноз "С" - подтвержден. В канцер-регистре нет данных о пациенте.</v>
      </c>
      <c r="M267" s="144"/>
      <c r="N267" s="144"/>
      <c r="O267" s="144"/>
      <c r="P267" s="144"/>
      <c r="Q267" s="13"/>
      <c r="R267" s="13"/>
    </row>
    <row r="268" spans="1:18" s="14" customFormat="1" ht="47.25" x14ac:dyDescent="0.25">
      <c r="A268" s="144">
        <v>266</v>
      </c>
      <c r="B268" s="145">
        <v>44712</v>
      </c>
      <c r="C268" s="144" t="s">
        <v>1256</v>
      </c>
      <c r="D268" s="146" t="s">
        <v>207</v>
      </c>
      <c r="E268" s="146" t="s">
        <v>202</v>
      </c>
      <c r="F268" s="151" t="s">
        <v>1264</v>
      </c>
      <c r="G268" s="144">
        <v>89055574266</v>
      </c>
      <c r="H268" s="135" t="s">
        <v>1265</v>
      </c>
      <c r="I268" s="138">
        <v>44712</v>
      </c>
      <c r="J268" s="144" t="s">
        <v>180</v>
      </c>
      <c r="K268" s="131" t="s">
        <v>36</v>
      </c>
      <c r="L268" s="187" t="str">
        <f>IFERROR(_xlfn.IFNA(VLOOKUP($K268,[51]коммент!$B:$C,2,0),""),"")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68" s="144"/>
      <c r="N268" s="144"/>
      <c r="O268" s="144"/>
      <c r="P268" s="144" t="s">
        <v>1266</v>
      </c>
      <c r="Q268" s="13"/>
      <c r="R268" s="13"/>
    </row>
    <row r="269" spans="1:18" s="14" customFormat="1" ht="94.5" x14ac:dyDescent="0.25">
      <c r="A269" s="144">
        <v>267</v>
      </c>
      <c r="B269" s="145">
        <v>44712</v>
      </c>
      <c r="C269" s="144" t="s">
        <v>1288</v>
      </c>
      <c r="D269" s="146" t="s">
        <v>207</v>
      </c>
      <c r="E269" s="146"/>
      <c r="F269" s="151" t="s">
        <v>1304</v>
      </c>
      <c r="G269" s="144">
        <v>89035474257</v>
      </c>
      <c r="H269" s="144" t="s">
        <v>617</v>
      </c>
      <c r="I269" s="145">
        <v>44707</v>
      </c>
      <c r="J269" s="144" t="s">
        <v>134</v>
      </c>
      <c r="K269" s="144" t="s">
        <v>1</v>
      </c>
      <c r="L269" s="148" t="s">
        <v>166</v>
      </c>
      <c r="M269" s="144" t="s">
        <v>133</v>
      </c>
      <c r="N269" s="144"/>
      <c r="O269" s="144"/>
      <c r="P269" s="144"/>
      <c r="Q269" s="13"/>
      <c r="R269" s="13"/>
    </row>
    <row r="270" spans="1:18" s="14" customFormat="1" ht="94.5" x14ac:dyDescent="0.25">
      <c r="A270" s="144">
        <v>268</v>
      </c>
      <c r="B270" s="145">
        <v>44712</v>
      </c>
      <c r="C270" s="144" t="s">
        <v>1332</v>
      </c>
      <c r="D270" s="146" t="s">
        <v>207</v>
      </c>
      <c r="E270" s="146"/>
      <c r="F270" s="173" t="s">
        <v>1344</v>
      </c>
      <c r="G270" s="173" t="s">
        <v>1345</v>
      </c>
      <c r="H270" s="144"/>
      <c r="I270" s="144"/>
      <c r="J270" s="144" t="s">
        <v>180</v>
      </c>
      <c r="K270" s="144" t="s">
        <v>111</v>
      </c>
      <c r="L270" s="148" t="str">
        <f>IFERROR(_xlfn.IFNA(VLOOKUP($K270,[15]коммент!$B:$C,2,0),""),"")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70" s="144" t="s">
        <v>133</v>
      </c>
      <c r="N270" s="144"/>
      <c r="O270" s="144"/>
      <c r="P270" s="144"/>
      <c r="Q270" s="13"/>
      <c r="R270" s="13"/>
    </row>
    <row r="271" spans="1:18" s="14" customFormat="1" ht="126" x14ac:dyDescent="0.25">
      <c r="A271" s="144">
        <v>269</v>
      </c>
      <c r="B271" s="145">
        <v>44712</v>
      </c>
      <c r="C271" s="144" t="s">
        <v>1354</v>
      </c>
      <c r="D271" s="146" t="s">
        <v>207</v>
      </c>
      <c r="E271" s="146" t="s">
        <v>202</v>
      </c>
      <c r="F271" s="151" t="s">
        <v>1362</v>
      </c>
      <c r="G271" s="144">
        <v>9636336525</v>
      </c>
      <c r="H271" s="144" t="s">
        <v>1363</v>
      </c>
      <c r="I271" s="145">
        <v>44711</v>
      </c>
      <c r="J271" s="144" t="s">
        <v>180</v>
      </c>
      <c r="K271" s="144" t="s">
        <v>125</v>
      </c>
      <c r="L271" s="148" t="str">
        <f>IFERROR(_xlfn.IFNA(VLOOKUP($K271,[41]коммент!$B:$C,2,0),""),"")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1" s="144" t="s">
        <v>188</v>
      </c>
      <c r="N271" s="144"/>
      <c r="O271" s="144"/>
      <c r="P271" s="144" t="s">
        <v>1364</v>
      </c>
      <c r="Q271" s="13"/>
      <c r="R271" s="13"/>
    </row>
    <row r="272" spans="1:18" s="14" customFormat="1" ht="126" x14ac:dyDescent="0.25">
      <c r="A272" s="144">
        <v>270</v>
      </c>
      <c r="B272" s="145">
        <v>44712</v>
      </c>
      <c r="C272" s="144" t="s">
        <v>1354</v>
      </c>
      <c r="D272" s="146" t="s">
        <v>207</v>
      </c>
      <c r="E272" s="146" t="s">
        <v>202</v>
      </c>
      <c r="F272" s="151" t="s">
        <v>1365</v>
      </c>
      <c r="G272" s="144">
        <v>9609215780</v>
      </c>
      <c r="H272" s="144" t="s">
        <v>1363</v>
      </c>
      <c r="I272" s="145">
        <v>44711</v>
      </c>
      <c r="J272" s="144" t="s">
        <v>180</v>
      </c>
      <c r="K272" s="144" t="s">
        <v>125</v>
      </c>
      <c r="L272" s="148" t="str">
        <f>IFERROR(_xlfn.IFNA(VLOOKUP($K272,[41]коммент!$B:$C,2,0),""),"")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2" s="144" t="s">
        <v>188</v>
      </c>
      <c r="N272" s="144"/>
      <c r="O272" s="144"/>
      <c r="P272" s="144" t="s">
        <v>1364</v>
      </c>
      <c r="Q272" s="13"/>
      <c r="R272" s="13"/>
    </row>
    <row r="273" spans="1:18" s="14" customFormat="1" ht="126" x14ac:dyDescent="0.25">
      <c r="A273" s="144">
        <v>271</v>
      </c>
      <c r="B273" s="145">
        <v>44712</v>
      </c>
      <c r="C273" s="144" t="s">
        <v>1354</v>
      </c>
      <c r="D273" s="146" t="s">
        <v>207</v>
      </c>
      <c r="E273" s="146" t="s">
        <v>206</v>
      </c>
      <c r="F273" s="151" t="s">
        <v>1366</v>
      </c>
      <c r="G273" s="144">
        <v>9154068022</v>
      </c>
      <c r="H273" s="144" t="s">
        <v>1367</v>
      </c>
      <c r="I273" s="145">
        <v>44711</v>
      </c>
      <c r="J273" s="144" t="s">
        <v>134</v>
      </c>
      <c r="K273" s="144" t="s">
        <v>125</v>
      </c>
      <c r="L273" s="148" t="str">
        <f>IFERROR(_xlfn.IFNA(VLOOKUP($K273,[41]коммент!$B:$C,2,0),""),"")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3" s="144" t="s">
        <v>188</v>
      </c>
      <c r="N273" s="144"/>
      <c r="O273" s="144"/>
      <c r="P273" s="144" t="s">
        <v>1368</v>
      </c>
      <c r="Q273" s="13"/>
      <c r="R273" s="13"/>
    </row>
    <row r="274" spans="1:18" s="14" customFormat="1" ht="94.5" x14ac:dyDescent="0.25">
      <c r="A274" s="144">
        <v>272</v>
      </c>
      <c r="B274" s="145">
        <v>44712</v>
      </c>
      <c r="C274" s="144" t="s">
        <v>1354</v>
      </c>
      <c r="D274" s="146" t="s">
        <v>207</v>
      </c>
      <c r="E274" s="146" t="s">
        <v>202</v>
      </c>
      <c r="F274" s="151" t="s">
        <v>1369</v>
      </c>
      <c r="G274" s="144" t="s">
        <v>1370</v>
      </c>
      <c r="H274" s="144" t="s">
        <v>212</v>
      </c>
      <c r="I274" s="145">
        <v>44687</v>
      </c>
      <c r="J274" s="144" t="s">
        <v>134</v>
      </c>
      <c r="K274" s="144" t="s">
        <v>111</v>
      </c>
      <c r="L274" s="148" t="str">
        <f>IFERROR(_xlfn.IFNA(VLOOKUP($K274,[62]коммент!$B:$C,2,0),""),"")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74" s="144" t="s">
        <v>133</v>
      </c>
      <c r="N274" s="144" t="s">
        <v>183</v>
      </c>
      <c r="O274" s="144" t="s">
        <v>39</v>
      </c>
      <c r="P274" s="144"/>
      <c r="Q274" s="13"/>
      <c r="R274" s="13"/>
    </row>
    <row r="275" spans="1:18" s="14" customFormat="1" ht="126" x14ac:dyDescent="0.25">
      <c r="A275" s="144">
        <v>273</v>
      </c>
      <c r="B275" s="145">
        <v>44712</v>
      </c>
      <c r="C275" s="144" t="s">
        <v>1354</v>
      </c>
      <c r="D275" s="146" t="s">
        <v>207</v>
      </c>
      <c r="E275" s="146" t="s">
        <v>202</v>
      </c>
      <c r="F275" s="151" t="s">
        <v>1371</v>
      </c>
      <c r="G275" s="144" t="s">
        <v>1372</v>
      </c>
      <c r="H275" s="144" t="s">
        <v>1363</v>
      </c>
      <c r="I275" s="145">
        <v>44711</v>
      </c>
      <c r="J275" s="144" t="s">
        <v>180</v>
      </c>
      <c r="K275" s="144" t="s">
        <v>125</v>
      </c>
      <c r="L275" s="148" t="str">
        <f>IFERROR(_xlfn.IFNA(VLOOKUP($K275,[41]коммент!$B:$C,2,0),""),"")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5" s="144" t="s">
        <v>188</v>
      </c>
      <c r="N275" s="144"/>
      <c r="O275" s="144"/>
      <c r="P275" s="144"/>
      <c r="Q275" s="13"/>
      <c r="R275" s="13"/>
    </row>
    <row r="276" spans="1:18" s="14" customFormat="1" ht="126" x14ac:dyDescent="0.25">
      <c r="A276" s="144">
        <v>274</v>
      </c>
      <c r="B276" s="145">
        <v>44712</v>
      </c>
      <c r="C276" s="144" t="s">
        <v>1354</v>
      </c>
      <c r="D276" s="146" t="s">
        <v>207</v>
      </c>
      <c r="E276" s="146" t="s">
        <v>202</v>
      </c>
      <c r="F276" s="151" t="s">
        <v>1373</v>
      </c>
      <c r="G276" s="144">
        <v>9260945609</v>
      </c>
      <c r="H276" s="144" t="s">
        <v>356</v>
      </c>
      <c r="I276" s="145">
        <v>44711</v>
      </c>
      <c r="J276" s="144" t="s">
        <v>180</v>
      </c>
      <c r="K276" s="144" t="s">
        <v>125</v>
      </c>
      <c r="L276" s="148" t="str">
        <f>IFERROR(_xlfn.IFNA(VLOOKUP($K276,[41]коммент!$B:$C,2,0),""),"")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6" s="144" t="s">
        <v>188</v>
      </c>
      <c r="N276" s="144"/>
      <c r="O276" s="144"/>
      <c r="P276" s="144"/>
      <c r="Q276" s="13"/>
      <c r="R276" s="13"/>
    </row>
    <row r="277" spans="1:18" s="14" customFormat="1" ht="78.75" x14ac:dyDescent="0.25">
      <c r="A277" s="144">
        <v>275</v>
      </c>
      <c r="B277" s="145">
        <v>44712</v>
      </c>
      <c r="C277" s="144" t="s">
        <v>1402</v>
      </c>
      <c r="D277" s="146" t="s">
        <v>207</v>
      </c>
      <c r="E277" s="146"/>
      <c r="F277" s="194" t="s">
        <v>1403</v>
      </c>
      <c r="G277" s="194" t="s">
        <v>1404</v>
      </c>
      <c r="H277" s="194" t="s">
        <v>617</v>
      </c>
      <c r="I277" s="145">
        <v>44699</v>
      </c>
      <c r="J277" s="144" t="s">
        <v>180</v>
      </c>
      <c r="K277" s="144" t="s">
        <v>36</v>
      </c>
      <c r="L277" s="148" t="s">
        <v>157</v>
      </c>
      <c r="M277" s="144"/>
      <c r="N277" s="144" t="s">
        <v>114</v>
      </c>
      <c r="O277" s="144"/>
      <c r="P277" s="144" t="s">
        <v>1405</v>
      </c>
      <c r="Q277" s="13"/>
      <c r="R277" s="13"/>
    </row>
    <row r="278" spans="1:18" s="14" customFormat="1" ht="63" x14ac:dyDescent="0.25">
      <c r="A278" s="144">
        <v>276</v>
      </c>
      <c r="B278" s="145">
        <v>44712</v>
      </c>
      <c r="C278" s="144" t="s">
        <v>1402</v>
      </c>
      <c r="D278" s="146" t="s">
        <v>207</v>
      </c>
      <c r="E278" s="146"/>
      <c r="F278" s="151" t="s">
        <v>1445</v>
      </c>
      <c r="G278" s="144" t="s">
        <v>1446</v>
      </c>
      <c r="H278" s="144" t="s">
        <v>1348</v>
      </c>
      <c r="I278" s="145">
        <v>44699</v>
      </c>
      <c r="J278" s="144" t="s">
        <v>180</v>
      </c>
      <c r="K278" s="144" t="s">
        <v>113</v>
      </c>
      <c r="L278" s="148" t="str">
        <f>IFERROR(_xlfn.IFNA(VLOOKUP($K278,[63]коммент!$B:$C,2,0),""),"")</f>
        <v>Формат уведомления. С целью проведения внутреннего контроля качества.</v>
      </c>
      <c r="M278" s="144" t="s">
        <v>130</v>
      </c>
      <c r="N278" s="144" t="s">
        <v>183</v>
      </c>
      <c r="O278" s="144" t="s">
        <v>207</v>
      </c>
      <c r="P278" s="144" t="s">
        <v>1447</v>
      </c>
      <c r="Q278" s="13"/>
      <c r="R278" s="13"/>
    </row>
    <row r="279" spans="1:18" s="14" customFormat="1" ht="94.5" x14ac:dyDescent="0.25">
      <c r="A279" s="144">
        <v>277</v>
      </c>
      <c r="B279" s="145">
        <v>44712</v>
      </c>
      <c r="C279" s="144" t="s">
        <v>1402</v>
      </c>
      <c r="D279" s="146" t="s">
        <v>207</v>
      </c>
      <c r="E279" s="146"/>
      <c r="F279" s="133" t="s">
        <v>1455</v>
      </c>
      <c r="G279" s="153" t="s">
        <v>1456</v>
      </c>
      <c r="H279" s="153" t="s">
        <v>419</v>
      </c>
      <c r="I279" s="154">
        <v>44692</v>
      </c>
      <c r="J279" s="153" t="s">
        <v>180</v>
      </c>
      <c r="K279" s="144" t="s">
        <v>111</v>
      </c>
      <c r="L279" s="148" t="s">
        <v>165</v>
      </c>
      <c r="M279" s="144" t="s">
        <v>133</v>
      </c>
      <c r="N279" s="144" t="s">
        <v>183</v>
      </c>
      <c r="O279" s="144" t="s">
        <v>207</v>
      </c>
      <c r="P279" s="144"/>
      <c r="Q279" s="13"/>
      <c r="R279" s="13"/>
    </row>
    <row r="280" spans="1:18" s="14" customFormat="1" ht="94.5" x14ac:dyDescent="0.25">
      <c r="A280" s="144">
        <v>278</v>
      </c>
      <c r="B280" s="145">
        <v>44712</v>
      </c>
      <c r="C280" s="144" t="s">
        <v>1402</v>
      </c>
      <c r="D280" s="146" t="s">
        <v>207</v>
      </c>
      <c r="E280" s="146"/>
      <c r="F280" s="133" t="s">
        <v>1457</v>
      </c>
      <c r="G280" s="153" t="s">
        <v>1458</v>
      </c>
      <c r="H280" s="153" t="s">
        <v>1459</v>
      </c>
      <c r="I280" s="154">
        <v>44707</v>
      </c>
      <c r="J280" s="153" t="s">
        <v>180</v>
      </c>
      <c r="K280" s="144" t="s">
        <v>111</v>
      </c>
      <c r="L280" s="148" t="s">
        <v>165</v>
      </c>
      <c r="M280" s="144" t="s">
        <v>133</v>
      </c>
      <c r="N280" s="144" t="s">
        <v>183</v>
      </c>
      <c r="O280" s="144" t="s">
        <v>207</v>
      </c>
      <c r="P280" s="144"/>
      <c r="Q280" s="13"/>
      <c r="R280" s="13"/>
    </row>
    <row r="281" spans="1:18" s="14" customFormat="1" ht="126" x14ac:dyDescent="0.25">
      <c r="A281" s="144">
        <v>279</v>
      </c>
      <c r="B281" s="145">
        <v>44712</v>
      </c>
      <c r="C281" s="144" t="s">
        <v>1475</v>
      </c>
      <c r="D281" s="146" t="s">
        <v>207</v>
      </c>
      <c r="E281" s="146" t="s">
        <v>202</v>
      </c>
      <c r="F281" s="151" t="s">
        <v>1480</v>
      </c>
      <c r="G281" s="144" t="s">
        <v>1481</v>
      </c>
      <c r="H281" s="144" t="s">
        <v>1060</v>
      </c>
      <c r="I281" s="145">
        <v>44711</v>
      </c>
      <c r="J281" s="144" t="s">
        <v>180</v>
      </c>
      <c r="K281" s="144" t="s">
        <v>125</v>
      </c>
      <c r="L281" s="148" t="str">
        <f>IFERROR(_xlfn.IFNA(VLOOKUP($K281,[54]коммент!$B:$C,2,0),""),"")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1" s="144" t="s">
        <v>188</v>
      </c>
      <c r="N281" s="144"/>
      <c r="O281" s="144"/>
      <c r="P281" s="144"/>
      <c r="Q281" s="13"/>
      <c r="R281" s="13"/>
    </row>
    <row r="282" spans="1:18" s="14" customFormat="1" ht="126" x14ac:dyDescent="0.25">
      <c r="A282" s="144">
        <v>280</v>
      </c>
      <c r="B282" s="145">
        <v>44712</v>
      </c>
      <c r="C282" s="144" t="s">
        <v>1475</v>
      </c>
      <c r="D282" s="146" t="s">
        <v>207</v>
      </c>
      <c r="E282" s="146" t="s">
        <v>202</v>
      </c>
      <c r="F282" s="151" t="s">
        <v>1482</v>
      </c>
      <c r="G282" s="144" t="s">
        <v>1483</v>
      </c>
      <c r="H282" s="144" t="s">
        <v>854</v>
      </c>
      <c r="I282" s="145">
        <v>44711</v>
      </c>
      <c r="J282" s="144" t="s">
        <v>134</v>
      </c>
      <c r="K282" s="144" t="s">
        <v>125</v>
      </c>
      <c r="L282" s="148" t="str">
        <f>IFERROR(_xlfn.IFNA(VLOOKUP($K282,[54]коммент!$B:$C,2,0),""),"")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2" s="144" t="s">
        <v>188</v>
      </c>
      <c r="N282" s="144"/>
      <c r="O282" s="144"/>
      <c r="P282" s="144"/>
      <c r="Q282" s="13"/>
      <c r="R282" s="13"/>
    </row>
    <row r="283" spans="1:18" s="14" customFormat="1" ht="126" x14ac:dyDescent="0.25">
      <c r="A283" s="144">
        <v>281</v>
      </c>
      <c r="B283" s="145">
        <v>44712</v>
      </c>
      <c r="C283" s="144" t="s">
        <v>1475</v>
      </c>
      <c r="D283" s="146" t="s">
        <v>207</v>
      </c>
      <c r="E283" s="146" t="s">
        <v>202</v>
      </c>
      <c r="F283" s="151" t="s">
        <v>1484</v>
      </c>
      <c r="G283" s="144" t="s">
        <v>1485</v>
      </c>
      <c r="H283" s="144" t="s">
        <v>1367</v>
      </c>
      <c r="I283" s="145">
        <v>44711</v>
      </c>
      <c r="J283" s="144" t="s">
        <v>134</v>
      </c>
      <c r="K283" s="144" t="s">
        <v>125</v>
      </c>
      <c r="L283" s="148" t="str">
        <f>IFERROR(_xlfn.IFNA(VLOOKUP($K283,[54]коммент!$B:$C,2,0),""),"")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3" s="144" t="s">
        <v>188</v>
      </c>
      <c r="N283" s="144"/>
      <c r="O283" s="144"/>
      <c r="P283" s="144"/>
      <c r="Q283" s="13"/>
      <c r="R283" s="13"/>
    </row>
    <row r="284" spans="1:18" s="14" customFormat="1" ht="126" x14ac:dyDescent="0.25">
      <c r="A284" s="144">
        <v>282</v>
      </c>
      <c r="B284" s="145">
        <v>44712</v>
      </c>
      <c r="C284" s="144" t="s">
        <v>1475</v>
      </c>
      <c r="D284" s="146" t="s">
        <v>207</v>
      </c>
      <c r="E284" s="146" t="s">
        <v>202</v>
      </c>
      <c r="F284" s="151" t="s">
        <v>1486</v>
      </c>
      <c r="G284" s="144" t="s">
        <v>1487</v>
      </c>
      <c r="H284" s="144" t="s">
        <v>1076</v>
      </c>
      <c r="I284" s="145">
        <v>44711</v>
      </c>
      <c r="J284" s="144" t="s">
        <v>179</v>
      </c>
      <c r="K284" s="144" t="s">
        <v>125</v>
      </c>
      <c r="L284" s="148" t="str">
        <f>IFERROR(_xlfn.IFNA(VLOOKUP($K284,[54]коммент!$B:$C,2,0),""),"")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4" s="144" t="s">
        <v>188</v>
      </c>
      <c r="N284" s="144"/>
      <c r="O284" s="144"/>
      <c r="P284" s="144"/>
      <c r="Q284" s="13"/>
      <c r="R284" s="13"/>
    </row>
    <row r="285" spans="1:18" s="14" customFormat="1" ht="126" x14ac:dyDescent="0.25">
      <c r="A285" s="144">
        <v>283</v>
      </c>
      <c r="B285" s="145">
        <v>44712</v>
      </c>
      <c r="C285" s="144" t="s">
        <v>1475</v>
      </c>
      <c r="D285" s="146" t="s">
        <v>207</v>
      </c>
      <c r="E285" s="146" t="s">
        <v>202</v>
      </c>
      <c r="F285" s="151" t="s">
        <v>1488</v>
      </c>
      <c r="G285" s="144" t="s">
        <v>1489</v>
      </c>
      <c r="H285" s="144" t="s">
        <v>854</v>
      </c>
      <c r="I285" s="145">
        <v>44711</v>
      </c>
      <c r="J285" s="144" t="s">
        <v>180</v>
      </c>
      <c r="K285" s="144" t="s">
        <v>125</v>
      </c>
      <c r="L285" s="148" t="str">
        <f>IFERROR(_xlfn.IFNA(VLOOKUP($K285,[54]коммент!$B:$C,2,0),""),"")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5" s="144" t="s">
        <v>188</v>
      </c>
      <c r="N285" s="144"/>
      <c r="O285" s="144"/>
      <c r="P285" s="144" t="s">
        <v>1490</v>
      </c>
      <c r="Q285" s="13"/>
      <c r="R285" s="13"/>
    </row>
    <row r="286" spans="1:18" s="14" customFormat="1" ht="126" x14ac:dyDescent="0.25">
      <c r="A286" s="144">
        <v>284</v>
      </c>
      <c r="B286" s="145">
        <v>44712</v>
      </c>
      <c r="C286" s="144" t="s">
        <v>1475</v>
      </c>
      <c r="D286" s="146" t="s">
        <v>207</v>
      </c>
      <c r="E286" s="146" t="s">
        <v>202</v>
      </c>
      <c r="F286" s="151" t="s">
        <v>1491</v>
      </c>
      <c r="G286" s="144" t="s">
        <v>1492</v>
      </c>
      <c r="H286" s="144" t="s">
        <v>1493</v>
      </c>
      <c r="I286" s="145">
        <v>44711</v>
      </c>
      <c r="J286" s="144" t="s">
        <v>134</v>
      </c>
      <c r="K286" s="144" t="s">
        <v>125</v>
      </c>
      <c r="L286" s="148" t="str">
        <f>IFERROR(_xlfn.IFNA(VLOOKUP($K286,[54]коммент!$B:$C,2,0),""),"")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6" s="144" t="s">
        <v>188</v>
      </c>
      <c r="N286" s="144"/>
      <c r="O286" s="144"/>
      <c r="P286" s="144"/>
      <c r="Q286" s="13"/>
      <c r="R286" s="13"/>
    </row>
    <row r="287" spans="1:18" s="14" customFormat="1" ht="126" x14ac:dyDescent="0.25">
      <c r="A287" s="144">
        <v>285</v>
      </c>
      <c r="B287" s="145">
        <v>44712</v>
      </c>
      <c r="C287" s="144" t="s">
        <v>1522</v>
      </c>
      <c r="D287" s="146" t="s">
        <v>207</v>
      </c>
      <c r="E287" s="146"/>
      <c r="F287" s="147" t="s">
        <v>1535</v>
      </c>
      <c r="G287" s="144">
        <v>9166496546</v>
      </c>
      <c r="H287" s="144" t="s">
        <v>1536</v>
      </c>
      <c r="I287" s="145">
        <v>44707</v>
      </c>
      <c r="J287" s="144" t="s">
        <v>134</v>
      </c>
      <c r="K287" s="153" t="s">
        <v>125</v>
      </c>
      <c r="L287" s="155" t="str">
        <f>IFERROR(_xlfn.IFNA(VLOOKUP($K287,[18]коммент!$B:$C,2,0),""),"")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7" s="144" t="s">
        <v>188</v>
      </c>
      <c r="N287" s="199"/>
      <c r="O287" s="199"/>
      <c r="P287" s="199" t="s">
        <v>1537</v>
      </c>
      <c r="Q287" s="13"/>
      <c r="R287" s="13"/>
    </row>
    <row r="288" spans="1:18" s="14" customFormat="1" ht="63" x14ac:dyDescent="0.25">
      <c r="A288" s="144">
        <v>286</v>
      </c>
      <c r="B288" s="145">
        <v>44712</v>
      </c>
      <c r="C288" s="144" t="s">
        <v>1522</v>
      </c>
      <c r="D288" s="146" t="s">
        <v>207</v>
      </c>
      <c r="E288" s="146"/>
      <c r="F288" s="173" t="s">
        <v>1541</v>
      </c>
      <c r="G288" s="173" t="s">
        <v>1542</v>
      </c>
      <c r="H288" s="144" t="s">
        <v>1543</v>
      </c>
      <c r="I288" s="145">
        <v>44711</v>
      </c>
      <c r="J288" s="144" t="s">
        <v>134</v>
      </c>
      <c r="K288" s="144" t="s">
        <v>36</v>
      </c>
      <c r="L288" s="148" t="str">
        <f>IFERROR(_xlfn.IFNA(VLOOKUP($K288,[18]коммент!$B:$C,2,0),""),"")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88" s="144"/>
      <c r="N288" s="199"/>
      <c r="O288" s="199"/>
      <c r="P288" s="199" t="s">
        <v>1544</v>
      </c>
      <c r="Q288" s="13"/>
      <c r="R288" s="13"/>
    </row>
    <row r="289" spans="1:18" s="14" customFormat="1" ht="126" x14ac:dyDescent="0.25">
      <c r="A289" s="144">
        <v>287</v>
      </c>
      <c r="B289" s="145">
        <v>44712</v>
      </c>
      <c r="C289" s="145" t="s">
        <v>1599</v>
      </c>
      <c r="D289" s="146" t="s">
        <v>207</v>
      </c>
      <c r="E289" s="146"/>
      <c r="F289" s="151" t="s">
        <v>1602</v>
      </c>
      <c r="G289" s="144">
        <v>9167221077</v>
      </c>
      <c r="H289" s="144" t="s">
        <v>716</v>
      </c>
      <c r="I289" s="145">
        <v>44680</v>
      </c>
      <c r="J289" s="144" t="s">
        <v>134</v>
      </c>
      <c r="K289" s="144" t="s">
        <v>125</v>
      </c>
      <c r="L289" s="148" t="str">
        <f>IFERROR(_xlfn.IFNA(VLOOKUP($K289,[19]коммент!$B:$C,2,0),""),"")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9" s="144" t="s">
        <v>128</v>
      </c>
      <c r="N289" s="144" t="s">
        <v>114</v>
      </c>
      <c r="O289" s="144"/>
      <c r="P289" s="144"/>
      <c r="Q289" s="13"/>
      <c r="R289" s="13"/>
    </row>
    <row r="290" spans="1:18" s="14" customFormat="1" ht="126" x14ac:dyDescent="0.25">
      <c r="A290" s="144">
        <v>288</v>
      </c>
      <c r="B290" s="145">
        <v>44712</v>
      </c>
      <c r="C290" s="145" t="s">
        <v>1599</v>
      </c>
      <c r="D290" s="146" t="s">
        <v>207</v>
      </c>
      <c r="E290" s="146"/>
      <c r="F290" s="151" t="s">
        <v>1606</v>
      </c>
      <c r="G290" s="144">
        <v>9055497669</v>
      </c>
      <c r="H290" s="144" t="s">
        <v>426</v>
      </c>
      <c r="I290" s="145">
        <v>44646</v>
      </c>
      <c r="J290" s="144" t="s">
        <v>180</v>
      </c>
      <c r="K290" s="144" t="s">
        <v>125</v>
      </c>
      <c r="L290" s="148" t="str">
        <f>IFERROR(_xlfn.IFNA(VLOOKUP($K290,[19]коммент!$B:$C,2,0),""),"")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90" s="144" t="s">
        <v>128</v>
      </c>
      <c r="N290" s="144"/>
      <c r="O290" s="144"/>
      <c r="P290" s="144"/>
      <c r="Q290" s="13"/>
      <c r="R290" s="13"/>
    </row>
    <row r="291" spans="1:18" s="14" customFormat="1" ht="31.5" x14ac:dyDescent="0.25">
      <c r="A291" s="144">
        <v>289</v>
      </c>
      <c r="B291" s="145">
        <v>44712</v>
      </c>
      <c r="C291" s="144" t="s">
        <v>336</v>
      </c>
      <c r="D291" s="146" t="s">
        <v>96</v>
      </c>
      <c r="E291" s="146"/>
      <c r="F291" s="133" t="s">
        <v>340</v>
      </c>
      <c r="G291" s="153">
        <v>9629550160</v>
      </c>
      <c r="H291" s="144" t="s">
        <v>341</v>
      </c>
      <c r="I291" s="145">
        <v>44704</v>
      </c>
      <c r="J291" s="144" t="s">
        <v>180</v>
      </c>
      <c r="K291" s="144" t="s">
        <v>6</v>
      </c>
      <c r="L291" s="148"/>
      <c r="M291" s="144"/>
      <c r="N291" s="144"/>
      <c r="O291" s="144"/>
      <c r="P291" s="144" t="s">
        <v>342</v>
      </c>
      <c r="Q291" s="13"/>
      <c r="R291" s="13"/>
    </row>
    <row r="292" spans="1:18" s="14" customFormat="1" ht="31.5" x14ac:dyDescent="0.25">
      <c r="A292" s="144">
        <v>290</v>
      </c>
      <c r="B292" s="145">
        <v>44712</v>
      </c>
      <c r="C292" s="144" t="s">
        <v>336</v>
      </c>
      <c r="D292" s="146" t="s">
        <v>96</v>
      </c>
      <c r="E292" s="146"/>
      <c r="F292" s="188" t="s">
        <v>346</v>
      </c>
      <c r="G292" s="131">
        <v>9166935577</v>
      </c>
      <c r="H292" s="131" t="s">
        <v>347</v>
      </c>
      <c r="I292" s="130">
        <v>17389</v>
      </c>
      <c r="J292" s="131" t="s">
        <v>180</v>
      </c>
      <c r="K292" s="131" t="s">
        <v>6</v>
      </c>
      <c r="L292" s="148"/>
      <c r="M292" s="144"/>
      <c r="N292" s="144"/>
      <c r="O292" s="144"/>
      <c r="P292" s="144" t="s">
        <v>348</v>
      </c>
      <c r="Q292" s="13"/>
      <c r="R292" s="13"/>
    </row>
    <row r="293" spans="1:18" s="14" customFormat="1" ht="31.5" x14ac:dyDescent="0.25">
      <c r="A293" s="144">
        <v>291</v>
      </c>
      <c r="B293" s="145">
        <v>44712</v>
      </c>
      <c r="C293" s="144" t="s">
        <v>336</v>
      </c>
      <c r="D293" s="146" t="s">
        <v>96</v>
      </c>
      <c r="E293" s="146"/>
      <c r="F293" s="188" t="s">
        <v>349</v>
      </c>
      <c r="G293" s="131">
        <v>9199684430</v>
      </c>
      <c r="H293" s="131" t="s">
        <v>350</v>
      </c>
      <c r="I293" s="130">
        <v>44707</v>
      </c>
      <c r="J293" s="131" t="s">
        <v>180</v>
      </c>
      <c r="K293" s="131" t="s">
        <v>6</v>
      </c>
      <c r="L293" s="148"/>
      <c r="M293" s="144"/>
      <c r="N293" s="144"/>
      <c r="O293" s="144"/>
      <c r="P293" s="144" t="s">
        <v>351</v>
      </c>
      <c r="Q293" s="13"/>
      <c r="R293" s="13"/>
    </row>
    <row r="294" spans="1:18" s="14" customFormat="1" ht="31.5" x14ac:dyDescent="0.25">
      <c r="A294" s="144">
        <v>292</v>
      </c>
      <c r="B294" s="145">
        <v>44712</v>
      </c>
      <c r="C294" s="144" t="s">
        <v>336</v>
      </c>
      <c r="D294" s="146" t="s">
        <v>96</v>
      </c>
      <c r="E294" s="146"/>
      <c r="F294" s="188" t="s">
        <v>352</v>
      </c>
      <c r="G294" s="131">
        <v>9037329150</v>
      </c>
      <c r="H294" s="131" t="s">
        <v>353</v>
      </c>
      <c r="I294" s="130">
        <v>44706</v>
      </c>
      <c r="J294" s="131" t="s">
        <v>180</v>
      </c>
      <c r="K294" s="131" t="s">
        <v>6</v>
      </c>
      <c r="L294" s="148"/>
      <c r="M294" s="144"/>
      <c r="N294" s="144"/>
      <c r="O294" s="144"/>
      <c r="P294" s="144" t="s">
        <v>354</v>
      </c>
      <c r="Q294" s="13"/>
      <c r="R294" s="13"/>
    </row>
    <row r="295" spans="1:18" s="14" customFormat="1" ht="31.5" x14ac:dyDescent="0.25">
      <c r="A295" s="144">
        <v>293</v>
      </c>
      <c r="B295" s="145">
        <v>44712</v>
      </c>
      <c r="C295" s="144" t="s">
        <v>336</v>
      </c>
      <c r="D295" s="146" t="s">
        <v>96</v>
      </c>
      <c r="E295" s="146"/>
      <c r="F295" s="188" t="s">
        <v>357</v>
      </c>
      <c r="G295" s="131">
        <v>9150092384</v>
      </c>
      <c r="H295" s="131"/>
      <c r="I295" s="130"/>
      <c r="J295" s="131" t="s">
        <v>180</v>
      </c>
      <c r="K295" s="131" t="s">
        <v>6</v>
      </c>
      <c r="L295" s="148"/>
      <c r="M295" s="144"/>
      <c r="N295" s="144"/>
      <c r="O295" s="144"/>
      <c r="P295" s="144" t="s">
        <v>358</v>
      </c>
      <c r="Q295" s="13"/>
      <c r="R295" s="13"/>
    </row>
    <row r="296" spans="1:18" s="14" customFormat="1" ht="94.5" x14ac:dyDescent="0.25">
      <c r="A296" s="144">
        <v>294</v>
      </c>
      <c r="B296" s="145">
        <v>44712</v>
      </c>
      <c r="C296" s="144" t="s">
        <v>1058</v>
      </c>
      <c r="D296" s="146" t="s">
        <v>96</v>
      </c>
      <c r="E296" s="146"/>
      <c r="F296" s="151" t="s">
        <v>1073</v>
      </c>
      <c r="G296" s="144">
        <v>9857904225</v>
      </c>
      <c r="H296" s="144" t="s">
        <v>347</v>
      </c>
      <c r="I296" s="145">
        <v>44571</v>
      </c>
      <c r="J296" s="144" t="s">
        <v>180</v>
      </c>
      <c r="K296" s="144" t="s">
        <v>6</v>
      </c>
      <c r="L296" s="148" t="s">
        <v>147</v>
      </c>
      <c r="M296" s="144"/>
      <c r="N296" s="144"/>
      <c r="O296" s="144"/>
      <c r="P296" s="144"/>
      <c r="Q296" s="13"/>
      <c r="R296" s="13"/>
    </row>
    <row r="297" spans="1:18" s="14" customFormat="1" x14ac:dyDescent="0.25">
      <c r="A297" s="144">
        <v>295</v>
      </c>
      <c r="B297" s="145">
        <v>44712</v>
      </c>
      <c r="C297" s="144" t="s">
        <v>336</v>
      </c>
      <c r="D297" s="146" t="s">
        <v>97</v>
      </c>
      <c r="E297" s="146"/>
      <c r="F297" s="151" t="s">
        <v>337</v>
      </c>
      <c r="G297" s="144">
        <v>9258920178</v>
      </c>
      <c r="H297" s="144" t="s">
        <v>338</v>
      </c>
      <c r="I297" s="145">
        <v>44705</v>
      </c>
      <c r="J297" s="144" t="s">
        <v>180</v>
      </c>
      <c r="K297" s="144" t="s">
        <v>111</v>
      </c>
      <c r="L297" s="148"/>
      <c r="M297" s="144" t="s">
        <v>130</v>
      </c>
      <c r="N297" s="144" t="s">
        <v>183</v>
      </c>
      <c r="O297" s="144" t="s">
        <v>96</v>
      </c>
      <c r="P297" s="144" t="s">
        <v>339</v>
      </c>
      <c r="Q297" s="13"/>
      <c r="R297" s="13"/>
    </row>
    <row r="298" spans="1:18" s="14" customFormat="1" ht="31.5" x14ac:dyDescent="0.25">
      <c r="A298" s="144">
        <v>296</v>
      </c>
      <c r="B298" s="145">
        <v>44712</v>
      </c>
      <c r="C298" s="144" t="s">
        <v>336</v>
      </c>
      <c r="D298" s="146" t="s">
        <v>97</v>
      </c>
      <c r="E298" s="146"/>
      <c r="F298" s="188" t="s">
        <v>355</v>
      </c>
      <c r="G298" s="131">
        <v>9779914978</v>
      </c>
      <c r="H298" s="131" t="s">
        <v>356</v>
      </c>
      <c r="I298" s="130">
        <v>44706</v>
      </c>
      <c r="J298" s="131" t="s">
        <v>134</v>
      </c>
      <c r="K298" s="131" t="s">
        <v>6</v>
      </c>
      <c r="L298" s="148"/>
      <c r="M298" s="144"/>
      <c r="N298" s="144"/>
      <c r="O298" s="144"/>
      <c r="P298" s="144" t="s">
        <v>348</v>
      </c>
      <c r="Q298" s="13"/>
      <c r="R298" s="13"/>
    </row>
    <row r="299" spans="1:18" s="14" customFormat="1" ht="31.5" x14ac:dyDescent="0.25">
      <c r="A299" s="144">
        <v>297</v>
      </c>
      <c r="B299" s="145">
        <v>44712</v>
      </c>
      <c r="C299" s="144" t="s">
        <v>336</v>
      </c>
      <c r="D299" s="146" t="s">
        <v>97</v>
      </c>
      <c r="E299" s="146"/>
      <c r="F299" s="151" t="s">
        <v>359</v>
      </c>
      <c r="G299" s="144">
        <v>9773592559</v>
      </c>
      <c r="H299" s="144" t="s">
        <v>360</v>
      </c>
      <c r="I299" s="145">
        <v>44707</v>
      </c>
      <c r="J299" s="144" t="s">
        <v>180</v>
      </c>
      <c r="K299" s="144" t="s">
        <v>6</v>
      </c>
      <c r="L299" s="148"/>
      <c r="M299" s="144"/>
      <c r="N299" s="144"/>
      <c r="O299" s="144"/>
      <c r="P299" s="144"/>
      <c r="Q299" s="13"/>
      <c r="R299" s="13"/>
    </row>
    <row r="300" spans="1:18" s="14" customFormat="1" ht="141.75" x14ac:dyDescent="0.25">
      <c r="A300" s="144">
        <v>298</v>
      </c>
      <c r="B300" s="145">
        <v>44712</v>
      </c>
      <c r="C300" s="144" t="s">
        <v>1058</v>
      </c>
      <c r="D300" s="146" t="s">
        <v>97</v>
      </c>
      <c r="E300" s="146"/>
      <c r="F300" s="151" t="s">
        <v>1080</v>
      </c>
      <c r="G300" s="144">
        <v>9057751732</v>
      </c>
      <c r="H300" s="144" t="s">
        <v>353</v>
      </c>
      <c r="I300" s="145">
        <v>44700</v>
      </c>
      <c r="J300" s="144" t="s">
        <v>180</v>
      </c>
      <c r="K300" s="144" t="s">
        <v>113</v>
      </c>
      <c r="L300" s="148" t="s">
        <v>143</v>
      </c>
      <c r="M300" s="144"/>
      <c r="N300" s="144"/>
      <c r="O300" s="144"/>
      <c r="P300" s="144" t="s">
        <v>1081</v>
      </c>
      <c r="Q300" s="13"/>
      <c r="R300" s="13"/>
    </row>
    <row r="301" spans="1:18" s="14" customFormat="1" ht="47.25" x14ac:dyDescent="0.25">
      <c r="A301" s="144">
        <v>299</v>
      </c>
      <c r="B301" s="145">
        <v>44712</v>
      </c>
      <c r="C301" s="144" t="s">
        <v>1256</v>
      </c>
      <c r="D301" s="146" t="s">
        <v>97</v>
      </c>
      <c r="E301" s="146"/>
      <c r="F301" s="151" t="s">
        <v>1273</v>
      </c>
      <c r="G301" s="144">
        <v>89266613657</v>
      </c>
      <c r="H301" s="144"/>
      <c r="I301" s="145"/>
      <c r="J301" s="144" t="s">
        <v>179</v>
      </c>
      <c r="K301" s="131" t="s">
        <v>85</v>
      </c>
      <c r="L301" s="187" t="str">
        <f>IFERROR(_xlfn.IFNA(VLOOKUP($K301,[51]коммент!$B:$C,2,0),""),"")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1" s="144" t="s">
        <v>129</v>
      </c>
      <c r="N301" s="144" t="s">
        <v>114</v>
      </c>
      <c r="O301" s="144"/>
      <c r="P301" s="144"/>
      <c r="Q301" s="13"/>
      <c r="R301" s="13"/>
    </row>
    <row r="302" spans="1:18" s="14" customFormat="1" ht="141.75" x14ac:dyDescent="0.25">
      <c r="A302" s="144">
        <v>300</v>
      </c>
      <c r="B302" s="145">
        <v>44712</v>
      </c>
      <c r="C302" s="144" t="s">
        <v>964</v>
      </c>
      <c r="D302" s="146" t="s">
        <v>94</v>
      </c>
      <c r="E302" s="146"/>
      <c r="F302" s="151" t="s">
        <v>995</v>
      </c>
      <c r="G302" s="144">
        <v>9190951811</v>
      </c>
      <c r="H302" s="144" t="s">
        <v>996</v>
      </c>
      <c r="I302" s="145">
        <v>44530</v>
      </c>
      <c r="J302" s="144" t="s">
        <v>184</v>
      </c>
      <c r="K302" s="144" t="s">
        <v>85</v>
      </c>
      <c r="L302" s="148" t="s">
        <v>148</v>
      </c>
      <c r="M302" s="144" t="s">
        <v>129</v>
      </c>
      <c r="N302" s="144"/>
      <c r="O302" s="144"/>
      <c r="P302" s="144" t="s">
        <v>997</v>
      </c>
      <c r="Q302" s="13"/>
      <c r="R302" s="13"/>
    </row>
    <row r="303" spans="1:18" s="14" customFormat="1" ht="94.5" x14ac:dyDescent="0.25">
      <c r="A303" s="144">
        <v>301</v>
      </c>
      <c r="B303" s="145">
        <v>44712</v>
      </c>
      <c r="C303" s="144" t="s">
        <v>1058</v>
      </c>
      <c r="D303" s="146" t="s">
        <v>94</v>
      </c>
      <c r="E303" s="146"/>
      <c r="F303" s="151" t="s">
        <v>1074</v>
      </c>
      <c r="G303" s="144" t="s">
        <v>1075</v>
      </c>
      <c r="H303" s="144" t="s">
        <v>1076</v>
      </c>
      <c r="I303" s="145">
        <v>44342</v>
      </c>
      <c r="J303" s="144" t="s">
        <v>184</v>
      </c>
      <c r="K303" s="144" t="s">
        <v>6</v>
      </c>
      <c r="L303" s="148" t="s">
        <v>147</v>
      </c>
      <c r="M303" s="144"/>
      <c r="N303" s="144"/>
      <c r="O303" s="144"/>
      <c r="P303" s="144"/>
      <c r="Q303" s="13"/>
      <c r="R303" s="13"/>
    </row>
    <row r="304" spans="1:18" s="14" customFormat="1" ht="94.5" x14ac:dyDescent="0.25">
      <c r="A304" s="144">
        <v>302</v>
      </c>
      <c r="B304" s="145">
        <v>44712</v>
      </c>
      <c r="C304" s="144" t="s">
        <v>1058</v>
      </c>
      <c r="D304" s="146" t="s">
        <v>94</v>
      </c>
      <c r="E304" s="146"/>
      <c r="F304" s="151" t="s">
        <v>1074</v>
      </c>
      <c r="G304" s="144" t="s">
        <v>1075</v>
      </c>
      <c r="H304" s="144" t="s">
        <v>1076</v>
      </c>
      <c r="I304" s="145">
        <v>44342</v>
      </c>
      <c r="J304" s="144" t="s">
        <v>184</v>
      </c>
      <c r="K304" s="144" t="s">
        <v>149</v>
      </c>
      <c r="L304" s="148" t="s">
        <v>144</v>
      </c>
      <c r="M304" s="144"/>
      <c r="N304" s="144"/>
      <c r="O304" s="144"/>
      <c r="P304" s="144" t="s">
        <v>1077</v>
      </c>
      <c r="Q304" s="13"/>
      <c r="R304" s="13"/>
    </row>
    <row r="305" spans="1:18" s="14" customFormat="1" ht="94.5" x14ac:dyDescent="0.25">
      <c r="A305" s="144">
        <v>303</v>
      </c>
      <c r="B305" s="145">
        <v>44712</v>
      </c>
      <c r="C305" s="144" t="s">
        <v>1058</v>
      </c>
      <c r="D305" s="146" t="s">
        <v>94</v>
      </c>
      <c r="E305" s="146"/>
      <c r="F305" s="151" t="s">
        <v>1078</v>
      </c>
      <c r="G305" s="144">
        <v>9039714644</v>
      </c>
      <c r="H305" s="144" t="s">
        <v>1079</v>
      </c>
      <c r="I305" s="145">
        <v>44708</v>
      </c>
      <c r="J305" s="144" t="s">
        <v>180</v>
      </c>
      <c r="K305" s="144" t="s">
        <v>6</v>
      </c>
      <c r="L305" s="148" t="s">
        <v>147</v>
      </c>
      <c r="M305" s="144"/>
      <c r="N305" s="144"/>
      <c r="O305" s="144"/>
      <c r="P305" s="144"/>
      <c r="Q305" s="13"/>
      <c r="R305" s="13"/>
    </row>
    <row r="306" spans="1:18" s="14" customFormat="1" ht="126" x14ac:dyDescent="0.25">
      <c r="A306" s="144">
        <v>304</v>
      </c>
      <c r="B306" s="145">
        <v>44712</v>
      </c>
      <c r="C306" s="144" t="s">
        <v>601</v>
      </c>
      <c r="D306" s="146" t="s">
        <v>185</v>
      </c>
      <c r="E306" s="146"/>
      <c r="F306" s="132" t="s">
        <v>607</v>
      </c>
      <c r="G306" s="135">
        <v>89035468282</v>
      </c>
      <c r="H306" s="135" t="s">
        <v>608</v>
      </c>
      <c r="I306" s="138" t="s">
        <v>609</v>
      </c>
      <c r="J306" s="144" t="s">
        <v>184</v>
      </c>
      <c r="K306" s="144" t="s">
        <v>125</v>
      </c>
      <c r="L306" s="148" t="str">
        <f>IFERROR(_xlfn.IFNA(VLOOKUP($K306,[12]коммент!$B:$C,2,0),""),"")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6" s="144" t="s">
        <v>188</v>
      </c>
      <c r="N306" s="144"/>
      <c r="O306" s="144"/>
      <c r="P306" s="144"/>
      <c r="Q306" s="13"/>
      <c r="R306" s="13" t="s">
        <v>1607</v>
      </c>
    </row>
    <row r="307" spans="1:18" s="14" customFormat="1" ht="126" x14ac:dyDescent="0.25">
      <c r="A307" s="144">
        <v>305</v>
      </c>
      <c r="B307" s="145">
        <v>44712</v>
      </c>
      <c r="C307" s="144" t="s">
        <v>601</v>
      </c>
      <c r="D307" s="146" t="s">
        <v>185</v>
      </c>
      <c r="E307" s="146"/>
      <c r="F307" s="151" t="s">
        <v>610</v>
      </c>
      <c r="G307" s="144">
        <v>9166011486</v>
      </c>
      <c r="H307" s="135" t="s">
        <v>608</v>
      </c>
      <c r="I307" s="138" t="s">
        <v>611</v>
      </c>
      <c r="J307" s="144" t="s">
        <v>184</v>
      </c>
      <c r="K307" s="144" t="s">
        <v>125</v>
      </c>
      <c r="L307" s="148" t="str">
        <f>IFERROR(_xlfn.IFNA(VLOOKUP($K307,[12]коммент!$B:$C,2,0),""),"")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7" s="144" t="s">
        <v>188</v>
      </c>
      <c r="N307" s="144"/>
      <c r="O307" s="144"/>
      <c r="P307" s="144"/>
      <c r="Q307" s="13"/>
      <c r="R307" s="156" t="s">
        <v>1607</v>
      </c>
    </row>
    <row r="308" spans="1:18" s="14" customFormat="1" ht="126" x14ac:dyDescent="0.25">
      <c r="A308" s="144">
        <v>306</v>
      </c>
      <c r="B308" s="145">
        <v>44712</v>
      </c>
      <c r="C308" s="144" t="s">
        <v>601</v>
      </c>
      <c r="D308" s="146" t="s">
        <v>185</v>
      </c>
      <c r="E308" s="146"/>
      <c r="F308" s="132" t="s">
        <v>614</v>
      </c>
      <c r="G308" s="135">
        <v>9152313298</v>
      </c>
      <c r="H308" s="176" t="s">
        <v>608</v>
      </c>
      <c r="I308" s="177" t="s">
        <v>615</v>
      </c>
      <c r="J308" s="127" t="s">
        <v>134</v>
      </c>
      <c r="K308" s="127" t="s">
        <v>125</v>
      </c>
      <c r="L308" s="148" t="str">
        <f>IFERROR(_xlfn.IFNA(VLOOKUP($K308,[12]коммент!$B:$C,2,0),""),"")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08" s="144" t="s">
        <v>188</v>
      </c>
      <c r="N308" s="144"/>
      <c r="O308" s="144"/>
      <c r="P308" s="144"/>
      <c r="Q308" s="13"/>
      <c r="R308" s="156" t="s">
        <v>1607</v>
      </c>
    </row>
    <row r="309" spans="1:18" s="14" customFormat="1" ht="126" x14ac:dyDescent="0.25">
      <c r="A309" s="144">
        <v>307</v>
      </c>
      <c r="B309" s="145">
        <v>44712</v>
      </c>
      <c r="C309" s="144" t="s">
        <v>622</v>
      </c>
      <c r="D309" s="146" t="s">
        <v>185</v>
      </c>
      <c r="E309" s="146"/>
      <c r="F309" s="151" t="s">
        <v>627</v>
      </c>
      <c r="G309" s="144" t="s">
        <v>628</v>
      </c>
      <c r="H309" s="144" t="s">
        <v>629</v>
      </c>
      <c r="I309" s="144" t="s">
        <v>630</v>
      </c>
      <c r="J309" s="144" t="s">
        <v>184</v>
      </c>
      <c r="K309" s="144" t="s">
        <v>125</v>
      </c>
      <c r="L309" s="148" t="s">
        <v>162</v>
      </c>
      <c r="M309" s="144" t="s">
        <v>188</v>
      </c>
      <c r="N309" s="144"/>
      <c r="O309" s="144"/>
      <c r="P309" s="144"/>
      <c r="Q309" s="13"/>
      <c r="R309" s="13" t="s">
        <v>1608</v>
      </c>
    </row>
    <row r="310" spans="1:18" s="14" customFormat="1" ht="78.75" x14ac:dyDescent="0.25">
      <c r="A310" s="144">
        <v>308</v>
      </c>
      <c r="B310" s="145">
        <v>44712</v>
      </c>
      <c r="C310" s="144" t="s">
        <v>1058</v>
      </c>
      <c r="D310" s="146" t="s">
        <v>185</v>
      </c>
      <c r="E310" s="146"/>
      <c r="F310" s="151" t="s">
        <v>1064</v>
      </c>
      <c r="G310" s="144">
        <v>9262203432</v>
      </c>
      <c r="H310" s="144"/>
      <c r="I310" s="145">
        <v>44706</v>
      </c>
      <c r="J310" s="144" t="s">
        <v>180</v>
      </c>
      <c r="K310" s="153" t="s">
        <v>186</v>
      </c>
      <c r="L310" s="155" t="s">
        <v>187</v>
      </c>
      <c r="M310" s="144"/>
      <c r="N310" s="144"/>
      <c r="O310" s="144"/>
      <c r="P310" s="144" t="s">
        <v>1065</v>
      </c>
      <c r="Q310" s="13"/>
      <c r="R310" s="13" t="s">
        <v>1607</v>
      </c>
    </row>
    <row r="311" spans="1:18" s="14" customFormat="1" ht="126" x14ac:dyDescent="0.25">
      <c r="A311" s="144">
        <v>309</v>
      </c>
      <c r="B311" s="145">
        <v>44712</v>
      </c>
      <c r="C311" s="144" t="s">
        <v>1082</v>
      </c>
      <c r="D311" s="146" t="s">
        <v>185</v>
      </c>
      <c r="E311" s="146"/>
      <c r="F311" s="151" t="s">
        <v>1083</v>
      </c>
      <c r="G311" s="144" t="s">
        <v>1084</v>
      </c>
      <c r="H311" s="144" t="s">
        <v>1085</v>
      </c>
      <c r="I311" s="145">
        <v>44708</v>
      </c>
      <c r="J311" s="144" t="s">
        <v>180</v>
      </c>
      <c r="K311" s="144" t="s">
        <v>125</v>
      </c>
      <c r="L311" s="148" t="s">
        <v>162</v>
      </c>
      <c r="M311" s="144" t="s">
        <v>189</v>
      </c>
      <c r="N311" s="144"/>
      <c r="O311" s="144"/>
      <c r="P311" s="144" t="s">
        <v>1086</v>
      </c>
      <c r="Q311" s="13"/>
      <c r="R311" s="13" t="s">
        <v>1607</v>
      </c>
    </row>
    <row r="312" spans="1:18" s="14" customFormat="1" ht="126" x14ac:dyDescent="0.25">
      <c r="A312" s="144">
        <v>310</v>
      </c>
      <c r="B312" s="145">
        <v>44712</v>
      </c>
      <c r="C312" s="144" t="s">
        <v>1181</v>
      </c>
      <c r="D312" s="146" t="s">
        <v>185</v>
      </c>
      <c r="E312" s="146"/>
      <c r="F312" s="151" t="s">
        <v>1182</v>
      </c>
      <c r="G312" s="144" t="s">
        <v>1183</v>
      </c>
      <c r="H312" s="144"/>
      <c r="I312" s="144"/>
      <c r="J312" s="144" t="s">
        <v>180</v>
      </c>
      <c r="K312" s="144" t="s">
        <v>125</v>
      </c>
      <c r="L312" s="148" t="str">
        <f>IFERROR(_xlfn.IFNA(VLOOKUP($K312,[64]коммент!$B:$C,2,0),""),"")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12" s="144" t="s">
        <v>189</v>
      </c>
      <c r="N312" s="144"/>
      <c r="O312" s="144"/>
      <c r="P312" s="144"/>
      <c r="Q312" s="13"/>
      <c r="R312" s="13" t="s">
        <v>1608</v>
      </c>
    </row>
    <row r="313" spans="1:18" s="14" customFormat="1" ht="126" x14ac:dyDescent="0.25">
      <c r="A313" s="144">
        <v>311</v>
      </c>
      <c r="B313" s="145">
        <v>44712</v>
      </c>
      <c r="C313" s="144" t="s">
        <v>1181</v>
      </c>
      <c r="D313" s="146" t="s">
        <v>185</v>
      </c>
      <c r="E313" s="146"/>
      <c r="F313" s="151" t="s">
        <v>1184</v>
      </c>
      <c r="G313" s="144" t="s">
        <v>1185</v>
      </c>
      <c r="H313" s="144"/>
      <c r="I313" s="144"/>
      <c r="J313" s="144" t="s">
        <v>184</v>
      </c>
      <c r="K313" s="144" t="s">
        <v>125</v>
      </c>
      <c r="L313" s="148" t="str">
        <f>IFERROR(_xlfn.IFNA(VLOOKUP($K313,[65]коммент!$B:$C,2,0),""),"")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13" s="144" t="s">
        <v>189</v>
      </c>
      <c r="N313" s="144"/>
      <c r="O313" s="144"/>
      <c r="P313" s="144"/>
      <c r="Q313" s="13"/>
      <c r="R313" s="13" t="s">
        <v>1609</v>
      </c>
    </row>
    <row r="314" spans="1:18" s="14" customFormat="1" ht="126" x14ac:dyDescent="0.25">
      <c r="A314" s="144">
        <v>312</v>
      </c>
      <c r="B314" s="145">
        <v>44712</v>
      </c>
      <c r="C314" s="144" t="s">
        <v>1181</v>
      </c>
      <c r="D314" s="146" t="s">
        <v>185</v>
      </c>
      <c r="E314" s="146"/>
      <c r="F314" s="151" t="s">
        <v>1186</v>
      </c>
      <c r="G314" s="144" t="s">
        <v>1187</v>
      </c>
      <c r="H314" s="144"/>
      <c r="I314" s="144"/>
      <c r="J314" s="144" t="s">
        <v>184</v>
      </c>
      <c r="K314" s="144" t="s">
        <v>125</v>
      </c>
      <c r="L314" s="148" t="str">
        <f>IFERROR(_xlfn.IFNA(VLOOKUP($K314,[65]коммент!$B:$C,2,0),""),"")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14" s="144" t="s">
        <v>189</v>
      </c>
      <c r="N314" s="144"/>
      <c r="O314" s="144"/>
      <c r="P314" s="144"/>
      <c r="Q314" s="13"/>
      <c r="R314" s="13" t="s">
        <v>1610</v>
      </c>
    </row>
    <row r="315" spans="1:18" s="14" customFormat="1" ht="126" x14ac:dyDescent="0.25">
      <c r="A315" s="144">
        <v>313</v>
      </c>
      <c r="B315" s="145">
        <v>44712</v>
      </c>
      <c r="C315" s="144" t="s">
        <v>1332</v>
      </c>
      <c r="D315" s="146" t="s">
        <v>185</v>
      </c>
      <c r="E315" s="146"/>
      <c r="F315" s="173" t="s">
        <v>1336</v>
      </c>
      <c r="G315" s="173" t="s">
        <v>1337</v>
      </c>
      <c r="H315" s="144" t="s">
        <v>230</v>
      </c>
      <c r="I315" s="145">
        <v>44711</v>
      </c>
      <c r="J315" s="144" t="s">
        <v>180</v>
      </c>
      <c r="K315" s="144" t="s">
        <v>125</v>
      </c>
      <c r="L315" s="148" t="str">
        <f>IFERROR(_xlfn.IFNA(VLOOKUP($K315,[15]коммент!$B:$C,2,0),""),"")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15" s="144" t="s">
        <v>189</v>
      </c>
      <c r="N315" s="144"/>
      <c r="O315" s="144"/>
      <c r="P315" s="144"/>
      <c r="Q315" s="13"/>
      <c r="R315" s="13" t="s">
        <v>1607</v>
      </c>
    </row>
    <row r="316" spans="1:18" s="14" customFormat="1" ht="78.75" x14ac:dyDescent="0.25">
      <c r="A316" s="144">
        <v>314</v>
      </c>
      <c r="B316" s="145">
        <v>44712</v>
      </c>
      <c r="C316" s="135" t="s">
        <v>1354</v>
      </c>
      <c r="D316" s="136" t="s">
        <v>185</v>
      </c>
      <c r="E316" s="146"/>
      <c r="F316" s="133" t="s">
        <v>1384</v>
      </c>
      <c r="G316" s="153">
        <v>9269941614</v>
      </c>
      <c r="H316" s="153" t="s">
        <v>1385</v>
      </c>
      <c r="I316" s="154">
        <v>44675</v>
      </c>
      <c r="J316" s="144" t="s">
        <v>184</v>
      </c>
      <c r="K316" s="144" t="s">
        <v>36</v>
      </c>
      <c r="L316" s="148" t="str">
        <f>IFERROR(_xlfn.IFNA(VLOOKUP($K316,[40]коммент!$B:$C,2,0),""),"")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16" s="144"/>
      <c r="N316" s="144"/>
      <c r="O316" s="144"/>
      <c r="P316" s="144" t="s">
        <v>1386</v>
      </c>
      <c r="Q316" s="13"/>
      <c r="R316" s="156" t="s">
        <v>1607</v>
      </c>
    </row>
    <row r="317" spans="1:18" s="14" customFormat="1" ht="94.5" x14ac:dyDescent="0.25">
      <c r="A317" s="144">
        <v>315</v>
      </c>
      <c r="B317" s="145">
        <v>44712</v>
      </c>
      <c r="C317" s="144" t="s">
        <v>1039</v>
      </c>
      <c r="D317" s="146" t="s">
        <v>82</v>
      </c>
      <c r="E317" s="146"/>
      <c r="F317" s="151" t="s">
        <v>1054</v>
      </c>
      <c r="G317" s="144" t="s">
        <v>1055</v>
      </c>
      <c r="H317" s="144"/>
      <c r="I317" s="145"/>
      <c r="J317" s="144" t="s">
        <v>180</v>
      </c>
      <c r="K317" s="144" t="s">
        <v>6</v>
      </c>
      <c r="L317" s="148" t="s">
        <v>147</v>
      </c>
      <c r="M317" s="144"/>
      <c r="N317" s="144"/>
      <c r="O317" s="144"/>
      <c r="P317" s="144"/>
      <c r="Q317" s="13"/>
      <c r="R317" s="13"/>
    </row>
    <row r="318" spans="1:18" s="14" customFormat="1" ht="126" x14ac:dyDescent="0.25">
      <c r="A318" s="144">
        <v>316</v>
      </c>
      <c r="B318" s="145">
        <v>44712</v>
      </c>
      <c r="C318" s="144" t="s">
        <v>1220</v>
      </c>
      <c r="D318" s="136" t="s">
        <v>194</v>
      </c>
      <c r="E318" s="146"/>
      <c r="F318" s="151" t="s">
        <v>1230</v>
      </c>
      <c r="G318" s="144">
        <v>9272820235</v>
      </c>
      <c r="H318" s="144" t="s">
        <v>1231</v>
      </c>
      <c r="I318" s="130">
        <v>44710</v>
      </c>
      <c r="J318" s="153" t="s">
        <v>179</v>
      </c>
      <c r="K318" s="153" t="s">
        <v>125</v>
      </c>
      <c r="L318" s="155" t="s">
        <v>162</v>
      </c>
      <c r="M318" s="131" t="s">
        <v>118</v>
      </c>
      <c r="N318" s="144"/>
      <c r="O318" s="144"/>
      <c r="P318" s="144" t="s">
        <v>1232</v>
      </c>
      <c r="Q318" s="13"/>
      <c r="R318" s="13"/>
    </row>
    <row r="319" spans="1:18" s="14" customFormat="1" ht="94.5" x14ac:dyDescent="0.25">
      <c r="A319" s="144">
        <v>317</v>
      </c>
      <c r="B319" s="145">
        <v>44712</v>
      </c>
      <c r="C319" s="144" t="s">
        <v>243</v>
      </c>
      <c r="D319" s="146" t="s">
        <v>55</v>
      </c>
      <c r="E319" s="146"/>
      <c r="F319" s="151" t="s">
        <v>244</v>
      </c>
      <c r="G319" s="144">
        <v>89263812249</v>
      </c>
      <c r="H319" s="144" t="s">
        <v>245</v>
      </c>
      <c r="I319" s="145">
        <v>44583</v>
      </c>
      <c r="J319" s="144" t="s">
        <v>184</v>
      </c>
      <c r="K319" s="144" t="s">
        <v>175</v>
      </c>
      <c r="L319" s="148" t="s">
        <v>176</v>
      </c>
      <c r="M319" s="144"/>
      <c r="N319" s="144"/>
      <c r="O319" s="144"/>
      <c r="P319" s="144" t="s">
        <v>246</v>
      </c>
      <c r="Q319" s="13"/>
      <c r="R319" s="13"/>
    </row>
    <row r="320" spans="1:18" s="14" customFormat="1" ht="31.5" x14ac:dyDescent="0.25">
      <c r="A320" s="144">
        <v>318</v>
      </c>
      <c r="B320" s="145">
        <v>44712</v>
      </c>
      <c r="C320" s="144" t="s">
        <v>446</v>
      </c>
      <c r="D320" s="146" t="s">
        <v>55</v>
      </c>
      <c r="E320" s="146"/>
      <c r="F320" s="151" t="s">
        <v>449</v>
      </c>
      <c r="G320" s="144"/>
      <c r="H320" s="144"/>
      <c r="I320" s="144"/>
      <c r="J320" s="144" t="s">
        <v>180</v>
      </c>
      <c r="K320" s="144" t="s">
        <v>113</v>
      </c>
      <c r="L320" s="148" t="str">
        <f>IFERROR(_xlfn.IFNA(VLOOKUP($K320,[26]коммент!$B:$C,2,0),""),"")</f>
        <v>Формат уведомления. С целью проведения внутреннего контроля качества.</v>
      </c>
      <c r="M320" s="144"/>
      <c r="N320" s="144"/>
      <c r="O320" s="144"/>
      <c r="P320" s="144" t="s">
        <v>450</v>
      </c>
      <c r="Q320" s="13"/>
      <c r="R320" s="13"/>
    </row>
    <row r="321" spans="1:18" s="14" customFormat="1" ht="94.5" x14ac:dyDescent="0.25">
      <c r="A321" s="144">
        <v>319</v>
      </c>
      <c r="B321" s="145">
        <v>44712</v>
      </c>
      <c r="C321" s="144" t="s">
        <v>1082</v>
      </c>
      <c r="D321" s="146" t="s">
        <v>55</v>
      </c>
      <c r="E321" s="146"/>
      <c r="F321" s="151" t="s">
        <v>1095</v>
      </c>
      <c r="G321" s="144" t="s">
        <v>1096</v>
      </c>
      <c r="H321" s="144"/>
      <c r="I321" s="145"/>
      <c r="J321" s="144" t="s">
        <v>179</v>
      </c>
      <c r="K321" s="144" t="s">
        <v>6</v>
      </c>
      <c r="L321" s="148" t="s">
        <v>147</v>
      </c>
      <c r="M321" s="144"/>
      <c r="N321" s="144"/>
      <c r="O321" s="144"/>
      <c r="P321" s="144"/>
      <c r="Q321" s="13"/>
      <c r="R321" s="13"/>
    </row>
    <row r="322" spans="1:18" s="14" customFormat="1" ht="110.25" x14ac:dyDescent="0.25">
      <c r="A322" s="144">
        <v>320</v>
      </c>
      <c r="B322" s="145">
        <v>44712</v>
      </c>
      <c r="C322" s="144" t="s">
        <v>374</v>
      </c>
      <c r="D322" s="136" t="s">
        <v>65</v>
      </c>
      <c r="E322" s="136"/>
      <c r="F322" s="157" t="s">
        <v>382</v>
      </c>
      <c r="G322" s="137" t="s">
        <v>383</v>
      </c>
      <c r="H322" s="135"/>
      <c r="I322" s="135"/>
      <c r="J322" s="135" t="s">
        <v>184</v>
      </c>
      <c r="K322" s="144" t="s">
        <v>113</v>
      </c>
      <c r="L322" s="148" t="str">
        <f>IFERROR(_xlfn.IFNA(VLOOKUP($K322,[24]коммент!$B:$C,2,0),""),"")</f>
        <v>Формат уведомления. С целью проведения внутреннего контроля качества.</v>
      </c>
      <c r="M322" s="144"/>
      <c r="N322" s="144"/>
      <c r="O322" s="144"/>
      <c r="P322" s="144" t="s">
        <v>384</v>
      </c>
      <c r="Q322" s="13"/>
      <c r="R322" s="13"/>
    </row>
    <row r="323" spans="1:18" s="14" customFormat="1" ht="94.5" x14ac:dyDescent="0.25">
      <c r="A323" s="144">
        <v>321</v>
      </c>
      <c r="B323" s="145">
        <v>44712</v>
      </c>
      <c r="C323" s="144" t="s">
        <v>622</v>
      </c>
      <c r="D323" s="146" t="s">
        <v>65</v>
      </c>
      <c r="E323" s="146"/>
      <c r="F323" s="151" t="s">
        <v>623</v>
      </c>
      <c r="G323" s="144">
        <v>9035999963</v>
      </c>
      <c r="H323" s="144"/>
      <c r="I323" s="144"/>
      <c r="J323" s="144" t="s">
        <v>180</v>
      </c>
      <c r="K323" s="144" t="s">
        <v>6</v>
      </c>
      <c r="L323" s="148" t="s">
        <v>147</v>
      </c>
      <c r="M323" s="144"/>
      <c r="N323" s="144"/>
      <c r="O323" s="144"/>
      <c r="P323" s="144"/>
      <c r="Q323" s="13"/>
      <c r="R323" s="13"/>
    </row>
    <row r="324" spans="1:18" s="14" customFormat="1" ht="94.5" x14ac:dyDescent="0.25">
      <c r="A324" s="144">
        <v>322</v>
      </c>
      <c r="B324" s="145">
        <v>44712</v>
      </c>
      <c r="C324" s="144" t="s">
        <v>532</v>
      </c>
      <c r="D324" s="146" t="s">
        <v>46</v>
      </c>
      <c r="E324" s="146"/>
      <c r="F324" s="172" t="s">
        <v>541</v>
      </c>
      <c r="G324" s="147">
        <v>9778853531</v>
      </c>
      <c r="H324" s="144" t="s">
        <v>212</v>
      </c>
      <c r="I324" s="145">
        <v>44552</v>
      </c>
      <c r="J324" s="144" t="s">
        <v>184</v>
      </c>
      <c r="K324" s="144" t="s">
        <v>175</v>
      </c>
      <c r="L324" s="148" t="str">
        <f>IFERROR(_xlfn.IFNA(VLOOKUP($K324,[28]коммент!$B:$C,2,0),""),"")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4" s="144"/>
      <c r="N324" s="144"/>
      <c r="O324" s="144"/>
      <c r="P324" s="144" t="s">
        <v>542</v>
      </c>
      <c r="Q324" s="13"/>
      <c r="R324" s="13"/>
    </row>
    <row r="325" spans="1:18" s="14" customFormat="1" ht="94.5" x14ac:dyDescent="0.25">
      <c r="A325" s="144">
        <v>323</v>
      </c>
      <c r="B325" s="145">
        <v>44712</v>
      </c>
      <c r="C325" s="135" t="s">
        <v>696</v>
      </c>
      <c r="D325" s="136" t="s">
        <v>46</v>
      </c>
      <c r="E325" s="136"/>
      <c r="F325" s="180" t="s">
        <v>704</v>
      </c>
      <c r="G325" s="181">
        <v>9031973961</v>
      </c>
      <c r="H325" s="181" t="s">
        <v>242</v>
      </c>
      <c r="I325" s="182">
        <v>44529</v>
      </c>
      <c r="J325" s="181" t="s">
        <v>179</v>
      </c>
      <c r="K325" s="181" t="s">
        <v>175</v>
      </c>
      <c r="L325" s="183" t="str">
        <f>IFERROR(_xlfn.IFNA(VLOOKUP($K325,[56]коммент!$B:$C,2,0),""),"")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5" s="135"/>
      <c r="N325" s="135" t="s">
        <v>114</v>
      </c>
      <c r="O325" s="144"/>
      <c r="P325" s="144" t="s">
        <v>705</v>
      </c>
      <c r="Q325" s="13"/>
      <c r="R325" s="13"/>
    </row>
    <row r="326" spans="1:18" s="14" customFormat="1" ht="94.5" x14ac:dyDescent="0.25">
      <c r="A326" s="144">
        <v>324</v>
      </c>
      <c r="B326" s="145">
        <v>44712</v>
      </c>
      <c r="C326" s="144" t="s">
        <v>817</v>
      </c>
      <c r="D326" s="146" t="s">
        <v>46</v>
      </c>
      <c r="E326" s="146"/>
      <c r="F326" s="147" t="s">
        <v>836</v>
      </c>
      <c r="G326" s="144" t="s">
        <v>837</v>
      </c>
      <c r="H326" s="144"/>
      <c r="I326" s="144"/>
      <c r="J326" s="144" t="s">
        <v>180</v>
      </c>
      <c r="K326" s="144" t="s">
        <v>6</v>
      </c>
      <c r="L326" s="148" t="str">
        <f>IFERROR(_xlfn.IFNA(VLOOKUP($K326,[8]коммент!$B:$C,2,0),""),"")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6" s="144"/>
      <c r="N326" s="144"/>
      <c r="O326" s="144"/>
      <c r="P326" s="144"/>
      <c r="Q326" s="13"/>
      <c r="R326" s="13"/>
    </row>
    <row r="327" spans="1:18" s="14" customFormat="1" ht="94.5" x14ac:dyDescent="0.25">
      <c r="A327" s="144">
        <v>325</v>
      </c>
      <c r="B327" s="145">
        <v>44712</v>
      </c>
      <c r="C327" s="144" t="s">
        <v>838</v>
      </c>
      <c r="D327" s="146" t="s">
        <v>46</v>
      </c>
      <c r="E327" s="146"/>
      <c r="F327" s="173" t="s">
        <v>841</v>
      </c>
      <c r="G327" s="173" t="s">
        <v>842</v>
      </c>
      <c r="H327" s="144" t="s">
        <v>843</v>
      </c>
      <c r="I327" s="145">
        <v>44536</v>
      </c>
      <c r="J327" s="144" t="s">
        <v>180</v>
      </c>
      <c r="K327" s="131" t="s">
        <v>6</v>
      </c>
      <c r="L327" s="148" t="str">
        <f>IFERROR(_xlfn.IFNA(VLOOKUP($K327,[60]коммент!$B:$C,2,0),""),"")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7" s="144"/>
      <c r="N327" s="144"/>
      <c r="O327" s="144"/>
      <c r="P327" s="144" t="s">
        <v>844</v>
      </c>
      <c r="Q327" s="13"/>
      <c r="R327" s="13"/>
    </row>
    <row r="328" spans="1:18" s="14" customFormat="1" ht="94.5" x14ac:dyDescent="0.25">
      <c r="A328" s="144">
        <v>326</v>
      </c>
      <c r="B328" s="145">
        <v>44712</v>
      </c>
      <c r="C328" s="144" t="s">
        <v>838</v>
      </c>
      <c r="D328" s="146" t="s">
        <v>46</v>
      </c>
      <c r="E328" s="146"/>
      <c r="F328" s="162" t="s">
        <v>866</v>
      </c>
      <c r="G328" s="162" t="s">
        <v>867</v>
      </c>
      <c r="H328" s="144" t="s">
        <v>868</v>
      </c>
      <c r="I328" s="145">
        <v>44624</v>
      </c>
      <c r="J328" s="144" t="s">
        <v>180</v>
      </c>
      <c r="K328" s="131" t="s">
        <v>175</v>
      </c>
      <c r="L328" s="148" t="str">
        <f>IFERROR(_xlfn.IFNA(VLOOKUP($K328,[60]коммент!$B:$C,2,0),""),"")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8" s="144"/>
      <c r="N328" s="144"/>
      <c r="O328" s="144"/>
      <c r="P328" s="144" t="s">
        <v>869</v>
      </c>
      <c r="Q328" s="13"/>
      <c r="R328" s="13"/>
    </row>
    <row r="329" spans="1:18" s="14" customFormat="1" ht="94.5" x14ac:dyDescent="0.25">
      <c r="A329" s="144">
        <v>327</v>
      </c>
      <c r="B329" s="145">
        <v>44712</v>
      </c>
      <c r="C329" s="144" t="s">
        <v>838</v>
      </c>
      <c r="D329" s="146" t="s">
        <v>46</v>
      </c>
      <c r="E329" s="146"/>
      <c r="F329" s="173" t="s">
        <v>874</v>
      </c>
      <c r="G329" s="173" t="s">
        <v>875</v>
      </c>
      <c r="H329" s="144" t="s">
        <v>843</v>
      </c>
      <c r="I329" s="145">
        <v>44531</v>
      </c>
      <c r="J329" s="144" t="s">
        <v>180</v>
      </c>
      <c r="K329" s="131" t="s">
        <v>175</v>
      </c>
      <c r="L329" s="148" t="str">
        <f>IFERROR(_xlfn.IFNA(VLOOKUP($K329,[60]коммент!$B:$C,2,0),""),"")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29" s="144"/>
      <c r="N329" s="144"/>
      <c r="O329" s="144"/>
      <c r="P329" s="144" t="s">
        <v>876</v>
      </c>
      <c r="Q329" s="13"/>
      <c r="R329" s="13"/>
    </row>
    <row r="330" spans="1:18" s="14" customFormat="1" ht="47.25" x14ac:dyDescent="0.25">
      <c r="A330" s="144">
        <v>328</v>
      </c>
      <c r="B330" s="145">
        <v>44712</v>
      </c>
      <c r="C330" s="144" t="s">
        <v>1082</v>
      </c>
      <c r="D330" s="146" t="s">
        <v>46</v>
      </c>
      <c r="E330" s="146"/>
      <c r="F330" s="151" t="s">
        <v>1100</v>
      </c>
      <c r="G330" s="144" t="s">
        <v>1101</v>
      </c>
      <c r="H330" s="144" t="s">
        <v>1102</v>
      </c>
      <c r="I330" s="145">
        <v>44538</v>
      </c>
      <c r="J330" s="144" t="s">
        <v>184</v>
      </c>
      <c r="K330" s="144" t="s">
        <v>36</v>
      </c>
      <c r="L330" s="148" t="s">
        <v>157</v>
      </c>
      <c r="M330" s="144"/>
      <c r="N330" s="144"/>
      <c r="O330" s="144"/>
      <c r="P330" s="144" t="s">
        <v>1103</v>
      </c>
      <c r="Q330" s="13"/>
      <c r="R330" s="13"/>
    </row>
    <row r="331" spans="1:18" s="14" customFormat="1" ht="47.25" x14ac:dyDescent="0.25">
      <c r="A331" s="144">
        <v>329</v>
      </c>
      <c r="B331" s="145">
        <v>44712</v>
      </c>
      <c r="C331" s="144" t="s">
        <v>1082</v>
      </c>
      <c r="D331" s="146" t="s">
        <v>46</v>
      </c>
      <c r="E331" s="146"/>
      <c r="F331" s="151" t="s">
        <v>1104</v>
      </c>
      <c r="G331" s="144" t="s">
        <v>1105</v>
      </c>
      <c r="H331" s="144" t="s">
        <v>1106</v>
      </c>
      <c r="I331" s="145">
        <v>44315</v>
      </c>
      <c r="J331" s="144" t="s">
        <v>184</v>
      </c>
      <c r="K331" s="144" t="s">
        <v>36</v>
      </c>
      <c r="L331" s="148" t="s">
        <v>157</v>
      </c>
      <c r="M331" s="144"/>
      <c r="N331" s="144"/>
      <c r="O331" s="144"/>
      <c r="P331" s="144" t="s">
        <v>1107</v>
      </c>
      <c r="Q331" s="13"/>
      <c r="R331" s="13"/>
    </row>
    <row r="332" spans="1:18" s="14" customFormat="1" ht="94.5" x14ac:dyDescent="0.25">
      <c r="A332" s="144">
        <v>330</v>
      </c>
      <c r="B332" s="145">
        <v>44712</v>
      </c>
      <c r="C332" s="144" t="s">
        <v>1354</v>
      </c>
      <c r="D332" s="146" t="s">
        <v>46</v>
      </c>
      <c r="E332" s="146"/>
      <c r="F332" s="151" t="s">
        <v>1389</v>
      </c>
      <c r="G332" s="144" t="s">
        <v>1390</v>
      </c>
      <c r="H332" s="144" t="s">
        <v>242</v>
      </c>
      <c r="I332" s="145">
        <v>44707</v>
      </c>
      <c r="J332" s="144" t="s">
        <v>180</v>
      </c>
      <c r="K332" s="144" t="s">
        <v>111</v>
      </c>
      <c r="L332" s="148" t="str">
        <f>IFERROR(_xlfn.IFNA(VLOOKUP($K332,[62]коммент!$B:$C,2,0),""),"")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32" s="144" t="s">
        <v>130</v>
      </c>
      <c r="N332" s="144" t="s">
        <v>183</v>
      </c>
      <c r="O332" s="144" t="s">
        <v>46</v>
      </c>
      <c r="P332" s="144" t="s">
        <v>1391</v>
      </c>
      <c r="Q332" s="13"/>
      <c r="R332" s="13"/>
    </row>
    <row r="333" spans="1:18" s="14" customFormat="1" ht="94.5" x14ac:dyDescent="0.25">
      <c r="A333" s="144">
        <v>331</v>
      </c>
      <c r="B333" s="145">
        <v>44712</v>
      </c>
      <c r="C333" s="144" t="s">
        <v>1354</v>
      </c>
      <c r="D333" s="146" t="s">
        <v>46</v>
      </c>
      <c r="E333" s="146"/>
      <c r="F333" s="151" t="s">
        <v>1389</v>
      </c>
      <c r="G333" s="144" t="s">
        <v>1390</v>
      </c>
      <c r="H333" s="144" t="s">
        <v>242</v>
      </c>
      <c r="I333" s="145">
        <v>44707</v>
      </c>
      <c r="J333" s="144" t="s">
        <v>180</v>
      </c>
      <c r="K333" s="144" t="s">
        <v>111</v>
      </c>
      <c r="L333" s="148" t="str">
        <f>IFERROR(_xlfn.IFNA(VLOOKUP($K333,[62]коммент!$B:$C,2,0),""),"")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33" s="144" t="s">
        <v>130</v>
      </c>
      <c r="N333" s="144" t="s">
        <v>114</v>
      </c>
      <c r="O333" s="144"/>
      <c r="P333" s="144" t="s">
        <v>1392</v>
      </c>
      <c r="Q333" s="13"/>
      <c r="R333" s="13"/>
    </row>
    <row r="334" spans="1:18" s="14" customFormat="1" ht="94.5" x14ac:dyDescent="0.25">
      <c r="A334" s="144">
        <v>332</v>
      </c>
      <c r="B334" s="145">
        <v>44712</v>
      </c>
      <c r="C334" s="144" t="s">
        <v>262</v>
      </c>
      <c r="D334" s="146" t="s">
        <v>90</v>
      </c>
      <c r="E334" s="146"/>
      <c r="F334" s="147" t="s">
        <v>263</v>
      </c>
      <c r="G334" s="144">
        <v>9165881325</v>
      </c>
      <c r="H334" s="144"/>
      <c r="I334" s="144"/>
      <c r="J334" s="144" t="s">
        <v>180</v>
      </c>
      <c r="K334" s="144" t="s">
        <v>6</v>
      </c>
      <c r="L334" s="148" t="s">
        <v>147</v>
      </c>
      <c r="M334" s="144"/>
      <c r="N334" s="144"/>
      <c r="O334" s="144"/>
      <c r="P334" s="144"/>
      <c r="Q334" s="13"/>
      <c r="R334" s="13"/>
    </row>
    <row r="335" spans="1:18" s="14" customFormat="1" ht="94.5" x14ac:dyDescent="0.25">
      <c r="A335" s="144">
        <v>333</v>
      </c>
      <c r="B335" s="145">
        <v>44712</v>
      </c>
      <c r="C335" s="131" t="s">
        <v>586</v>
      </c>
      <c r="D335" s="146" t="s">
        <v>90</v>
      </c>
      <c r="E335" s="146"/>
      <c r="F335" s="173" t="s">
        <v>598</v>
      </c>
      <c r="G335" s="144">
        <v>89165282983</v>
      </c>
      <c r="H335" s="144"/>
      <c r="I335" s="144"/>
      <c r="J335" s="144" t="s">
        <v>180</v>
      </c>
      <c r="K335" s="144" t="s">
        <v>6</v>
      </c>
      <c r="L335" s="148" t="str">
        <f>IFERROR(_xlfn.IFNA(VLOOKUP($K335,[6]коммент!$B:$C,2,0),""),"")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5" s="144"/>
      <c r="N335" s="144"/>
      <c r="O335" s="144"/>
      <c r="P335" s="144"/>
      <c r="Q335" s="13"/>
      <c r="R335" s="13"/>
    </row>
    <row r="336" spans="1:18" s="14" customFormat="1" ht="94.5" x14ac:dyDescent="0.25">
      <c r="A336" s="144">
        <v>334</v>
      </c>
      <c r="B336" s="145">
        <v>44712</v>
      </c>
      <c r="C336" s="144" t="s">
        <v>1496</v>
      </c>
      <c r="D336" s="146" t="s">
        <v>90</v>
      </c>
      <c r="E336" s="146"/>
      <c r="F336" s="151" t="s">
        <v>1499</v>
      </c>
      <c r="G336" s="144" t="s">
        <v>1500</v>
      </c>
      <c r="H336" s="144"/>
      <c r="I336" s="144"/>
      <c r="J336" s="144" t="s">
        <v>179</v>
      </c>
      <c r="K336" s="144" t="s">
        <v>6</v>
      </c>
      <c r="L336" s="148" t="str">
        <f>IFERROR(_xlfn.IFNA(VLOOKUP($K336,коммент!$B:$C,2,0),""),"")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6" s="144"/>
      <c r="N336" s="144"/>
      <c r="O336" s="144"/>
      <c r="P336" s="144"/>
      <c r="Q336" s="13"/>
      <c r="R336" s="13"/>
    </row>
    <row r="337" spans="1:18" s="14" customFormat="1" ht="94.5" x14ac:dyDescent="0.25">
      <c r="A337" s="144">
        <v>335</v>
      </c>
      <c r="B337" s="145">
        <v>44712</v>
      </c>
      <c r="C337" s="144" t="s">
        <v>1496</v>
      </c>
      <c r="D337" s="146" t="s">
        <v>90</v>
      </c>
      <c r="E337" s="146"/>
      <c r="F337" s="151" t="s">
        <v>1509</v>
      </c>
      <c r="G337" s="144" t="s">
        <v>1510</v>
      </c>
      <c r="H337" s="144"/>
      <c r="I337" s="144"/>
      <c r="J337" s="144" t="s">
        <v>180</v>
      </c>
      <c r="K337" s="144" t="s">
        <v>6</v>
      </c>
      <c r="L337" s="148" t="str">
        <f>IFERROR(_xlfn.IFNA(VLOOKUP($K337,коммент!$B:$C,2,0),""),"")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7" s="144"/>
      <c r="N337" s="144"/>
      <c r="O337" s="144"/>
      <c r="P337" s="144"/>
      <c r="Q337" s="13"/>
      <c r="R337" s="13"/>
    </row>
    <row r="338" spans="1:18" s="14" customFormat="1" ht="94.5" x14ac:dyDescent="0.25">
      <c r="A338" s="144">
        <v>336</v>
      </c>
      <c r="B338" s="145">
        <v>44712</v>
      </c>
      <c r="C338" s="144" t="s">
        <v>1575</v>
      </c>
      <c r="D338" s="146" t="s">
        <v>90</v>
      </c>
      <c r="E338" s="146"/>
      <c r="F338" s="151" t="s">
        <v>1598</v>
      </c>
      <c r="G338" s="144">
        <v>89161967088</v>
      </c>
      <c r="H338" s="144"/>
      <c r="I338" s="144"/>
      <c r="J338" s="144" t="s">
        <v>180</v>
      </c>
      <c r="K338" s="144" t="s">
        <v>6</v>
      </c>
      <c r="L338" s="148" t="str">
        <f>IFERROR(_xlfn.IFNA(VLOOKUP($K338,[10]коммент!$B:$C,2,0),""),"")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8" s="144"/>
      <c r="N338" s="144"/>
      <c r="O338" s="144"/>
      <c r="P338" s="144"/>
      <c r="Q338" s="13"/>
      <c r="R338" s="13"/>
    </row>
    <row r="339" spans="1:18" s="14" customFormat="1" ht="78.75" x14ac:dyDescent="0.25">
      <c r="A339" s="144">
        <v>337</v>
      </c>
      <c r="B339" s="145">
        <v>44712</v>
      </c>
      <c r="C339" s="135" t="s">
        <v>227</v>
      </c>
      <c r="D339" s="136" t="s">
        <v>30</v>
      </c>
      <c r="E339" s="136"/>
      <c r="F339" s="137" t="s">
        <v>239</v>
      </c>
      <c r="G339" s="135">
        <v>9266203770</v>
      </c>
      <c r="H339" s="135" t="s">
        <v>240</v>
      </c>
      <c r="I339" s="138">
        <v>44569</v>
      </c>
      <c r="J339" s="135" t="s">
        <v>184</v>
      </c>
      <c r="K339" s="144" t="s">
        <v>36</v>
      </c>
      <c r="L339" s="148" t="s">
        <v>157</v>
      </c>
      <c r="M339" s="144"/>
      <c r="N339" s="144"/>
      <c r="O339" s="144"/>
      <c r="P339" s="144" t="s">
        <v>241</v>
      </c>
      <c r="Q339" s="13"/>
      <c r="R339" s="13"/>
    </row>
    <row r="340" spans="1:18" s="14" customFormat="1" ht="47.25" x14ac:dyDescent="0.25">
      <c r="A340" s="144">
        <v>338</v>
      </c>
      <c r="B340" s="145">
        <v>44712</v>
      </c>
      <c r="C340" s="144" t="s">
        <v>646</v>
      </c>
      <c r="D340" s="146" t="s">
        <v>30</v>
      </c>
      <c r="E340" s="146"/>
      <c r="F340" s="151" t="s">
        <v>687</v>
      </c>
      <c r="G340" s="144" t="s">
        <v>688</v>
      </c>
      <c r="H340" s="144"/>
      <c r="I340" s="144"/>
      <c r="J340" s="144" t="s">
        <v>179</v>
      </c>
      <c r="K340" s="144" t="s">
        <v>85</v>
      </c>
      <c r="L340" s="148" t="str">
        <f>IFERROR(_xlfn.IFNA(VLOOKUP($K340,[13]коммент!$B:$C,2,0),""),"")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40" s="144" t="s">
        <v>129</v>
      </c>
      <c r="N340" s="144"/>
      <c r="O340" s="144"/>
      <c r="P340" s="144" t="s">
        <v>689</v>
      </c>
      <c r="Q340" s="13"/>
      <c r="R340" s="13"/>
    </row>
    <row r="341" spans="1:18" s="14" customFormat="1" ht="94.5" x14ac:dyDescent="0.25">
      <c r="A341" s="144">
        <v>339</v>
      </c>
      <c r="B341" s="145">
        <v>44712</v>
      </c>
      <c r="C341" s="144" t="s">
        <v>1522</v>
      </c>
      <c r="D341" s="146" t="s">
        <v>30</v>
      </c>
      <c r="E341" s="146"/>
      <c r="F341" s="173" t="s">
        <v>1538</v>
      </c>
      <c r="G341" s="173" t="s">
        <v>1539</v>
      </c>
      <c r="H341" s="144" t="s">
        <v>1540</v>
      </c>
      <c r="I341" s="145">
        <v>44543</v>
      </c>
      <c r="J341" s="144" t="s">
        <v>184</v>
      </c>
      <c r="K341" s="199" t="s">
        <v>111</v>
      </c>
      <c r="L341" s="206" t="str">
        <f>IFERROR(_xlfn.IFNA(VLOOKUP($K341,[18]коммент!$B:$C,2,0),""),"")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41" s="144" t="s">
        <v>130</v>
      </c>
      <c r="N341" s="199" t="s">
        <v>183</v>
      </c>
      <c r="O341" s="199" t="s">
        <v>30</v>
      </c>
      <c r="P341" s="199" t="s">
        <v>542</v>
      </c>
      <c r="Q341" s="156"/>
      <c r="R341" s="156"/>
    </row>
    <row r="342" spans="1:18" s="14" customFormat="1" ht="173.25" x14ac:dyDescent="0.25">
      <c r="A342" s="144">
        <v>340</v>
      </c>
      <c r="B342" s="145">
        <v>44712</v>
      </c>
      <c r="C342" s="135" t="s">
        <v>465</v>
      </c>
      <c r="D342" s="136" t="s">
        <v>45</v>
      </c>
      <c r="E342" s="136"/>
      <c r="F342" s="132" t="s">
        <v>471</v>
      </c>
      <c r="G342" s="135">
        <v>89778210349</v>
      </c>
      <c r="H342" s="135" t="s">
        <v>472</v>
      </c>
      <c r="I342" s="138">
        <v>44635</v>
      </c>
      <c r="J342" s="135" t="s">
        <v>179</v>
      </c>
      <c r="K342" s="168" t="s">
        <v>175</v>
      </c>
      <c r="L342" s="169" t="str">
        <f>IFERROR(_xlfn.IFNA(VLOOKUP($K342,[66]коммент!$B:$C,2,0),""),"")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42" s="135"/>
      <c r="N342" s="135" t="s">
        <v>183</v>
      </c>
      <c r="O342" s="135" t="s">
        <v>45</v>
      </c>
      <c r="P342" s="144" t="s">
        <v>473</v>
      </c>
      <c r="Q342" s="13"/>
      <c r="R342" s="13"/>
    </row>
    <row r="343" spans="1:18" s="14" customFormat="1" ht="94.5" x14ac:dyDescent="0.25">
      <c r="A343" s="144">
        <v>341</v>
      </c>
      <c r="B343" s="145">
        <v>44712</v>
      </c>
      <c r="C343" s="144" t="s">
        <v>506</v>
      </c>
      <c r="D343" s="146" t="s">
        <v>45</v>
      </c>
      <c r="E343" s="146"/>
      <c r="F343" s="162" t="s">
        <v>509</v>
      </c>
      <c r="G343" s="144" t="s">
        <v>510</v>
      </c>
      <c r="H343" s="144"/>
      <c r="I343" s="145"/>
      <c r="J343" s="144" t="s">
        <v>179</v>
      </c>
      <c r="K343" s="144" t="s">
        <v>6</v>
      </c>
      <c r="L343" s="148" t="str">
        <f>IFERROR(_xlfn.IFNA(VLOOKUP($K343,[27]коммент!$B:$C,2,0),""),"")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3" s="144" t="s">
        <v>129</v>
      </c>
      <c r="N343" s="144"/>
      <c r="O343" s="144"/>
      <c r="P343" s="144"/>
      <c r="Q343" s="13"/>
      <c r="R343" s="13"/>
    </row>
    <row r="344" spans="1:18" s="14" customFormat="1" ht="94.5" x14ac:dyDescent="0.25">
      <c r="A344" s="144">
        <v>342</v>
      </c>
      <c r="B344" s="145">
        <v>44712</v>
      </c>
      <c r="C344" s="144" t="s">
        <v>506</v>
      </c>
      <c r="D344" s="146" t="s">
        <v>45</v>
      </c>
      <c r="E344" s="146"/>
      <c r="F344" s="137" t="s">
        <v>511</v>
      </c>
      <c r="G344" s="135" t="s">
        <v>512</v>
      </c>
      <c r="H344" s="144"/>
      <c r="I344" s="145"/>
      <c r="J344" s="144" t="s">
        <v>184</v>
      </c>
      <c r="K344" s="144" t="s">
        <v>175</v>
      </c>
      <c r="L344" s="148" t="str">
        <f>IFERROR(_xlfn.IFNA(VLOOKUP($K344,[27]коммент!$B:$C,2,0),""),"")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44" s="144"/>
      <c r="N344" s="144"/>
      <c r="O344" s="144"/>
      <c r="P344" s="144" t="s">
        <v>513</v>
      </c>
      <c r="Q344" s="13"/>
      <c r="R344" s="13"/>
    </row>
    <row r="345" spans="1:18" s="14" customFormat="1" ht="94.5" x14ac:dyDescent="0.25">
      <c r="A345" s="144">
        <v>343</v>
      </c>
      <c r="B345" s="145">
        <v>44712</v>
      </c>
      <c r="C345" s="144" t="s">
        <v>506</v>
      </c>
      <c r="D345" s="146" t="s">
        <v>45</v>
      </c>
      <c r="E345" s="146"/>
      <c r="F345" s="173" t="s">
        <v>514</v>
      </c>
      <c r="G345" s="144" t="s">
        <v>515</v>
      </c>
      <c r="H345" s="145"/>
      <c r="I345" s="145"/>
      <c r="J345" s="144" t="s">
        <v>180</v>
      </c>
      <c r="K345" s="144" t="s">
        <v>6</v>
      </c>
      <c r="L345" s="148" t="str">
        <f>IFERROR(_xlfn.IFNA(VLOOKUP($K345,[27]коммент!$B:$C,2,0),""),"")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5" s="144"/>
      <c r="N345" s="144"/>
      <c r="O345" s="144"/>
      <c r="P345" s="144"/>
      <c r="Q345" s="13"/>
      <c r="R345" s="13"/>
    </row>
    <row r="346" spans="1:18" s="14" customFormat="1" ht="47.25" x14ac:dyDescent="0.25">
      <c r="A346" s="144">
        <v>344</v>
      </c>
      <c r="B346" s="145">
        <v>44712</v>
      </c>
      <c r="C346" s="144" t="s">
        <v>506</v>
      </c>
      <c r="D346" s="146" t="s">
        <v>45</v>
      </c>
      <c r="E346" s="146"/>
      <c r="F346" s="147" t="s">
        <v>529</v>
      </c>
      <c r="G346" s="144">
        <v>9266197810</v>
      </c>
      <c r="H346" s="144"/>
      <c r="I346" s="145"/>
      <c r="J346" s="144" t="s">
        <v>179</v>
      </c>
      <c r="K346" s="144" t="s">
        <v>85</v>
      </c>
      <c r="L346" s="148" t="str">
        <f>IFERROR(_xlfn.IFNA(VLOOKUP($K346,[27]коммент!$B:$C,2,0),""),"")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46" s="144" t="s">
        <v>129</v>
      </c>
      <c r="N346" s="144"/>
      <c r="O346" s="144"/>
      <c r="P346" s="144"/>
      <c r="Q346" s="13"/>
      <c r="R346" s="13"/>
    </row>
    <row r="347" spans="1:18" s="14" customFormat="1" ht="94.5" x14ac:dyDescent="0.25">
      <c r="A347" s="144">
        <v>345</v>
      </c>
      <c r="B347" s="145">
        <v>44712</v>
      </c>
      <c r="C347" s="144" t="s">
        <v>549</v>
      </c>
      <c r="D347" s="146" t="s">
        <v>45</v>
      </c>
      <c r="E347" s="146"/>
      <c r="F347" s="173" t="s">
        <v>555</v>
      </c>
      <c r="G347" s="173" t="s">
        <v>556</v>
      </c>
      <c r="H347" s="144" t="s">
        <v>557</v>
      </c>
      <c r="I347" s="145">
        <v>44529</v>
      </c>
      <c r="J347" s="144" t="s">
        <v>184</v>
      </c>
      <c r="K347" s="144" t="s">
        <v>175</v>
      </c>
      <c r="L347" s="148" t="str">
        <f>IFERROR(_xlfn.IFNA(VLOOKUP($K347,[28]коммент!$B:$C,2,0),""),"")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47" s="144"/>
      <c r="N347" s="144"/>
      <c r="O347" s="144"/>
      <c r="P347" s="144" t="s">
        <v>558</v>
      </c>
      <c r="Q347" s="13"/>
      <c r="R347" s="13"/>
    </row>
    <row r="348" spans="1:18" s="14" customFormat="1" ht="63" x14ac:dyDescent="0.25">
      <c r="A348" s="144">
        <v>346</v>
      </c>
      <c r="B348" s="145">
        <v>44712</v>
      </c>
      <c r="C348" s="144" t="s">
        <v>601</v>
      </c>
      <c r="D348" s="146" t="s">
        <v>45</v>
      </c>
      <c r="E348" s="146"/>
      <c r="F348" s="151" t="s">
        <v>620</v>
      </c>
      <c r="G348" s="144" t="s">
        <v>621</v>
      </c>
      <c r="H348" s="144" t="s">
        <v>594</v>
      </c>
      <c r="I348" s="145">
        <v>44693</v>
      </c>
      <c r="J348" s="144" t="s">
        <v>134</v>
      </c>
      <c r="K348" s="144" t="s">
        <v>121</v>
      </c>
      <c r="L348" s="148" t="str">
        <f>IFERROR(_xlfn.IFNA(VLOOKUP($K348,[12]коммент!$B:$C,2,0),""),"")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48" s="144"/>
      <c r="N348" s="144"/>
      <c r="O348" s="144"/>
      <c r="P348" s="144"/>
      <c r="Q348" s="13"/>
      <c r="R348" s="13"/>
    </row>
    <row r="349" spans="1:18" s="14" customFormat="1" ht="63" x14ac:dyDescent="0.25">
      <c r="A349" s="144">
        <v>347</v>
      </c>
      <c r="B349" s="145">
        <v>44712</v>
      </c>
      <c r="C349" s="135" t="s">
        <v>696</v>
      </c>
      <c r="D349" s="136" t="s">
        <v>45</v>
      </c>
      <c r="E349" s="136"/>
      <c r="F349" s="180" t="s">
        <v>706</v>
      </c>
      <c r="G349" s="181">
        <v>9103620892</v>
      </c>
      <c r="H349" s="181" t="s">
        <v>557</v>
      </c>
      <c r="I349" s="182">
        <v>44596</v>
      </c>
      <c r="J349" s="181" t="s">
        <v>184</v>
      </c>
      <c r="K349" s="181" t="s">
        <v>36</v>
      </c>
      <c r="L349" s="183" t="str">
        <f>IFERROR(_xlfn.IFNA(VLOOKUP($K349,[56]коммент!$B:$C,2,0),""),"")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49" s="135"/>
      <c r="N349" s="135"/>
      <c r="O349" s="144"/>
      <c r="P349" s="144" t="s">
        <v>707</v>
      </c>
      <c r="Q349" s="13"/>
      <c r="R349" s="13"/>
    </row>
    <row r="350" spans="1:18" s="14" customFormat="1" ht="94.5" x14ac:dyDescent="0.25">
      <c r="A350" s="144">
        <v>348</v>
      </c>
      <c r="B350" s="145">
        <v>44712</v>
      </c>
      <c r="C350" s="144" t="s">
        <v>1001</v>
      </c>
      <c r="D350" s="146" t="s">
        <v>81</v>
      </c>
      <c r="E350" s="146"/>
      <c r="F350" s="151" t="s">
        <v>1018</v>
      </c>
      <c r="G350" s="144" t="s">
        <v>1019</v>
      </c>
      <c r="H350" s="144"/>
      <c r="I350" s="145"/>
      <c r="J350" s="144" t="s">
        <v>179</v>
      </c>
      <c r="K350" s="144" t="s">
        <v>6</v>
      </c>
      <c r="L350" s="148" t="s">
        <v>147</v>
      </c>
      <c r="M350" s="144"/>
      <c r="N350" s="144"/>
      <c r="O350" s="144"/>
      <c r="P350" s="144"/>
      <c r="Q350" s="13"/>
      <c r="R350" s="13"/>
    </row>
    <row r="351" spans="1:18" s="14" customFormat="1" ht="94.5" x14ac:dyDescent="0.25">
      <c r="A351" s="144">
        <v>349</v>
      </c>
      <c r="B351" s="145">
        <v>44712</v>
      </c>
      <c r="C351" s="144" t="s">
        <v>1220</v>
      </c>
      <c r="D351" s="146" t="s">
        <v>81</v>
      </c>
      <c r="E351" s="146"/>
      <c r="F351" s="151" t="s">
        <v>1233</v>
      </c>
      <c r="G351" s="144" t="s">
        <v>1234</v>
      </c>
      <c r="H351" s="131" t="s">
        <v>983</v>
      </c>
      <c r="I351" s="130">
        <v>44707</v>
      </c>
      <c r="J351" s="131" t="s">
        <v>179</v>
      </c>
      <c r="K351" s="131" t="s">
        <v>111</v>
      </c>
      <c r="L351" s="187" t="str">
        <f>IFERROR(_xlfn.IFNA(VLOOKUP($K351,[67]коммент!$B:$C,2,0),""),"")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51" s="131" t="s">
        <v>130</v>
      </c>
      <c r="N351" s="144" t="s">
        <v>114</v>
      </c>
      <c r="O351" s="144"/>
      <c r="P351" s="144" t="s">
        <v>1235</v>
      </c>
      <c r="Q351" s="13"/>
      <c r="R351" s="13"/>
    </row>
    <row r="352" spans="1:18" s="14" customFormat="1" ht="94.5" x14ac:dyDescent="0.25">
      <c r="A352" s="144">
        <v>350</v>
      </c>
      <c r="B352" s="145">
        <v>44712</v>
      </c>
      <c r="C352" s="144" t="s">
        <v>964</v>
      </c>
      <c r="D352" s="146" t="s">
        <v>80</v>
      </c>
      <c r="E352" s="146"/>
      <c r="F352" s="151" t="s">
        <v>987</v>
      </c>
      <c r="G352" s="144">
        <v>9588253529</v>
      </c>
      <c r="H352" s="144" t="s">
        <v>988</v>
      </c>
      <c r="I352" s="145">
        <v>44711</v>
      </c>
      <c r="J352" s="144" t="s">
        <v>180</v>
      </c>
      <c r="K352" s="144" t="s">
        <v>111</v>
      </c>
      <c r="L352" s="148" t="s">
        <v>165</v>
      </c>
      <c r="M352" s="144" t="s">
        <v>130</v>
      </c>
      <c r="N352" s="144" t="s">
        <v>114</v>
      </c>
      <c r="O352" s="144"/>
      <c r="P352" s="144" t="s">
        <v>989</v>
      </c>
      <c r="Q352" s="13"/>
      <c r="R352" s="13"/>
    </row>
    <row r="353" spans="1:18" s="14" customFormat="1" ht="94.5" x14ac:dyDescent="0.25">
      <c r="A353" s="144">
        <v>351</v>
      </c>
      <c r="B353" s="145">
        <v>44712</v>
      </c>
      <c r="C353" s="144" t="s">
        <v>964</v>
      </c>
      <c r="D353" s="146" t="s">
        <v>80</v>
      </c>
      <c r="E353" s="146"/>
      <c r="F353" s="151" t="s">
        <v>968</v>
      </c>
      <c r="G353" s="144" t="s">
        <v>990</v>
      </c>
      <c r="H353" s="144" t="s">
        <v>991</v>
      </c>
      <c r="I353" s="145">
        <v>44697</v>
      </c>
      <c r="J353" s="144" t="s">
        <v>180</v>
      </c>
      <c r="K353" s="144" t="s">
        <v>111</v>
      </c>
      <c r="L353" s="148" t="s">
        <v>165</v>
      </c>
      <c r="M353" s="144" t="s">
        <v>130</v>
      </c>
      <c r="N353" s="144" t="s">
        <v>114</v>
      </c>
      <c r="O353" s="144"/>
      <c r="P353" s="144" t="s">
        <v>992</v>
      </c>
      <c r="Q353" s="13"/>
      <c r="R353" s="13"/>
    </row>
    <row r="354" spans="1:18" s="14" customFormat="1" ht="94.5" x14ac:dyDescent="0.25">
      <c r="A354" s="144">
        <v>352</v>
      </c>
      <c r="B354" s="145">
        <v>44712</v>
      </c>
      <c r="C354" s="144" t="s">
        <v>964</v>
      </c>
      <c r="D354" s="146" t="s">
        <v>80</v>
      </c>
      <c r="E354" s="146"/>
      <c r="F354" s="151" t="s">
        <v>993</v>
      </c>
      <c r="G354" s="144">
        <v>9057876074</v>
      </c>
      <c r="H354" s="144" t="s">
        <v>988</v>
      </c>
      <c r="I354" s="145">
        <v>44711</v>
      </c>
      <c r="J354" s="144" t="s">
        <v>180</v>
      </c>
      <c r="K354" s="144" t="s">
        <v>111</v>
      </c>
      <c r="L354" s="148" t="s">
        <v>165</v>
      </c>
      <c r="M354" s="144" t="s">
        <v>130</v>
      </c>
      <c r="N354" s="144" t="s">
        <v>114</v>
      </c>
      <c r="O354" s="144"/>
      <c r="P354" s="144" t="s">
        <v>994</v>
      </c>
      <c r="Q354" s="13"/>
      <c r="R354" s="13"/>
    </row>
    <row r="355" spans="1:18" s="14" customFormat="1" ht="94.5" x14ac:dyDescent="0.25">
      <c r="A355" s="144">
        <v>353</v>
      </c>
      <c r="B355" s="145">
        <v>44712</v>
      </c>
      <c r="C355" s="144" t="s">
        <v>1157</v>
      </c>
      <c r="D355" s="146" t="s">
        <v>80</v>
      </c>
      <c r="E355" s="146"/>
      <c r="F355" s="162" t="s">
        <v>1170</v>
      </c>
      <c r="G355" s="144" t="s">
        <v>1171</v>
      </c>
      <c r="H355" s="144"/>
      <c r="I355" s="144"/>
      <c r="J355" s="144" t="s">
        <v>134</v>
      </c>
      <c r="K355" s="144" t="s">
        <v>6</v>
      </c>
      <c r="L355" s="148" t="str">
        <f>IFERROR(_xlfn.IFNA(VLOOKUP($K355,[46]коммент!$B:$C,2,0),""),"")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5" s="144"/>
      <c r="N355" s="144"/>
      <c r="O355" s="144"/>
      <c r="P355" s="144"/>
      <c r="Q355" s="13"/>
      <c r="R355" s="13"/>
    </row>
    <row r="356" spans="1:18" s="14" customFormat="1" ht="63" x14ac:dyDescent="0.25">
      <c r="A356" s="144">
        <v>354</v>
      </c>
      <c r="B356" s="145">
        <v>44712</v>
      </c>
      <c r="C356" s="144" t="s">
        <v>1157</v>
      </c>
      <c r="D356" s="146" t="s">
        <v>80</v>
      </c>
      <c r="E356" s="146"/>
      <c r="F356" s="162" t="s">
        <v>1174</v>
      </c>
      <c r="G356" s="144" t="s">
        <v>1175</v>
      </c>
      <c r="H356" s="144"/>
      <c r="I356" s="144"/>
      <c r="J356" s="144" t="s">
        <v>180</v>
      </c>
      <c r="K356" s="144" t="s">
        <v>121</v>
      </c>
      <c r="L356" s="148" t="str">
        <f>IFERROR(_xlfn.IFNA(VLOOKUP($K356,[68]коммент!$B:$C,2,0),""),"")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56" s="144"/>
      <c r="N356" s="144"/>
      <c r="O356" s="144"/>
      <c r="P356" s="144"/>
      <c r="Q356" s="13"/>
      <c r="R356" s="13"/>
    </row>
    <row r="357" spans="1:18" s="14" customFormat="1" ht="94.5" x14ac:dyDescent="0.25">
      <c r="A357" s="144">
        <v>355</v>
      </c>
      <c r="B357" s="145">
        <v>44712</v>
      </c>
      <c r="C357" s="144" t="s">
        <v>1191</v>
      </c>
      <c r="D357" s="146" t="s">
        <v>79</v>
      </c>
      <c r="E357" s="146"/>
      <c r="F357" s="151" t="s">
        <v>1204</v>
      </c>
      <c r="G357" s="144" t="s">
        <v>1205</v>
      </c>
      <c r="H357" s="144"/>
      <c r="I357" s="144"/>
      <c r="J357" s="144" t="s">
        <v>179</v>
      </c>
      <c r="K357" s="144" t="s">
        <v>6</v>
      </c>
      <c r="L357" s="148" t="str">
        <f>IFERROR(_xlfn.IFNA(VLOOKUP($K357,[48]коммент!$B:$C,2,0),""),"")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7" s="144"/>
      <c r="N357" s="144"/>
      <c r="O357" s="144"/>
      <c r="P357" s="144"/>
      <c r="Q357" s="13"/>
      <c r="R357" s="13"/>
    </row>
    <row r="358" spans="1:18" s="14" customFormat="1" ht="94.5" x14ac:dyDescent="0.25">
      <c r="A358" s="144">
        <v>356</v>
      </c>
      <c r="B358" s="145">
        <v>44712</v>
      </c>
      <c r="C358" s="135" t="s">
        <v>491</v>
      </c>
      <c r="D358" s="146" t="s">
        <v>78</v>
      </c>
      <c r="E358" s="146"/>
      <c r="F358" s="151" t="s">
        <v>494</v>
      </c>
      <c r="G358" s="145">
        <v>9663132164</v>
      </c>
      <c r="H358" s="144"/>
      <c r="I358" s="145"/>
      <c r="J358" s="144" t="s">
        <v>179</v>
      </c>
      <c r="K358" s="144" t="s">
        <v>6</v>
      </c>
      <c r="L358" s="148" t="str">
        <f>IFERROR(_xlfn.IFNA(VLOOKUP($K358,[4]коммент!$B:$C,2,0),""),"")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8" s="144"/>
      <c r="N358" s="144"/>
      <c r="O358" s="144"/>
      <c r="P358" s="144"/>
      <c r="Q358" s="13"/>
      <c r="R358" s="13"/>
    </row>
    <row r="359" spans="1:18" s="14" customFormat="1" ht="31.5" x14ac:dyDescent="0.25">
      <c r="A359" s="144">
        <v>357</v>
      </c>
      <c r="B359" s="145">
        <v>44712</v>
      </c>
      <c r="C359" s="144" t="s">
        <v>887</v>
      </c>
      <c r="D359" s="146" t="s">
        <v>78</v>
      </c>
      <c r="E359" s="146"/>
      <c r="F359" s="151" t="s">
        <v>888</v>
      </c>
      <c r="G359" s="144" t="s">
        <v>889</v>
      </c>
      <c r="H359" s="144" t="s">
        <v>890</v>
      </c>
      <c r="I359" s="145">
        <v>44708</v>
      </c>
      <c r="J359" s="144" t="s">
        <v>134</v>
      </c>
      <c r="K359" s="144" t="s">
        <v>113</v>
      </c>
      <c r="L359" s="148" t="str">
        <f>IFERROR(_xlfn.IFNA(VLOOKUP($K359,[45]коммент!$B:$C,2,0),""),"")</f>
        <v>Формат уведомления. С целью проведения внутреннего контроля качества.</v>
      </c>
      <c r="M359" s="144"/>
      <c r="N359" s="144"/>
      <c r="O359" s="144"/>
      <c r="P359" s="144" t="s">
        <v>891</v>
      </c>
      <c r="Q359" s="13"/>
      <c r="R359" s="13"/>
    </row>
    <row r="360" spans="1:18" s="14" customFormat="1" ht="94.5" x14ac:dyDescent="0.25">
      <c r="A360" s="144">
        <v>358</v>
      </c>
      <c r="B360" s="145">
        <v>44712</v>
      </c>
      <c r="C360" s="144" t="s">
        <v>887</v>
      </c>
      <c r="D360" s="146" t="s">
        <v>78</v>
      </c>
      <c r="E360" s="146"/>
      <c r="F360" s="151" t="s">
        <v>928</v>
      </c>
      <c r="G360" s="144" t="s">
        <v>929</v>
      </c>
      <c r="H360" s="144"/>
      <c r="I360" s="145"/>
      <c r="J360" s="144" t="s">
        <v>179</v>
      </c>
      <c r="K360" s="144" t="s">
        <v>6</v>
      </c>
      <c r="L360" s="148" t="str">
        <f>IFERROR(_xlfn.IFNA(VLOOKUP($K360,[45]коммент!$B:$C,2,0),""),"")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0" s="144"/>
      <c r="N360" s="144"/>
      <c r="O360" s="144"/>
      <c r="P360" s="144" t="s">
        <v>930</v>
      </c>
      <c r="Q360" s="13"/>
      <c r="R360" s="13"/>
    </row>
    <row r="361" spans="1:18" s="14" customFormat="1" ht="94.5" x14ac:dyDescent="0.25">
      <c r="A361" s="144">
        <v>359</v>
      </c>
      <c r="B361" s="145">
        <v>44712</v>
      </c>
      <c r="C361" s="144" t="s">
        <v>942</v>
      </c>
      <c r="D361" s="146" t="s">
        <v>78</v>
      </c>
      <c r="E361" s="146"/>
      <c r="F361" s="151" t="s">
        <v>943</v>
      </c>
      <c r="G361" s="144">
        <v>9166037679</v>
      </c>
      <c r="H361" s="144" t="s">
        <v>300</v>
      </c>
      <c r="I361" s="145">
        <v>44697</v>
      </c>
      <c r="J361" s="144" t="s">
        <v>179</v>
      </c>
      <c r="K361" s="144" t="s">
        <v>111</v>
      </c>
      <c r="L361" s="148" t="s">
        <v>165</v>
      </c>
      <c r="M361" s="144" t="s">
        <v>130</v>
      </c>
      <c r="N361" s="144" t="s">
        <v>114</v>
      </c>
      <c r="O361" s="144"/>
      <c r="P361" s="144" t="s">
        <v>944</v>
      </c>
      <c r="Q361" s="13"/>
      <c r="R361" s="13"/>
    </row>
    <row r="362" spans="1:18" s="14" customFormat="1" ht="78.75" x14ac:dyDescent="0.25">
      <c r="A362" s="144">
        <v>360</v>
      </c>
      <c r="B362" s="145">
        <v>44712</v>
      </c>
      <c r="C362" s="144" t="s">
        <v>964</v>
      </c>
      <c r="D362" s="146" t="s">
        <v>78</v>
      </c>
      <c r="E362" s="146"/>
      <c r="F362" s="151" t="s">
        <v>965</v>
      </c>
      <c r="G362" s="144">
        <v>9128032607</v>
      </c>
      <c r="H362" s="144" t="s">
        <v>966</v>
      </c>
      <c r="I362" s="145">
        <v>44708</v>
      </c>
      <c r="J362" s="144" t="s">
        <v>180</v>
      </c>
      <c r="K362" s="144" t="s">
        <v>113</v>
      </c>
      <c r="L362" s="148" t="s">
        <v>143</v>
      </c>
      <c r="M362" s="144"/>
      <c r="N362" s="144"/>
      <c r="O362" s="144"/>
      <c r="P362" s="144" t="s">
        <v>967</v>
      </c>
      <c r="Q362" s="13"/>
      <c r="R362" s="13"/>
    </row>
    <row r="363" spans="1:18" s="14" customFormat="1" ht="94.5" x14ac:dyDescent="0.25">
      <c r="A363" s="144">
        <v>361</v>
      </c>
      <c r="B363" s="145">
        <v>44712</v>
      </c>
      <c r="C363" s="144" t="s">
        <v>964</v>
      </c>
      <c r="D363" s="146" t="s">
        <v>78</v>
      </c>
      <c r="E363" s="146"/>
      <c r="F363" s="151" t="s">
        <v>970</v>
      </c>
      <c r="G363" s="144">
        <v>9037166289</v>
      </c>
      <c r="H363" s="144" t="s">
        <v>971</v>
      </c>
      <c r="I363" s="145">
        <v>44672</v>
      </c>
      <c r="J363" s="144" t="s">
        <v>179</v>
      </c>
      <c r="K363" s="144" t="s">
        <v>111</v>
      </c>
      <c r="L363" s="148" t="s">
        <v>165</v>
      </c>
      <c r="M363" s="144" t="s">
        <v>130</v>
      </c>
      <c r="N363" s="144" t="s">
        <v>183</v>
      </c>
      <c r="O363" s="144" t="s">
        <v>56</v>
      </c>
      <c r="P363" s="144" t="s">
        <v>972</v>
      </c>
      <c r="Q363" s="13"/>
      <c r="R363" s="13"/>
    </row>
    <row r="364" spans="1:18" s="14" customFormat="1" ht="94.5" x14ac:dyDescent="0.25">
      <c r="A364" s="144">
        <v>362</v>
      </c>
      <c r="B364" s="145">
        <v>44712</v>
      </c>
      <c r="C364" s="144" t="s">
        <v>964</v>
      </c>
      <c r="D364" s="146" t="s">
        <v>78</v>
      </c>
      <c r="E364" s="146"/>
      <c r="F364" s="151" t="s">
        <v>984</v>
      </c>
      <c r="G364" s="144">
        <v>9197616727</v>
      </c>
      <c r="H364" s="144" t="s">
        <v>951</v>
      </c>
      <c r="I364" s="145">
        <v>44671</v>
      </c>
      <c r="J364" s="144" t="s">
        <v>180</v>
      </c>
      <c r="K364" s="144" t="s">
        <v>111</v>
      </c>
      <c r="L364" s="148" t="s">
        <v>165</v>
      </c>
      <c r="M364" s="144" t="s">
        <v>130</v>
      </c>
      <c r="N364" s="144" t="s">
        <v>114</v>
      </c>
      <c r="O364" s="144"/>
      <c r="P364" s="144" t="s">
        <v>985</v>
      </c>
      <c r="Q364" s="13"/>
      <c r="R364" s="13"/>
    </row>
    <row r="365" spans="1:18" s="14" customFormat="1" ht="94.5" x14ac:dyDescent="0.25">
      <c r="A365" s="144">
        <v>363</v>
      </c>
      <c r="B365" s="145">
        <v>44712</v>
      </c>
      <c r="C365" s="144" t="s">
        <v>964</v>
      </c>
      <c r="D365" s="146" t="s">
        <v>78</v>
      </c>
      <c r="E365" s="146"/>
      <c r="F365" s="151" t="s">
        <v>1000</v>
      </c>
      <c r="G365" s="144">
        <v>9162732655</v>
      </c>
      <c r="H365" s="144"/>
      <c r="I365" s="145"/>
      <c r="J365" s="144" t="s">
        <v>180</v>
      </c>
      <c r="K365" s="144" t="s">
        <v>6</v>
      </c>
      <c r="L365" s="148" t="s">
        <v>147</v>
      </c>
      <c r="M365" s="144"/>
      <c r="N365" s="144"/>
      <c r="O365" s="144"/>
      <c r="P365" s="144"/>
      <c r="Q365" s="13"/>
      <c r="R365" s="13"/>
    </row>
    <row r="366" spans="1:18" s="14" customFormat="1" ht="110.25" x14ac:dyDescent="0.25">
      <c r="A366" s="144">
        <v>364</v>
      </c>
      <c r="B366" s="145">
        <v>44712</v>
      </c>
      <c r="C366" s="144" t="s">
        <v>1001</v>
      </c>
      <c r="D366" s="146" t="s">
        <v>78</v>
      </c>
      <c r="E366" s="146"/>
      <c r="F366" s="151" t="s">
        <v>1037</v>
      </c>
      <c r="G366" s="144">
        <v>9169355268</v>
      </c>
      <c r="H366" s="144" t="s">
        <v>1008</v>
      </c>
      <c r="I366" s="145">
        <v>44707</v>
      </c>
      <c r="J366" s="144" t="s">
        <v>180</v>
      </c>
      <c r="K366" s="144" t="s">
        <v>111</v>
      </c>
      <c r="L366" s="148" t="s">
        <v>165</v>
      </c>
      <c r="M366" s="144" t="s">
        <v>130</v>
      </c>
      <c r="N366" s="144" t="s">
        <v>114</v>
      </c>
      <c r="O366" s="144"/>
      <c r="P366" s="144" t="s">
        <v>1038</v>
      </c>
      <c r="Q366" s="13"/>
      <c r="R366" s="13"/>
    </row>
    <row r="367" spans="1:18" s="14" customFormat="1" ht="94.5" x14ac:dyDescent="0.25">
      <c r="A367" s="144">
        <v>365</v>
      </c>
      <c r="B367" s="145">
        <v>44712</v>
      </c>
      <c r="C367" s="144" t="s">
        <v>1157</v>
      </c>
      <c r="D367" s="186" t="s">
        <v>78</v>
      </c>
      <c r="E367" s="186"/>
      <c r="F367" s="157" t="s">
        <v>1161</v>
      </c>
      <c r="G367" s="135" t="s">
        <v>1162</v>
      </c>
      <c r="H367" s="135" t="s">
        <v>1163</v>
      </c>
      <c r="I367" s="138">
        <v>44702</v>
      </c>
      <c r="J367" s="170" t="s">
        <v>179</v>
      </c>
      <c r="K367" s="170" t="s">
        <v>111</v>
      </c>
      <c r="L367" s="171" t="str">
        <f>IFERROR(_xlfn.IFNA(VLOOKUP($K367,[69]коммент!$B:$C,2,0),""),"")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67" s="135" t="s">
        <v>130</v>
      </c>
      <c r="N367" s="135" t="s">
        <v>183</v>
      </c>
      <c r="O367" s="135" t="s">
        <v>78</v>
      </c>
      <c r="P367" s="135" t="s">
        <v>1164</v>
      </c>
      <c r="Q367" s="13"/>
      <c r="R367" s="13"/>
    </row>
    <row r="368" spans="1:18" s="14" customFormat="1" ht="94.5" x14ac:dyDescent="0.25">
      <c r="A368" s="144">
        <v>366</v>
      </c>
      <c r="B368" s="145">
        <v>44712</v>
      </c>
      <c r="C368" s="144" t="s">
        <v>1157</v>
      </c>
      <c r="D368" s="146" t="s">
        <v>78</v>
      </c>
      <c r="E368" s="146"/>
      <c r="F368" s="162" t="s">
        <v>1165</v>
      </c>
      <c r="G368" s="144" t="s">
        <v>1166</v>
      </c>
      <c r="H368" s="144"/>
      <c r="I368" s="144"/>
      <c r="J368" s="144" t="s">
        <v>179</v>
      </c>
      <c r="K368" s="144" t="s">
        <v>6</v>
      </c>
      <c r="L368" s="148" t="s">
        <v>147</v>
      </c>
      <c r="M368" s="144"/>
      <c r="N368" s="144"/>
      <c r="O368" s="144"/>
      <c r="P368" s="144"/>
      <c r="Q368" s="13"/>
      <c r="R368" s="13"/>
    </row>
    <row r="369" spans="1:18" s="14" customFormat="1" ht="173.25" x14ac:dyDescent="0.25">
      <c r="A369" s="144">
        <v>367</v>
      </c>
      <c r="B369" s="145">
        <v>44712</v>
      </c>
      <c r="C369" s="144" t="s">
        <v>1157</v>
      </c>
      <c r="D369" s="146" t="s">
        <v>78</v>
      </c>
      <c r="E369" s="146"/>
      <c r="F369" s="162" t="s">
        <v>1167</v>
      </c>
      <c r="G369" s="144" t="s">
        <v>1168</v>
      </c>
      <c r="H369" s="144"/>
      <c r="I369" s="145"/>
      <c r="J369" s="144" t="s">
        <v>180</v>
      </c>
      <c r="K369" s="144" t="s">
        <v>113</v>
      </c>
      <c r="L369" s="148" t="str">
        <f>IFERROR(_xlfn.IFNA(VLOOKUP($K369,[46]коммент!$B:$C,2,0),""),"")</f>
        <v>Формат уведомления. С целью проведения внутреннего контроля качества.</v>
      </c>
      <c r="M369" s="144"/>
      <c r="N369" s="144"/>
      <c r="O369" s="144"/>
      <c r="P369" s="144" t="s">
        <v>1169</v>
      </c>
      <c r="Q369" s="13"/>
      <c r="R369" s="13"/>
    </row>
    <row r="370" spans="1:18" s="14" customFormat="1" ht="94.5" x14ac:dyDescent="0.25">
      <c r="A370" s="144">
        <v>368</v>
      </c>
      <c r="B370" s="145">
        <v>44712</v>
      </c>
      <c r="C370" s="144" t="s">
        <v>1191</v>
      </c>
      <c r="D370" s="146" t="s">
        <v>78</v>
      </c>
      <c r="E370" s="146"/>
      <c r="F370" s="151" t="s">
        <v>1206</v>
      </c>
      <c r="G370" s="144">
        <v>9031231487</v>
      </c>
      <c r="H370" s="144" t="s">
        <v>1207</v>
      </c>
      <c r="I370" s="145">
        <v>44708</v>
      </c>
      <c r="J370" s="144" t="s">
        <v>180</v>
      </c>
      <c r="K370" s="144" t="s">
        <v>111</v>
      </c>
      <c r="L370" s="148" t="str">
        <f>IFERROR(_xlfn.IFNA(VLOOKUP($K370,[48]коммент!$B:$C,2,0),""),"")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70" s="144" t="s">
        <v>130</v>
      </c>
      <c r="N370" s="144" t="s">
        <v>183</v>
      </c>
      <c r="O370" s="144" t="s">
        <v>78</v>
      </c>
      <c r="P370" s="144" t="s">
        <v>1208</v>
      </c>
      <c r="Q370" s="13"/>
      <c r="R370" s="13"/>
    </row>
    <row r="371" spans="1:18" s="14" customFormat="1" ht="94.5" x14ac:dyDescent="0.25">
      <c r="A371" s="144">
        <v>369</v>
      </c>
      <c r="B371" s="164">
        <v>44712</v>
      </c>
      <c r="C371" s="165" t="s">
        <v>1511</v>
      </c>
      <c r="D371" s="166" t="s">
        <v>78</v>
      </c>
      <c r="E371" s="166"/>
      <c r="F371" s="216" t="s">
        <v>1518</v>
      </c>
      <c r="G371" s="217" t="s">
        <v>1519</v>
      </c>
      <c r="H371" s="165"/>
      <c r="I371" s="165"/>
      <c r="J371" s="165" t="s">
        <v>179</v>
      </c>
      <c r="K371" s="165" t="s">
        <v>6</v>
      </c>
      <c r="L371" s="148" t="str">
        <f>IFERROR(_xlfn.IFNA(VLOOKUP($K371,[17]коммент!$B:$C,2,0),""),"")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1" s="165"/>
      <c r="N371" s="165"/>
      <c r="O371" s="165"/>
      <c r="P371" s="165"/>
      <c r="Q371" s="13"/>
      <c r="R371" s="13"/>
    </row>
    <row r="372" spans="1:18" s="14" customFormat="1" ht="94.5" x14ac:dyDescent="0.25">
      <c r="A372" s="144">
        <v>370</v>
      </c>
      <c r="B372" s="145">
        <v>44712</v>
      </c>
      <c r="C372" s="144" t="s">
        <v>1496</v>
      </c>
      <c r="D372" s="146" t="s">
        <v>91</v>
      </c>
      <c r="E372" s="146"/>
      <c r="F372" s="151" t="s">
        <v>1507</v>
      </c>
      <c r="G372" s="144" t="s">
        <v>1508</v>
      </c>
      <c r="H372" s="144"/>
      <c r="I372" s="144"/>
      <c r="J372" s="144" t="s">
        <v>180</v>
      </c>
      <c r="K372" s="144" t="s">
        <v>6</v>
      </c>
      <c r="L372" s="148" t="str">
        <f>IFERROR(_xlfn.IFNA(VLOOKUP($K372,коммент!$B:$C,2,0),""),"")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2" s="144"/>
      <c r="N372" s="144"/>
      <c r="O372" s="144"/>
      <c r="P372" s="144"/>
      <c r="Q372" s="13"/>
      <c r="R372" s="13"/>
    </row>
    <row r="373" spans="1:18" s="14" customFormat="1" ht="78.75" x14ac:dyDescent="0.25">
      <c r="A373" s="144">
        <v>371</v>
      </c>
      <c r="B373" s="145">
        <v>44712</v>
      </c>
      <c r="C373" s="144" t="s">
        <v>1575</v>
      </c>
      <c r="D373" s="146" t="s">
        <v>91</v>
      </c>
      <c r="E373" s="146"/>
      <c r="F373" s="151" t="s">
        <v>1583</v>
      </c>
      <c r="G373" s="144">
        <v>89096786428</v>
      </c>
      <c r="H373" s="144" t="s">
        <v>1584</v>
      </c>
      <c r="I373" s="145">
        <v>44665</v>
      </c>
      <c r="J373" s="144" t="s">
        <v>180</v>
      </c>
      <c r="K373" s="144" t="s">
        <v>85</v>
      </c>
      <c r="L373" s="148" t="str">
        <f>IFERROR(_xlfn.IFNA(VLOOKUP($K373,[10]коммент!$B:$C,2,0),""),"")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73" s="144" t="s">
        <v>129</v>
      </c>
      <c r="N373" s="144"/>
      <c r="O373" s="144"/>
      <c r="P373" s="144" t="s">
        <v>1585</v>
      </c>
      <c r="Q373" s="13"/>
      <c r="R373" s="13"/>
    </row>
    <row r="374" spans="1:18" s="14" customFormat="1" ht="47.25" x14ac:dyDescent="0.25">
      <c r="A374" s="144">
        <v>372</v>
      </c>
      <c r="B374" s="145">
        <v>44712</v>
      </c>
      <c r="C374" s="144" t="s">
        <v>1575</v>
      </c>
      <c r="D374" s="146" t="s">
        <v>91</v>
      </c>
      <c r="E374" s="146"/>
      <c r="F374" s="151" t="s">
        <v>1586</v>
      </c>
      <c r="G374" s="144">
        <v>89652479799</v>
      </c>
      <c r="H374" s="144"/>
      <c r="I374" s="144"/>
      <c r="J374" s="144" t="s">
        <v>180</v>
      </c>
      <c r="K374" s="144" t="s">
        <v>85</v>
      </c>
      <c r="L374" s="148" t="str">
        <f>IFERROR(_xlfn.IFNA(VLOOKUP($K374,[10]коммент!$B:$C,2,0),""),"")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74" s="144" t="s">
        <v>129</v>
      </c>
      <c r="N374" s="144"/>
      <c r="O374" s="144"/>
      <c r="P374" s="144" t="s">
        <v>1587</v>
      </c>
      <c r="Q374" s="13"/>
      <c r="R374" s="13"/>
    </row>
    <row r="375" spans="1:18" s="14" customFormat="1" ht="94.5" x14ac:dyDescent="0.25">
      <c r="A375" s="144">
        <v>373</v>
      </c>
      <c r="B375" s="145">
        <v>44712</v>
      </c>
      <c r="C375" s="144" t="s">
        <v>1575</v>
      </c>
      <c r="D375" s="146" t="s">
        <v>91</v>
      </c>
      <c r="E375" s="146"/>
      <c r="F375" s="151" t="s">
        <v>1591</v>
      </c>
      <c r="G375" s="144" t="s">
        <v>1592</v>
      </c>
      <c r="H375" s="144"/>
      <c r="I375" s="144"/>
      <c r="J375" s="144" t="s">
        <v>184</v>
      </c>
      <c r="K375" s="144" t="s">
        <v>6</v>
      </c>
      <c r="L375" s="148" t="str">
        <f>IFERROR(_xlfn.IFNA(VLOOKUP($K375,[10]коммент!$B:$C,2,0),""),"")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5" s="144"/>
      <c r="N375" s="144"/>
      <c r="O375" s="144"/>
      <c r="P375" s="144"/>
      <c r="Q375" s="13"/>
      <c r="R375" s="13"/>
    </row>
    <row r="376" spans="1:18" s="14" customFormat="1" ht="47.25" x14ac:dyDescent="0.25">
      <c r="A376" s="144">
        <v>374</v>
      </c>
      <c r="B376" s="145">
        <v>44712</v>
      </c>
      <c r="C376" s="144" t="s">
        <v>1039</v>
      </c>
      <c r="D376" s="146" t="s">
        <v>77</v>
      </c>
      <c r="E376" s="146"/>
      <c r="F376" s="151" t="s">
        <v>1040</v>
      </c>
      <c r="G376" s="144" t="s">
        <v>1041</v>
      </c>
      <c r="H376" s="144"/>
      <c r="I376" s="145"/>
      <c r="J376" s="144" t="s">
        <v>180</v>
      </c>
      <c r="K376" s="144" t="s">
        <v>85</v>
      </c>
      <c r="L376" s="148" t="s">
        <v>148</v>
      </c>
      <c r="M376" s="144" t="s">
        <v>129</v>
      </c>
      <c r="N376" s="144"/>
      <c r="O376" s="144"/>
      <c r="P376" s="144"/>
      <c r="Q376" s="13"/>
      <c r="R376" s="13"/>
    </row>
    <row r="377" spans="1:18" s="14" customFormat="1" ht="47.25" x14ac:dyDescent="0.25">
      <c r="A377" s="144">
        <v>375</v>
      </c>
      <c r="B377" s="145">
        <v>44712</v>
      </c>
      <c r="C377" s="135" t="s">
        <v>720</v>
      </c>
      <c r="D377" s="146" t="s">
        <v>89</v>
      </c>
      <c r="E377" s="146"/>
      <c r="F377" s="147" t="s">
        <v>724</v>
      </c>
      <c r="G377" s="144">
        <v>9168188498</v>
      </c>
      <c r="H377" s="144"/>
      <c r="I377" s="144"/>
      <c r="J377" s="144" t="s">
        <v>180</v>
      </c>
      <c r="K377" s="144" t="s">
        <v>85</v>
      </c>
      <c r="L377" s="148" t="str">
        <f>IFERROR(_xlfn.IFNA(VLOOKUP($K377,[53]коммент!$B:$C,2,0),""),"")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77" s="144" t="s">
        <v>129</v>
      </c>
      <c r="N377" s="144" t="s">
        <v>114</v>
      </c>
      <c r="O377" s="144"/>
      <c r="P377" s="144"/>
      <c r="Q377" s="13"/>
      <c r="R377" s="13"/>
    </row>
    <row r="378" spans="1:18" s="14" customFormat="1" ht="94.5" x14ac:dyDescent="0.25">
      <c r="A378" s="144">
        <v>376</v>
      </c>
      <c r="B378" s="145">
        <v>44712</v>
      </c>
      <c r="C378" s="144" t="s">
        <v>817</v>
      </c>
      <c r="D378" s="146" t="s">
        <v>89</v>
      </c>
      <c r="E378" s="146"/>
      <c r="F378" s="173" t="s">
        <v>826</v>
      </c>
      <c r="G378" s="144">
        <v>9257775562</v>
      </c>
      <c r="H378" s="144"/>
      <c r="I378" s="144"/>
      <c r="J378" s="144" t="s">
        <v>180</v>
      </c>
      <c r="K378" s="144" t="s">
        <v>6</v>
      </c>
      <c r="L378" s="148" t="str">
        <f>IFERROR(_xlfn.IFNA(VLOOKUP($K378,[8]коммент!$B:$C,2,0),""),"")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8" s="144"/>
      <c r="N378" s="144"/>
      <c r="O378" s="144"/>
      <c r="P378" s="144"/>
      <c r="Q378" s="13"/>
      <c r="R378" s="13"/>
    </row>
    <row r="379" spans="1:18" s="14" customFormat="1" ht="94.5" x14ac:dyDescent="0.25">
      <c r="A379" s="144">
        <v>377</v>
      </c>
      <c r="B379" s="145">
        <v>44712</v>
      </c>
      <c r="C379" s="144" t="s">
        <v>1214</v>
      </c>
      <c r="D379" s="146" t="s">
        <v>89</v>
      </c>
      <c r="E379" s="146"/>
      <c r="F379" s="147" t="s">
        <v>1218</v>
      </c>
      <c r="G379" s="144" t="s">
        <v>1219</v>
      </c>
      <c r="H379" s="144"/>
      <c r="I379" s="144"/>
      <c r="J379" s="144" t="s">
        <v>180</v>
      </c>
      <c r="K379" s="144" t="s">
        <v>6</v>
      </c>
      <c r="L379" s="148" t="str">
        <f>IFERROR(_xlfn.IFNA(VLOOKUP($K379,[9]коммент!$B:$C,2,0),""),"")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9" s="144"/>
      <c r="N379" s="144"/>
      <c r="O379" s="144"/>
      <c r="P379" s="144"/>
      <c r="Q379" s="13"/>
      <c r="R379" s="13"/>
    </row>
    <row r="380" spans="1:18" s="14" customFormat="1" ht="94.5" x14ac:dyDescent="0.25">
      <c r="A380" s="144">
        <v>378</v>
      </c>
      <c r="B380" s="145">
        <v>44712</v>
      </c>
      <c r="C380" s="144" t="s">
        <v>1496</v>
      </c>
      <c r="D380" s="146" t="s">
        <v>89</v>
      </c>
      <c r="E380" s="146"/>
      <c r="F380" s="151" t="s">
        <v>1501</v>
      </c>
      <c r="G380" s="144" t="s">
        <v>1502</v>
      </c>
      <c r="H380" s="144"/>
      <c r="I380" s="144"/>
      <c r="J380" s="144" t="s">
        <v>180</v>
      </c>
      <c r="K380" s="144" t="s">
        <v>6</v>
      </c>
      <c r="L380" s="148" t="str">
        <f>IFERROR(_xlfn.IFNA(VLOOKUP($K380,коммент!$B:$C,2,0),""),"")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0" s="144"/>
      <c r="N380" s="144"/>
      <c r="O380" s="144"/>
      <c r="P380" s="144"/>
      <c r="Q380" s="13"/>
      <c r="R380" s="13"/>
    </row>
    <row r="381" spans="1:18" s="14" customFormat="1" ht="94.5" x14ac:dyDescent="0.25">
      <c r="A381" s="144">
        <v>379</v>
      </c>
      <c r="B381" s="145">
        <v>44712</v>
      </c>
      <c r="C381" s="199" t="s">
        <v>269</v>
      </c>
      <c r="D381" s="146" t="s">
        <v>76</v>
      </c>
      <c r="E381" s="146"/>
      <c r="F381" s="147" t="s">
        <v>270</v>
      </c>
      <c r="G381" s="199">
        <v>9032632106</v>
      </c>
      <c r="H381" s="144" t="s">
        <v>271</v>
      </c>
      <c r="I381" s="145">
        <v>44570</v>
      </c>
      <c r="J381" s="199" t="s">
        <v>184</v>
      </c>
      <c r="K381" s="199" t="s">
        <v>175</v>
      </c>
      <c r="L381" s="206" t="s">
        <v>176</v>
      </c>
      <c r="M381" s="144"/>
      <c r="N381" s="144"/>
      <c r="O381" s="144"/>
      <c r="P381" s="144" t="s">
        <v>272</v>
      </c>
      <c r="Q381" s="13"/>
      <c r="R381" s="13"/>
    </row>
    <row r="382" spans="1:18" s="14" customFormat="1" ht="94.5" x14ac:dyDescent="0.25">
      <c r="A382" s="144">
        <v>380</v>
      </c>
      <c r="B382" s="145">
        <v>44712</v>
      </c>
      <c r="C382" s="199" t="s">
        <v>269</v>
      </c>
      <c r="D382" s="146" t="s">
        <v>76</v>
      </c>
      <c r="E382" s="146"/>
      <c r="F382" s="151" t="s">
        <v>276</v>
      </c>
      <c r="G382" s="144">
        <v>9254007811</v>
      </c>
      <c r="H382" s="144" t="s">
        <v>277</v>
      </c>
      <c r="I382" s="145">
        <v>44594</v>
      </c>
      <c r="J382" s="144" t="s">
        <v>184</v>
      </c>
      <c r="K382" s="144" t="s">
        <v>175</v>
      </c>
      <c r="L382" s="148" t="s">
        <v>176</v>
      </c>
      <c r="M382" s="144"/>
      <c r="N382" s="144"/>
      <c r="O382" s="144"/>
      <c r="P382" s="144" t="s">
        <v>278</v>
      </c>
      <c r="Q382" s="152"/>
      <c r="R382" s="150"/>
    </row>
    <row r="383" spans="1:18" s="14" customFormat="1" ht="94.5" x14ac:dyDescent="0.25">
      <c r="A383" s="144">
        <v>381</v>
      </c>
      <c r="B383" s="145">
        <v>44712</v>
      </c>
      <c r="C383" s="199" t="s">
        <v>269</v>
      </c>
      <c r="D383" s="146" t="s">
        <v>76</v>
      </c>
      <c r="E383" s="146"/>
      <c r="F383" s="147" t="s">
        <v>283</v>
      </c>
      <c r="G383" s="144">
        <v>9857542625</v>
      </c>
      <c r="H383" s="144"/>
      <c r="I383" s="144"/>
      <c r="J383" s="144" t="s">
        <v>180</v>
      </c>
      <c r="K383" s="144" t="s">
        <v>85</v>
      </c>
      <c r="L383" s="148" t="s">
        <v>148</v>
      </c>
      <c r="M383" s="144" t="s">
        <v>129</v>
      </c>
      <c r="N383" s="144" t="s">
        <v>190</v>
      </c>
      <c r="O383" s="144" t="s">
        <v>84</v>
      </c>
      <c r="P383" s="144" t="s">
        <v>284</v>
      </c>
      <c r="Q383" s="156"/>
      <c r="R383" s="156"/>
    </row>
    <row r="384" spans="1:18" s="14" customFormat="1" ht="110.25" x14ac:dyDescent="0.25">
      <c r="A384" s="144">
        <v>382</v>
      </c>
      <c r="B384" s="145">
        <v>44712</v>
      </c>
      <c r="C384" s="199" t="s">
        <v>269</v>
      </c>
      <c r="D384" s="146" t="s">
        <v>76</v>
      </c>
      <c r="E384" s="146"/>
      <c r="F384" s="147" t="s">
        <v>285</v>
      </c>
      <c r="G384" s="144">
        <v>9160400641</v>
      </c>
      <c r="H384" s="144" t="s">
        <v>286</v>
      </c>
      <c r="I384" s="145">
        <v>44697</v>
      </c>
      <c r="J384" s="144" t="s">
        <v>180</v>
      </c>
      <c r="K384" s="144" t="s">
        <v>113</v>
      </c>
      <c r="L384" s="148" t="s">
        <v>143</v>
      </c>
      <c r="M384" s="144"/>
      <c r="N384" s="144"/>
      <c r="O384" s="144"/>
      <c r="P384" s="144" t="s">
        <v>287</v>
      </c>
      <c r="Q384" s="13"/>
      <c r="R384" s="13"/>
    </row>
    <row r="385" spans="1:18" s="14" customFormat="1" ht="94.5" x14ac:dyDescent="0.25">
      <c r="A385" s="144">
        <v>383</v>
      </c>
      <c r="B385" s="145">
        <v>44712</v>
      </c>
      <c r="C385" s="144" t="s">
        <v>491</v>
      </c>
      <c r="D385" s="146" t="s">
        <v>76</v>
      </c>
      <c r="E385" s="146"/>
      <c r="F385" s="151" t="s">
        <v>492</v>
      </c>
      <c r="G385" s="144">
        <v>9160404773</v>
      </c>
      <c r="H385" s="144" t="s">
        <v>493</v>
      </c>
      <c r="I385" s="145">
        <v>44673</v>
      </c>
      <c r="J385" s="144" t="s">
        <v>179</v>
      </c>
      <c r="K385" s="144" t="s">
        <v>175</v>
      </c>
      <c r="L385" s="148" t="str">
        <f>IFERROR(_xlfn.IFNA(VLOOKUP($K385,[4]коммент!$B:$C,2,0),""),"")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5" s="144"/>
      <c r="N385" s="144"/>
      <c r="O385" s="144"/>
      <c r="P385" s="144" t="s">
        <v>339</v>
      </c>
      <c r="Q385" s="13"/>
      <c r="R385" s="13"/>
    </row>
    <row r="386" spans="1:18" s="14" customFormat="1" ht="94.5" x14ac:dyDescent="0.25">
      <c r="A386" s="144">
        <v>384</v>
      </c>
      <c r="B386" s="145">
        <v>44712</v>
      </c>
      <c r="C386" s="135" t="s">
        <v>491</v>
      </c>
      <c r="D386" s="146" t="s">
        <v>76</v>
      </c>
      <c r="E386" s="146"/>
      <c r="F386" s="151" t="s">
        <v>500</v>
      </c>
      <c r="G386" s="144" t="s">
        <v>501</v>
      </c>
      <c r="H386" s="144"/>
      <c r="I386" s="144"/>
      <c r="J386" s="144" t="s">
        <v>180</v>
      </c>
      <c r="K386" s="144" t="s">
        <v>6</v>
      </c>
      <c r="L386" s="148" t="str">
        <f>IFERROR(_xlfn.IFNA(VLOOKUP($K386,[4]коммент!$B:$C,2,0),""),"")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6" s="144"/>
      <c r="N386" s="144"/>
      <c r="O386" s="144"/>
      <c r="P386" s="144"/>
      <c r="Q386" s="13"/>
      <c r="R386" s="13"/>
    </row>
    <row r="387" spans="1:18" s="14" customFormat="1" ht="110.25" x14ac:dyDescent="0.25">
      <c r="A387" s="144">
        <v>385</v>
      </c>
      <c r="B387" s="145">
        <v>44712</v>
      </c>
      <c r="C387" s="144" t="s">
        <v>942</v>
      </c>
      <c r="D387" s="146" t="s">
        <v>76</v>
      </c>
      <c r="E387" s="146"/>
      <c r="F387" s="151" t="s">
        <v>956</v>
      </c>
      <c r="G387" s="144">
        <v>9166423453</v>
      </c>
      <c r="H387" s="144" t="s">
        <v>957</v>
      </c>
      <c r="I387" s="145">
        <v>44673</v>
      </c>
      <c r="J387" s="144" t="s">
        <v>179</v>
      </c>
      <c r="K387" s="153" t="s">
        <v>111</v>
      </c>
      <c r="L387" s="155" t="s">
        <v>165</v>
      </c>
      <c r="M387" s="144" t="s">
        <v>130</v>
      </c>
      <c r="N387" s="144" t="s">
        <v>114</v>
      </c>
      <c r="O387" s="144"/>
      <c r="P387" s="144" t="s">
        <v>958</v>
      </c>
      <c r="Q387" s="13"/>
      <c r="R387" s="13"/>
    </row>
    <row r="388" spans="1:18" s="14" customFormat="1" ht="94.5" x14ac:dyDescent="0.25">
      <c r="A388" s="144">
        <v>386</v>
      </c>
      <c r="B388" s="145">
        <v>44712</v>
      </c>
      <c r="C388" s="144" t="s">
        <v>942</v>
      </c>
      <c r="D388" s="146" t="s">
        <v>76</v>
      </c>
      <c r="E388" s="146"/>
      <c r="F388" s="151" t="s">
        <v>962</v>
      </c>
      <c r="G388" s="144" t="s">
        <v>963</v>
      </c>
      <c r="H388" s="144"/>
      <c r="I388" s="145"/>
      <c r="J388" s="144" t="s">
        <v>180</v>
      </c>
      <c r="K388" s="144" t="s">
        <v>6</v>
      </c>
      <c r="L388" s="148" t="s">
        <v>147</v>
      </c>
      <c r="M388" s="144"/>
      <c r="N388" s="144"/>
      <c r="O388" s="144"/>
      <c r="P388" s="144"/>
      <c r="Q388" s="13"/>
      <c r="R388" s="13"/>
    </row>
    <row r="389" spans="1:18" s="14" customFormat="1" ht="94.5" x14ac:dyDescent="0.25">
      <c r="A389" s="144">
        <v>387</v>
      </c>
      <c r="B389" s="145">
        <v>44712</v>
      </c>
      <c r="C389" s="144" t="s">
        <v>964</v>
      </c>
      <c r="D389" s="146" t="s">
        <v>76</v>
      </c>
      <c r="E389" s="146"/>
      <c r="F389" s="151" t="s">
        <v>976</v>
      </c>
      <c r="G389" s="144">
        <v>4991990433</v>
      </c>
      <c r="H389" s="144" t="s">
        <v>977</v>
      </c>
      <c r="I389" s="145">
        <v>44712</v>
      </c>
      <c r="J389" s="144" t="s">
        <v>179</v>
      </c>
      <c r="K389" s="144" t="s">
        <v>111</v>
      </c>
      <c r="L389" s="148" t="s">
        <v>165</v>
      </c>
      <c r="M389" s="144" t="s">
        <v>130</v>
      </c>
      <c r="N389" s="144" t="s">
        <v>114</v>
      </c>
      <c r="O389" s="144"/>
      <c r="P389" s="144" t="s">
        <v>978</v>
      </c>
      <c r="Q389" s="13"/>
      <c r="R389" s="13"/>
    </row>
    <row r="390" spans="1:18" s="14" customFormat="1" ht="47.25" x14ac:dyDescent="0.25">
      <c r="A390" s="144">
        <v>388</v>
      </c>
      <c r="B390" s="145">
        <v>44712</v>
      </c>
      <c r="C390" s="144" t="s">
        <v>1001</v>
      </c>
      <c r="D390" s="146" t="s">
        <v>76</v>
      </c>
      <c r="E390" s="146"/>
      <c r="F390" s="151" t="s">
        <v>1009</v>
      </c>
      <c r="G390" s="144" t="s">
        <v>1010</v>
      </c>
      <c r="H390" s="144"/>
      <c r="I390" s="145"/>
      <c r="J390" s="144" t="s">
        <v>180</v>
      </c>
      <c r="K390" s="144" t="s">
        <v>85</v>
      </c>
      <c r="L390" s="148" t="s">
        <v>148</v>
      </c>
      <c r="M390" s="144" t="s">
        <v>129</v>
      </c>
      <c r="N390" s="144"/>
      <c r="O390" s="144"/>
      <c r="P390" s="144"/>
      <c r="Q390" s="13"/>
      <c r="R390" s="13"/>
    </row>
    <row r="391" spans="1:18" s="14" customFormat="1" ht="94.5" x14ac:dyDescent="0.25">
      <c r="A391" s="144">
        <v>389</v>
      </c>
      <c r="B391" s="145">
        <v>44712</v>
      </c>
      <c r="C391" s="144" t="s">
        <v>1001</v>
      </c>
      <c r="D391" s="146" t="s">
        <v>76</v>
      </c>
      <c r="E391" s="146"/>
      <c r="F391" s="151" t="s">
        <v>1020</v>
      </c>
      <c r="G391" s="144">
        <v>9152396892</v>
      </c>
      <c r="H391" s="144"/>
      <c r="I391" s="145"/>
      <c r="J391" s="144" t="s">
        <v>180</v>
      </c>
      <c r="K391" s="144" t="s">
        <v>6</v>
      </c>
      <c r="L391" s="148" t="s">
        <v>147</v>
      </c>
      <c r="M391" s="144"/>
      <c r="N391" s="144"/>
      <c r="O391" s="144"/>
      <c r="P391" s="144"/>
      <c r="Q391" s="13"/>
      <c r="R391" s="13"/>
    </row>
    <row r="392" spans="1:18" s="14" customFormat="1" ht="47.25" x14ac:dyDescent="0.25">
      <c r="A392" s="144">
        <v>390</v>
      </c>
      <c r="B392" s="145">
        <v>44712</v>
      </c>
      <c r="C392" s="144" t="s">
        <v>1001</v>
      </c>
      <c r="D392" s="146" t="s">
        <v>76</v>
      </c>
      <c r="E392" s="146"/>
      <c r="F392" s="151" t="s">
        <v>1036</v>
      </c>
      <c r="G392" s="144">
        <v>9165501065</v>
      </c>
      <c r="H392" s="144"/>
      <c r="I392" s="145"/>
      <c r="J392" s="144" t="s">
        <v>179</v>
      </c>
      <c r="K392" s="144" t="s">
        <v>85</v>
      </c>
      <c r="L392" s="148" t="s">
        <v>148</v>
      </c>
      <c r="M392" s="144" t="s">
        <v>129</v>
      </c>
      <c r="N392" s="144"/>
      <c r="O392" s="144"/>
      <c r="P392" s="144"/>
      <c r="Q392" s="13"/>
      <c r="R392" s="13"/>
    </row>
    <row r="393" spans="1:18" s="14" customFormat="1" ht="110.25" x14ac:dyDescent="0.25">
      <c r="A393" s="144">
        <v>391</v>
      </c>
      <c r="B393" s="145">
        <v>44712</v>
      </c>
      <c r="C393" s="144" t="s">
        <v>1139</v>
      </c>
      <c r="D393" s="146" t="s">
        <v>76</v>
      </c>
      <c r="E393" s="146"/>
      <c r="F393" s="151" t="s">
        <v>1140</v>
      </c>
      <c r="G393" s="144">
        <v>4994973655</v>
      </c>
      <c r="H393" s="144" t="s">
        <v>951</v>
      </c>
      <c r="I393" s="145">
        <v>44617</v>
      </c>
      <c r="J393" s="144" t="s">
        <v>179</v>
      </c>
      <c r="K393" s="144" t="s">
        <v>113</v>
      </c>
      <c r="L393" s="148"/>
      <c r="M393" s="144"/>
      <c r="N393" s="144"/>
      <c r="O393" s="144"/>
      <c r="P393" s="144" t="s">
        <v>1141</v>
      </c>
      <c r="Q393" s="13"/>
      <c r="R393" s="13"/>
    </row>
    <row r="394" spans="1:18" s="14" customFormat="1" ht="94.5" x14ac:dyDescent="0.25">
      <c r="A394" s="144">
        <v>392</v>
      </c>
      <c r="B394" s="145">
        <v>44712</v>
      </c>
      <c r="C394" s="144" t="s">
        <v>1181</v>
      </c>
      <c r="D394" s="146" t="s">
        <v>76</v>
      </c>
      <c r="E394" s="146"/>
      <c r="F394" s="151" t="s">
        <v>1188</v>
      </c>
      <c r="G394" s="144" t="s">
        <v>1189</v>
      </c>
      <c r="H394" s="144"/>
      <c r="I394" s="144"/>
      <c r="J394" s="144" t="s">
        <v>184</v>
      </c>
      <c r="K394" s="144" t="s">
        <v>175</v>
      </c>
      <c r="L394" s="148" t="str">
        <f>IFERROR(_xlfn.IFNA(VLOOKUP($K394,[65]коммент!$B:$C,2,0),""),"")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4" s="144"/>
      <c r="N394" s="144"/>
      <c r="O394" s="144"/>
      <c r="P394" s="144" t="s">
        <v>1190</v>
      </c>
      <c r="Q394" s="156"/>
      <c r="R394" s="156"/>
    </row>
    <row r="395" spans="1:18" s="14" customFormat="1" ht="94.5" x14ac:dyDescent="0.25">
      <c r="A395" s="144">
        <v>393</v>
      </c>
      <c r="B395" s="145">
        <v>44712</v>
      </c>
      <c r="C395" s="144" t="s">
        <v>1191</v>
      </c>
      <c r="D395" s="146" t="s">
        <v>76</v>
      </c>
      <c r="E395" s="146"/>
      <c r="F395" s="151" t="s">
        <v>1210</v>
      </c>
      <c r="G395" s="144" t="s">
        <v>1211</v>
      </c>
      <c r="H395" s="144" t="s">
        <v>1212</v>
      </c>
      <c r="I395" s="145">
        <v>44711</v>
      </c>
      <c r="J395" s="144" t="s">
        <v>179</v>
      </c>
      <c r="K395" s="144" t="s">
        <v>111</v>
      </c>
      <c r="L395" s="148" t="str">
        <f>IFERROR(_xlfn.IFNA(VLOOKUP($K395,[48]коммент!$B:$C,2,0),""),"")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95" s="144" t="s">
        <v>130</v>
      </c>
      <c r="N395" s="144" t="s">
        <v>183</v>
      </c>
      <c r="O395" s="144" t="s">
        <v>25</v>
      </c>
      <c r="P395" s="144" t="s">
        <v>1213</v>
      </c>
      <c r="Q395" s="13"/>
      <c r="R395" s="13"/>
    </row>
    <row r="396" spans="1:18" s="14" customFormat="1" ht="47.25" x14ac:dyDescent="0.25">
      <c r="A396" s="144">
        <v>394</v>
      </c>
      <c r="B396" s="145">
        <v>44712</v>
      </c>
      <c r="C396" s="144" t="s">
        <v>1220</v>
      </c>
      <c r="D396" s="146" t="s">
        <v>76</v>
      </c>
      <c r="E396" s="146"/>
      <c r="F396" s="190" t="s">
        <v>1228</v>
      </c>
      <c r="G396" s="191">
        <v>9165442858</v>
      </c>
      <c r="H396" s="189"/>
      <c r="I396" s="189"/>
      <c r="J396" s="191" t="s">
        <v>179</v>
      </c>
      <c r="K396" s="131" t="s">
        <v>85</v>
      </c>
      <c r="L396" s="187" t="str">
        <f>IFERROR(_xlfn.IFNA(VLOOKUP($K396,[50]коммент!$B:$C,2,0),""),"")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6" s="131" t="s">
        <v>129</v>
      </c>
      <c r="N396" s="144"/>
      <c r="O396" s="144"/>
      <c r="P396" s="144"/>
      <c r="Q396" s="13"/>
      <c r="R396" s="13"/>
    </row>
    <row r="397" spans="1:18" s="14" customFormat="1" ht="47.25" x14ac:dyDescent="0.25">
      <c r="A397" s="144">
        <v>395</v>
      </c>
      <c r="B397" s="145">
        <v>44712</v>
      </c>
      <c r="C397" s="144" t="s">
        <v>1220</v>
      </c>
      <c r="D397" s="146" t="s">
        <v>76</v>
      </c>
      <c r="E397" s="146"/>
      <c r="F397" s="151" t="s">
        <v>1229</v>
      </c>
      <c r="G397" s="144">
        <v>9242570491</v>
      </c>
      <c r="H397" s="131"/>
      <c r="I397" s="130"/>
      <c r="J397" s="131" t="s">
        <v>180</v>
      </c>
      <c r="K397" s="131" t="s">
        <v>85</v>
      </c>
      <c r="L397" s="187" t="str">
        <f>IFERROR(_xlfn.IFNA(VLOOKUP($K397,[50]коммент!$B:$C,2,0),""),"")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7" s="131" t="s">
        <v>129</v>
      </c>
      <c r="N397" s="144"/>
      <c r="O397" s="144"/>
      <c r="P397" s="144"/>
      <c r="Q397" s="13"/>
      <c r="R397" s="13"/>
    </row>
    <row r="398" spans="1:18" s="14" customFormat="1" ht="94.5" x14ac:dyDescent="0.25">
      <c r="A398" s="144">
        <v>396</v>
      </c>
      <c r="B398" s="145">
        <v>44712</v>
      </c>
      <c r="C398" s="144" t="s">
        <v>1314</v>
      </c>
      <c r="D398" s="146" t="s">
        <v>76</v>
      </c>
      <c r="E398" s="146"/>
      <c r="F398" s="151" t="s">
        <v>1317</v>
      </c>
      <c r="G398" s="144" t="s">
        <v>1318</v>
      </c>
      <c r="H398" s="144" t="s">
        <v>304</v>
      </c>
      <c r="I398" s="145">
        <v>44708</v>
      </c>
      <c r="J398" s="144" t="s">
        <v>179</v>
      </c>
      <c r="K398" s="144" t="s">
        <v>175</v>
      </c>
      <c r="L398" s="148" t="str">
        <f>IFERROR(_xlfn.IFNA(VLOOKUP($K398,[70]коммент!$B:$C,2,0),""),"")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8" s="144" t="s">
        <v>1319</v>
      </c>
      <c r="N398" s="144"/>
      <c r="O398" s="144"/>
      <c r="P398" s="144" t="s">
        <v>1320</v>
      </c>
      <c r="Q398" s="13"/>
      <c r="R398" s="13"/>
    </row>
    <row r="399" spans="1:18" s="14" customFormat="1" ht="94.5" x14ac:dyDescent="0.25">
      <c r="A399" s="144">
        <v>397</v>
      </c>
      <c r="B399" s="145">
        <v>44712</v>
      </c>
      <c r="C399" s="144" t="s">
        <v>1314</v>
      </c>
      <c r="D399" s="146" t="s">
        <v>76</v>
      </c>
      <c r="E399" s="146"/>
      <c r="F399" s="194" t="s">
        <v>1324</v>
      </c>
      <c r="G399" s="195" t="s">
        <v>1325</v>
      </c>
      <c r="H399" s="144"/>
      <c r="I399" s="145"/>
      <c r="J399" s="144" t="s">
        <v>179</v>
      </c>
      <c r="K399" s="144" t="s">
        <v>6</v>
      </c>
      <c r="L399" s="148" t="str">
        <f>IFERROR(_xlfn.IFNA(VLOOKUP($K399,[70]коммент!$B:$C,2,0),""),"")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9" s="144"/>
      <c r="N399" s="144"/>
      <c r="O399" s="144"/>
      <c r="P399" s="198"/>
      <c r="Q399" s="13"/>
      <c r="R399" s="13"/>
    </row>
    <row r="400" spans="1:18" s="14" customFormat="1" ht="63" x14ac:dyDescent="0.25">
      <c r="A400" s="144">
        <v>398</v>
      </c>
      <c r="B400" s="145">
        <v>44712</v>
      </c>
      <c r="C400" s="135" t="s">
        <v>1314</v>
      </c>
      <c r="D400" s="146" t="s">
        <v>76</v>
      </c>
      <c r="E400" s="146"/>
      <c r="F400" s="151" t="s">
        <v>1328</v>
      </c>
      <c r="G400" s="144">
        <v>9269314076</v>
      </c>
      <c r="H400" s="144"/>
      <c r="I400" s="145"/>
      <c r="J400" s="144" t="s">
        <v>134</v>
      </c>
      <c r="K400" s="144" t="s">
        <v>121</v>
      </c>
      <c r="L400" s="158" t="str">
        <f>IFERROR(_xlfn.IFNA(VLOOKUP($K400,[34]коммент!$B:$C,2,0),""),"")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400" s="144"/>
      <c r="N400" s="144"/>
      <c r="O400" s="144"/>
      <c r="P400" s="144"/>
      <c r="Q400" s="13"/>
      <c r="R400" s="13"/>
    </row>
    <row r="401" spans="1:18" s="14" customFormat="1" ht="94.5" x14ac:dyDescent="0.25">
      <c r="A401" s="144">
        <v>399</v>
      </c>
      <c r="B401" s="145">
        <v>44712</v>
      </c>
      <c r="C401" s="144" t="s">
        <v>324</v>
      </c>
      <c r="D401" s="146" t="s">
        <v>88</v>
      </c>
      <c r="E401" s="146"/>
      <c r="F401" s="151" t="s">
        <v>335</v>
      </c>
      <c r="G401" s="144">
        <v>9168150791</v>
      </c>
      <c r="H401" s="144"/>
      <c r="I401" s="144"/>
      <c r="J401" s="144" t="s">
        <v>179</v>
      </c>
      <c r="K401" s="144" t="s">
        <v>6</v>
      </c>
      <c r="L401" s="148" t="str">
        <f>IFERROR(_xlfn.IFNA(VLOOKUP($K401,[2]коммент!$B:$C,2,0),""),"")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1" s="144"/>
      <c r="N401" s="144"/>
      <c r="O401" s="144"/>
      <c r="P401" s="144"/>
      <c r="Q401" s="13"/>
      <c r="R401" s="13"/>
    </row>
    <row r="402" spans="1:18" s="14" customFormat="1" ht="94.5" x14ac:dyDescent="0.25">
      <c r="A402" s="144">
        <v>400</v>
      </c>
      <c r="B402" s="145">
        <v>44712</v>
      </c>
      <c r="C402" s="144" t="s">
        <v>361</v>
      </c>
      <c r="D402" s="146" t="s">
        <v>88</v>
      </c>
      <c r="E402" s="146"/>
      <c r="F402" s="188" t="s">
        <v>368</v>
      </c>
      <c r="G402" s="131" t="s">
        <v>369</v>
      </c>
      <c r="H402" s="131" t="s">
        <v>370</v>
      </c>
      <c r="I402" s="130">
        <v>44672</v>
      </c>
      <c r="J402" s="131" t="s">
        <v>179</v>
      </c>
      <c r="K402" s="131" t="s">
        <v>111</v>
      </c>
      <c r="L402" s="187" t="str">
        <f>IFERROR(_xlfn.IFNA(VLOOKUP($K402,[3]коммент!$B:$C,2,0),""),"")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02" s="144" t="s">
        <v>130</v>
      </c>
      <c r="N402" s="144" t="s">
        <v>114</v>
      </c>
      <c r="O402" s="144"/>
      <c r="P402" s="144" t="s">
        <v>371</v>
      </c>
      <c r="Q402" s="13"/>
      <c r="R402" s="13"/>
    </row>
    <row r="403" spans="1:18" s="14" customFormat="1" ht="94.5" x14ac:dyDescent="0.25">
      <c r="A403" s="144">
        <v>401</v>
      </c>
      <c r="B403" s="145">
        <v>44712</v>
      </c>
      <c r="C403" s="131" t="s">
        <v>586</v>
      </c>
      <c r="D403" s="146" t="s">
        <v>88</v>
      </c>
      <c r="E403" s="146"/>
      <c r="F403" s="147" t="s">
        <v>587</v>
      </c>
      <c r="G403" s="144">
        <v>89105047491</v>
      </c>
      <c r="H403" s="144"/>
      <c r="I403" s="144"/>
      <c r="J403" s="144"/>
      <c r="K403" s="144" t="s">
        <v>6</v>
      </c>
      <c r="L403" s="148" t="str">
        <f>IFERROR(_xlfn.IFNA(VLOOKUP($K403,[6]коммент!$B:$C,2,0),""),"")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3" s="144"/>
      <c r="N403" s="144"/>
      <c r="O403" s="144"/>
      <c r="P403" s="144"/>
      <c r="Q403" s="13"/>
      <c r="R403" s="13"/>
    </row>
    <row r="404" spans="1:18" s="14" customFormat="1" ht="63" x14ac:dyDescent="0.25">
      <c r="A404" s="144">
        <v>402</v>
      </c>
      <c r="B404" s="145">
        <v>44712</v>
      </c>
      <c r="C404" s="135" t="s">
        <v>720</v>
      </c>
      <c r="D404" s="136" t="s">
        <v>88</v>
      </c>
      <c r="E404" s="136"/>
      <c r="F404" s="137" t="s">
        <v>723</v>
      </c>
      <c r="G404" s="135">
        <v>9851992218</v>
      </c>
      <c r="H404" s="135"/>
      <c r="I404" s="138"/>
      <c r="J404" s="144" t="s">
        <v>180</v>
      </c>
      <c r="K404" s="144" t="s">
        <v>149</v>
      </c>
      <c r="L404" s="148" t="str">
        <f>IFERROR(_xlfn.IFNA(VLOOKUP($K404,[53]коммент!$B:$C,2,0),""),"")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04" s="135"/>
      <c r="N404" s="144"/>
      <c r="O404" s="144"/>
      <c r="P404" s="144"/>
      <c r="Q404" s="13"/>
      <c r="R404" s="13"/>
    </row>
    <row r="405" spans="1:18" s="14" customFormat="1" ht="94.5" x14ac:dyDescent="0.25">
      <c r="A405" s="144">
        <v>403</v>
      </c>
      <c r="B405" s="145">
        <v>44712</v>
      </c>
      <c r="C405" s="144" t="s">
        <v>1496</v>
      </c>
      <c r="D405" s="146" t="s">
        <v>88</v>
      </c>
      <c r="E405" s="146"/>
      <c r="F405" s="151" t="s">
        <v>1503</v>
      </c>
      <c r="G405" s="144" t="s">
        <v>1504</v>
      </c>
      <c r="H405" s="144"/>
      <c r="I405" s="144"/>
      <c r="J405" s="144" t="s">
        <v>179</v>
      </c>
      <c r="K405" s="144" t="s">
        <v>6</v>
      </c>
      <c r="L405" s="148" t="str">
        <f>IFERROR(_xlfn.IFNA(VLOOKUP($K405,коммент!$B:$C,2,0),""),"")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5" s="144"/>
      <c r="N405" s="144"/>
      <c r="O405" s="144"/>
      <c r="P405" s="144"/>
      <c r="Q405" s="13"/>
      <c r="R405" s="13"/>
    </row>
    <row r="406" spans="1:18" s="14" customFormat="1" ht="94.5" x14ac:dyDescent="0.25">
      <c r="A406" s="144">
        <v>404</v>
      </c>
      <c r="B406" s="145">
        <v>44712</v>
      </c>
      <c r="C406" s="144" t="s">
        <v>1496</v>
      </c>
      <c r="D406" s="146" t="s">
        <v>88</v>
      </c>
      <c r="E406" s="146"/>
      <c r="F406" s="151" t="s">
        <v>1505</v>
      </c>
      <c r="G406" s="144" t="s">
        <v>1506</v>
      </c>
      <c r="H406" s="144"/>
      <c r="I406" s="144"/>
      <c r="J406" s="144" t="s">
        <v>180</v>
      </c>
      <c r="K406" s="144" t="s">
        <v>6</v>
      </c>
      <c r="L406" s="148" t="str">
        <f>IFERROR(_xlfn.IFNA(VLOOKUP($K406,коммент!$B:$C,2,0),""),"")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6" s="144"/>
      <c r="N406" s="144"/>
      <c r="O406" s="144"/>
      <c r="P406" s="144"/>
      <c r="Q406" s="13"/>
      <c r="R406" s="13"/>
    </row>
    <row r="407" spans="1:18" s="14" customFormat="1" ht="94.5" x14ac:dyDescent="0.25">
      <c r="A407" s="144">
        <v>405</v>
      </c>
      <c r="B407" s="145">
        <v>44712</v>
      </c>
      <c r="C407" s="144" t="s">
        <v>646</v>
      </c>
      <c r="D407" s="146" t="s">
        <v>29</v>
      </c>
      <c r="E407" s="146"/>
      <c r="F407" s="151" t="s">
        <v>649</v>
      </c>
      <c r="G407" s="144" t="s">
        <v>650</v>
      </c>
      <c r="H407" s="144"/>
      <c r="I407" s="144"/>
      <c r="J407" s="144" t="s">
        <v>180</v>
      </c>
      <c r="K407" s="144" t="s">
        <v>6</v>
      </c>
      <c r="L407" s="148" t="s">
        <v>147</v>
      </c>
      <c r="M407" s="144"/>
      <c r="N407" s="144"/>
      <c r="O407" s="144"/>
      <c r="P407" s="144"/>
      <c r="Q407" s="13"/>
      <c r="R407" s="13"/>
    </row>
    <row r="408" spans="1:18" s="14" customFormat="1" ht="94.5" x14ac:dyDescent="0.25">
      <c r="A408" s="144">
        <v>406</v>
      </c>
      <c r="B408" s="145">
        <v>44712</v>
      </c>
      <c r="C408" s="144" t="s">
        <v>646</v>
      </c>
      <c r="D408" s="146" t="s">
        <v>29</v>
      </c>
      <c r="E408" s="146"/>
      <c r="F408" s="151" t="s">
        <v>651</v>
      </c>
      <c r="G408" s="144" t="s">
        <v>652</v>
      </c>
      <c r="H408" s="144"/>
      <c r="I408" s="144"/>
      <c r="J408" s="144" t="s">
        <v>134</v>
      </c>
      <c r="K408" s="144" t="s">
        <v>6</v>
      </c>
      <c r="L408" s="148" t="s">
        <v>147</v>
      </c>
      <c r="M408" s="144"/>
      <c r="N408" s="144"/>
      <c r="O408" s="144"/>
      <c r="P408" s="144"/>
      <c r="Q408" s="13"/>
      <c r="R408" s="13"/>
    </row>
    <row r="409" spans="1:18" s="14" customFormat="1" ht="47.25" x14ac:dyDescent="0.25">
      <c r="A409" s="144">
        <v>407</v>
      </c>
      <c r="B409" s="145">
        <v>44712</v>
      </c>
      <c r="C409" s="144" t="s">
        <v>646</v>
      </c>
      <c r="D409" s="146" t="s">
        <v>29</v>
      </c>
      <c r="E409" s="146"/>
      <c r="F409" s="151" t="s">
        <v>656</v>
      </c>
      <c r="G409" s="144" t="s">
        <v>657</v>
      </c>
      <c r="H409" s="144"/>
      <c r="I409" s="144"/>
      <c r="J409" s="144" t="s">
        <v>134</v>
      </c>
      <c r="K409" s="144" t="s">
        <v>85</v>
      </c>
      <c r="L409" s="148" t="str">
        <f>IFERROR(_xlfn.IFNA(VLOOKUP($K409,[13]коммент!$B:$C,2,0),""),"")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9" s="144" t="s">
        <v>129</v>
      </c>
      <c r="N409" s="144"/>
      <c r="O409" s="144"/>
      <c r="P409" s="144"/>
      <c r="Q409" s="13"/>
      <c r="R409" s="13"/>
    </row>
    <row r="410" spans="1:18" s="14" customFormat="1" ht="94.5" x14ac:dyDescent="0.25">
      <c r="A410" s="144">
        <v>408</v>
      </c>
      <c r="B410" s="145">
        <v>44712</v>
      </c>
      <c r="C410" s="144" t="s">
        <v>646</v>
      </c>
      <c r="D410" s="146" t="s">
        <v>29</v>
      </c>
      <c r="E410" s="146"/>
      <c r="F410" s="151" t="s">
        <v>677</v>
      </c>
      <c r="G410" s="144" t="s">
        <v>678</v>
      </c>
      <c r="H410" s="144" t="s">
        <v>679</v>
      </c>
      <c r="I410" s="145">
        <v>44711</v>
      </c>
      <c r="J410" s="144" t="s">
        <v>180</v>
      </c>
      <c r="K410" s="144" t="s">
        <v>111</v>
      </c>
      <c r="L410" s="148" t="str">
        <f>IFERROR(_xlfn.IFNA(VLOOKUP($K410,[13]коммент!$B:$C,2,0),""),"")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10" s="144" t="s">
        <v>130</v>
      </c>
      <c r="N410" s="144" t="s">
        <v>183</v>
      </c>
      <c r="O410" s="144" t="s">
        <v>29</v>
      </c>
      <c r="P410" s="144" t="s">
        <v>680</v>
      </c>
      <c r="Q410" s="13"/>
      <c r="R410" s="13"/>
    </row>
    <row r="411" spans="1:18" s="14" customFormat="1" ht="63" x14ac:dyDescent="0.25">
      <c r="A411" s="144">
        <v>409</v>
      </c>
      <c r="B411" s="145">
        <v>44712</v>
      </c>
      <c r="C411" s="144" t="s">
        <v>646</v>
      </c>
      <c r="D411" s="146" t="s">
        <v>29</v>
      </c>
      <c r="E411" s="146"/>
      <c r="F411" s="147" t="s">
        <v>692</v>
      </c>
      <c r="G411" s="144" t="s">
        <v>693</v>
      </c>
      <c r="H411" s="144"/>
      <c r="I411" s="144"/>
      <c r="J411" s="144" t="s">
        <v>179</v>
      </c>
      <c r="K411" s="144" t="s">
        <v>149</v>
      </c>
      <c r="L411" s="148" t="str">
        <f>IFERROR(_xlfn.IFNA(VLOOKUP($K411,[71]коммент!$B:$C,2,0),""),"")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11" s="144"/>
      <c r="N411" s="144"/>
      <c r="O411" s="144"/>
      <c r="P411" s="144"/>
      <c r="Q411" s="13"/>
      <c r="R411" s="13"/>
    </row>
    <row r="412" spans="1:18" s="14" customFormat="1" ht="47.25" x14ac:dyDescent="0.25">
      <c r="A412" s="144">
        <v>410</v>
      </c>
      <c r="B412" s="145">
        <v>44712</v>
      </c>
      <c r="C412" s="144" t="s">
        <v>646</v>
      </c>
      <c r="D412" s="146" t="s">
        <v>29</v>
      </c>
      <c r="E412" s="146"/>
      <c r="F412" s="151" t="s">
        <v>694</v>
      </c>
      <c r="G412" s="144" t="s">
        <v>695</v>
      </c>
      <c r="H412" s="144"/>
      <c r="I412" s="144"/>
      <c r="J412" s="144" t="s">
        <v>179</v>
      </c>
      <c r="K412" s="144" t="s">
        <v>85</v>
      </c>
      <c r="L412" s="148" t="str">
        <f>IFERROR(_xlfn.IFNA(VLOOKUP($K412,[13]коммент!$B:$C,2,0),""),"")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12" s="144" t="s">
        <v>129</v>
      </c>
      <c r="N412" s="144"/>
      <c r="O412" s="144"/>
      <c r="P412" s="144"/>
      <c r="Q412" s="13"/>
      <c r="R412" s="13"/>
    </row>
    <row r="413" spans="1:18" s="14" customFormat="1" ht="94.5" x14ac:dyDescent="0.25">
      <c r="A413" s="144">
        <v>411</v>
      </c>
      <c r="B413" s="145">
        <v>44712</v>
      </c>
      <c r="C413" s="144" t="s">
        <v>1554</v>
      </c>
      <c r="D413" s="146" t="s">
        <v>59</v>
      </c>
      <c r="E413" s="146"/>
      <c r="F413" s="184" t="s">
        <v>1558</v>
      </c>
      <c r="G413" s="144" t="s">
        <v>1559</v>
      </c>
      <c r="H413" s="144"/>
      <c r="I413" s="144"/>
      <c r="J413" s="144" t="s">
        <v>179</v>
      </c>
      <c r="K413" s="144" t="s">
        <v>6</v>
      </c>
      <c r="L413" s="148" t="str">
        <f>IFERROR(_xlfn.IFNA(VLOOKUP($K413,[36]коммент!$B:$C,2,0),""),"")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3" s="144"/>
      <c r="N413" s="144"/>
      <c r="O413" s="144"/>
      <c r="P413" s="144"/>
      <c r="Q413" s="13"/>
      <c r="R413" s="13"/>
    </row>
    <row r="414" spans="1:18" s="14" customFormat="1" ht="94.5" x14ac:dyDescent="0.25">
      <c r="A414" s="144">
        <v>412</v>
      </c>
      <c r="B414" s="145">
        <v>44712</v>
      </c>
      <c r="C414" s="144" t="s">
        <v>506</v>
      </c>
      <c r="D414" s="146" t="s">
        <v>67</v>
      </c>
      <c r="E414" s="146"/>
      <c r="F414" s="147" t="s">
        <v>526</v>
      </c>
      <c r="G414" s="135" t="s">
        <v>527</v>
      </c>
      <c r="H414" s="145"/>
      <c r="I414" s="145"/>
      <c r="J414" s="144" t="s">
        <v>134</v>
      </c>
      <c r="K414" s="144" t="s">
        <v>6</v>
      </c>
      <c r="L414" s="148" t="str">
        <f>IFERROR(_xlfn.IFNA(VLOOKUP($K414,[27]коммент!$B:$C,2,0),""),"")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4" s="144"/>
      <c r="N414" s="144"/>
      <c r="O414" s="144"/>
      <c r="P414" s="144"/>
      <c r="Q414" s="13"/>
      <c r="R414" s="13"/>
    </row>
    <row r="415" spans="1:18" s="14" customFormat="1" ht="94.5" x14ac:dyDescent="0.25">
      <c r="A415" s="144">
        <v>413</v>
      </c>
      <c r="B415" s="145">
        <v>44712</v>
      </c>
      <c r="C415" s="144" t="s">
        <v>622</v>
      </c>
      <c r="D415" s="146" t="s">
        <v>67</v>
      </c>
      <c r="E415" s="146"/>
      <c r="F415" s="151" t="s">
        <v>631</v>
      </c>
      <c r="G415" s="144" t="s">
        <v>632</v>
      </c>
      <c r="H415" s="144" t="s">
        <v>633</v>
      </c>
      <c r="I415" s="144">
        <v>44709</v>
      </c>
      <c r="J415" s="144" t="s">
        <v>180</v>
      </c>
      <c r="K415" s="144" t="s">
        <v>6</v>
      </c>
      <c r="L415" s="148" t="s">
        <v>147</v>
      </c>
      <c r="M415" s="144"/>
      <c r="N415" s="144"/>
      <c r="O415" s="144"/>
      <c r="P415" s="144"/>
      <c r="Q415" s="13"/>
      <c r="R415" s="13"/>
    </row>
    <row r="416" spans="1:18" s="14" customFormat="1" ht="63" x14ac:dyDescent="0.25">
      <c r="A416" s="144">
        <v>414</v>
      </c>
      <c r="B416" s="145">
        <v>44712</v>
      </c>
      <c r="C416" s="144" t="s">
        <v>1114</v>
      </c>
      <c r="D416" s="146" t="s">
        <v>67</v>
      </c>
      <c r="E416" s="146"/>
      <c r="F416" s="151" t="s">
        <v>1115</v>
      </c>
      <c r="G416" s="144" t="s">
        <v>1116</v>
      </c>
      <c r="H416" s="144" t="s">
        <v>624</v>
      </c>
      <c r="I416" s="145">
        <v>44640</v>
      </c>
      <c r="J416" s="144" t="s">
        <v>180</v>
      </c>
      <c r="K416" s="144" t="s">
        <v>149</v>
      </c>
      <c r="L416" s="148" t="s">
        <v>144</v>
      </c>
      <c r="M416" s="144"/>
      <c r="N416" s="144"/>
      <c r="O416" s="144"/>
      <c r="P416" s="144"/>
      <c r="Q416" s="13"/>
      <c r="R416" s="13"/>
    </row>
    <row r="417" spans="1:18" s="14" customFormat="1" ht="94.5" x14ac:dyDescent="0.25">
      <c r="A417" s="144">
        <v>415</v>
      </c>
      <c r="B417" s="145">
        <v>44712</v>
      </c>
      <c r="C417" s="144" t="s">
        <v>1354</v>
      </c>
      <c r="D417" s="146" t="s">
        <v>67</v>
      </c>
      <c r="E417" s="146"/>
      <c r="F417" s="151" t="s">
        <v>1378</v>
      </c>
      <c r="G417" s="144">
        <v>9771655224</v>
      </c>
      <c r="H417" s="144" t="s">
        <v>1379</v>
      </c>
      <c r="I417" s="145">
        <v>44621</v>
      </c>
      <c r="J417" s="144" t="s">
        <v>179</v>
      </c>
      <c r="K417" s="144" t="s">
        <v>111</v>
      </c>
      <c r="L417" s="148" t="str">
        <f>IFERROR(_xlfn.IFNA(VLOOKUP($K417,[40]коммент!$B:$C,2,0),""),"")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17" s="144" t="s">
        <v>130</v>
      </c>
      <c r="N417" s="144" t="s">
        <v>183</v>
      </c>
      <c r="O417" s="144" t="s">
        <v>67</v>
      </c>
      <c r="P417" s="144" t="s">
        <v>1380</v>
      </c>
      <c r="Q417" s="13"/>
      <c r="R417" s="13"/>
    </row>
    <row r="418" spans="1:18" s="14" customFormat="1" ht="47.25" x14ac:dyDescent="0.25">
      <c r="A418" s="144">
        <v>416</v>
      </c>
      <c r="B418" s="145">
        <v>44712</v>
      </c>
      <c r="C418" s="144" t="s">
        <v>646</v>
      </c>
      <c r="D418" s="136" t="s">
        <v>49</v>
      </c>
      <c r="E418" s="136"/>
      <c r="F418" s="157" t="s">
        <v>647</v>
      </c>
      <c r="G418" s="135" t="s">
        <v>648</v>
      </c>
      <c r="H418" s="135"/>
      <c r="I418" s="138"/>
      <c r="J418" s="135" t="s">
        <v>180</v>
      </c>
      <c r="K418" s="135" t="s">
        <v>85</v>
      </c>
      <c r="L418" s="158" t="s">
        <v>148</v>
      </c>
      <c r="M418" s="135" t="s">
        <v>129</v>
      </c>
      <c r="N418" s="144"/>
      <c r="O418" s="144"/>
      <c r="P418" s="144"/>
      <c r="Q418" s="13"/>
      <c r="R418" s="13"/>
    </row>
    <row r="419" spans="1:18" s="14" customFormat="1" ht="63" x14ac:dyDescent="0.25">
      <c r="A419" s="144">
        <v>417</v>
      </c>
      <c r="B419" s="145">
        <v>44712</v>
      </c>
      <c r="C419" s="144" t="s">
        <v>725</v>
      </c>
      <c r="D419" s="146" t="s">
        <v>24</v>
      </c>
      <c r="E419" s="146"/>
      <c r="F419" s="147" t="s">
        <v>726</v>
      </c>
      <c r="G419" s="144">
        <v>89169481469</v>
      </c>
      <c r="H419" s="144"/>
      <c r="I419" s="144"/>
      <c r="J419" s="144" t="s">
        <v>179</v>
      </c>
      <c r="K419" s="144" t="s">
        <v>149</v>
      </c>
      <c r="L419" s="148" t="str">
        <f>IFERROR(_xlfn.IFNA(VLOOKUP($K419,[58]коммент!$B:$C,2,0),""),"")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19" s="144"/>
      <c r="N419" s="144"/>
      <c r="O419" s="144"/>
      <c r="P419" s="144"/>
      <c r="Q419" s="13"/>
      <c r="R419" s="13"/>
    </row>
    <row r="420" spans="1:18" s="14" customFormat="1" ht="94.5" x14ac:dyDescent="0.25">
      <c r="A420" s="144">
        <v>418</v>
      </c>
      <c r="B420" s="145">
        <v>44712</v>
      </c>
      <c r="C420" s="144" t="s">
        <v>725</v>
      </c>
      <c r="D420" s="146" t="s">
        <v>24</v>
      </c>
      <c r="E420" s="146"/>
      <c r="F420" s="147" t="s">
        <v>729</v>
      </c>
      <c r="G420" s="144">
        <v>89161841946</v>
      </c>
      <c r="H420" s="144" t="s">
        <v>445</v>
      </c>
      <c r="I420" s="145">
        <v>44204</v>
      </c>
      <c r="J420" s="144" t="s">
        <v>184</v>
      </c>
      <c r="K420" s="144" t="s">
        <v>175</v>
      </c>
      <c r="L420" s="148" t="str">
        <f>IFERROR(_xlfn.IFNA(VLOOKUP($K420,[58]коммент!$B:$C,2,0),""),"")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0" s="144"/>
      <c r="N420" s="144" t="s">
        <v>114</v>
      </c>
      <c r="O420" s="144"/>
      <c r="P420" s="144" t="s">
        <v>730</v>
      </c>
      <c r="Q420" s="13"/>
      <c r="R420" s="13"/>
    </row>
    <row r="421" spans="1:18" s="14" customFormat="1" ht="94.5" x14ac:dyDescent="0.25">
      <c r="A421" s="144">
        <v>419</v>
      </c>
      <c r="B421" s="145">
        <v>44712</v>
      </c>
      <c r="C421" s="144" t="s">
        <v>725</v>
      </c>
      <c r="D421" s="146" t="s">
        <v>24</v>
      </c>
      <c r="E421" s="146"/>
      <c r="F421" s="147" t="s">
        <v>735</v>
      </c>
      <c r="G421" s="144" t="s">
        <v>736</v>
      </c>
      <c r="H421" s="144"/>
      <c r="I421" s="144"/>
      <c r="J421" s="144" t="s">
        <v>180</v>
      </c>
      <c r="K421" s="144" t="s">
        <v>6</v>
      </c>
      <c r="L421" s="148" t="str">
        <f>IFERROR(_xlfn.IFNA(VLOOKUP($K421,[58]коммент!$B:$C,2,0),""),"")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1" s="144"/>
      <c r="N421" s="144"/>
      <c r="O421" s="144"/>
      <c r="P421" s="144"/>
      <c r="Q421" s="13"/>
      <c r="R421" s="13"/>
    </row>
    <row r="422" spans="1:18" s="14" customFormat="1" ht="94.5" x14ac:dyDescent="0.25">
      <c r="A422" s="144">
        <v>420</v>
      </c>
      <c r="B422" s="145">
        <v>44712</v>
      </c>
      <c r="C422" s="144" t="s">
        <v>789</v>
      </c>
      <c r="D422" s="146" t="s">
        <v>24</v>
      </c>
      <c r="E422" s="146"/>
      <c r="F422" s="151" t="s">
        <v>807</v>
      </c>
      <c r="G422" s="144" t="s">
        <v>808</v>
      </c>
      <c r="H422" s="144" t="s">
        <v>809</v>
      </c>
      <c r="I422" s="145">
        <v>44708</v>
      </c>
      <c r="J422" s="144" t="s">
        <v>179</v>
      </c>
      <c r="K422" s="144" t="s">
        <v>6</v>
      </c>
      <c r="L422" s="148" t="str">
        <f>IFERROR(_xlfn.IFNA(VLOOKUP($K422,[44]коммент!$B:$C,2,0),""),"")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2" s="144"/>
      <c r="N422" s="144"/>
      <c r="O422" s="144"/>
      <c r="P422" s="144"/>
      <c r="Q422" s="13"/>
      <c r="R422" s="13"/>
    </row>
    <row r="423" spans="1:18" s="14" customFormat="1" ht="94.5" x14ac:dyDescent="0.25">
      <c r="A423" s="144">
        <v>421</v>
      </c>
      <c r="B423" s="145">
        <v>44712</v>
      </c>
      <c r="C423" s="144" t="s">
        <v>789</v>
      </c>
      <c r="D423" s="146" t="s">
        <v>24</v>
      </c>
      <c r="E423" s="146"/>
      <c r="F423" s="151" t="s">
        <v>813</v>
      </c>
      <c r="G423" s="144" t="s">
        <v>814</v>
      </c>
      <c r="H423" s="144" t="s">
        <v>815</v>
      </c>
      <c r="I423" s="145">
        <v>44650</v>
      </c>
      <c r="J423" s="144" t="s">
        <v>180</v>
      </c>
      <c r="K423" s="144" t="s">
        <v>6</v>
      </c>
      <c r="L423" s="148" t="str">
        <f>IFERROR(_xlfn.IFNA(VLOOKUP($K423,[44]коммент!$B:$C,2,0),""),"")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23" s="144"/>
      <c r="N423" s="144"/>
      <c r="O423" s="144"/>
      <c r="P423" s="144" t="s">
        <v>816</v>
      </c>
      <c r="Q423" s="13"/>
      <c r="R423" s="13"/>
    </row>
    <row r="424" spans="1:18" s="14" customFormat="1" ht="94.5" x14ac:dyDescent="0.25">
      <c r="A424" s="144">
        <v>422</v>
      </c>
      <c r="B424" s="145">
        <v>44712</v>
      </c>
      <c r="C424" s="144" t="s">
        <v>1332</v>
      </c>
      <c r="D424" s="146" t="s">
        <v>24</v>
      </c>
      <c r="E424" s="146"/>
      <c r="F424" s="173" t="s">
        <v>1346</v>
      </c>
      <c r="G424" s="144" t="s">
        <v>1347</v>
      </c>
      <c r="H424" s="144" t="s">
        <v>1348</v>
      </c>
      <c r="I424" s="145">
        <v>44710</v>
      </c>
      <c r="J424" s="144" t="s">
        <v>134</v>
      </c>
      <c r="K424" s="144" t="s">
        <v>113</v>
      </c>
      <c r="L424" s="148" t="str">
        <f>IFERROR(_xlfn.IFNA(VLOOKUP($K424,[15]коммент!$B:$C,2,0),""),"")</f>
        <v>Формат уведомления. С целью проведения внутреннего контроля качества.</v>
      </c>
      <c r="M424" s="144"/>
      <c r="N424" s="144"/>
      <c r="O424" s="144"/>
      <c r="P424" s="144" t="s">
        <v>1349</v>
      </c>
      <c r="Q424" s="13"/>
      <c r="R424" s="13"/>
    </row>
    <row r="425" spans="1:18" s="14" customFormat="1" ht="63" x14ac:dyDescent="0.25">
      <c r="A425" s="144">
        <v>423</v>
      </c>
      <c r="B425" s="145">
        <v>44712</v>
      </c>
      <c r="C425" s="144" t="s">
        <v>1402</v>
      </c>
      <c r="D425" s="146" t="s">
        <v>24</v>
      </c>
      <c r="E425" s="146"/>
      <c r="F425" s="162" t="s">
        <v>1471</v>
      </c>
      <c r="G425" s="144" t="s">
        <v>1472</v>
      </c>
      <c r="H425" s="144" t="s">
        <v>1473</v>
      </c>
      <c r="I425" s="145">
        <v>44711</v>
      </c>
      <c r="J425" s="144" t="s">
        <v>184</v>
      </c>
      <c r="K425" s="144" t="s">
        <v>36</v>
      </c>
      <c r="L425" s="148" t="str">
        <f>IFERROR(_xlfn.IFNA(VLOOKUP($K425,[16]коммент!$B:$C,2,0),""),"")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25" s="144"/>
      <c r="N425" s="144" t="s">
        <v>114</v>
      </c>
      <c r="O425" s="144"/>
      <c r="P425" s="144" t="s">
        <v>1474</v>
      </c>
      <c r="Q425" s="13"/>
      <c r="R425" s="13"/>
    </row>
    <row r="426" spans="1:18" s="14" customFormat="1" ht="94.5" x14ac:dyDescent="0.25">
      <c r="A426" s="144">
        <v>424</v>
      </c>
      <c r="B426" s="145">
        <v>44712</v>
      </c>
      <c r="C426" s="144" t="s">
        <v>208</v>
      </c>
      <c r="D426" s="146" t="s">
        <v>64</v>
      </c>
      <c r="E426" s="146"/>
      <c r="F426" s="151" t="s">
        <v>214</v>
      </c>
      <c r="G426" s="145">
        <v>29334</v>
      </c>
      <c r="H426" s="144"/>
      <c r="I426" s="144"/>
      <c r="J426" s="144" t="s">
        <v>184</v>
      </c>
      <c r="K426" s="144" t="s">
        <v>175</v>
      </c>
      <c r="L426" s="148" t="str">
        <f>IFERROR(_xlfn.IFNA(VLOOKUP($K426,коммент!$B:$C,2,0),""),"")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6" s="144"/>
      <c r="N426" s="144"/>
      <c r="O426" s="144"/>
      <c r="P426" s="144" t="s">
        <v>215</v>
      </c>
      <c r="Q426" s="13"/>
      <c r="R426" s="13"/>
    </row>
    <row r="427" spans="1:18" s="14" customFormat="1" ht="63" x14ac:dyDescent="0.25">
      <c r="A427" s="144">
        <v>425</v>
      </c>
      <c r="B427" s="145">
        <v>44712</v>
      </c>
      <c r="C427" s="131" t="s">
        <v>220</v>
      </c>
      <c r="D427" s="146" t="s">
        <v>64</v>
      </c>
      <c r="E427" s="146"/>
      <c r="F427" s="151" t="s">
        <v>224</v>
      </c>
      <c r="G427" s="144" t="s">
        <v>225</v>
      </c>
      <c r="H427" s="144"/>
      <c r="I427" s="145"/>
      <c r="J427" s="144" t="s">
        <v>180</v>
      </c>
      <c r="K427" s="144" t="s">
        <v>36</v>
      </c>
      <c r="L427" s="148" t="s">
        <v>157</v>
      </c>
      <c r="M427" s="144"/>
      <c r="N427" s="144"/>
      <c r="O427" s="144"/>
      <c r="P427" s="144" t="s">
        <v>226</v>
      </c>
      <c r="Q427" s="150"/>
      <c r="R427" s="150"/>
    </row>
    <row r="428" spans="1:18" s="14" customFormat="1" ht="78.75" x14ac:dyDescent="0.25">
      <c r="A428" s="144">
        <v>426</v>
      </c>
      <c r="B428" s="145">
        <v>44712</v>
      </c>
      <c r="C428" s="144" t="s">
        <v>622</v>
      </c>
      <c r="D428" s="146" t="s">
        <v>64</v>
      </c>
      <c r="E428" s="146"/>
      <c r="F428" s="151" t="s">
        <v>634</v>
      </c>
      <c r="G428" s="144" t="s">
        <v>635</v>
      </c>
      <c r="H428" s="144" t="s">
        <v>636</v>
      </c>
      <c r="I428" s="144">
        <v>44502</v>
      </c>
      <c r="J428" s="144" t="s">
        <v>184</v>
      </c>
      <c r="K428" s="144" t="s">
        <v>36</v>
      </c>
      <c r="L428" s="148" t="s">
        <v>157</v>
      </c>
      <c r="M428" s="144"/>
      <c r="N428" s="144"/>
      <c r="O428" s="144"/>
      <c r="P428" s="144" t="s">
        <v>637</v>
      </c>
      <c r="Q428" s="13"/>
      <c r="R428" s="13"/>
    </row>
    <row r="429" spans="1:18" s="14" customFormat="1" ht="94.5" x14ac:dyDescent="0.25">
      <c r="A429" s="144">
        <v>427</v>
      </c>
      <c r="B429" s="145">
        <v>44712</v>
      </c>
      <c r="C429" s="144" t="s">
        <v>622</v>
      </c>
      <c r="D429" s="146" t="s">
        <v>64</v>
      </c>
      <c r="E429" s="146"/>
      <c r="F429" s="151" t="s">
        <v>638</v>
      </c>
      <c r="G429" s="144" t="s">
        <v>639</v>
      </c>
      <c r="H429" s="144" t="s">
        <v>640</v>
      </c>
      <c r="I429" s="144">
        <v>44544</v>
      </c>
      <c r="J429" s="144" t="s">
        <v>184</v>
      </c>
      <c r="K429" s="144" t="s">
        <v>175</v>
      </c>
      <c r="L429" s="148" t="s">
        <v>176</v>
      </c>
      <c r="M429" s="144"/>
      <c r="N429" s="144"/>
      <c r="O429" s="144"/>
      <c r="P429" s="144" t="s">
        <v>219</v>
      </c>
      <c r="Q429" s="13"/>
      <c r="R429" s="13"/>
    </row>
    <row r="430" spans="1:18" s="14" customFormat="1" ht="47.25" x14ac:dyDescent="0.25">
      <c r="A430" s="144">
        <v>428</v>
      </c>
      <c r="B430" s="145">
        <v>44712</v>
      </c>
      <c r="C430" s="144" t="s">
        <v>725</v>
      </c>
      <c r="D430" s="146" t="s">
        <v>64</v>
      </c>
      <c r="E430" s="146"/>
      <c r="F430" s="147" t="s">
        <v>737</v>
      </c>
      <c r="G430" s="144">
        <v>89162930256</v>
      </c>
      <c r="H430" s="144"/>
      <c r="I430" s="145"/>
      <c r="J430" s="144" t="s">
        <v>180</v>
      </c>
      <c r="K430" s="144" t="s">
        <v>85</v>
      </c>
      <c r="L430" s="148" t="str">
        <f>IFERROR(_xlfn.IFNA(VLOOKUP($K430,[58]коммент!$B:$C,2,0),""),"")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0" s="144" t="s">
        <v>129</v>
      </c>
      <c r="N430" s="144"/>
      <c r="O430" s="144"/>
      <c r="P430" s="144"/>
      <c r="Q430" s="13"/>
      <c r="R430" s="13"/>
    </row>
    <row r="431" spans="1:18" s="14" customFormat="1" ht="63" x14ac:dyDescent="0.25">
      <c r="A431" s="144">
        <v>429</v>
      </c>
      <c r="B431" s="145">
        <v>44712</v>
      </c>
      <c r="C431" s="144" t="s">
        <v>725</v>
      </c>
      <c r="D431" s="146" t="s">
        <v>64</v>
      </c>
      <c r="E431" s="146"/>
      <c r="F431" s="147" t="s">
        <v>740</v>
      </c>
      <c r="G431" s="144">
        <v>89651468710</v>
      </c>
      <c r="H431" s="144"/>
      <c r="I431" s="144"/>
      <c r="J431" s="144" t="s">
        <v>180</v>
      </c>
      <c r="K431" s="144" t="s">
        <v>149</v>
      </c>
      <c r="L431" s="148" t="str">
        <f>IFERROR(_xlfn.IFNA(VLOOKUP($K431,[58]коммент!$B:$C,2,0),""),"")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31" s="144"/>
      <c r="N431" s="144"/>
      <c r="O431" s="144"/>
      <c r="P431" s="144"/>
      <c r="Q431" s="13"/>
      <c r="R431" s="13"/>
    </row>
    <row r="432" spans="1:18" s="14" customFormat="1" ht="94.5" x14ac:dyDescent="0.25">
      <c r="A432" s="144">
        <v>430</v>
      </c>
      <c r="B432" s="145">
        <v>44712</v>
      </c>
      <c r="C432" s="144" t="s">
        <v>1114</v>
      </c>
      <c r="D432" s="146" t="s">
        <v>64</v>
      </c>
      <c r="E432" s="146"/>
      <c r="F432" s="151" t="s">
        <v>1119</v>
      </c>
      <c r="G432" s="144" t="s">
        <v>1120</v>
      </c>
      <c r="H432" s="144" t="s">
        <v>1121</v>
      </c>
      <c r="I432" s="145">
        <v>44675</v>
      </c>
      <c r="J432" s="144" t="s">
        <v>180</v>
      </c>
      <c r="K432" s="144" t="s">
        <v>6</v>
      </c>
      <c r="L432" s="148" t="s">
        <v>147</v>
      </c>
      <c r="M432" s="144"/>
      <c r="N432" s="144"/>
      <c r="O432" s="144"/>
      <c r="P432" s="144"/>
      <c r="Q432" s="13"/>
      <c r="R432" s="13"/>
    </row>
    <row r="433" spans="1:18" s="14" customFormat="1" ht="47.25" x14ac:dyDescent="0.25">
      <c r="A433" s="144">
        <v>431</v>
      </c>
      <c r="B433" s="145">
        <v>44712</v>
      </c>
      <c r="C433" s="144" t="s">
        <v>1114</v>
      </c>
      <c r="D433" s="146" t="s">
        <v>64</v>
      </c>
      <c r="E433" s="146"/>
      <c r="F433" s="151" t="s">
        <v>1124</v>
      </c>
      <c r="G433" s="144" t="s">
        <v>1125</v>
      </c>
      <c r="H433" s="144" t="s">
        <v>1126</v>
      </c>
      <c r="I433" s="145">
        <v>44643</v>
      </c>
      <c r="J433" s="144" t="s">
        <v>184</v>
      </c>
      <c r="K433" s="144" t="s">
        <v>85</v>
      </c>
      <c r="L433" s="148" t="s">
        <v>148</v>
      </c>
      <c r="M433" s="144" t="s">
        <v>129</v>
      </c>
      <c r="N433" s="144"/>
      <c r="O433" s="144"/>
      <c r="P433" s="144"/>
      <c r="Q433" s="13"/>
      <c r="R433" s="13"/>
    </row>
    <row r="434" spans="1:18" s="14" customFormat="1" ht="141.75" x14ac:dyDescent="0.25">
      <c r="A434" s="144">
        <v>432</v>
      </c>
      <c r="B434" s="145">
        <v>44712</v>
      </c>
      <c r="C434" s="199" t="s">
        <v>1275</v>
      </c>
      <c r="D434" s="146" t="s">
        <v>64</v>
      </c>
      <c r="E434" s="146"/>
      <c r="F434" s="151" t="s">
        <v>1276</v>
      </c>
      <c r="G434" s="144" t="s">
        <v>1277</v>
      </c>
      <c r="H434" s="144" t="s">
        <v>1278</v>
      </c>
      <c r="I434" s="145">
        <v>44709</v>
      </c>
      <c r="J434" s="144" t="s">
        <v>184</v>
      </c>
      <c r="K434" s="144" t="s">
        <v>113</v>
      </c>
      <c r="L434" s="148" t="s">
        <v>143</v>
      </c>
      <c r="M434" s="144"/>
      <c r="N434" s="144"/>
      <c r="O434" s="144"/>
      <c r="P434" s="144" t="s">
        <v>1279</v>
      </c>
      <c r="Q434" s="13"/>
      <c r="R434" s="13"/>
    </row>
    <row r="435" spans="1:18" s="14" customFormat="1" ht="94.5" x14ac:dyDescent="0.25">
      <c r="A435" s="144">
        <v>433</v>
      </c>
      <c r="B435" s="145">
        <v>44712</v>
      </c>
      <c r="C435" s="199" t="s">
        <v>1275</v>
      </c>
      <c r="D435" s="146" t="s">
        <v>64</v>
      </c>
      <c r="E435" s="146"/>
      <c r="F435" s="151" t="s">
        <v>1280</v>
      </c>
      <c r="G435" s="144" t="s">
        <v>1281</v>
      </c>
      <c r="H435" s="144" t="s">
        <v>1282</v>
      </c>
      <c r="I435" s="145">
        <v>44542</v>
      </c>
      <c r="J435" s="144" t="s">
        <v>184</v>
      </c>
      <c r="K435" s="144" t="s">
        <v>175</v>
      </c>
      <c r="L435" s="148" t="s">
        <v>176</v>
      </c>
      <c r="M435" s="144"/>
      <c r="N435" s="144"/>
      <c r="O435" s="144"/>
      <c r="P435" s="144" t="s">
        <v>1283</v>
      </c>
      <c r="Q435" s="13"/>
      <c r="R435" s="13"/>
    </row>
    <row r="436" spans="1:18" s="14" customFormat="1" ht="94.5" x14ac:dyDescent="0.25">
      <c r="A436" s="144">
        <v>434</v>
      </c>
      <c r="B436" s="145">
        <v>44712</v>
      </c>
      <c r="C436" s="144" t="s">
        <v>1354</v>
      </c>
      <c r="D436" s="146" t="s">
        <v>64</v>
      </c>
      <c r="E436" s="146"/>
      <c r="F436" s="151" t="s">
        <v>1381</v>
      </c>
      <c r="G436" s="144">
        <v>9035866208</v>
      </c>
      <c r="H436" s="144" t="s">
        <v>1126</v>
      </c>
      <c r="I436" s="145">
        <v>44600</v>
      </c>
      <c r="J436" s="144" t="s">
        <v>179</v>
      </c>
      <c r="K436" s="144" t="s">
        <v>111</v>
      </c>
      <c r="L436" s="148" t="str">
        <f>IFERROR(_xlfn.IFNA(VLOOKUP($K436,[41]коммент!$B:$C,2,0),""),"")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36" s="144" t="s">
        <v>130</v>
      </c>
      <c r="N436" s="144" t="s">
        <v>114</v>
      </c>
      <c r="O436" s="144"/>
      <c r="P436" s="144" t="s">
        <v>542</v>
      </c>
      <c r="Q436" s="13"/>
      <c r="R436" s="13"/>
    </row>
    <row r="437" spans="1:18" s="14" customFormat="1" ht="94.5" x14ac:dyDescent="0.25">
      <c r="A437" s="144">
        <v>435</v>
      </c>
      <c r="B437" s="145">
        <v>44712</v>
      </c>
      <c r="C437" s="144" t="s">
        <v>1354</v>
      </c>
      <c r="D437" s="146" t="s">
        <v>64</v>
      </c>
      <c r="E437" s="146"/>
      <c r="F437" s="151" t="s">
        <v>1387</v>
      </c>
      <c r="G437" s="144">
        <v>4993738127</v>
      </c>
      <c r="H437" s="144" t="s">
        <v>1388</v>
      </c>
      <c r="I437" s="145">
        <v>44707</v>
      </c>
      <c r="J437" s="144" t="s">
        <v>180</v>
      </c>
      <c r="K437" s="144" t="s">
        <v>6</v>
      </c>
      <c r="L437" s="148" t="str">
        <f>IFERROR(_xlfn.IFNA(VLOOKUP($K437,[41]коммент!$B:$C,2,0),""),"")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7" s="144"/>
      <c r="N437" s="144"/>
      <c r="O437" s="144"/>
      <c r="P437" s="144"/>
      <c r="Q437" s="13"/>
      <c r="R437" s="13"/>
    </row>
    <row r="438" spans="1:18" s="14" customFormat="1" ht="63" x14ac:dyDescent="0.25">
      <c r="A438" s="144">
        <v>436</v>
      </c>
      <c r="B438" s="145">
        <v>44712</v>
      </c>
      <c r="C438" s="131" t="s">
        <v>220</v>
      </c>
      <c r="D438" s="146" t="s">
        <v>63</v>
      </c>
      <c r="E438" s="146"/>
      <c r="F438" s="132" t="s">
        <v>221</v>
      </c>
      <c r="G438" s="135" t="s">
        <v>222</v>
      </c>
      <c r="H438" s="130"/>
      <c r="I438" s="130"/>
      <c r="J438" s="131" t="s">
        <v>180</v>
      </c>
      <c r="K438" s="144" t="s">
        <v>121</v>
      </c>
      <c r="L438" s="148" t="s">
        <v>146</v>
      </c>
      <c r="M438" s="144"/>
      <c r="N438" s="144"/>
      <c r="O438" s="144"/>
      <c r="P438" s="144"/>
      <c r="Q438" s="150"/>
      <c r="R438" s="150"/>
    </row>
    <row r="439" spans="1:18" s="14" customFormat="1" ht="94.5" x14ac:dyDescent="0.25">
      <c r="A439" s="144">
        <v>437</v>
      </c>
      <c r="B439" s="145">
        <v>44712</v>
      </c>
      <c r="C439" s="144" t="s">
        <v>374</v>
      </c>
      <c r="D439" s="146" t="s">
        <v>63</v>
      </c>
      <c r="E439" s="146"/>
      <c r="F439" s="172" t="s">
        <v>404</v>
      </c>
      <c r="G439" s="172" t="s">
        <v>405</v>
      </c>
      <c r="H439" s="144" t="s">
        <v>406</v>
      </c>
      <c r="I439" s="145">
        <v>44538</v>
      </c>
      <c r="J439" s="144" t="s">
        <v>184</v>
      </c>
      <c r="K439" s="144" t="s">
        <v>175</v>
      </c>
      <c r="L439" s="148" t="str">
        <f>IFERROR(_xlfn.IFNA(VLOOKUP($K439,[24]коммент!$B:$C,2,0),""),"")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39" s="144"/>
      <c r="N439" s="144"/>
      <c r="O439" s="144"/>
      <c r="P439" s="144" t="s">
        <v>246</v>
      </c>
      <c r="Q439" s="13"/>
      <c r="R439" s="13"/>
    </row>
    <row r="440" spans="1:18" s="14" customFormat="1" ht="94.5" x14ac:dyDescent="0.25">
      <c r="A440" s="144">
        <v>438</v>
      </c>
      <c r="B440" s="145">
        <v>44712</v>
      </c>
      <c r="C440" s="144" t="s">
        <v>532</v>
      </c>
      <c r="D440" s="146" t="s">
        <v>63</v>
      </c>
      <c r="E440" s="146"/>
      <c r="F440" s="173" t="s">
        <v>543</v>
      </c>
      <c r="G440" s="173" t="s">
        <v>544</v>
      </c>
      <c r="H440" s="144"/>
      <c r="I440" s="145"/>
      <c r="J440" s="144" t="s">
        <v>180</v>
      </c>
      <c r="K440" s="144" t="s">
        <v>6</v>
      </c>
      <c r="L440" s="148" t="str">
        <f>IFERROR(_xlfn.IFNA(VLOOKUP($K440,[28]коммент!$B:$C,2,0),""),"")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0" s="144"/>
      <c r="N440" s="144"/>
      <c r="O440" s="144"/>
      <c r="P440" s="144" t="s">
        <v>545</v>
      </c>
      <c r="Q440" s="13"/>
      <c r="R440" s="13"/>
    </row>
    <row r="441" spans="1:18" s="14" customFormat="1" ht="63" x14ac:dyDescent="0.25">
      <c r="A441" s="144">
        <v>439</v>
      </c>
      <c r="B441" s="145">
        <v>44712</v>
      </c>
      <c r="C441" s="144" t="s">
        <v>1114</v>
      </c>
      <c r="D441" s="146" t="s">
        <v>63</v>
      </c>
      <c r="E441" s="146"/>
      <c r="F441" s="151" t="s">
        <v>1127</v>
      </c>
      <c r="G441" s="144" t="s">
        <v>1128</v>
      </c>
      <c r="H441" s="144" t="s">
        <v>1129</v>
      </c>
      <c r="I441" s="145">
        <v>44708</v>
      </c>
      <c r="J441" s="144" t="s">
        <v>180</v>
      </c>
      <c r="K441" s="144" t="s">
        <v>149</v>
      </c>
      <c r="L441" s="148" t="s">
        <v>144</v>
      </c>
      <c r="M441" s="144"/>
      <c r="N441" s="144"/>
      <c r="O441" s="144"/>
      <c r="P441" s="144"/>
      <c r="Q441" s="13"/>
      <c r="R441" s="13"/>
    </row>
    <row r="442" spans="1:18" s="14" customFormat="1" ht="47.25" x14ac:dyDescent="0.25">
      <c r="A442" s="144">
        <v>440</v>
      </c>
      <c r="B442" s="145">
        <v>44712</v>
      </c>
      <c r="C442" s="144" t="s">
        <v>1554</v>
      </c>
      <c r="D442" s="146" t="s">
        <v>63</v>
      </c>
      <c r="E442" s="146"/>
      <c r="F442" s="184" t="s">
        <v>1555</v>
      </c>
      <c r="G442" s="144">
        <v>89629658059</v>
      </c>
      <c r="H442" s="144" t="s">
        <v>1556</v>
      </c>
      <c r="I442" s="145">
        <v>44676</v>
      </c>
      <c r="J442" s="144" t="s">
        <v>180</v>
      </c>
      <c r="K442" s="144" t="s">
        <v>85</v>
      </c>
      <c r="L442" s="148" t="str">
        <f>IFERROR(_xlfn.IFNA(VLOOKUP($K442,[36]коммент!$B:$C,2,0),""),"")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42" s="144" t="s">
        <v>129</v>
      </c>
      <c r="N442" s="144" t="s">
        <v>114</v>
      </c>
      <c r="O442" s="144"/>
      <c r="P442" s="144" t="s">
        <v>1557</v>
      </c>
      <c r="Q442" s="13"/>
      <c r="R442" s="13"/>
    </row>
    <row r="443" spans="1:18" s="14" customFormat="1" ht="94.5" x14ac:dyDescent="0.25">
      <c r="A443" s="144">
        <v>441</v>
      </c>
      <c r="B443" s="145">
        <v>44712</v>
      </c>
      <c r="C443" s="144" t="s">
        <v>1554</v>
      </c>
      <c r="D443" s="146" t="s">
        <v>63</v>
      </c>
      <c r="E443" s="146"/>
      <c r="F443" s="184" t="s">
        <v>1569</v>
      </c>
      <c r="G443" s="144">
        <v>89671906769</v>
      </c>
      <c r="H443" s="144" t="s">
        <v>402</v>
      </c>
      <c r="I443" s="145">
        <v>44566</v>
      </c>
      <c r="J443" s="144" t="s">
        <v>184</v>
      </c>
      <c r="K443" s="144" t="s">
        <v>175</v>
      </c>
      <c r="L443" s="148" t="str">
        <f>IFERROR(_xlfn.IFNA(VLOOKUP($K443,[36]коммент!$B:$C,2,0),""),"")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3" s="144"/>
      <c r="N443" s="144"/>
      <c r="O443" s="144"/>
      <c r="P443" s="144" t="s">
        <v>1570</v>
      </c>
      <c r="Q443" s="13"/>
      <c r="R443" s="13"/>
    </row>
    <row r="444" spans="1:18" s="14" customFormat="1" ht="63" x14ac:dyDescent="0.25">
      <c r="A444" s="144">
        <v>442</v>
      </c>
      <c r="B444" s="145">
        <v>44712</v>
      </c>
      <c r="C444" s="144" t="s">
        <v>409</v>
      </c>
      <c r="D444" s="146" t="s">
        <v>21</v>
      </c>
      <c r="E444" s="146"/>
      <c r="F444" s="151" t="s">
        <v>432</v>
      </c>
      <c r="G444" s="144">
        <v>9065734639</v>
      </c>
      <c r="H444" s="144"/>
      <c r="I444" s="144"/>
      <c r="J444" s="144" t="s">
        <v>180</v>
      </c>
      <c r="K444" s="144" t="s">
        <v>149</v>
      </c>
      <c r="L444" s="148" t="str">
        <f>IFERROR(_xlfn.IFNA(VLOOKUP($K444,[25]коммент!$B:$C,2,0),""),"")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44" s="144"/>
      <c r="N444" s="144"/>
      <c r="O444" s="144"/>
      <c r="P444" s="144"/>
      <c r="Q444" s="13"/>
      <c r="R444" s="13"/>
    </row>
    <row r="445" spans="1:18" s="14" customFormat="1" ht="47.25" x14ac:dyDescent="0.25">
      <c r="A445" s="144">
        <v>443</v>
      </c>
      <c r="B445" s="145">
        <v>44712</v>
      </c>
      <c r="C445" s="144" t="s">
        <v>409</v>
      </c>
      <c r="D445" s="146" t="s">
        <v>21</v>
      </c>
      <c r="E445" s="146"/>
      <c r="F445" s="151" t="s">
        <v>434</v>
      </c>
      <c r="G445" s="144" t="s">
        <v>435</v>
      </c>
      <c r="H445" s="144"/>
      <c r="I445" s="144"/>
      <c r="J445" s="144" t="s">
        <v>184</v>
      </c>
      <c r="K445" s="144" t="s">
        <v>85</v>
      </c>
      <c r="L445" s="148" t="s">
        <v>148</v>
      </c>
      <c r="M445" s="144" t="s">
        <v>129</v>
      </c>
      <c r="N445" s="144"/>
      <c r="O445" s="144"/>
      <c r="P445" s="144" t="s">
        <v>436</v>
      </c>
      <c r="Q445" s="13"/>
      <c r="R445" s="13"/>
    </row>
    <row r="446" spans="1:18" s="14" customFormat="1" ht="94.5" x14ac:dyDescent="0.25">
      <c r="A446" s="144">
        <v>444</v>
      </c>
      <c r="B446" s="145">
        <v>44712</v>
      </c>
      <c r="C446" s="135" t="s">
        <v>465</v>
      </c>
      <c r="D446" s="146" t="s">
        <v>21</v>
      </c>
      <c r="E446" s="146"/>
      <c r="F446" s="151" t="s">
        <v>470</v>
      </c>
      <c r="G446" s="144">
        <v>89688958765</v>
      </c>
      <c r="H446" s="144"/>
      <c r="I446" s="144"/>
      <c r="J446" s="144" t="s">
        <v>180</v>
      </c>
      <c r="K446" s="144" t="s">
        <v>6</v>
      </c>
      <c r="L446" s="148" t="str">
        <f>IFERROR(_xlfn.IFNA(VLOOKUP($K446,[55]коммент!$B:$C,2,0),""),"")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6" s="144"/>
      <c r="N446" s="144"/>
      <c r="O446" s="144"/>
      <c r="P446" s="144"/>
      <c r="Q446" s="13"/>
      <c r="R446" s="13"/>
    </row>
    <row r="447" spans="1:18" s="14" customFormat="1" ht="94.5" x14ac:dyDescent="0.25">
      <c r="A447" s="144">
        <v>445</v>
      </c>
      <c r="B447" s="145">
        <v>44712</v>
      </c>
      <c r="C447" s="135" t="s">
        <v>465</v>
      </c>
      <c r="D447" s="146" t="s">
        <v>21</v>
      </c>
      <c r="E447" s="146"/>
      <c r="F447" s="151" t="s">
        <v>474</v>
      </c>
      <c r="G447" s="144">
        <v>89031330320</v>
      </c>
      <c r="H447" s="144" t="s">
        <v>475</v>
      </c>
      <c r="I447" s="145">
        <v>44543</v>
      </c>
      <c r="J447" s="144" t="s">
        <v>184</v>
      </c>
      <c r="K447" s="144" t="s">
        <v>175</v>
      </c>
      <c r="L447" s="148" t="str">
        <f>IFERROR(_xlfn.IFNA(VLOOKUP($K447,[55]коммент!$B:$C,2,0),""),"")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7" s="144"/>
      <c r="N447" s="144" t="s">
        <v>114</v>
      </c>
      <c r="O447" s="144"/>
      <c r="P447" s="144" t="s">
        <v>476</v>
      </c>
      <c r="Q447" s="13"/>
      <c r="R447" s="13"/>
    </row>
    <row r="448" spans="1:18" s="14" customFormat="1" ht="94.5" x14ac:dyDescent="0.25">
      <c r="A448" s="144">
        <v>446</v>
      </c>
      <c r="B448" s="145">
        <v>44712</v>
      </c>
      <c r="C448" s="135" t="s">
        <v>465</v>
      </c>
      <c r="D448" s="146" t="s">
        <v>21</v>
      </c>
      <c r="E448" s="146"/>
      <c r="F448" s="151" t="s">
        <v>477</v>
      </c>
      <c r="G448" s="144">
        <v>89104889134</v>
      </c>
      <c r="H448" s="144" t="s">
        <v>478</v>
      </c>
      <c r="I448" s="145">
        <v>44480</v>
      </c>
      <c r="J448" s="144" t="s">
        <v>184</v>
      </c>
      <c r="K448" s="144" t="s">
        <v>175</v>
      </c>
      <c r="L448" s="148" t="str">
        <f>IFERROR(_xlfn.IFNA(VLOOKUP($K448,[55]коммент!$B:$C,2,0),""),"")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8" s="144"/>
      <c r="N448" s="144" t="s">
        <v>114</v>
      </c>
      <c r="O448" s="144"/>
      <c r="P448" s="144" t="s">
        <v>476</v>
      </c>
      <c r="Q448" s="13"/>
      <c r="R448" s="13"/>
    </row>
    <row r="449" spans="1:18" s="14" customFormat="1" ht="94.5" x14ac:dyDescent="0.25">
      <c r="A449" s="144">
        <v>447</v>
      </c>
      <c r="B449" s="145">
        <v>44712</v>
      </c>
      <c r="C449" s="135" t="s">
        <v>465</v>
      </c>
      <c r="D449" s="146" t="s">
        <v>21</v>
      </c>
      <c r="E449" s="146"/>
      <c r="F449" s="151" t="s">
        <v>481</v>
      </c>
      <c r="G449" s="144">
        <v>89168534430</v>
      </c>
      <c r="H449" s="144"/>
      <c r="I449" s="144"/>
      <c r="J449" s="144" t="s">
        <v>134</v>
      </c>
      <c r="K449" s="144" t="s">
        <v>6</v>
      </c>
      <c r="L449" s="148" t="str">
        <f>IFERROR(_xlfn.IFNA(VLOOKUP($K449,[55]коммент!$B:$C,2,0),""),"")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9" s="144"/>
      <c r="N449" s="144"/>
      <c r="O449" s="144"/>
      <c r="P449" s="144"/>
      <c r="Q449" s="13"/>
      <c r="R449" s="13"/>
    </row>
    <row r="450" spans="1:18" s="14" customFormat="1" ht="94.5" x14ac:dyDescent="0.25">
      <c r="A450" s="144">
        <v>448</v>
      </c>
      <c r="B450" s="145">
        <v>44712</v>
      </c>
      <c r="C450" s="135" t="s">
        <v>465</v>
      </c>
      <c r="D450" s="146" t="s">
        <v>21</v>
      </c>
      <c r="E450" s="146"/>
      <c r="F450" s="151" t="s">
        <v>482</v>
      </c>
      <c r="G450" s="144">
        <v>89771352314</v>
      </c>
      <c r="H450" s="144" t="s">
        <v>483</v>
      </c>
      <c r="I450" s="145">
        <v>44711</v>
      </c>
      <c r="J450" s="144" t="s">
        <v>180</v>
      </c>
      <c r="K450" s="144" t="s">
        <v>111</v>
      </c>
      <c r="L450" s="148" t="str">
        <f>IFERROR(_xlfn.IFNA(VLOOKUP($K450,[55]коммент!$B:$C,2,0),""),"")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0" s="144" t="s">
        <v>130</v>
      </c>
      <c r="N450" s="144" t="s">
        <v>183</v>
      </c>
      <c r="O450" s="144" t="s">
        <v>21</v>
      </c>
      <c r="P450" s="144" t="s">
        <v>484</v>
      </c>
      <c r="Q450" s="13"/>
      <c r="R450" s="13"/>
    </row>
    <row r="451" spans="1:18" s="14" customFormat="1" ht="94.5" x14ac:dyDescent="0.25">
      <c r="A451" s="144">
        <v>449</v>
      </c>
      <c r="B451" s="145">
        <v>44712</v>
      </c>
      <c r="C451" s="135" t="s">
        <v>465</v>
      </c>
      <c r="D451" s="146" t="s">
        <v>21</v>
      </c>
      <c r="E451" s="146"/>
      <c r="F451" s="151" t="s">
        <v>486</v>
      </c>
      <c r="G451" s="144">
        <v>89151002509</v>
      </c>
      <c r="H451" s="144"/>
      <c r="I451" s="144"/>
      <c r="J451" s="144" t="s">
        <v>179</v>
      </c>
      <c r="K451" s="144" t="s">
        <v>6</v>
      </c>
      <c r="L451" s="148" t="str">
        <f>IFERROR(_xlfn.IFNA(VLOOKUP($K451,[55]коммент!$B:$C,2,0),""),"")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1" s="144"/>
      <c r="N451" s="144"/>
      <c r="O451" s="144"/>
      <c r="P451" s="144"/>
      <c r="Q451" s="13"/>
      <c r="R451" s="13"/>
    </row>
    <row r="452" spans="1:18" s="14" customFormat="1" ht="94.5" x14ac:dyDescent="0.25">
      <c r="A452" s="144">
        <v>450</v>
      </c>
      <c r="B452" s="145">
        <v>44712</v>
      </c>
      <c r="C452" s="135" t="s">
        <v>696</v>
      </c>
      <c r="D452" s="136" t="s">
        <v>21</v>
      </c>
      <c r="E452" s="136"/>
      <c r="F452" s="137" t="s">
        <v>697</v>
      </c>
      <c r="G452" s="135">
        <v>9269293825</v>
      </c>
      <c r="H452" s="135" t="s">
        <v>424</v>
      </c>
      <c r="I452" s="138">
        <v>44623</v>
      </c>
      <c r="J452" s="135" t="s">
        <v>184</v>
      </c>
      <c r="K452" s="170" t="s">
        <v>111</v>
      </c>
      <c r="L452" s="171" t="str">
        <f>IFERROR(_xlfn.IFNA(VLOOKUP($K452,[57]коммент!$B:$C,2,0),""),"")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2" s="135" t="s">
        <v>130</v>
      </c>
      <c r="N452" s="135" t="s">
        <v>183</v>
      </c>
      <c r="O452" s="144" t="s">
        <v>21</v>
      </c>
      <c r="P452" s="144" t="s">
        <v>698</v>
      </c>
      <c r="Q452" s="13"/>
      <c r="R452" s="13"/>
    </row>
    <row r="453" spans="1:18" s="14" customFormat="1" ht="94.5" x14ac:dyDescent="0.25">
      <c r="A453" s="144">
        <v>451</v>
      </c>
      <c r="B453" s="145">
        <v>44712</v>
      </c>
      <c r="C453" s="135" t="s">
        <v>696</v>
      </c>
      <c r="D453" s="136" t="s">
        <v>21</v>
      </c>
      <c r="E453" s="136"/>
      <c r="F453" s="180" t="s">
        <v>719</v>
      </c>
      <c r="G453" s="181">
        <v>9142559763</v>
      </c>
      <c r="H453" s="181" t="s">
        <v>701</v>
      </c>
      <c r="I453" s="182">
        <v>44663</v>
      </c>
      <c r="J453" s="181" t="s">
        <v>180</v>
      </c>
      <c r="K453" s="181" t="s">
        <v>6</v>
      </c>
      <c r="L453" s="183" t="str">
        <f>IFERROR(_xlfn.IFNA(VLOOKUP($K453,[56]коммент!$B:$C,2,0),""),"")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3" s="135"/>
      <c r="N453" s="135"/>
      <c r="O453" s="144"/>
      <c r="P453" s="144"/>
      <c r="Q453" s="13"/>
      <c r="R453" s="13"/>
    </row>
    <row r="454" spans="1:18" s="14" customFormat="1" ht="94.5" x14ac:dyDescent="0.25">
      <c r="A454" s="144">
        <v>452</v>
      </c>
      <c r="B454" s="145">
        <v>44712</v>
      </c>
      <c r="C454" s="135" t="s">
        <v>1402</v>
      </c>
      <c r="D454" s="146" t="s">
        <v>21</v>
      </c>
      <c r="E454" s="146"/>
      <c r="F454" s="151" t="s">
        <v>1429</v>
      </c>
      <c r="G454" s="144" t="s">
        <v>1430</v>
      </c>
      <c r="H454" s="144" t="s">
        <v>701</v>
      </c>
      <c r="I454" s="145">
        <v>44630</v>
      </c>
      <c r="J454" s="144" t="s">
        <v>184</v>
      </c>
      <c r="K454" s="144" t="s">
        <v>6</v>
      </c>
      <c r="L454" s="148" t="str">
        <f>IFERROR(_xlfn.IFNA(VLOOKUP($K454,[16]коммент!$B:$C,2,0),""),"")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4" s="144"/>
      <c r="N454" s="144" t="s">
        <v>114</v>
      </c>
      <c r="O454" s="144"/>
      <c r="P454" s="144"/>
      <c r="Q454" s="13"/>
      <c r="R454" s="13"/>
    </row>
    <row r="455" spans="1:18" s="14" customFormat="1" ht="94.5" x14ac:dyDescent="0.25">
      <c r="A455" s="144">
        <v>453</v>
      </c>
      <c r="B455" s="145">
        <v>44712</v>
      </c>
      <c r="C455" s="144" t="s">
        <v>741</v>
      </c>
      <c r="D455" s="146" t="s">
        <v>54</v>
      </c>
      <c r="E455" s="146"/>
      <c r="F455" s="151" t="s">
        <v>754</v>
      </c>
      <c r="G455" s="144">
        <v>9032901140</v>
      </c>
      <c r="H455" s="144" t="s">
        <v>755</v>
      </c>
      <c r="I455" s="145">
        <v>44709</v>
      </c>
      <c r="J455" s="144" t="s">
        <v>179</v>
      </c>
      <c r="K455" s="144" t="s">
        <v>111</v>
      </c>
      <c r="L455" s="148" t="str">
        <f>IFERROR(_xlfn.IFNA(VLOOKUP($K455,[14]коммент!$B:$C,2,0),""),"")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5" s="144" t="s">
        <v>154</v>
      </c>
      <c r="N455" s="144" t="s">
        <v>114</v>
      </c>
      <c r="O455" s="144"/>
      <c r="P455" s="144" t="s">
        <v>756</v>
      </c>
      <c r="Q455" s="13"/>
      <c r="R455" s="13"/>
    </row>
    <row r="456" spans="1:18" s="14" customFormat="1" ht="94.5" x14ac:dyDescent="0.25">
      <c r="A456" s="144">
        <v>454</v>
      </c>
      <c r="B456" s="145">
        <v>44712</v>
      </c>
      <c r="C456" s="144" t="s">
        <v>931</v>
      </c>
      <c r="D456" s="146" t="s">
        <v>54</v>
      </c>
      <c r="E456" s="146"/>
      <c r="F456" s="151" t="s">
        <v>941</v>
      </c>
      <c r="G456" s="144">
        <v>89253437915</v>
      </c>
      <c r="H456" s="144"/>
      <c r="I456" s="145"/>
      <c r="J456" s="144" t="s">
        <v>180</v>
      </c>
      <c r="K456" s="144" t="s">
        <v>6</v>
      </c>
      <c r="L456" s="148" t="s">
        <v>147</v>
      </c>
      <c r="M456" s="144"/>
      <c r="N456" s="144"/>
      <c r="O456" s="144"/>
      <c r="P456" s="144"/>
      <c r="Q456" s="13"/>
      <c r="R456" s="13"/>
    </row>
    <row r="457" spans="1:18" s="14" customFormat="1" ht="94.5" x14ac:dyDescent="0.25">
      <c r="A457" s="144">
        <v>455</v>
      </c>
      <c r="B457" s="145">
        <v>44712</v>
      </c>
      <c r="C457" s="144" t="s">
        <v>1114</v>
      </c>
      <c r="D457" s="146" t="s">
        <v>54</v>
      </c>
      <c r="E457" s="146"/>
      <c r="F457" s="151" t="s">
        <v>1130</v>
      </c>
      <c r="G457" s="144" t="s">
        <v>1131</v>
      </c>
      <c r="H457" s="144" t="s">
        <v>1132</v>
      </c>
      <c r="I457" s="145">
        <v>44705</v>
      </c>
      <c r="J457" s="144" t="s">
        <v>180</v>
      </c>
      <c r="K457" s="144" t="s">
        <v>6</v>
      </c>
      <c r="L457" s="148" t="s">
        <v>147</v>
      </c>
      <c r="M457" s="144"/>
      <c r="N457" s="144"/>
      <c r="O457" s="144"/>
      <c r="P457" s="144"/>
      <c r="Q457" s="13"/>
      <c r="R457" s="13"/>
    </row>
    <row r="458" spans="1:18" s="14" customFormat="1" ht="94.5" x14ac:dyDescent="0.25">
      <c r="A458" s="144">
        <v>456</v>
      </c>
      <c r="B458" s="145">
        <v>44712</v>
      </c>
      <c r="C458" s="144" t="s">
        <v>1314</v>
      </c>
      <c r="D458" s="146" t="s">
        <v>54</v>
      </c>
      <c r="E458" s="146"/>
      <c r="F458" s="151" t="s">
        <v>1321</v>
      </c>
      <c r="G458" s="144">
        <v>9032889537</v>
      </c>
      <c r="H458" s="144" t="s">
        <v>1322</v>
      </c>
      <c r="I458" s="145"/>
      <c r="J458" s="144" t="s">
        <v>179</v>
      </c>
      <c r="K458" s="144" t="s">
        <v>175</v>
      </c>
      <c r="L458" s="148" t="str">
        <f>IFERROR(_xlfn.IFNA(VLOOKUP($K458,[70]коммент!$B:$C,2,0),""),"")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58" s="144"/>
      <c r="N458" s="144"/>
      <c r="O458" s="144"/>
      <c r="P458" s="144" t="s">
        <v>1323</v>
      </c>
      <c r="Q458" s="13"/>
      <c r="R458" s="13"/>
    </row>
    <row r="459" spans="1:18" s="14" customFormat="1" ht="94.5" x14ac:dyDescent="0.25">
      <c r="A459" s="144">
        <v>457</v>
      </c>
      <c r="B459" s="145">
        <v>44712</v>
      </c>
      <c r="C459" s="144" t="s">
        <v>1393</v>
      </c>
      <c r="D459" s="146" t="s">
        <v>54</v>
      </c>
      <c r="E459" s="146"/>
      <c r="F459" s="151" t="s">
        <v>1399</v>
      </c>
      <c r="G459" s="144">
        <v>9163707620</v>
      </c>
      <c r="H459" s="144"/>
      <c r="I459" s="144"/>
      <c r="J459" s="144" t="s">
        <v>180</v>
      </c>
      <c r="K459" s="144" t="s">
        <v>32</v>
      </c>
      <c r="L459" s="148" t="str">
        <f>IFERROR(_xlfn.IFNA(VLOOKUP($K459,[35]коммент!$B:$C,2,0),""),"")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459" s="144"/>
      <c r="N459" s="144"/>
      <c r="O459" s="144"/>
      <c r="P459" s="144"/>
      <c r="Q459" s="13"/>
      <c r="R459" s="13"/>
    </row>
    <row r="460" spans="1:18" s="14" customFormat="1" ht="141.75" x14ac:dyDescent="0.25">
      <c r="A460" s="144">
        <v>458</v>
      </c>
      <c r="B460" s="145">
        <v>44712</v>
      </c>
      <c r="C460" s="135" t="s">
        <v>227</v>
      </c>
      <c r="D460" s="146" t="s">
        <v>52</v>
      </c>
      <c r="E460" s="146"/>
      <c r="F460" s="147" t="s">
        <v>233</v>
      </c>
      <c r="G460" s="144">
        <v>9031815289</v>
      </c>
      <c r="H460" s="144" t="s">
        <v>234</v>
      </c>
      <c r="I460" s="145">
        <v>44897</v>
      </c>
      <c r="J460" s="144" t="s">
        <v>184</v>
      </c>
      <c r="K460" s="144" t="s">
        <v>175</v>
      </c>
      <c r="L460" s="148" t="s">
        <v>176</v>
      </c>
      <c r="M460" s="144"/>
      <c r="N460" s="144"/>
      <c r="O460" s="144"/>
      <c r="P460" s="144" t="s">
        <v>235</v>
      </c>
      <c r="Q460" s="13"/>
      <c r="R460" s="13"/>
    </row>
    <row r="461" spans="1:18" s="14" customFormat="1" ht="63" x14ac:dyDescent="0.25">
      <c r="A461" s="144">
        <v>459</v>
      </c>
      <c r="B461" s="145">
        <v>44712</v>
      </c>
      <c r="C461" s="144" t="s">
        <v>741</v>
      </c>
      <c r="D461" s="146" t="s">
        <v>52</v>
      </c>
      <c r="E461" s="146"/>
      <c r="F461" s="151" t="s">
        <v>747</v>
      </c>
      <c r="G461" s="144" t="s">
        <v>748</v>
      </c>
      <c r="H461" s="144"/>
      <c r="I461" s="145"/>
      <c r="J461" s="144" t="s">
        <v>180</v>
      </c>
      <c r="K461" s="144" t="s">
        <v>149</v>
      </c>
      <c r="L461" s="148" t="str">
        <f>IFERROR(_xlfn.IFNA(VLOOKUP($K461,[14]коммент!$B:$C,2,0),""),"")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61" s="144"/>
      <c r="N461" s="144"/>
      <c r="O461" s="144"/>
      <c r="P461" s="144"/>
      <c r="Q461" s="13"/>
      <c r="R461" s="13"/>
    </row>
    <row r="462" spans="1:18" s="14" customFormat="1" ht="94.5" x14ac:dyDescent="0.25">
      <c r="A462" s="144">
        <v>460</v>
      </c>
      <c r="B462" s="164">
        <v>44712</v>
      </c>
      <c r="C462" s="165" t="s">
        <v>1511</v>
      </c>
      <c r="D462" s="166" t="s">
        <v>52</v>
      </c>
      <c r="E462" s="166"/>
      <c r="F462" s="216" t="s">
        <v>1512</v>
      </c>
      <c r="G462" s="217" t="s">
        <v>1513</v>
      </c>
      <c r="H462" s="165"/>
      <c r="I462" s="165"/>
      <c r="J462" s="165" t="s">
        <v>134</v>
      </c>
      <c r="K462" s="165" t="s">
        <v>6</v>
      </c>
      <c r="L462" s="148" t="str">
        <f>IFERROR(_xlfn.IFNA(VLOOKUP($K462,[17]коммент!$B:$C,2,0),""),"")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2" s="165"/>
      <c r="N462" s="165"/>
      <c r="O462" s="165"/>
      <c r="P462" s="165"/>
      <c r="Q462" s="13"/>
      <c r="R462" s="13"/>
    </row>
    <row r="463" spans="1:18" s="14" customFormat="1" ht="94.5" x14ac:dyDescent="0.25">
      <c r="A463" s="144">
        <v>461</v>
      </c>
      <c r="B463" s="145">
        <v>44712</v>
      </c>
      <c r="C463" s="144" t="s">
        <v>1554</v>
      </c>
      <c r="D463" s="136" t="s">
        <v>52</v>
      </c>
      <c r="E463" s="136"/>
      <c r="F463" s="137" t="s">
        <v>1566</v>
      </c>
      <c r="G463" s="135">
        <v>89166627713</v>
      </c>
      <c r="H463" s="135" t="s">
        <v>1567</v>
      </c>
      <c r="I463" s="138">
        <v>44656</v>
      </c>
      <c r="J463" s="135" t="s">
        <v>184</v>
      </c>
      <c r="K463" s="135" t="s">
        <v>175</v>
      </c>
      <c r="L463" s="158" t="str">
        <f>IFERROR(_xlfn.IFNA(VLOOKUP($K463,[37]коммент!$B:$C,2,0),""),"")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3" s="135"/>
      <c r="N463" s="135"/>
      <c r="O463" s="135"/>
      <c r="P463" s="135" t="s">
        <v>1568</v>
      </c>
      <c r="Q463" s="13"/>
      <c r="R463" s="13"/>
    </row>
    <row r="464" spans="1:18" s="14" customFormat="1" ht="47.25" x14ac:dyDescent="0.25">
      <c r="A464" s="144">
        <v>462</v>
      </c>
      <c r="B464" s="145">
        <v>44712</v>
      </c>
      <c r="C464" s="144" t="s">
        <v>1554</v>
      </c>
      <c r="D464" s="146" t="s">
        <v>52</v>
      </c>
      <c r="E464" s="146"/>
      <c r="F464" s="184" t="s">
        <v>1574</v>
      </c>
      <c r="G464" s="144">
        <v>89800895390</v>
      </c>
      <c r="H464" s="135" t="s">
        <v>1567</v>
      </c>
      <c r="I464" s="145">
        <v>44688</v>
      </c>
      <c r="J464" s="144" t="s">
        <v>180</v>
      </c>
      <c r="K464" s="144" t="s">
        <v>85</v>
      </c>
      <c r="L464" s="148" t="str">
        <f>IFERROR(_xlfn.IFNA(VLOOKUP($K464,[36]коммент!$B:$C,2,0),""),"")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64" s="144" t="s">
        <v>129</v>
      </c>
      <c r="N464" s="144" t="s">
        <v>183</v>
      </c>
      <c r="O464" s="144"/>
      <c r="P464" s="144"/>
      <c r="Q464" s="13"/>
      <c r="R464" s="13"/>
    </row>
    <row r="465" spans="1:18" s="14" customFormat="1" ht="94.5" x14ac:dyDescent="0.25">
      <c r="A465" s="144">
        <v>463</v>
      </c>
      <c r="B465" s="145">
        <v>44712</v>
      </c>
      <c r="C465" s="135" t="s">
        <v>1402</v>
      </c>
      <c r="D465" s="146" t="s">
        <v>28</v>
      </c>
      <c r="E465" s="146"/>
      <c r="F465" s="194" t="s">
        <v>1434</v>
      </c>
      <c r="G465" s="194" t="s">
        <v>1435</v>
      </c>
      <c r="H465" s="194"/>
      <c r="I465" s="145"/>
      <c r="J465" s="144" t="s">
        <v>184</v>
      </c>
      <c r="K465" s="144" t="s">
        <v>6</v>
      </c>
      <c r="L465" s="148" t="str">
        <f>IFERROR(_xlfn.IFNA(VLOOKUP($K465,[16]коммент!$B:$C,2,0),""),"")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5" s="144"/>
      <c r="N465" s="144" t="s">
        <v>114</v>
      </c>
      <c r="O465" s="144"/>
      <c r="P465" s="144"/>
      <c r="Q465" s="13"/>
      <c r="R465" s="13"/>
    </row>
    <row r="466" spans="1:18" s="14" customFormat="1" ht="94.5" x14ac:dyDescent="0.25">
      <c r="A466" s="144">
        <v>464</v>
      </c>
      <c r="B466" s="145">
        <v>44712</v>
      </c>
      <c r="C466" s="144" t="s">
        <v>1402</v>
      </c>
      <c r="D466" s="146" t="s">
        <v>28</v>
      </c>
      <c r="E466" s="146"/>
      <c r="F466" s="151" t="s">
        <v>1436</v>
      </c>
      <c r="G466" s="144" t="s">
        <v>1437</v>
      </c>
      <c r="H466" s="144" t="s">
        <v>254</v>
      </c>
      <c r="I466" s="145">
        <v>44433</v>
      </c>
      <c r="J466" s="144" t="s">
        <v>184</v>
      </c>
      <c r="K466" s="144" t="s">
        <v>6</v>
      </c>
      <c r="L466" s="148" t="str">
        <f>IFERROR(_xlfn.IFNA(VLOOKUP($K466,[72]коммент!$B:$C,2,0),""),"")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6" s="144"/>
      <c r="N466" s="144"/>
      <c r="O466" s="144"/>
      <c r="P466" s="144"/>
      <c r="Q466" s="13"/>
      <c r="R466" s="13"/>
    </row>
    <row r="467" spans="1:18" s="14" customFormat="1" ht="94.5" x14ac:dyDescent="0.25">
      <c r="A467" s="144">
        <v>465</v>
      </c>
      <c r="B467" s="145">
        <v>44712</v>
      </c>
      <c r="C467" s="144" t="s">
        <v>208</v>
      </c>
      <c r="D467" s="146" t="s">
        <v>51</v>
      </c>
      <c r="E467" s="146"/>
      <c r="F467" s="151" t="s">
        <v>216</v>
      </c>
      <c r="G467" s="145">
        <v>30522</v>
      </c>
      <c r="H467" s="144"/>
      <c r="I467" s="144"/>
      <c r="J467" s="144" t="s">
        <v>184</v>
      </c>
      <c r="K467" s="144" t="s">
        <v>175</v>
      </c>
      <c r="L467" s="148" t="str">
        <f>IFERROR(_xlfn.IFNA(VLOOKUP($K467,коммент!$B:$C,2,0),""),"")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7" s="144"/>
      <c r="N467" s="144"/>
      <c r="O467" s="144"/>
      <c r="P467" s="144" t="s">
        <v>215</v>
      </c>
      <c r="Q467" s="13"/>
      <c r="R467" s="13"/>
    </row>
    <row r="468" spans="1:18" s="14" customFormat="1" ht="94.5" x14ac:dyDescent="0.25">
      <c r="A468" s="144">
        <v>466</v>
      </c>
      <c r="B468" s="145">
        <v>44712</v>
      </c>
      <c r="C468" s="144" t="s">
        <v>491</v>
      </c>
      <c r="D468" s="146" t="s">
        <v>51</v>
      </c>
      <c r="E468" s="146"/>
      <c r="F468" s="151" t="s">
        <v>502</v>
      </c>
      <c r="G468" s="144" t="s">
        <v>503</v>
      </c>
      <c r="H468" s="144" t="s">
        <v>504</v>
      </c>
      <c r="I468" s="145">
        <v>44602</v>
      </c>
      <c r="J468" s="144" t="s">
        <v>179</v>
      </c>
      <c r="K468" s="144" t="s">
        <v>175</v>
      </c>
      <c r="L468" s="148" t="s">
        <v>176</v>
      </c>
      <c r="M468" s="144"/>
      <c r="N468" s="144"/>
      <c r="O468" s="144"/>
      <c r="P468" s="144" t="s">
        <v>505</v>
      </c>
      <c r="Q468" s="13"/>
      <c r="R468" s="13"/>
    </row>
    <row r="469" spans="1:18" s="14" customFormat="1" ht="94.5" x14ac:dyDescent="0.25">
      <c r="A469" s="144">
        <v>467</v>
      </c>
      <c r="B469" s="145">
        <v>44712</v>
      </c>
      <c r="C469" s="144" t="s">
        <v>646</v>
      </c>
      <c r="D469" s="146" t="s">
        <v>51</v>
      </c>
      <c r="E469" s="146"/>
      <c r="F469" s="151" t="s">
        <v>658</v>
      </c>
      <c r="G469" s="144" t="s">
        <v>659</v>
      </c>
      <c r="H469" s="144" t="s">
        <v>660</v>
      </c>
      <c r="I469" s="145">
        <v>44542</v>
      </c>
      <c r="J469" s="144" t="s">
        <v>184</v>
      </c>
      <c r="K469" s="144" t="s">
        <v>175</v>
      </c>
      <c r="L469" s="148" t="s">
        <v>176</v>
      </c>
      <c r="M469" s="144"/>
      <c r="N469" s="144"/>
      <c r="O469" s="144"/>
      <c r="P469" s="144" t="s">
        <v>661</v>
      </c>
      <c r="Q469" s="13"/>
      <c r="R469" s="13"/>
    </row>
    <row r="470" spans="1:18" s="14" customFormat="1" ht="47.25" x14ac:dyDescent="0.25">
      <c r="A470" s="144">
        <v>468</v>
      </c>
      <c r="B470" s="145">
        <v>44712</v>
      </c>
      <c r="C470" s="144" t="s">
        <v>646</v>
      </c>
      <c r="D470" s="146" t="s">
        <v>51</v>
      </c>
      <c r="E470" s="146"/>
      <c r="F470" s="151" t="s">
        <v>668</v>
      </c>
      <c r="G470" s="144" t="s">
        <v>669</v>
      </c>
      <c r="H470" s="144"/>
      <c r="I470" s="144"/>
      <c r="J470" s="144" t="s">
        <v>134</v>
      </c>
      <c r="K470" s="144" t="s">
        <v>85</v>
      </c>
      <c r="L470" s="148" t="str">
        <f>IFERROR(_xlfn.IFNA(VLOOKUP($K470,[13]коммент!$B:$C,2,0),""),"")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0" s="144" t="s">
        <v>129</v>
      </c>
      <c r="N470" s="144"/>
      <c r="O470" s="144"/>
      <c r="P470" s="144"/>
      <c r="Q470" s="13"/>
      <c r="R470" s="13"/>
    </row>
    <row r="471" spans="1:18" s="14" customFormat="1" ht="47.25" x14ac:dyDescent="0.25">
      <c r="A471" s="144">
        <v>469</v>
      </c>
      <c r="B471" s="145">
        <v>44712</v>
      </c>
      <c r="C471" s="144" t="s">
        <v>646</v>
      </c>
      <c r="D471" s="146" t="s">
        <v>51</v>
      </c>
      <c r="E471" s="146"/>
      <c r="F471" s="151" t="s">
        <v>690</v>
      </c>
      <c r="G471" s="144" t="s">
        <v>691</v>
      </c>
      <c r="H471" s="144"/>
      <c r="I471" s="145"/>
      <c r="J471" s="144" t="s">
        <v>184</v>
      </c>
      <c r="K471" s="144" t="s">
        <v>85</v>
      </c>
      <c r="L471" s="148" t="str">
        <f>IFERROR(_xlfn.IFNA(VLOOKUP($K471,[13]коммент!$B:$C,2,0),""),"")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1" s="144" t="s">
        <v>129</v>
      </c>
      <c r="N471" s="144"/>
      <c r="O471" s="144"/>
      <c r="P471" s="144"/>
      <c r="Q471" s="13"/>
      <c r="R471" s="13"/>
    </row>
    <row r="472" spans="1:18" s="14" customFormat="1" ht="94.5" x14ac:dyDescent="0.25">
      <c r="A472" s="144">
        <v>470</v>
      </c>
      <c r="B472" s="145">
        <v>44712</v>
      </c>
      <c r="C472" s="144" t="s">
        <v>741</v>
      </c>
      <c r="D472" s="146" t="s">
        <v>51</v>
      </c>
      <c r="E472" s="146"/>
      <c r="F472" s="151" t="s">
        <v>745</v>
      </c>
      <c r="G472" s="144">
        <v>9057083787</v>
      </c>
      <c r="H472" s="144" t="s">
        <v>746</v>
      </c>
      <c r="I472" s="145">
        <v>44705</v>
      </c>
      <c r="J472" s="144" t="s">
        <v>179</v>
      </c>
      <c r="K472" s="144" t="s">
        <v>6</v>
      </c>
      <c r="L472" s="148" t="str">
        <f>IFERROR(_xlfn.IFNA(VLOOKUP($K472,[14]коммент!$B:$C,2,0),""),"")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2" s="144"/>
      <c r="N472" s="144"/>
      <c r="O472" s="144"/>
      <c r="P472" s="144"/>
      <c r="Q472" s="13"/>
      <c r="R472" s="13"/>
    </row>
    <row r="473" spans="1:18" s="14" customFormat="1" ht="94.5" x14ac:dyDescent="0.25">
      <c r="A473" s="144">
        <v>471</v>
      </c>
      <c r="B473" s="145">
        <v>44712</v>
      </c>
      <c r="C473" s="144" t="s">
        <v>1393</v>
      </c>
      <c r="D473" s="146" t="s">
        <v>51</v>
      </c>
      <c r="E473" s="146"/>
      <c r="F473" s="151" t="s">
        <v>1400</v>
      </c>
      <c r="G473" s="144">
        <v>9636243665</v>
      </c>
      <c r="H473" s="144"/>
      <c r="I473" s="144"/>
      <c r="J473" s="144" t="s">
        <v>179</v>
      </c>
      <c r="K473" s="144" t="s">
        <v>6</v>
      </c>
      <c r="L473" s="148" t="str">
        <f>IFERROR(_xlfn.IFNA(VLOOKUP($K473,[35]коммент!$B:$C,2,0),""),"")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3" s="144"/>
      <c r="N473" s="144"/>
      <c r="O473" s="144"/>
      <c r="P473" s="144"/>
      <c r="Q473" s="13"/>
      <c r="R473" s="13"/>
    </row>
    <row r="474" spans="1:18" s="14" customFormat="1" ht="94.5" x14ac:dyDescent="0.25">
      <c r="A474" s="144">
        <v>472</v>
      </c>
      <c r="B474" s="145">
        <v>44712</v>
      </c>
      <c r="C474" s="135" t="s">
        <v>1402</v>
      </c>
      <c r="D474" s="146" t="s">
        <v>27</v>
      </c>
      <c r="E474" s="146"/>
      <c r="F474" s="151" t="s">
        <v>1420</v>
      </c>
      <c r="G474" s="144" t="s">
        <v>1421</v>
      </c>
      <c r="H474" s="144" t="s">
        <v>1422</v>
      </c>
      <c r="I474" s="145">
        <v>44701</v>
      </c>
      <c r="J474" s="144" t="s">
        <v>180</v>
      </c>
      <c r="K474" s="144" t="s">
        <v>85</v>
      </c>
      <c r="L474" s="148" t="s">
        <v>147</v>
      </c>
      <c r="M474" s="144" t="s">
        <v>129</v>
      </c>
      <c r="N474" s="144" t="s">
        <v>183</v>
      </c>
      <c r="O474" s="144" t="s">
        <v>31</v>
      </c>
      <c r="P474" s="144"/>
      <c r="Q474" s="13"/>
      <c r="R474" s="13"/>
    </row>
    <row r="475" spans="1:18" s="14" customFormat="1" ht="94.5" x14ac:dyDescent="0.25">
      <c r="A475" s="144">
        <v>473</v>
      </c>
      <c r="B475" s="145">
        <v>44712</v>
      </c>
      <c r="C475" s="135" t="s">
        <v>1402</v>
      </c>
      <c r="D475" s="146" t="s">
        <v>27</v>
      </c>
      <c r="E475" s="146"/>
      <c r="F475" s="151" t="s">
        <v>1441</v>
      </c>
      <c r="G475" s="144" t="s">
        <v>1442</v>
      </c>
      <c r="H475" s="144" t="s">
        <v>1443</v>
      </c>
      <c r="I475" s="145">
        <v>44704</v>
      </c>
      <c r="J475" s="144" t="s">
        <v>179</v>
      </c>
      <c r="K475" s="144" t="s">
        <v>111</v>
      </c>
      <c r="L475" s="148" t="str">
        <f>IFERROR(_xlfn.IFNA(VLOOKUP($K475,[16]коммент!$B:$C,2,0),""),"")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75" s="144" t="s">
        <v>130</v>
      </c>
      <c r="N475" s="144" t="s">
        <v>114</v>
      </c>
      <c r="O475" s="144"/>
      <c r="P475" s="144" t="s">
        <v>1444</v>
      </c>
      <c r="Q475" s="13"/>
      <c r="R475" s="13"/>
    </row>
    <row r="476" spans="1:18" s="14" customFormat="1" ht="94.5" x14ac:dyDescent="0.25">
      <c r="A476" s="144">
        <v>474</v>
      </c>
      <c r="B476" s="145">
        <v>44712</v>
      </c>
      <c r="C476" s="135" t="s">
        <v>1402</v>
      </c>
      <c r="D476" s="136" t="s">
        <v>27</v>
      </c>
      <c r="E476" s="136"/>
      <c r="F476" s="132" t="s">
        <v>1451</v>
      </c>
      <c r="G476" s="135" t="s">
        <v>1452</v>
      </c>
      <c r="H476" s="135" t="s">
        <v>1453</v>
      </c>
      <c r="I476" s="138">
        <v>44612</v>
      </c>
      <c r="J476" s="135" t="s">
        <v>179</v>
      </c>
      <c r="K476" s="135" t="s">
        <v>6</v>
      </c>
      <c r="L476" s="158" t="str">
        <f>IFERROR(_xlfn.IFNA(VLOOKUP($K476,[73]коммент!$B:$C,2,0),""),"")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6" s="135"/>
      <c r="N476" s="135" t="s">
        <v>114</v>
      </c>
      <c r="O476" s="135"/>
      <c r="P476" s="197" t="s">
        <v>1454</v>
      </c>
      <c r="Q476" s="13"/>
      <c r="R476" s="13"/>
    </row>
    <row r="477" spans="1:18" s="14" customFormat="1" ht="47.25" x14ac:dyDescent="0.25">
      <c r="A477" s="144">
        <v>475</v>
      </c>
      <c r="B477" s="145">
        <v>44712</v>
      </c>
      <c r="C477" s="144" t="s">
        <v>1402</v>
      </c>
      <c r="D477" s="146" t="s">
        <v>27</v>
      </c>
      <c r="E477" s="146"/>
      <c r="F477" s="194" t="s">
        <v>1463</v>
      </c>
      <c r="G477" s="195" t="s">
        <v>1464</v>
      </c>
      <c r="H477" s="144" t="s">
        <v>1465</v>
      </c>
      <c r="I477" s="145">
        <v>44687</v>
      </c>
      <c r="J477" s="144" t="s">
        <v>184</v>
      </c>
      <c r="K477" s="144" t="s">
        <v>85</v>
      </c>
      <c r="L477" s="148" t="str">
        <f>IFERROR(_xlfn.IFNA(VLOOKUP($K477,[74]коммент!$B:$C,2,0),""),"")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7" s="144" t="s">
        <v>129</v>
      </c>
      <c r="N477" s="144" t="s">
        <v>114</v>
      </c>
      <c r="O477" s="144"/>
      <c r="P477" s="198" t="s">
        <v>1466</v>
      </c>
      <c r="Q477" s="13"/>
      <c r="R477" s="13"/>
    </row>
    <row r="478" spans="1:18" s="14" customFormat="1" ht="94.5" x14ac:dyDescent="0.25">
      <c r="A478" s="144">
        <v>476</v>
      </c>
      <c r="B478" s="145">
        <v>44712</v>
      </c>
      <c r="C478" s="144" t="s">
        <v>1402</v>
      </c>
      <c r="D478" s="146" t="s">
        <v>27</v>
      </c>
      <c r="E478" s="146"/>
      <c r="F478" s="151" t="s">
        <v>1467</v>
      </c>
      <c r="G478" s="144" t="s">
        <v>1468</v>
      </c>
      <c r="H478" s="144" t="s">
        <v>1469</v>
      </c>
      <c r="I478" s="145">
        <v>44635</v>
      </c>
      <c r="J478" s="144" t="s">
        <v>184</v>
      </c>
      <c r="K478" s="144" t="s">
        <v>175</v>
      </c>
      <c r="L478" s="148" t="str">
        <f>IFERROR(_xlfn.IFNA(VLOOKUP($K478,[16]коммент!$B:$C,2,0),""),"")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78" s="144"/>
      <c r="N478" s="144" t="s">
        <v>114</v>
      </c>
      <c r="O478" s="144"/>
      <c r="P478" s="144" t="s">
        <v>1470</v>
      </c>
      <c r="Q478" s="13"/>
      <c r="R478" s="13"/>
    </row>
    <row r="479" spans="1:18" s="14" customFormat="1" ht="47.25" x14ac:dyDescent="0.25">
      <c r="A479" s="144">
        <v>477</v>
      </c>
      <c r="B479" s="145">
        <v>44712</v>
      </c>
      <c r="C479" s="144" t="s">
        <v>374</v>
      </c>
      <c r="D479" s="146" t="s">
        <v>50</v>
      </c>
      <c r="E479" s="146"/>
      <c r="F479" s="147" t="s">
        <v>397</v>
      </c>
      <c r="G479" s="147" t="s">
        <v>398</v>
      </c>
      <c r="H479" s="144"/>
      <c r="I479" s="144"/>
      <c r="J479" s="144" t="s">
        <v>180</v>
      </c>
      <c r="K479" s="144" t="s">
        <v>85</v>
      </c>
      <c r="L479" s="148" t="str">
        <f>IFERROR(_xlfn.IFNA(VLOOKUP($K479,[24]коммент!$B:$C,2,0),""),"")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9" s="144" t="s">
        <v>129</v>
      </c>
      <c r="N479" s="144"/>
      <c r="O479" s="144"/>
      <c r="P479" s="144"/>
      <c r="Q479" s="13"/>
      <c r="R479" s="13"/>
    </row>
    <row r="480" spans="1:18" s="14" customFormat="1" ht="47.25" x14ac:dyDescent="0.25">
      <c r="A480" s="144">
        <v>478</v>
      </c>
      <c r="B480" s="145">
        <v>44712</v>
      </c>
      <c r="C480" s="135" t="s">
        <v>491</v>
      </c>
      <c r="D480" s="146" t="s">
        <v>50</v>
      </c>
      <c r="E480" s="146"/>
      <c r="F480" s="151" t="s">
        <v>495</v>
      </c>
      <c r="G480" s="144">
        <v>9859202889</v>
      </c>
      <c r="H480" s="144"/>
      <c r="I480" s="144"/>
      <c r="J480" s="144" t="s">
        <v>179</v>
      </c>
      <c r="K480" s="144" t="s">
        <v>85</v>
      </c>
      <c r="L480" s="148" t="str">
        <f>IFERROR(_xlfn.IFNA(VLOOKUP($K480,[4]коммент!$B:$C,2,0),""),"")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80" s="144" t="s">
        <v>129</v>
      </c>
      <c r="N480" s="144"/>
      <c r="O480" s="144"/>
      <c r="P480" s="144"/>
      <c r="Q480" s="13"/>
      <c r="R480" s="13"/>
    </row>
    <row r="481" spans="1:18" s="14" customFormat="1" ht="47.25" x14ac:dyDescent="0.25">
      <c r="A481" s="144">
        <v>479</v>
      </c>
      <c r="B481" s="145">
        <v>44712</v>
      </c>
      <c r="C481" s="144" t="s">
        <v>646</v>
      </c>
      <c r="D481" s="146" t="s">
        <v>50</v>
      </c>
      <c r="E481" s="146"/>
      <c r="F481" s="151" t="s">
        <v>685</v>
      </c>
      <c r="G481" s="144" t="s">
        <v>686</v>
      </c>
      <c r="H481" s="144"/>
      <c r="I481" s="144"/>
      <c r="J481" s="144" t="s">
        <v>184</v>
      </c>
      <c r="K481" s="144" t="s">
        <v>85</v>
      </c>
      <c r="L481" s="148" t="str">
        <f>IFERROR(_xlfn.IFNA(VLOOKUP($K481,[13]коммент!$B:$C,2,0),""),"")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81" s="144" t="s">
        <v>129</v>
      </c>
      <c r="N481" s="144"/>
      <c r="O481" s="144"/>
      <c r="P481" s="144"/>
      <c r="Q481" s="13"/>
      <c r="R481" s="13"/>
    </row>
    <row r="482" spans="1:18" s="14" customFormat="1" ht="94.5" x14ac:dyDescent="0.25">
      <c r="A482" s="144">
        <v>480</v>
      </c>
      <c r="B482" s="145">
        <v>44712</v>
      </c>
      <c r="C482" s="144" t="s">
        <v>741</v>
      </c>
      <c r="D482" s="146" t="s">
        <v>50</v>
      </c>
      <c r="E482" s="146"/>
      <c r="F482" s="151" t="s">
        <v>762</v>
      </c>
      <c r="G482" s="144">
        <v>9167016608</v>
      </c>
      <c r="H482" s="144" t="s">
        <v>743</v>
      </c>
      <c r="I482" s="145">
        <v>44711</v>
      </c>
      <c r="J482" s="144" t="s">
        <v>180</v>
      </c>
      <c r="K482" s="144" t="s">
        <v>36</v>
      </c>
      <c r="L482" s="148" t="str">
        <f>IFERROR(_xlfn.IFNA(VLOOKUP($K482,[14]коммент!$B:$C,2,0),""),"")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82" s="144"/>
      <c r="N482" s="144" t="s">
        <v>114</v>
      </c>
      <c r="O482" s="144"/>
      <c r="P482" s="144" t="s">
        <v>763</v>
      </c>
      <c r="Q482" s="13"/>
      <c r="R482" s="13"/>
    </row>
    <row r="483" spans="1:18" s="14" customFormat="1" ht="94.5" x14ac:dyDescent="0.25">
      <c r="A483" s="144">
        <v>481</v>
      </c>
      <c r="B483" s="145">
        <v>44712</v>
      </c>
      <c r="C483" s="144" t="s">
        <v>1496</v>
      </c>
      <c r="D483" s="146" t="s">
        <v>50</v>
      </c>
      <c r="E483" s="146"/>
      <c r="F483" s="151" t="s">
        <v>1497</v>
      </c>
      <c r="G483" s="144" t="s">
        <v>1498</v>
      </c>
      <c r="H483" s="144"/>
      <c r="I483" s="145"/>
      <c r="J483" s="144" t="s">
        <v>179</v>
      </c>
      <c r="K483" s="144" t="s">
        <v>6</v>
      </c>
      <c r="L483" s="148" t="str">
        <f>IFERROR(_xlfn.IFNA(VLOOKUP($K483,коммент!$B:$C,2,0),""),"")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3" s="144"/>
      <c r="N483" s="144"/>
      <c r="O483" s="144"/>
      <c r="P483" s="144"/>
      <c r="Q483" s="13"/>
      <c r="R483" s="13"/>
    </row>
    <row r="484" spans="1:18" s="14" customFormat="1" ht="47.25" x14ac:dyDescent="0.25">
      <c r="A484" s="144">
        <v>482</v>
      </c>
      <c r="B484" s="145">
        <v>44712</v>
      </c>
      <c r="C484" s="144" t="s">
        <v>725</v>
      </c>
      <c r="D484" s="146" t="s">
        <v>43</v>
      </c>
      <c r="E484" s="146"/>
      <c r="F484" s="173" t="s">
        <v>727</v>
      </c>
      <c r="G484" s="144">
        <v>89100150940</v>
      </c>
      <c r="H484" s="144" t="s">
        <v>728</v>
      </c>
      <c r="I484" s="145">
        <v>44704</v>
      </c>
      <c r="J484" s="144" t="s">
        <v>179</v>
      </c>
      <c r="K484" s="144" t="s">
        <v>85</v>
      </c>
      <c r="L484" s="148" t="str">
        <f>IFERROR(_xlfn.IFNA(VLOOKUP($K484,[58]коммент!$B:$C,2,0),""),"")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84" s="144" t="s">
        <v>129</v>
      </c>
      <c r="N484" s="144"/>
      <c r="O484" s="144"/>
      <c r="P484" s="144"/>
      <c r="Q484" s="13"/>
      <c r="R484" s="13"/>
    </row>
    <row r="485" spans="1:18" s="14" customFormat="1" ht="94.5" x14ac:dyDescent="0.25">
      <c r="A485" s="144">
        <v>483</v>
      </c>
      <c r="B485" s="145">
        <v>44712</v>
      </c>
      <c r="C485" s="144" t="s">
        <v>725</v>
      </c>
      <c r="D485" s="146" t="s">
        <v>43</v>
      </c>
      <c r="E485" s="146"/>
      <c r="F485" s="147" t="s">
        <v>734</v>
      </c>
      <c r="G485" s="144">
        <v>89035379486</v>
      </c>
      <c r="H485" s="144"/>
      <c r="I485" s="144"/>
      <c r="J485" s="144" t="s">
        <v>180</v>
      </c>
      <c r="K485" s="144" t="s">
        <v>6</v>
      </c>
      <c r="L485" s="148" t="str">
        <f>IFERROR(_xlfn.IFNA(VLOOKUP($K485,[58]коммент!$B:$C,2,0),""),"")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5" s="144"/>
      <c r="N485" s="144"/>
      <c r="O485" s="144"/>
      <c r="P485" s="144"/>
      <c r="Q485" s="13"/>
      <c r="R485" s="13"/>
    </row>
    <row r="486" spans="1:18" s="14" customFormat="1" ht="47.25" x14ac:dyDescent="0.25">
      <c r="A486" s="144">
        <v>484</v>
      </c>
      <c r="B486" s="145">
        <v>44712</v>
      </c>
      <c r="C486" s="144" t="s">
        <v>725</v>
      </c>
      <c r="D486" s="146" t="s">
        <v>43</v>
      </c>
      <c r="E486" s="146" t="s">
        <v>204</v>
      </c>
      <c r="F486" s="147" t="s">
        <v>738</v>
      </c>
      <c r="G486" s="144">
        <v>89164788445</v>
      </c>
      <c r="H486" s="144"/>
      <c r="I486" s="144"/>
      <c r="J486" s="144" t="s">
        <v>179</v>
      </c>
      <c r="K486" s="144" t="s">
        <v>85</v>
      </c>
      <c r="L486" s="148" t="str">
        <f>IFERROR(_xlfn.IFNA(VLOOKUP($K486,[58]коммент!$B:$C,2,0),""),"")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86" s="144" t="s">
        <v>129</v>
      </c>
      <c r="N486" s="144"/>
      <c r="O486" s="144"/>
      <c r="P486" s="144" t="s">
        <v>739</v>
      </c>
      <c r="Q486" s="13"/>
      <c r="R486" s="13"/>
    </row>
    <row r="487" spans="1:18" s="14" customFormat="1" ht="94.5" x14ac:dyDescent="0.25">
      <c r="A487" s="144">
        <v>485</v>
      </c>
      <c r="B487" s="145">
        <v>44712</v>
      </c>
      <c r="C487" s="144" t="s">
        <v>771</v>
      </c>
      <c r="D487" s="146" t="s">
        <v>43</v>
      </c>
      <c r="E487" s="146"/>
      <c r="F487" s="151" t="s">
        <v>772</v>
      </c>
      <c r="G487" s="144">
        <v>9857687484</v>
      </c>
      <c r="H487" s="144" t="s">
        <v>773</v>
      </c>
      <c r="I487" s="145">
        <v>44711</v>
      </c>
      <c r="J487" s="144" t="s">
        <v>180</v>
      </c>
      <c r="K487" s="144" t="s">
        <v>111</v>
      </c>
      <c r="L487" s="148" t="str">
        <f>IFERROR(_xlfn.IFNA(VLOOKUP($K487,[59]коммент!$B:$C,2,0),""),"")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87" s="144" t="s">
        <v>130</v>
      </c>
      <c r="N487" s="144" t="s">
        <v>114</v>
      </c>
      <c r="O487" s="144"/>
      <c r="P487" s="144" t="s">
        <v>774</v>
      </c>
      <c r="Q487" s="13"/>
      <c r="R487" s="13"/>
    </row>
    <row r="488" spans="1:18" s="14" customFormat="1" ht="47.25" x14ac:dyDescent="0.25">
      <c r="A488" s="144">
        <v>486</v>
      </c>
      <c r="B488" s="145">
        <v>44712</v>
      </c>
      <c r="C488" s="144" t="s">
        <v>1114</v>
      </c>
      <c r="D488" s="146" t="s">
        <v>43</v>
      </c>
      <c r="E488" s="146"/>
      <c r="F488" s="151" t="s">
        <v>1122</v>
      </c>
      <c r="G488" s="144" t="s">
        <v>1123</v>
      </c>
      <c r="H488" s="144" t="s">
        <v>540</v>
      </c>
      <c r="I488" s="145">
        <v>44656</v>
      </c>
      <c r="J488" s="144" t="s">
        <v>180</v>
      </c>
      <c r="K488" s="144" t="s">
        <v>85</v>
      </c>
      <c r="L488" s="148" t="s">
        <v>148</v>
      </c>
      <c r="M488" s="144" t="s">
        <v>129</v>
      </c>
      <c r="N488" s="144"/>
      <c r="O488" s="144"/>
      <c r="P488" s="144"/>
      <c r="Q488" s="13"/>
      <c r="R488" s="13"/>
    </row>
    <row r="489" spans="1:18" s="14" customFormat="1" ht="47.25" x14ac:dyDescent="0.25">
      <c r="A489" s="144">
        <v>487</v>
      </c>
      <c r="B489" s="145">
        <v>44712</v>
      </c>
      <c r="C489" s="144" t="s">
        <v>1288</v>
      </c>
      <c r="D489" s="146" t="s">
        <v>43</v>
      </c>
      <c r="E489" s="146"/>
      <c r="F489" s="151" t="s">
        <v>1289</v>
      </c>
      <c r="G489" s="144" t="s">
        <v>1290</v>
      </c>
      <c r="H489" s="144" t="s">
        <v>1291</v>
      </c>
      <c r="I489" s="145">
        <v>44658</v>
      </c>
      <c r="J489" s="144" t="s">
        <v>179</v>
      </c>
      <c r="K489" s="144" t="s">
        <v>85</v>
      </c>
      <c r="L489" s="148" t="s">
        <v>148</v>
      </c>
      <c r="M489" s="144" t="s">
        <v>129</v>
      </c>
      <c r="N489" s="144"/>
      <c r="O489" s="144"/>
      <c r="P489" s="144"/>
      <c r="Q489" s="13"/>
      <c r="R489" s="13"/>
    </row>
    <row r="490" spans="1:18" s="14" customFormat="1" ht="94.5" x14ac:dyDescent="0.25">
      <c r="A490" s="144">
        <v>488</v>
      </c>
      <c r="B490" s="145">
        <v>44712</v>
      </c>
      <c r="C490" s="144" t="s">
        <v>1354</v>
      </c>
      <c r="D490" s="146" t="s">
        <v>43</v>
      </c>
      <c r="E490" s="146"/>
      <c r="F490" s="151" t="s">
        <v>1382</v>
      </c>
      <c r="G490" s="144">
        <v>9684119424</v>
      </c>
      <c r="H490" s="144" t="s">
        <v>1313</v>
      </c>
      <c r="I490" s="145">
        <v>44711</v>
      </c>
      <c r="J490" s="144" t="s">
        <v>179</v>
      </c>
      <c r="K490" s="144" t="s">
        <v>111</v>
      </c>
      <c r="L490" s="148" t="str">
        <f>IFERROR(_xlfn.IFNA(VLOOKUP($K490,[41]коммент!$B:$C,2,0),""),"")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0" s="144" t="s">
        <v>130</v>
      </c>
      <c r="N490" s="144" t="s">
        <v>114</v>
      </c>
      <c r="O490" s="144"/>
      <c r="P490" s="144" t="s">
        <v>1383</v>
      </c>
      <c r="Q490" s="13"/>
      <c r="R490" s="13"/>
    </row>
    <row r="491" spans="1:18" s="14" customFormat="1" ht="94.5" x14ac:dyDescent="0.25">
      <c r="A491" s="144">
        <v>489</v>
      </c>
      <c r="B491" s="145">
        <v>44712</v>
      </c>
      <c r="C491" s="145" t="s">
        <v>1599</v>
      </c>
      <c r="D491" s="146" t="s">
        <v>43</v>
      </c>
      <c r="E491" s="146"/>
      <c r="F491" s="151" t="s">
        <v>1600</v>
      </c>
      <c r="G491" s="144">
        <v>9269885997</v>
      </c>
      <c r="H491" s="144" t="s">
        <v>426</v>
      </c>
      <c r="I491" s="145">
        <v>44588</v>
      </c>
      <c r="J491" s="144" t="s">
        <v>184</v>
      </c>
      <c r="K491" s="144" t="s">
        <v>175</v>
      </c>
      <c r="L491" s="148" t="str">
        <f>IFERROR(_xlfn.IFNA(VLOOKUP($K491,[75]коммент!$B:$C,2,0),""),"")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1" s="144"/>
      <c r="N491" s="144" t="s">
        <v>114</v>
      </c>
      <c r="O491" s="144"/>
      <c r="P491" s="144" t="s">
        <v>1601</v>
      </c>
      <c r="Q491" s="13"/>
      <c r="R491" s="13"/>
    </row>
    <row r="492" spans="1:18" s="14" customFormat="1" ht="94.5" x14ac:dyDescent="0.25">
      <c r="A492" s="144">
        <v>490</v>
      </c>
      <c r="B492" s="145">
        <v>44712</v>
      </c>
      <c r="C492" s="144" t="s">
        <v>549</v>
      </c>
      <c r="D492" s="146" t="s">
        <v>22</v>
      </c>
      <c r="E492" s="146"/>
      <c r="F492" s="173" t="s">
        <v>552</v>
      </c>
      <c r="G492" s="173" t="s">
        <v>553</v>
      </c>
      <c r="H492" s="144" t="s">
        <v>554</v>
      </c>
      <c r="I492" s="145">
        <v>44902</v>
      </c>
      <c r="J492" s="144" t="s">
        <v>184</v>
      </c>
      <c r="K492" s="144" t="s">
        <v>175</v>
      </c>
      <c r="L492" s="148" t="str">
        <f>IFERROR(_xlfn.IFNA(VLOOKUP($K492,[28]коммент!$B:$C,2,0),""),"")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2" s="144"/>
      <c r="N492" s="144"/>
      <c r="O492" s="144"/>
      <c r="P492" s="144" t="s">
        <v>505</v>
      </c>
      <c r="Q492" s="13"/>
      <c r="R492" s="13"/>
    </row>
    <row r="493" spans="1:18" s="14" customFormat="1" ht="94.5" x14ac:dyDescent="0.25">
      <c r="A493" s="144">
        <v>491</v>
      </c>
      <c r="B493" s="145">
        <v>44712</v>
      </c>
      <c r="C493" s="135" t="s">
        <v>696</v>
      </c>
      <c r="D493" s="136" t="s">
        <v>22</v>
      </c>
      <c r="E493" s="136"/>
      <c r="F493" s="180" t="s">
        <v>717</v>
      </c>
      <c r="G493" s="181">
        <v>9267612364</v>
      </c>
      <c r="H493" s="181" t="s">
        <v>718</v>
      </c>
      <c r="I493" s="182">
        <v>44517</v>
      </c>
      <c r="J493" s="181" t="s">
        <v>184</v>
      </c>
      <c r="K493" s="181" t="s">
        <v>6</v>
      </c>
      <c r="L493" s="183" t="str">
        <f>IFERROR(_xlfn.IFNA(VLOOKUP($K493,[56]коммент!$B:$C,2,0),""),"")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3" s="135"/>
      <c r="N493" s="135"/>
      <c r="O493" s="144"/>
      <c r="P493" s="144"/>
      <c r="Q493" s="13"/>
      <c r="R493" s="13"/>
    </row>
    <row r="494" spans="1:18" s="14" customFormat="1" ht="94.5" x14ac:dyDescent="0.25">
      <c r="A494" s="144">
        <v>492</v>
      </c>
      <c r="B494" s="145">
        <v>44712</v>
      </c>
      <c r="C494" s="144" t="s">
        <v>771</v>
      </c>
      <c r="D494" s="146" t="s">
        <v>22</v>
      </c>
      <c r="E494" s="146"/>
      <c r="F494" s="151" t="s">
        <v>786</v>
      </c>
      <c r="G494" s="144">
        <v>9778761014</v>
      </c>
      <c r="H494" s="144" t="s">
        <v>787</v>
      </c>
      <c r="I494" s="145">
        <v>44663</v>
      </c>
      <c r="J494" s="144" t="s">
        <v>184</v>
      </c>
      <c r="K494" s="144" t="s">
        <v>175</v>
      </c>
      <c r="L494" s="148" t="str">
        <f>IFERROR(_xlfn.IFNA(VLOOKUP($K494,[59]коммент!$B:$C,2,0),""),"")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4" s="144"/>
      <c r="N494" s="144"/>
      <c r="O494" s="144"/>
      <c r="P494" s="144" t="s">
        <v>788</v>
      </c>
      <c r="Q494" s="13"/>
      <c r="R494" s="13"/>
    </row>
    <row r="495" spans="1:18" s="14" customFormat="1" ht="63" x14ac:dyDescent="0.25">
      <c r="A495" s="144">
        <v>493</v>
      </c>
      <c r="B495" s="145">
        <v>44712</v>
      </c>
      <c r="C495" s="144" t="s">
        <v>838</v>
      </c>
      <c r="D495" s="146" t="s">
        <v>22</v>
      </c>
      <c r="E495" s="146"/>
      <c r="F495" s="173" t="s">
        <v>839</v>
      </c>
      <c r="G495" s="173" t="s">
        <v>840</v>
      </c>
      <c r="H495" s="135"/>
      <c r="I495" s="138"/>
      <c r="J495" s="144" t="s">
        <v>179</v>
      </c>
      <c r="K495" s="131" t="s">
        <v>149</v>
      </c>
      <c r="L495" s="148" t="str">
        <f>IFERROR(_xlfn.IFNA(VLOOKUP($K495,[60]коммент!$B:$C,2,0),""),"")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95" s="144"/>
      <c r="N495" s="144"/>
      <c r="O495" s="144"/>
      <c r="P495" s="135"/>
      <c r="Q495" s="13"/>
      <c r="R495" s="13"/>
    </row>
    <row r="496" spans="1:18" s="14" customFormat="1" ht="63" x14ac:dyDescent="0.25">
      <c r="A496" s="144">
        <v>494</v>
      </c>
      <c r="B496" s="145">
        <v>44712</v>
      </c>
      <c r="C496" s="144" t="s">
        <v>838</v>
      </c>
      <c r="D496" s="146" t="s">
        <v>22</v>
      </c>
      <c r="E496" s="146"/>
      <c r="F496" s="173" t="s">
        <v>856</v>
      </c>
      <c r="G496" s="173" t="s">
        <v>857</v>
      </c>
      <c r="H496" s="144"/>
      <c r="I496" s="145"/>
      <c r="J496" s="144" t="s">
        <v>180</v>
      </c>
      <c r="K496" s="131" t="s">
        <v>85</v>
      </c>
      <c r="L496" s="148" t="str">
        <f>IFERROR(_xlfn.IFNA(VLOOKUP($K496,[60]коммент!$B:$C,2,0),""),"")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6" s="144" t="s">
        <v>129</v>
      </c>
      <c r="N496" s="144"/>
      <c r="O496" s="144"/>
      <c r="P496" s="144" t="s">
        <v>858</v>
      </c>
      <c r="Q496" s="13"/>
      <c r="R496" s="13"/>
    </row>
    <row r="497" spans="1:18" s="14" customFormat="1" ht="94.5" x14ac:dyDescent="0.25">
      <c r="A497" s="144">
        <v>495</v>
      </c>
      <c r="B497" s="145">
        <v>44712</v>
      </c>
      <c r="C497" s="144" t="s">
        <v>838</v>
      </c>
      <c r="D497" s="146" t="s">
        <v>22</v>
      </c>
      <c r="E497" s="146"/>
      <c r="F497" s="157" t="s">
        <v>880</v>
      </c>
      <c r="G497" s="157" t="s">
        <v>881</v>
      </c>
      <c r="H497" s="135" t="s">
        <v>882</v>
      </c>
      <c r="I497" s="138">
        <v>44537</v>
      </c>
      <c r="J497" s="144" t="s">
        <v>180</v>
      </c>
      <c r="K497" s="131" t="s">
        <v>175</v>
      </c>
      <c r="L497" s="148" t="str">
        <f>IFERROR(_xlfn.IFNA(VLOOKUP($K497,[60]коммент!$B:$C,2,0),""),"")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7" s="144"/>
      <c r="N497" s="144"/>
      <c r="O497" s="144"/>
      <c r="P497" s="135" t="s">
        <v>883</v>
      </c>
      <c r="Q497" s="13"/>
      <c r="R497" s="13"/>
    </row>
    <row r="498" spans="1:18" s="14" customFormat="1" ht="47.25" x14ac:dyDescent="0.25">
      <c r="A498" s="144">
        <v>496</v>
      </c>
      <c r="B498" s="145">
        <v>44712</v>
      </c>
      <c r="C498" s="144" t="s">
        <v>409</v>
      </c>
      <c r="D498" s="146" t="s">
        <v>58</v>
      </c>
      <c r="E498" s="146"/>
      <c r="F498" s="151" t="s">
        <v>433</v>
      </c>
      <c r="G498" s="144">
        <v>9613998595</v>
      </c>
      <c r="H498" s="144"/>
      <c r="I498" s="144"/>
      <c r="J498" s="144" t="s">
        <v>180</v>
      </c>
      <c r="K498" s="144" t="s">
        <v>85</v>
      </c>
      <c r="L498" s="148" t="str">
        <f>IFERROR(_xlfn.IFNA(VLOOKUP($K498,[25]коммент!$B:$C,2,0),""),"")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8" s="144" t="s">
        <v>129</v>
      </c>
      <c r="N498" s="144"/>
      <c r="O498" s="144"/>
      <c r="P498" s="144"/>
      <c r="Q498" s="13"/>
      <c r="R498" s="13"/>
    </row>
    <row r="499" spans="1:18" s="14" customFormat="1" ht="94.5" x14ac:dyDescent="0.25">
      <c r="A499" s="144">
        <v>497</v>
      </c>
      <c r="B499" s="145">
        <v>44712</v>
      </c>
      <c r="C499" s="144" t="s">
        <v>887</v>
      </c>
      <c r="D499" s="146" t="s">
        <v>20</v>
      </c>
      <c r="E499" s="146"/>
      <c r="F499" s="151" t="s">
        <v>916</v>
      </c>
      <c r="G499" s="144" t="s">
        <v>917</v>
      </c>
      <c r="H499" s="144"/>
      <c r="I499" s="145"/>
      <c r="J499" s="144" t="s">
        <v>180</v>
      </c>
      <c r="K499" s="144" t="s">
        <v>6</v>
      </c>
      <c r="L499" s="148" t="s">
        <v>147</v>
      </c>
      <c r="M499" s="144"/>
      <c r="N499" s="144"/>
      <c r="O499" s="144"/>
      <c r="P499" s="144" t="s">
        <v>918</v>
      </c>
      <c r="Q499" s="13"/>
      <c r="R499" s="13"/>
    </row>
    <row r="500" spans="1:18" s="14" customFormat="1" ht="94.5" x14ac:dyDescent="0.25">
      <c r="A500" s="144">
        <v>498</v>
      </c>
      <c r="B500" s="145">
        <v>44712</v>
      </c>
      <c r="C500" s="144" t="s">
        <v>1522</v>
      </c>
      <c r="D500" s="146" t="s">
        <v>20</v>
      </c>
      <c r="E500" s="146"/>
      <c r="F500" s="173" t="s">
        <v>1523</v>
      </c>
      <c r="G500" s="173" t="s">
        <v>1524</v>
      </c>
      <c r="H500" s="144"/>
      <c r="I500" s="145"/>
      <c r="J500" s="144" t="s">
        <v>184</v>
      </c>
      <c r="K500" s="199" t="s">
        <v>6</v>
      </c>
      <c r="L500" s="206" t="str">
        <f>IFERROR(_xlfn.IFNA(VLOOKUP($K500,[18]коммент!$B:$C,2,0),""),"")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0" s="144"/>
      <c r="N500" s="144"/>
      <c r="O500" s="144"/>
      <c r="P500" s="144"/>
      <c r="Q500" s="13"/>
      <c r="R500" s="13"/>
    </row>
    <row r="501" spans="1:18" s="14" customFormat="1" ht="94.5" x14ac:dyDescent="0.25">
      <c r="A501" s="144">
        <v>499</v>
      </c>
      <c r="B501" s="145">
        <v>44712</v>
      </c>
      <c r="C501" s="145" t="s">
        <v>1599</v>
      </c>
      <c r="D501" s="146" t="s">
        <v>20</v>
      </c>
      <c r="E501" s="146"/>
      <c r="F501" s="151" t="s">
        <v>1605</v>
      </c>
      <c r="G501" s="144">
        <v>9152178491</v>
      </c>
      <c r="H501" s="144"/>
      <c r="I501" s="144"/>
      <c r="J501" s="144" t="s">
        <v>180</v>
      </c>
      <c r="K501" s="144" t="s">
        <v>32</v>
      </c>
      <c r="L501" s="148" t="str">
        <f>IFERROR(_xlfn.IFNA(VLOOKUP($K501,[19]коммент!$B:$C,2,0),""),"")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501" s="144"/>
      <c r="N501" s="144" t="s">
        <v>183</v>
      </c>
      <c r="O501" s="144" t="s">
        <v>37</v>
      </c>
      <c r="P501" s="144"/>
      <c r="Q501" s="13"/>
      <c r="R501" s="13"/>
    </row>
    <row r="502" spans="1:18" s="14" customFormat="1" ht="47.25" x14ac:dyDescent="0.25">
      <c r="A502" s="144">
        <v>500</v>
      </c>
      <c r="B502" s="145">
        <v>44712</v>
      </c>
      <c r="C502" s="144" t="s">
        <v>446</v>
      </c>
      <c r="D502" s="146" t="s">
        <v>57</v>
      </c>
      <c r="E502" s="146"/>
      <c r="F502" s="147" t="s">
        <v>457</v>
      </c>
      <c r="G502" s="144">
        <v>9168873788</v>
      </c>
      <c r="H502" s="144"/>
      <c r="I502" s="144"/>
      <c r="J502" s="144" t="s">
        <v>179</v>
      </c>
      <c r="K502" s="144" t="s">
        <v>85</v>
      </c>
      <c r="L502" s="148" t="str">
        <f>IFERROR(_xlfn.IFNA(VLOOKUP($K502,[26]коммент!$B:$C,2,0),""),"")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2" s="144" t="s">
        <v>129</v>
      </c>
      <c r="N502" s="144"/>
      <c r="O502" s="144"/>
      <c r="P502" s="144" t="s">
        <v>458</v>
      </c>
      <c r="Q502" s="13"/>
      <c r="R502" s="13"/>
    </row>
    <row r="503" spans="1:18" s="14" customFormat="1" ht="94.5" x14ac:dyDescent="0.25">
      <c r="A503" s="144">
        <v>501</v>
      </c>
      <c r="B503" s="145">
        <v>44712</v>
      </c>
      <c r="C503" s="144" t="s">
        <v>446</v>
      </c>
      <c r="D503" s="146" t="s">
        <v>57</v>
      </c>
      <c r="E503" s="146"/>
      <c r="F503" s="147" t="s">
        <v>462</v>
      </c>
      <c r="G503" s="144">
        <v>9268662945</v>
      </c>
      <c r="H503" s="144"/>
      <c r="I503" s="144"/>
      <c r="J503" s="144" t="s">
        <v>180</v>
      </c>
      <c r="K503" s="144" t="s">
        <v>6</v>
      </c>
      <c r="L503" s="148" t="str">
        <f>IFERROR(_xlfn.IFNA(VLOOKUP($K503,[26]коммент!$B:$C,2,0),""),"")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3" s="144"/>
      <c r="N503" s="144"/>
      <c r="O503" s="144"/>
      <c r="P503" s="144"/>
      <c r="Q503" s="13"/>
      <c r="R503" s="13"/>
    </row>
    <row r="504" spans="1:18" s="14" customFormat="1" ht="94.5" x14ac:dyDescent="0.25">
      <c r="A504" s="144">
        <v>502</v>
      </c>
      <c r="B504" s="145">
        <v>44712</v>
      </c>
      <c r="C504" s="144" t="s">
        <v>838</v>
      </c>
      <c r="D504" s="146" t="s">
        <v>57</v>
      </c>
      <c r="E504" s="146"/>
      <c r="F504" s="173" t="s">
        <v>884</v>
      </c>
      <c r="G504" s="173" t="s">
        <v>885</v>
      </c>
      <c r="H504" s="144"/>
      <c r="I504" s="145"/>
      <c r="J504" s="144" t="s">
        <v>180</v>
      </c>
      <c r="K504" s="131" t="s">
        <v>6</v>
      </c>
      <c r="L504" s="148" t="str">
        <f>IFERROR(_xlfn.IFNA(VLOOKUP($K504,[60]коммент!$B:$C,2,0),""),"")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4" s="144"/>
      <c r="N504" s="144"/>
      <c r="O504" s="144"/>
      <c r="P504" s="144" t="s">
        <v>886</v>
      </c>
      <c r="Q504" s="13"/>
      <c r="R504" s="13"/>
    </row>
    <row r="505" spans="1:18" s="14" customFormat="1" ht="94.5" x14ac:dyDescent="0.25">
      <c r="A505" s="144">
        <v>503</v>
      </c>
      <c r="B505" s="145">
        <v>44712</v>
      </c>
      <c r="C505" s="144" t="s">
        <v>1082</v>
      </c>
      <c r="D505" s="146" t="s">
        <v>57</v>
      </c>
      <c r="E505" s="146"/>
      <c r="F505" s="151" t="s">
        <v>1097</v>
      </c>
      <c r="G505" s="144" t="s">
        <v>1098</v>
      </c>
      <c r="H505" s="144" t="s">
        <v>411</v>
      </c>
      <c r="I505" s="145">
        <v>44617</v>
      </c>
      <c r="J505" s="144" t="s">
        <v>179</v>
      </c>
      <c r="K505" s="144" t="s">
        <v>175</v>
      </c>
      <c r="L505" s="148" t="s">
        <v>176</v>
      </c>
      <c r="M505" s="144"/>
      <c r="N505" s="144"/>
      <c r="O505" s="144"/>
      <c r="P505" s="144" t="s">
        <v>1099</v>
      </c>
      <c r="Q505" s="13"/>
      <c r="R505" s="13"/>
    </row>
    <row r="506" spans="1:18" s="14" customFormat="1" ht="94.5" x14ac:dyDescent="0.25">
      <c r="A506" s="144">
        <v>504</v>
      </c>
      <c r="B506" s="145">
        <v>44712</v>
      </c>
      <c r="C506" s="144" t="s">
        <v>409</v>
      </c>
      <c r="D506" s="146" t="s">
        <v>40</v>
      </c>
      <c r="E506" s="146"/>
      <c r="F506" s="151" t="s">
        <v>428</v>
      </c>
      <c r="G506" s="144">
        <v>9154974642</v>
      </c>
      <c r="H506" s="144" t="s">
        <v>356</v>
      </c>
      <c r="I506" s="145">
        <v>8008</v>
      </c>
      <c r="J506" s="144" t="s">
        <v>184</v>
      </c>
      <c r="K506" s="144" t="s">
        <v>175</v>
      </c>
      <c r="L506" s="148" t="str">
        <f>IFERROR(_xlfn.IFNA(VLOOKUP($K506,[25]коммент!$B:$C,2,0),""),"")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06" s="144"/>
      <c r="N506" s="144"/>
      <c r="O506" s="144"/>
      <c r="P506" s="144" t="s">
        <v>429</v>
      </c>
      <c r="Q506" s="13"/>
      <c r="R506" s="13"/>
    </row>
    <row r="507" spans="1:18" s="14" customFormat="1" ht="47.25" x14ac:dyDescent="0.25">
      <c r="A507" s="144">
        <v>505</v>
      </c>
      <c r="B507" s="145">
        <v>44712</v>
      </c>
      <c r="C507" s="144" t="s">
        <v>409</v>
      </c>
      <c r="D507" s="146" t="s">
        <v>40</v>
      </c>
      <c r="E507" s="146"/>
      <c r="F507" s="151" t="s">
        <v>444</v>
      </c>
      <c r="G507" s="144">
        <v>9262184797</v>
      </c>
      <c r="H507" s="144"/>
      <c r="I507" s="144"/>
      <c r="J507" s="144" t="s">
        <v>179</v>
      </c>
      <c r="K507" s="144" t="s">
        <v>85</v>
      </c>
      <c r="L507" s="148" t="str">
        <f>IFERROR(_xlfn.IFNA(VLOOKUP($K507,[25]коммент!$B:$C,2,0),""),"")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7" s="144" t="s">
        <v>129</v>
      </c>
      <c r="N507" s="144"/>
      <c r="O507" s="144"/>
      <c r="P507" s="144"/>
      <c r="Q507" s="13"/>
      <c r="R507" s="13"/>
    </row>
    <row r="508" spans="1:18" s="14" customFormat="1" ht="47.25" x14ac:dyDescent="0.25">
      <c r="A508" s="144">
        <v>506</v>
      </c>
      <c r="B508" s="145">
        <v>44712</v>
      </c>
      <c r="C508" s="144" t="s">
        <v>641</v>
      </c>
      <c r="D508" s="146" t="s">
        <v>40</v>
      </c>
      <c r="E508" s="146"/>
      <c r="F508" s="151" t="s">
        <v>642</v>
      </c>
      <c r="G508" s="144">
        <v>89175577162</v>
      </c>
      <c r="H508" s="144"/>
      <c r="I508" s="144"/>
      <c r="J508" s="144" t="s">
        <v>180</v>
      </c>
      <c r="K508" s="144" t="s">
        <v>85</v>
      </c>
      <c r="L508" s="148" t="s">
        <v>148</v>
      </c>
      <c r="M508" s="144" t="s">
        <v>129</v>
      </c>
      <c r="N508" s="144"/>
      <c r="O508" s="144"/>
      <c r="P508" s="144"/>
      <c r="Q508" s="13"/>
      <c r="R508" s="13"/>
    </row>
    <row r="509" spans="1:18" s="14" customFormat="1" ht="94.5" x14ac:dyDescent="0.25">
      <c r="A509" s="144">
        <v>507</v>
      </c>
      <c r="B509" s="145">
        <v>44712</v>
      </c>
      <c r="C509" s="144" t="s">
        <v>771</v>
      </c>
      <c r="D509" s="146" t="s">
        <v>40</v>
      </c>
      <c r="E509" s="146"/>
      <c r="F509" s="151" t="s">
        <v>780</v>
      </c>
      <c r="G509" s="144">
        <v>9150764724</v>
      </c>
      <c r="H509" s="144"/>
      <c r="I509" s="144"/>
      <c r="J509" s="144" t="s">
        <v>180</v>
      </c>
      <c r="K509" s="144" t="s">
        <v>32</v>
      </c>
      <c r="L509" s="148" t="str">
        <f>IFERROR(_xlfn.IFNA(VLOOKUP($K509,[59]коммент!$B:$C,2,0),""),"")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509" s="144"/>
      <c r="N509" s="144"/>
      <c r="O509" s="144"/>
      <c r="P509" s="144" t="s">
        <v>781</v>
      </c>
      <c r="Q509" s="13"/>
      <c r="R509" s="13"/>
    </row>
    <row r="510" spans="1:18" s="14" customFormat="1" ht="63" x14ac:dyDescent="0.25">
      <c r="A510" s="144">
        <v>508</v>
      </c>
      <c r="B510" s="145">
        <v>44712</v>
      </c>
      <c r="C510" s="144" t="s">
        <v>771</v>
      </c>
      <c r="D510" s="146" t="s">
        <v>40</v>
      </c>
      <c r="E510" s="146"/>
      <c r="F510" s="151" t="s">
        <v>784</v>
      </c>
      <c r="G510" s="144" t="s">
        <v>785</v>
      </c>
      <c r="H510" s="144"/>
      <c r="I510" s="144"/>
      <c r="J510" s="144" t="s">
        <v>180</v>
      </c>
      <c r="K510" s="144" t="s">
        <v>149</v>
      </c>
      <c r="L510" s="148" t="str">
        <f>IFERROR(_xlfn.IFNA(VLOOKUP($K510,[59]коммент!$B:$C,2,0),""),"")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510" s="144"/>
      <c r="N510" s="144"/>
      <c r="O510" s="144"/>
      <c r="P510" s="144"/>
      <c r="Q510" s="13"/>
      <c r="R510" s="13"/>
    </row>
    <row r="511" spans="1:18" s="14" customFormat="1" ht="94.5" x14ac:dyDescent="0.25">
      <c r="A511" s="144">
        <v>509</v>
      </c>
      <c r="B511" s="145">
        <v>44712</v>
      </c>
      <c r="C511" s="144" t="s">
        <v>789</v>
      </c>
      <c r="D511" s="146" t="s">
        <v>40</v>
      </c>
      <c r="E511" s="146"/>
      <c r="F511" s="151" t="s">
        <v>794</v>
      </c>
      <c r="G511" s="144" t="s">
        <v>795</v>
      </c>
      <c r="H511" s="144" t="s">
        <v>796</v>
      </c>
      <c r="I511" s="145">
        <v>44543</v>
      </c>
      <c r="J511" s="144" t="s">
        <v>184</v>
      </c>
      <c r="K511" s="144" t="s">
        <v>175</v>
      </c>
      <c r="L511" s="148" t="str">
        <f>IFERROR(_xlfn.IFNA(VLOOKUP($K511,[44]коммент!$B:$C,2,0),""),"")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11" s="144"/>
      <c r="N511" s="144"/>
      <c r="O511" s="144"/>
      <c r="P511" s="144" t="s">
        <v>797</v>
      </c>
      <c r="Q511" s="13"/>
      <c r="R511" s="13"/>
    </row>
    <row r="512" spans="1:18" s="14" customFormat="1" ht="94.5" x14ac:dyDescent="0.25">
      <c r="A512" s="144">
        <v>510</v>
      </c>
      <c r="B512" s="145">
        <v>44712</v>
      </c>
      <c r="C512" s="144" t="s">
        <v>1139</v>
      </c>
      <c r="D512" s="146" t="s">
        <v>40</v>
      </c>
      <c r="E512" s="146"/>
      <c r="F512" s="151" t="s">
        <v>1151</v>
      </c>
      <c r="G512" s="144">
        <v>9037136850</v>
      </c>
      <c r="H512" s="144" t="s">
        <v>419</v>
      </c>
      <c r="I512" s="145">
        <v>44685</v>
      </c>
      <c r="J512" s="144" t="s">
        <v>180</v>
      </c>
      <c r="K512" s="144" t="s">
        <v>6</v>
      </c>
      <c r="L512" s="148" t="s">
        <v>165</v>
      </c>
      <c r="M512" s="144"/>
      <c r="N512" s="144"/>
      <c r="O512" s="144"/>
      <c r="P512" s="144" t="s">
        <v>1152</v>
      </c>
      <c r="Q512" s="13"/>
      <c r="R512" s="13"/>
    </row>
    <row r="513" spans="1:18" s="14" customFormat="1" ht="94.5" x14ac:dyDescent="0.25">
      <c r="A513" s="144">
        <v>511</v>
      </c>
      <c r="B513" s="145">
        <v>44712</v>
      </c>
      <c r="C513" s="144" t="s">
        <v>1237</v>
      </c>
      <c r="D513" s="192" t="s">
        <v>40</v>
      </c>
      <c r="E513" s="146"/>
      <c r="F513" s="162" t="s">
        <v>1241</v>
      </c>
      <c r="G513" s="162" t="s">
        <v>1242</v>
      </c>
      <c r="H513" s="144" t="s">
        <v>1243</v>
      </c>
      <c r="I513" s="138">
        <v>44711</v>
      </c>
      <c r="J513" s="144" t="s">
        <v>180</v>
      </c>
      <c r="K513" s="144" t="s">
        <v>32</v>
      </c>
      <c r="L513" s="148" t="str">
        <f>IFERROR(_xlfn.IFNA(VLOOKUP($K513,[76]коммент!$B:$C,2,0),""),"")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513" s="144"/>
      <c r="N513" s="144"/>
      <c r="O513" s="144"/>
      <c r="P513" s="144" t="s">
        <v>1244</v>
      </c>
      <c r="Q513" s="13"/>
      <c r="R513" s="13"/>
    </row>
    <row r="514" spans="1:18" s="14" customFormat="1" ht="94.5" x14ac:dyDescent="0.25">
      <c r="A514" s="144">
        <v>512</v>
      </c>
      <c r="B514" s="145">
        <v>44712</v>
      </c>
      <c r="C514" s="144" t="s">
        <v>1237</v>
      </c>
      <c r="D514" s="192" t="s">
        <v>40</v>
      </c>
      <c r="E514" s="146"/>
      <c r="F514" s="162" t="s">
        <v>1254</v>
      </c>
      <c r="G514" s="162" t="s">
        <v>1255</v>
      </c>
      <c r="H514" s="144"/>
      <c r="I514" s="145"/>
      <c r="J514" s="131" t="s">
        <v>180</v>
      </c>
      <c r="K514" s="144" t="s">
        <v>6</v>
      </c>
      <c r="L514" s="158" t="str">
        <f>IFERROR(_xlfn.IFNA(VLOOKUP($K514,[77]коммент!$B:$C,2,0),""),"")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4" s="135"/>
      <c r="N514" s="135"/>
      <c r="O514" s="135"/>
      <c r="P514" s="135"/>
      <c r="Q514" s="13"/>
      <c r="R514" s="13"/>
    </row>
    <row r="515" spans="1:18" s="14" customFormat="1" ht="94.5" x14ac:dyDescent="0.25">
      <c r="A515" s="144">
        <v>513</v>
      </c>
      <c r="B515" s="145">
        <v>44712</v>
      </c>
      <c r="C515" s="144" t="s">
        <v>243</v>
      </c>
      <c r="D515" s="146" t="s">
        <v>56</v>
      </c>
      <c r="E515" s="146"/>
      <c r="F515" s="151" t="s">
        <v>247</v>
      </c>
      <c r="G515" s="144">
        <v>89032810135</v>
      </c>
      <c r="H515" s="144" t="s">
        <v>248</v>
      </c>
      <c r="I515" s="145">
        <v>44542</v>
      </c>
      <c r="J515" s="144" t="s">
        <v>184</v>
      </c>
      <c r="K515" s="144" t="s">
        <v>175</v>
      </c>
      <c r="L515" s="148" t="s">
        <v>176</v>
      </c>
      <c r="M515" s="144"/>
      <c r="N515" s="144"/>
      <c r="O515" s="144"/>
      <c r="P515" s="144" t="s">
        <v>249</v>
      </c>
      <c r="Q515" s="13"/>
      <c r="R515" s="13"/>
    </row>
    <row r="516" spans="1:18" s="14" customFormat="1" ht="47.25" x14ac:dyDescent="0.25">
      <c r="A516" s="144">
        <v>514</v>
      </c>
      <c r="B516" s="145">
        <v>44712</v>
      </c>
      <c r="C516" s="144" t="s">
        <v>409</v>
      </c>
      <c r="D516" s="146" t="s">
        <v>56</v>
      </c>
      <c r="E516" s="146"/>
      <c r="F516" s="151" t="s">
        <v>439</v>
      </c>
      <c r="G516" s="144" t="s">
        <v>440</v>
      </c>
      <c r="H516" s="144"/>
      <c r="I516" s="144"/>
      <c r="J516" s="144" t="s">
        <v>180</v>
      </c>
      <c r="K516" s="144" t="s">
        <v>85</v>
      </c>
      <c r="L516" s="148" t="s">
        <v>148</v>
      </c>
      <c r="M516" s="144" t="s">
        <v>129</v>
      </c>
      <c r="N516" s="144"/>
      <c r="O516" s="144"/>
      <c r="P516" s="144"/>
      <c r="Q516" s="13"/>
      <c r="R516" s="13"/>
    </row>
    <row r="517" spans="1:18" s="14" customFormat="1" ht="94.5" x14ac:dyDescent="0.25">
      <c r="A517" s="144">
        <v>515</v>
      </c>
      <c r="B517" s="145">
        <v>44712</v>
      </c>
      <c r="C517" s="144" t="s">
        <v>409</v>
      </c>
      <c r="D517" s="136" t="s">
        <v>56</v>
      </c>
      <c r="E517" s="136"/>
      <c r="F517" s="132" t="s">
        <v>441</v>
      </c>
      <c r="G517" s="135" t="s">
        <v>442</v>
      </c>
      <c r="H517" s="135"/>
      <c r="I517" s="135"/>
      <c r="J517" s="135" t="s">
        <v>180</v>
      </c>
      <c r="K517" s="135" t="s">
        <v>6</v>
      </c>
      <c r="L517" s="158" t="str">
        <f>IFERROR(_xlfn.IFNA(VLOOKUP($K517,[78]коммент!$B:$C,2,0),""),"")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7" s="135"/>
      <c r="N517" s="135"/>
      <c r="O517" s="135"/>
      <c r="P517" s="135" t="s">
        <v>443</v>
      </c>
      <c r="Q517" s="13"/>
      <c r="R517" s="13"/>
    </row>
    <row r="518" spans="1:18" s="14" customFormat="1" ht="47.25" x14ac:dyDescent="0.25">
      <c r="A518" s="144">
        <v>516</v>
      </c>
      <c r="B518" s="145">
        <v>44712</v>
      </c>
      <c r="C518" s="135" t="s">
        <v>465</v>
      </c>
      <c r="D518" s="146" t="s">
        <v>56</v>
      </c>
      <c r="E518" s="146"/>
      <c r="F518" s="151" t="s">
        <v>479</v>
      </c>
      <c r="G518" s="144">
        <v>89161513840</v>
      </c>
      <c r="H518" s="144"/>
      <c r="I518" s="144"/>
      <c r="J518" s="144" t="s">
        <v>179</v>
      </c>
      <c r="K518" s="144" t="s">
        <v>85</v>
      </c>
      <c r="L518" s="148" t="str">
        <f>IFERROR(_xlfn.IFNA(VLOOKUP($K518,[55]коммент!$B:$C,2,0),""),"")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18" s="144" t="s">
        <v>129</v>
      </c>
      <c r="N518" s="144"/>
      <c r="O518" s="144"/>
      <c r="P518" s="144" t="s">
        <v>480</v>
      </c>
      <c r="Q518" s="13"/>
      <c r="R518" s="13"/>
    </row>
    <row r="519" spans="1:18" s="14" customFormat="1" ht="94.5" x14ac:dyDescent="0.25">
      <c r="A519" s="144">
        <v>517</v>
      </c>
      <c r="B519" s="145">
        <v>44712</v>
      </c>
      <c r="C519" s="135" t="s">
        <v>465</v>
      </c>
      <c r="D519" s="146" t="s">
        <v>56</v>
      </c>
      <c r="E519" s="146"/>
      <c r="F519" s="151" t="s">
        <v>485</v>
      </c>
      <c r="G519" s="144">
        <v>89185323803</v>
      </c>
      <c r="H519" s="144"/>
      <c r="I519" s="144"/>
      <c r="J519" s="144" t="s">
        <v>180</v>
      </c>
      <c r="K519" s="144" t="s">
        <v>6</v>
      </c>
      <c r="L519" s="148" t="str">
        <f>IFERROR(_xlfn.IFNA(VLOOKUP($K519,[55]коммент!$B:$C,2,0),""),"")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19" s="144"/>
      <c r="N519" s="144"/>
      <c r="O519" s="144"/>
      <c r="P519" s="144"/>
      <c r="Q519" s="13"/>
      <c r="R519" s="13"/>
    </row>
    <row r="520" spans="1:18" s="14" customFormat="1" ht="94.5" x14ac:dyDescent="0.25">
      <c r="A520" s="144">
        <v>518</v>
      </c>
      <c r="B520" s="145">
        <v>44712</v>
      </c>
      <c r="C520" s="144" t="s">
        <v>571</v>
      </c>
      <c r="D520" s="146" t="s">
        <v>56</v>
      </c>
      <c r="E520" s="146"/>
      <c r="F520" s="151" t="s">
        <v>580</v>
      </c>
      <c r="G520" s="144"/>
      <c r="H520" s="144"/>
      <c r="I520" s="144"/>
      <c r="J520" s="144" t="s">
        <v>180</v>
      </c>
      <c r="K520" s="144" t="s">
        <v>113</v>
      </c>
      <c r="L520" s="148" t="str">
        <f>IFERROR(_xlfn.IFNA(VLOOKUP($K520,[11]коммент!$B:$C,2,0),""),"")</f>
        <v>Формат уведомления. С целью проведения внутреннего контроля качества.</v>
      </c>
      <c r="M520" s="144"/>
      <c r="N520" s="144"/>
      <c r="O520" s="144"/>
      <c r="P520" s="144" t="s">
        <v>581</v>
      </c>
      <c r="Q520" s="13"/>
      <c r="R520" s="13"/>
    </row>
    <row r="521" spans="1:18" s="14" customFormat="1" ht="94.5" x14ac:dyDescent="0.25">
      <c r="A521" s="144">
        <v>519</v>
      </c>
      <c r="B521" s="145">
        <v>44712</v>
      </c>
      <c r="C521" s="199" t="s">
        <v>1275</v>
      </c>
      <c r="D521" s="146" t="s">
        <v>56</v>
      </c>
      <c r="E521" s="146"/>
      <c r="F521" s="151" t="s">
        <v>1284</v>
      </c>
      <c r="G521" s="144" t="s">
        <v>1285</v>
      </c>
      <c r="H521" s="144" t="s">
        <v>1286</v>
      </c>
      <c r="I521" s="145">
        <v>44630</v>
      </c>
      <c r="J521" s="144" t="s">
        <v>180</v>
      </c>
      <c r="K521" s="144" t="s">
        <v>85</v>
      </c>
      <c r="L521" s="148" t="s">
        <v>148</v>
      </c>
      <c r="M521" s="144" t="s">
        <v>130</v>
      </c>
      <c r="N521" s="144"/>
      <c r="O521" s="144"/>
      <c r="P521" s="144" t="s">
        <v>1287</v>
      </c>
      <c r="Q521" s="13"/>
      <c r="R521" s="13"/>
    </row>
    <row r="522" spans="1:18" s="14" customFormat="1" ht="94.5" x14ac:dyDescent="0.25">
      <c r="A522" s="144">
        <v>520</v>
      </c>
      <c r="B522" s="145">
        <v>44712</v>
      </c>
      <c r="C522" s="144" t="s">
        <v>312</v>
      </c>
      <c r="D522" s="146" t="s">
        <v>62</v>
      </c>
      <c r="E522" s="146"/>
      <c r="F522" s="151" t="s">
        <v>313</v>
      </c>
      <c r="G522" s="144">
        <v>9165219552</v>
      </c>
      <c r="H522" s="144" t="s">
        <v>314</v>
      </c>
      <c r="I522" s="145">
        <v>44676</v>
      </c>
      <c r="J522" s="144" t="s">
        <v>180</v>
      </c>
      <c r="K522" s="144" t="s">
        <v>106</v>
      </c>
      <c r="L522" s="148" t="str">
        <f>IFERROR(_xlfn.IFNA(VLOOKUP($K522,[79]коммент!$B:$C,2,0),""),"")</f>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
      <c r="M522" s="144" t="s">
        <v>120</v>
      </c>
      <c r="N522" s="144"/>
      <c r="O522" s="144"/>
      <c r="P522" s="144" t="s">
        <v>315</v>
      </c>
      <c r="Q522" s="13"/>
      <c r="R522" s="13"/>
    </row>
    <row r="523" spans="1:18" s="14" customFormat="1" ht="94.5" x14ac:dyDescent="0.25">
      <c r="A523" s="144">
        <v>521</v>
      </c>
      <c r="B523" s="145">
        <v>44712</v>
      </c>
      <c r="C523" s="144" t="s">
        <v>374</v>
      </c>
      <c r="D523" s="136" t="s">
        <v>62</v>
      </c>
      <c r="E523" s="136"/>
      <c r="F523" s="157" t="s">
        <v>375</v>
      </c>
      <c r="G523" s="137" t="s">
        <v>376</v>
      </c>
      <c r="H523" s="135" t="s">
        <v>377</v>
      </c>
      <c r="I523" s="138">
        <v>44385</v>
      </c>
      <c r="J523" s="135" t="s">
        <v>184</v>
      </c>
      <c r="K523" s="135" t="s">
        <v>111</v>
      </c>
      <c r="L523" s="158" t="str">
        <f>IFERROR(_xlfn.IFNA(VLOOKUP($K523,[22]коммент!$B:$C,2,0),""),"")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23" s="144" t="s">
        <v>130</v>
      </c>
      <c r="N523" s="219"/>
      <c r="O523" s="219"/>
      <c r="P523" s="219" t="s">
        <v>378</v>
      </c>
      <c r="Q523" s="13"/>
      <c r="R523" s="13"/>
    </row>
    <row r="524" spans="1:18" s="14" customFormat="1" ht="110.25" x14ac:dyDescent="0.25">
      <c r="A524" s="144">
        <v>522</v>
      </c>
      <c r="B524" s="145">
        <v>44712</v>
      </c>
      <c r="C524" s="144" t="s">
        <v>374</v>
      </c>
      <c r="D524" s="136" t="s">
        <v>62</v>
      </c>
      <c r="E524" s="136"/>
      <c r="F524" s="157" t="s">
        <v>391</v>
      </c>
      <c r="G524" s="137">
        <v>9032472999</v>
      </c>
      <c r="H524" s="135" t="s">
        <v>218</v>
      </c>
      <c r="I524" s="138">
        <v>44523</v>
      </c>
      <c r="J524" s="144" t="s">
        <v>184</v>
      </c>
      <c r="K524" s="144" t="s">
        <v>113</v>
      </c>
      <c r="L524" s="148" t="str">
        <f>IFERROR(_xlfn.IFNA(VLOOKUP($K524,[24]коммент!$B:$C,2,0),""),"")</f>
        <v>Формат уведомления. С целью проведения внутреннего контроля качества.</v>
      </c>
      <c r="M524" s="144"/>
      <c r="N524" s="141"/>
      <c r="O524" s="141"/>
      <c r="P524" s="141" t="s">
        <v>392</v>
      </c>
      <c r="Q524" s="13"/>
      <c r="R524" s="13"/>
    </row>
    <row r="525" spans="1:18" s="14" customFormat="1" ht="63" x14ac:dyDescent="0.25">
      <c r="A525" s="144">
        <v>523</v>
      </c>
      <c r="B525" s="145">
        <v>44712</v>
      </c>
      <c r="C525" s="144" t="s">
        <v>374</v>
      </c>
      <c r="D525" s="146" t="s">
        <v>62</v>
      </c>
      <c r="E525" s="146"/>
      <c r="F525" s="162" t="s">
        <v>393</v>
      </c>
      <c r="G525" s="147">
        <v>9165805772</v>
      </c>
      <c r="H525" s="144"/>
      <c r="I525" s="144"/>
      <c r="J525" s="159" t="s">
        <v>180</v>
      </c>
      <c r="K525" s="159" t="s">
        <v>85</v>
      </c>
      <c r="L525" s="160" t="str">
        <f>IFERROR(_xlfn.IFNA(VLOOKUP($K525,[80]коммент!$B:$C,2,0),""),"")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25" s="144" t="s">
        <v>129</v>
      </c>
      <c r="N525" s="141"/>
      <c r="O525" s="141"/>
      <c r="P525" s="200" t="s">
        <v>394</v>
      </c>
      <c r="Q525" s="13"/>
      <c r="R525" s="13"/>
    </row>
    <row r="526" spans="1:18" s="14" customFormat="1" ht="94.5" x14ac:dyDescent="0.25">
      <c r="A526" s="144">
        <v>524</v>
      </c>
      <c r="B526" s="145">
        <v>44712</v>
      </c>
      <c r="C526" s="144" t="s">
        <v>374</v>
      </c>
      <c r="D526" s="146" t="s">
        <v>62</v>
      </c>
      <c r="E526" s="146"/>
      <c r="F526" s="162" t="s">
        <v>407</v>
      </c>
      <c r="G526" s="162" t="s">
        <v>408</v>
      </c>
      <c r="H526" s="144"/>
      <c r="I526" s="144"/>
      <c r="J526" s="144" t="s">
        <v>180</v>
      </c>
      <c r="K526" s="144" t="s">
        <v>6</v>
      </c>
      <c r="L526" s="148" t="str">
        <f>IFERROR(_xlfn.IFNA(VLOOKUP($K526,[24]коммент!$B:$C,2,0),""),"")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26" s="144"/>
      <c r="N526" s="141"/>
      <c r="O526" s="141"/>
      <c r="P526" s="141"/>
      <c r="Q526" s="13"/>
      <c r="R526" s="13"/>
    </row>
    <row r="527" spans="1:18" s="14" customFormat="1" ht="94.5" x14ac:dyDescent="0.25">
      <c r="A527" s="144">
        <v>525</v>
      </c>
      <c r="B527" s="145">
        <v>44712</v>
      </c>
      <c r="C527" s="144" t="s">
        <v>601</v>
      </c>
      <c r="D527" s="146" t="s">
        <v>62</v>
      </c>
      <c r="E527" s="146"/>
      <c r="F527" s="151" t="s">
        <v>602</v>
      </c>
      <c r="G527" s="144">
        <v>9299351316</v>
      </c>
      <c r="H527" s="144" t="s">
        <v>603</v>
      </c>
      <c r="I527" s="145">
        <v>44509</v>
      </c>
      <c r="J527" s="144" t="s">
        <v>184</v>
      </c>
      <c r="K527" s="144" t="s">
        <v>6</v>
      </c>
      <c r="L527" s="148" t="str">
        <f>IFERROR(_xlfn.IFNA(VLOOKUP($K527,[12]коммент!$B:$C,2,0),""),"")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27" s="144"/>
      <c r="N527" s="141"/>
      <c r="O527" s="141"/>
      <c r="P527" s="141"/>
      <c r="Q527" s="13"/>
      <c r="R527" s="13"/>
    </row>
    <row r="528" spans="1:18" s="14" customFormat="1" ht="47.25" x14ac:dyDescent="0.25">
      <c r="A528" s="144">
        <v>526</v>
      </c>
      <c r="B528" s="145">
        <v>44712</v>
      </c>
      <c r="C528" s="144" t="s">
        <v>601</v>
      </c>
      <c r="D528" s="146" t="s">
        <v>62</v>
      </c>
      <c r="E528" s="146"/>
      <c r="F528" s="151" t="s">
        <v>612</v>
      </c>
      <c r="G528" s="144">
        <v>9169008830</v>
      </c>
      <c r="H528" s="144" t="s">
        <v>613</v>
      </c>
      <c r="I528" s="145">
        <v>44634</v>
      </c>
      <c r="J528" s="144" t="s">
        <v>179</v>
      </c>
      <c r="K528" s="144" t="s">
        <v>85</v>
      </c>
      <c r="L528" s="148" t="str">
        <f>IFERROR(_xlfn.IFNA(VLOOKUP($K528,[12]коммент!$B:$C,2,0),""),"")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28" s="144" t="s">
        <v>129</v>
      </c>
      <c r="N528" s="141"/>
      <c r="O528" s="141"/>
      <c r="P528" s="141"/>
      <c r="Q528" s="13"/>
      <c r="R528" s="13"/>
    </row>
    <row r="529" spans="1:18" s="14" customFormat="1" ht="94.5" x14ac:dyDescent="0.25">
      <c r="A529" s="144">
        <v>527</v>
      </c>
      <c r="B529" s="145">
        <v>44712</v>
      </c>
      <c r="C529" s="144" t="s">
        <v>1314</v>
      </c>
      <c r="D529" s="146" t="s">
        <v>62</v>
      </c>
      <c r="E529" s="146"/>
      <c r="F529" s="151" t="s">
        <v>1315</v>
      </c>
      <c r="G529" s="144">
        <v>9057751514</v>
      </c>
      <c r="H529" s="144"/>
      <c r="I529" s="145">
        <v>44708</v>
      </c>
      <c r="J529" s="144" t="s">
        <v>179</v>
      </c>
      <c r="K529" s="144" t="s">
        <v>175</v>
      </c>
      <c r="L529" s="148" t="str">
        <f>IFERROR(_xlfn.IFNA(VLOOKUP($K529,[70]коммент!$B:$C,2,0),""),"")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29" s="144"/>
      <c r="N529" s="141"/>
      <c r="O529" s="141"/>
      <c r="P529" s="141" t="s">
        <v>1316</v>
      </c>
      <c r="Q529" s="13"/>
      <c r="R529" s="13"/>
    </row>
    <row r="530" spans="1:18" s="14" customFormat="1" ht="63" x14ac:dyDescent="0.25">
      <c r="A530" s="144">
        <v>528</v>
      </c>
      <c r="B530" s="145">
        <v>44712</v>
      </c>
      <c r="C530" s="144" t="s">
        <v>741</v>
      </c>
      <c r="D530" s="146" t="s">
        <v>26</v>
      </c>
      <c r="E530" s="146"/>
      <c r="F530" s="151" t="s">
        <v>749</v>
      </c>
      <c r="G530" s="144">
        <v>9160224660</v>
      </c>
      <c r="H530" s="144" t="s">
        <v>750</v>
      </c>
      <c r="I530" s="145">
        <v>44697</v>
      </c>
      <c r="J530" s="144" t="s">
        <v>180</v>
      </c>
      <c r="K530" s="144" t="s">
        <v>149</v>
      </c>
      <c r="L530" s="148" t="str">
        <f>IFERROR(_xlfn.IFNA(VLOOKUP($K530,[14]коммент!$B:$C,2,0),""),"")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530" s="144"/>
      <c r="N530" s="141"/>
      <c r="O530" s="141"/>
      <c r="P530" s="141"/>
      <c r="Q530" s="13"/>
      <c r="R530" s="13"/>
    </row>
    <row r="531" spans="1:18" s="14" customFormat="1" ht="94.5" x14ac:dyDescent="0.25">
      <c r="A531" s="144">
        <v>529</v>
      </c>
      <c r="B531" s="145">
        <v>44712</v>
      </c>
      <c r="C531" s="144" t="s">
        <v>1522</v>
      </c>
      <c r="D531" s="146" t="s">
        <v>26</v>
      </c>
      <c r="E531" s="146"/>
      <c r="F531" s="173" t="s">
        <v>1528</v>
      </c>
      <c r="G531" s="173" t="s">
        <v>1529</v>
      </c>
      <c r="H531" s="144" t="s">
        <v>1530</v>
      </c>
      <c r="I531" s="145">
        <v>44511</v>
      </c>
      <c r="J531" s="144" t="s">
        <v>184</v>
      </c>
      <c r="K531" s="199" t="s">
        <v>175</v>
      </c>
      <c r="L531" s="206" t="str">
        <f>IFERROR(_xlfn.IFNA(VLOOKUP($K531,[18]коммент!$B:$C,2,0),""),"")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1" s="144"/>
      <c r="N531" s="220" t="s">
        <v>114</v>
      </c>
      <c r="O531" s="220"/>
      <c r="P531" s="220" t="s">
        <v>1531</v>
      </c>
      <c r="Q531" s="13"/>
      <c r="R531" s="13"/>
    </row>
    <row r="532" spans="1:18" s="14" customFormat="1" ht="94.5" x14ac:dyDescent="0.25">
      <c r="A532" s="144">
        <v>530</v>
      </c>
      <c r="B532" s="145">
        <v>44712</v>
      </c>
      <c r="C532" s="144" t="s">
        <v>208</v>
      </c>
      <c r="D532" s="146" t="s">
        <v>61</v>
      </c>
      <c r="E532" s="146"/>
      <c r="F532" s="151" t="s">
        <v>217</v>
      </c>
      <c r="G532" s="145">
        <v>17665</v>
      </c>
      <c r="H532" s="144" t="s">
        <v>218</v>
      </c>
      <c r="I532" s="145">
        <v>44484</v>
      </c>
      <c r="J532" s="144" t="s">
        <v>184</v>
      </c>
      <c r="K532" s="144" t="s">
        <v>175</v>
      </c>
      <c r="L532" s="148" t="str">
        <f>IFERROR(_xlfn.IFNA(VLOOKUP($K532,коммент!$B:$C,2,0),""),"")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2" s="144"/>
      <c r="N532" s="141"/>
      <c r="O532" s="141"/>
      <c r="P532" s="141" t="s">
        <v>219</v>
      </c>
      <c r="Q532" s="13"/>
      <c r="R532" s="13"/>
    </row>
    <row r="533" spans="1:18" s="14" customFormat="1" ht="94.5" x14ac:dyDescent="0.25">
      <c r="A533" s="144">
        <v>531</v>
      </c>
      <c r="B533" s="145">
        <v>44712</v>
      </c>
      <c r="C533" s="144" t="s">
        <v>312</v>
      </c>
      <c r="D533" s="146" t="s">
        <v>61</v>
      </c>
      <c r="E533" s="146"/>
      <c r="F533" s="151" t="s">
        <v>319</v>
      </c>
      <c r="G533" s="144">
        <v>9103359221</v>
      </c>
      <c r="H533" s="144"/>
      <c r="I533" s="144"/>
      <c r="J533" s="144" t="s">
        <v>179</v>
      </c>
      <c r="K533" s="144" t="s">
        <v>6</v>
      </c>
      <c r="L533" s="148" t="str">
        <f>IFERROR(_xlfn.IFNA(VLOOKUP($K533,[79]коммент!$B:$C,2,0),""),"")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33" s="144"/>
      <c r="N533" s="141"/>
      <c r="O533" s="141"/>
      <c r="P533" s="141" t="s">
        <v>320</v>
      </c>
      <c r="Q533" s="13"/>
      <c r="R533" s="13"/>
    </row>
    <row r="534" spans="1:18" s="14" customFormat="1" ht="94.5" x14ac:dyDescent="0.25">
      <c r="A534" s="144">
        <v>532</v>
      </c>
      <c r="B534" s="145">
        <v>44712</v>
      </c>
      <c r="C534" s="144" t="s">
        <v>789</v>
      </c>
      <c r="D534" s="146" t="s">
        <v>23</v>
      </c>
      <c r="E534" s="146"/>
      <c r="F534" s="151" t="s">
        <v>805</v>
      </c>
      <c r="G534" s="144" t="s">
        <v>806</v>
      </c>
      <c r="H534" s="144" t="s">
        <v>554</v>
      </c>
      <c r="I534" s="145">
        <v>44685</v>
      </c>
      <c r="J534" s="144" t="s">
        <v>180</v>
      </c>
      <c r="K534" s="144" t="s">
        <v>6</v>
      </c>
      <c r="L534" s="148" t="str">
        <f>IFERROR(_xlfn.IFNA(VLOOKUP($K534,[44]коммент!$B:$C,2,0),""),"")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34" s="144"/>
      <c r="N534" s="141"/>
      <c r="O534" s="141"/>
      <c r="P534" s="141"/>
      <c r="Q534" s="13"/>
      <c r="R534" s="13"/>
    </row>
    <row r="535" spans="1:18" s="14" customFormat="1" ht="94.5" x14ac:dyDescent="0.25">
      <c r="A535" s="144">
        <v>533</v>
      </c>
      <c r="B535" s="145">
        <v>44712</v>
      </c>
      <c r="C535" s="144" t="s">
        <v>789</v>
      </c>
      <c r="D535" s="146" t="s">
        <v>23</v>
      </c>
      <c r="E535" s="146"/>
      <c r="F535" s="151" t="s">
        <v>810</v>
      </c>
      <c r="G535" s="144" t="s">
        <v>811</v>
      </c>
      <c r="H535" s="144" t="s">
        <v>419</v>
      </c>
      <c r="I535" s="145">
        <v>44620</v>
      </c>
      <c r="J535" s="144" t="s">
        <v>184</v>
      </c>
      <c r="K535" s="144" t="s">
        <v>175</v>
      </c>
      <c r="L535" s="148" t="str">
        <f>IFERROR(_xlfn.IFNA(VLOOKUP($K535,[44]коммент!$B:$C,2,0),""),"")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5" s="144"/>
      <c r="N535" s="141"/>
      <c r="O535" s="141"/>
      <c r="P535" s="141" t="s">
        <v>812</v>
      </c>
      <c r="Q535" s="13"/>
      <c r="R535" s="13"/>
    </row>
    <row r="536" spans="1:18" s="14" customFormat="1" ht="94.5" x14ac:dyDescent="0.25">
      <c r="A536" s="144">
        <v>534</v>
      </c>
      <c r="B536" s="145">
        <v>44712</v>
      </c>
      <c r="C536" s="144" t="s">
        <v>1237</v>
      </c>
      <c r="D536" s="146" t="s">
        <v>23</v>
      </c>
      <c r="E536" s="136"/>
      <c r="F536" s="151" t="s">
        <v>1247</v>
      </c>
      <c r="G536" s="141">
        <v>9165564602</v>
      </c>
      <c r="H536" s="144"/>
      <c r="I536" s="145"/>
      <c r="J536" s="144" t="s">
        <v>179</v>
      </c>
      <c r="K536" s="144" t="s">
        <v>6</v>
      </c>
      <c r="L536" s="148" t="str">
        <f>IFERROR(_xlfn.IFNA(VLOOKUP($K536,[61]коммент!$B:$C,2,0),""),"")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36" s="144"/>
      <c r="N536" s="144"/>
      <c r="O536" s="144"/>
      <c r="P536" s="144"/>
      <c r="Q536" s="13"/>
      <c r="R536" s="13"/>
    </row>
    <row r="537" spans="1:18" s="14" customFormat="1" ht="94.5" x14ac:dyDescent="0.25">
      <c r="A537" s="144">
        <v>535</v>
      </c>
      <c r="B537" s="145">
        <v>44712</v>
      </c>
      <c r="C537" s="144" t="s">
        <v>1402</v>
      </c>
      <c r="D537" s="146" t="s">
        <v>23</v>
      </c>
      <c r="E537" s="146"/>
      <c r="F537" s="151" t="s">
        <v>1406</v>
      </c>
      <c r="G537" s="141" t="s">
        <v>1407</v>
      </c>
      <c r="H537" s="144" t="s">
        <v>716</v>
      </c>
      <c r="I537" s="145">
        <v>44539</v>
      </c>
      <c r="J537" s="144" t="s">
        <v>184</v>
      </c>
      <c r="K537" s="144" t="s">
        <v>175</v>
      </c>
      <c r="L537" s="148" t="s">
        <v>176</v>
      </c>
      <c r="M537" s="144"/>
      <c r="N537" s="144" t="s">
        <v>114</v>
      </c>
      <c r="O537" s="144"/>
      <c r="P537" s="144" t="s">
        <v>1408</v>
      </c>
      <c r="Q537" s="13"/>
      <c r="R537" s="13"/>
    </row>
    <row r="538" spans="1:18" s="14" customFormat="1" ht="94.5" x14ac:dyDescent="0.25">
      <c r="A538" s="144">
        <v>536</v>
      </c>
      <c r="B538" s="145">
        <v>44712</v>
      </c>
      <c r="C538" s="135" t="s">
        <v>1402</v>
      </c>
      <c r="D538" s="146" t="s">
        <v>23</v>
      </c>
      <c r="E538" s="146"/>
      <c r="F538" s="151" t="s">
        <v>1431</v>
      </c>
      <c r="G538" s="144" t="s">
        <v>1432</v>
      </c>
      <c r="H538" s="144" t="s">
        <v>801</v>
      </c>
      <c r="I538" s="145">
        <v>44550</v>
      </c>
      <c r="J538" s="144" t="s">
        <v>184</v>
      </c>
      <c r="K538" s="144" t="s">
        <v>175</v>
      </c>
      <c r="L538" s="148" t="str">
        <f>IFERROR(_xlfn.IFNA(VLOOKUP($K538,[16]коммент!$B:$C,2,0),""),"")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8" s="144"/>
      <c r="N538" s="144" t="s">
        <v>114</v>
      </c>
      <c r="O538" s="144"/>
      <c r="P538" s="144" t="s">
        <v>1433</v>
      </c>
      <c r="Q538" s="13"/>
      <c r="R538" s="13"/>
    </row>
    <row r="539" spans="1:18" s="14" customFormat="1" ht="94.5" x14ac:dyDescent="0.25">
      <c r="A539" s="144">
        <v>537</v>
      </c>
      <c r="B539" s="145">
        <v>44712</v>
      </c>
      <c r="C539" s="144" t="s">
        <v>1402</v>
      </c>
      <c r="D539" s="146" t="s">
        <v>23</v>
      </c>
      <c r="E539" s="146"/>
      <c r="F539" s="151" t="s">
        <v>1438</v>
      </c>
      <c r="G539" s="141" t="s">
        <v>1439</v>
      </c>
      <c r="H539" s="144" t="s">
        <v>554</v>
      </c>
      <c r="I539" s="145">
        <v>44685</v>
      </c>
      <c r="J539" s="144" t="s">
        <v>179</v>
      </c>
      <c r="K539" s="144" t="s">
        <v>175</v>
      </c>
      <c r="L539" s="148" t="str">
        <f>IFERROR(_xlfn.IFNA(VLOOKUP($K539,[16]коммент!$B:$C,2,0),""),"")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539" s="144"/>
      <c r="N539" s="144" t="s">
        <v>114</v>
      </c>
      <c r="O539" s="144"/>
      <c r="P539" s="144" t="s">
        <v>1440</v>
      </c>
      <c r="Q539" s="13"/>
      <c r="R539" s="13"/>
    </row>
    <row r="540" spans="1:18" s="14" customFormat="1" ht="94.5" x14ac:dyDescent="0.25">
      <c r="A540" s="144">
        <v>538</v>
      </c>
      <c r="B540" s="145">
        <v>44712</v>
      </c>
      <c r="C540" s="144" t="s">
        <v>1402</v>
      </c>
      <c r="D540" s="146" t="s">
        <v>23</v>
      </c>
      <c r="E540" s="146"/>
      <c r="F540" s="151" t="s">
        <v>1448</v>
      </c>
      <c r="G540" s="144" t="s">
        <v>1449</v>
      </c>
      <c r="H540" s="144" t="s">
        <v>716</v>
      </c>
      <c r="I540" s="145">
        <v>44622</v>
      </c>
      <c r="J540" s="144" t="s">
        <v>179</v>
      </c>
      <c r="K540" s="144" t="s">
        <v>6</v>
      </c>
      <c r="L540" s="148" t="str">
        <f>IFERROR(_xlfn.IFNA(VLOOKUP($K540,[16]коммент!$B:$C,2,0),""),"")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40" s="144"/>
      <c r="N540" s="144"/>
      <c r="O540" s="144"/>
      <c r="P540" s="198" t="s">
        <v>1450</v>
      </c>
      <c r="Q540" s="13"/>
      <c r="R540" s="13"/>
    </row>
    <row r="541" spans="1:18" s="14" customFormat="1" ht="94.5" x14ac:dyDescent="0.25">
      <c r="A541" s="144">
        <v>539</v>
      </c>
      <c r="B541" s="145">
        <v>44712</v>
      </c>
      <c r="C541" s="144" t="s">
        <v>1114</v>
      </c>
      <c r="D541" s="146" t="s">
        <v>44</v>
      </c>
      <c r="E541" s="146"/>
      <c r="F541" s="151" t="s">
        <v>1133</v>
      </c>
      <c r="G541" s="144" t="s">
        <v>1134</v>
      </c>
      <c r="H541" s="144" t="s">
        <v>1135</v>
      </c>
      <c r="I541" s="145">
        <v>44665</v>
      </c>
      <c r="J541" s="144" t="s">
        <v>180</v>
      </c>
      <c r="K541" s="144" t="s">
        <v>6</v>
      </c>
      <c r="L541" s="148" t="s">
        <v>147</v>
      </c>
      <c r="M541" s="144"/>
      <c r="N541" s="144"/>
      <c r="O541" s="144"/>
      <c r="P541" s="144"/>
      <c r="Q541" s="13"/>
      <c r="R541" s="13"/>
    </row>
    <row r="542" spans="1:18" s="14" customFormat="1" ht="94.5" x14ac:dyDescent="0.25">
      <c r="A542" s="144">
        <v>540</v>
      </c>
      <c r="B542" s="145">
        <v>44712</v>
      </c>
      <c r="C542" s="144" t="s">
        <v>1114</v>
      </c>
      <c r="D542" s="146" t="s">
        <v>44</v>
      </c>
      <c r="E542" s="146"/>
      <c r="F542" s="151" t="s">
        <v>1136</v>
      </c>
      <c r="G542" s="141" t="s">
        <v>1137</v>
      </c>
      <c r="H542" s="144" t="s">
        <v>728</v>
      </c>
      <c r="I542" s="145">
        <v>44711</v>
      </c>
      <c r="J542" s="144" t="s">
        <v>180</v>
      </c>
      <c r="K542" s="144" t="s">
        <v>111</v>
      </c>
      <c r="L542" s="148" t="s">
        <v>165</v>
      </c>
      <c r="M542" s="144" t="s">
        <v>130</v>
      </c>
      <c r="N542" s="144" t="s">
        <v>183</v>
      </c>
      <c r="O542" s="144" t="s">
        <v>44</v>
      </c>
      <c r="P542" s="144" t="s">
        <v>1138</v>
      </c>
      <c r="Q542" s="13"/>
      <c r="R542" s="13"/>
    </row>
    <row r="543" spans="1:18" s="14" customFormat="1" ht="47.25" x14ac:dyDescent="0.25">
      <c r="A543" s="144">
        <v>541</v>
      </c>
      <c r="B543" s="145">
        <v>44712</v>
      </c>
      <c r="C543" s="131" t="s">
        <v>586</v>
      </c>
      <c r="D543" s="146" t="s">
        <v>42</v>
      </c>
      <c r="E543" s="146"/>
      <c r="F543" s="147" t="s">
        <v>597</v>
      </c>
      <c r="G543" s="144">
        <v>89037299356</v>
      </c>
      <c r="H543" s="144"/>
      <c r="I543" s="144"/>
      <c r="J543" s="144" t="s">
        <v>180</v>
      </c>
      <c r="K543" s="144" t="s">
        <v>85</v>
      </c>
      <c r="L543" s="148" t="str">
        <f>IFERROR(_xlfn.IFNA(VLOOKUP($K543,[6]коммент!$B:$C,2,0),""),"")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43" s="144" t="s">
        <v>129</v>
      </c>
      <c r="N543" s="144"/>
      <c r="O543" s="144"/>
      <c r="P543" s="144"/>
      <c r="Q543" s="13"/>
      <c r="R543" s="13"/>
    </row>
    <row r="544" spans="1:18" s="14" customFormat="1" ht="63" x14ac:dyDescent="0.25">
      <c r="A544" s="144">
        <v>542</v>
      </c>
      <c r="B544" s="145">
        <v>44712</v>
      </c>
      <c r="C544" s="144" t="s">
        <v>1082</v>
      </c>
      <c r="D544" s="146" t="s">
        <v>42</v>
      </c>
      <c r="E544" s="146"/>
      <c r="F544" s="151" t="s">
        <v>1087</v>
      </c>
      <c r="G544" s="141" t="s">
        <v>1088</v>
      </c>
      <c r="H544" s="144"/>
      <c r="I544" s="145"/>
      <c r="J544" s="144" t="s">
        <v>180</v>
      </c>
      <c r="K544" s="144" t="s">
        <v>36</v>
      </c>
      <c r="L544" s="148" t="s">
        <v>157</v>
      </c>
      <c r="M544" s="144"/>
      <c r="N544" s="144"/>
      <c r="O544" s="144"/>
      <c r="P544" s="144" t="s">
        <v>1089</v>
      </c>
      <c r="Q544" s="13"/>
      <c r="R544" s="13"/>
    </row>
    <row r="545" spans="1:18" s="14" customFormat="1" ht="94.5" x14ac:dyDescent="0.25">
      <c r="A545" s="144">
        <v>543</v>
      </c>
      <c r="B545" s="145">
        <v>44712</v>
      </c>
      <c r="C545" s="144" t="s">
        <v>1082</v>
      </c>
      <c r="D545" s="146" t="s">
        <v>42</v>
      </c>
      <c r="E545" s="146"/>
      <c r="F545" s="151" t="s">
        <v>1090</v>
      </c>
      <c r="G545" s="141" t="s">
        <v>1091</v>
      </c>
      <c r="H545" s="144"/>
      <c r="I545" s="145"/>
      <c r="J545" s="144" t="s">
        <v>179</v>
      </c>
      <c r="K545" s="144" t="s">
        <v>6</v>
      </c>
      <c r="L545" s="148" t="s">
        <v>147</v>
      </c>
      <c r="M545" s="144"/>
      <c r="N545" s="144"/>
      <c r="O545" s="144"/>
      <c r="P545" s="144" t="s">
        <v>1092</v>
      </c>
      <c r="Q545" s="13"/>
      <c r="R545" s="13"/>
    </row>
    <row r="546" spans="1:18" s="14" customFormat="1" ht="94.5" x14ac:dyDescent="0.25">
      <c r="A546" s="144">
        <v>544</v>
      </c>
      <c r="B546" s="145">
        <v>44712</v>
      </c>
      <c r="C546" s="144" t="s">
        <v>1082</v>
      </c>
      <c r="D546" s="146" t="s">
        <v>42</v>
      </c>
      <c r="E546" s="146"/>
      <c r="F546" s="151" t="s">
        <v>1093</v>
      </c>
      <c r="G546" s="144" t="s">
        <v>1094</v>
      </c>
      <c r="H546" s="144"/>
      <c r="I546" s="145"/>
      <c r="J546" s="144" t="s">
        <v>184</v>
      </c>
      <c r="K546" s="144" t="s">
        <v>6</v>
      </c>
      <c r="L546" s="148" t="s">
        <v>147</v>
      </c>
      <c r="M546" s="144"/>
      <c r="N546" s="144"/>
      <c r="O546" s="144"/>
      <c r="P546" s="144"/>
      <c r="Q546" s="13"/>
      <c r="R546" s="13"/>
    </row>
    <row r="547" spans="1:18" s="14" customFormat="1" ht="94.5" x14ac:dyDescent="0.25">
      <c r="A547" s="144">
        <v>545</v>
      </c>
      <c r="B547" s="145">
        <v>44712</v>
      </c>
      <c r="C547" s="199" t="s">
        <v>269</v>
      </c>
      <c r="D547" s="146" t="s">
        <v>25</v>
      </c>
      <c r="E547" s="146"/>
      <c r="F547" s="147" t="s">
        <v>288</v>
      </c>
      <c r="G547" s="144" t="s">
        <v>289</v>
      </c>
      <c r="H547" s="144"/>
      <c r="I547" s="144"/>
      <c r="J547" s="144" t="s">
        <v>184</v>
      </c>
      <c r="K547" s="144" t="s">
        <v>6</v>
      </c>
      <c r="L547" s="148" t="s">
        <v>147</v>
      </c>
      <c r="M547" s="144"/>
      <c r="N547" s="144"/>
      <c r="O547" s="144"/>
      <c r="P547" s="144"/>
      <c r="Q547" s="13"/>
      <c r="R547" s="13"/>
    </row>
    <row r="548" spans="1:18" s="14" customFormat="1" ht="63" x14ac:dyDescent="0.25">
      <c r="A548" s="144">
        <v>546</v>
      </c>
      <c r="B548" s="145">
        <v>44712</v>
      </c>
      <c r="C548" s="144" t="s">
        <v>646</v>
      </c>
      <c r="D548" s="146" t="s">
        <v>25</v>
      </c>
      <c r="E548" s="146"/>
      <c r="F548" s="151" t="s">
        <v>653</v>
      </c>
      <c r="G548" s="144" t="s">
        <v>654</v>
      </c>
      <c r="H548" s="144"/>
      <c r="I548" s="144"/>
      <c r="J548" s="144" t="s">
        <v>180</v>
      </c>
      <c r="K548" s="144" t="s">
        <v>121</v>
      </c>
      <c r="L548" s="148" t="str">
        <f>IFERROR(_xlfn.IFNA(VLOOKUP($K548,[13]коммент!$B:$C,2,0),""),"")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548" s="144"/>
      <c r="N548" s="144"/>
      <c r="O548" s="144"/>
      <c r="P548" s="144" t="s">
        <v>655</v>
      </c>
      <c r="Q548" s="13"/>
      <c r="R548" s="13"/>
    </row>
    <row r="549" spans="1:18" s="14" customFormat="1" ht="94.5" x14ac:dyDescent="0.25">
      <c r="A549" s="144">
        <v>547</v>
      </c>
      <c r="B549" s="145">
        <v>44712</v>
      </c>
      <c r="C549" s="144" t="s">
        <v>931</v>
      </c>
      <c r="D549" s="146" t="s">
        <v>25</v>
      </c>
      <c r="E549" s="146"/>
      <c r="F549" s="151" t="s">
        <v>934</v>
      </c>
      <c r="G549" s="144" t="s">
        <v>935</v>
      </c>
      <c r="H549" s="144" t="s">
        <v>936</v>
      </c>
      <c r="I549" s="145">
        <v>44530</v>
      </c>
      <c r="J549" s="144" t="s">
        <v>184</v>
      </c>
      <c r="K549" s="144" t="s">
        <v>175</v>
      </c>
      <c r="L549" s="148" t="s">
        <v>176</v>
      </c>
      <c r="M549" s="144"/>
      <c r="N549" s="141"/>
      <c r="O549" s="141"/>
      <c r="P549" s="141" t="s">
        <v>339</v>
      </c>
      <c r="Q549" s="13"/>
      <c r="R549" s="13"/>
    </row>
    <row r="550" spans="1:18" s="14" customFormat="1" ht="94.5" x14ac:dyDescent="0.25">
      <c r="A550" s="144">
        <v>548</v>
      </c>
      <c r="B550" s="145">
        <v>44712</v>
      </c>
      <c r="C550" s="144" t="s">
        <v>942</v>
      </c>
      <c r="D550" s="146" t="s">
        <v>25</v>
      </c>
      <c r="E550" s="146"/>
      <c r="F550" s="151" t="s">
        <v>945</v>
      </c>
      <c r="G550" s="144">
        <v>9153662574</v>
      </c>
      <c r="H550" s="144" t="s">
        <v>946</v>
      </c>
      <c r="I550" s="145">
        <v>44705</v>
      </c>
      <c r="J550" s="144" t="s">
        <v>179</v>
      </c>
      <c r="K550" s="153" t="s">
        <v>111</v>
      </c>
      <c r="L550" s="155" t="s">
        <v>165</v>
      </c>
      <c r="M550" s="144" t="s">
        <v>130</v>
      </c>
      <c r="N550" s="141" t="s">
        <v>183</v>
      </c>
      <c r="O550" s="141" t="s">
        <v>25</v>
      </c>
      <c r="P550" s="141" t="s">
        <v>947</v>
      </c>
      <c r="Q550" s="13"/>
      <c r="R550" s="13"/>
    </row>
    <row r="551" spans="1:18" s="14" customFormat="1" ht="94.5" x14ac:dyDescent="0.25">
      <c r="A551" s="144">
        <v>549</v>
      </c>
      <c r="B551" s="164">
        <v>44712</v>
      </c>
      <c r="C551" s="165" t="s">
        <v>1511</v>
      </c>
      <c r="D551" s="166" t="s">
        <v>25</v>
      </c>
      <c r="E551" s="166"/>
      <c r="F551" s="216" t="s">
        <v>1514</v>
      </c>
      <c r="G551" s="217" t="s">
        <v>1515</v>
      </c>
      <c r="H551" s="165"/>
      <c r="I551" s="165"/>
      <c r="J551" s="165" t="s">
        <v>180</v>
      </c>
      <c r="K551" s="165" t="s">
        <v>6</v>
      </c>
      <c r="L551" s="148" t="str">
        <f>IFERROR(_xlfn.IFNA(VLOOKUP($K551,[17]коммент!$B:$C,2,0),""),"")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51" s="165"/>
      <c r="N551" s="218"/>
      <c r="O551" s="218"/>
      <c r="P551" s="218"/>
      <c r="Q551" s="13"/>
      <c r="R551" s="13"/>
    </row>
    <row r="552" spans="1:18" s="14" customFormat="1" ht="94.5" x14ac:dyDescent="0.25">
      <c r="A552" s="144">
        <v>550</v>
      </c>
      <c r="B552" s="145">
        <v>44712</v>
      </c>
      <c r="C552" s="144" t="s">
        <v>1001</v>
      </c>
      <c r="D552" s="146" t="s">
        <v>92</v>
      </c>
      <c r="E552" s="146"/>
      <c r="F552" s="151" t="s">
        <v>1011</v>
      </c>
      <c r="G552" s="144">
        <v>9267848138</v>
      </c>
      <c r="H552" s="144" t="s">
        <v>1012</v>
      </c>
      <c r="I552" s="145">
        <v>44706</v>
      </c>
      <c r="J552" s="144" t="s">
        <v>180</v>
      </c>
      <c r="K552" s="144" t="s">
        <v>111</v>
      </c>
      <c r="L552" s="148" t="s">
        <v>165</v>
      </c>
      <c r="M552" s="144" t="s">
        <v>130</v>
      </c>
      <c r="N552" s="144" t="s">
        <v>114</v>
      </c>
      <c r="O552" s="141"/>
      <c r="P552" s="141" t="s">
        <v>1013</v>
      </c>
      <c r="Q552" s="13"/>
      <c r="R552" s="13"/>
    </row>
    <row r="553" spans="1:18" s="14" customFormat="1" ht="94.5" x14ac:dyDescent="0.25">
      <c r="A553" s="144">
        <v>551</v>
      </c>
      <c r="B553" s="145">
        <v>44712</v>
      </c>
      <c r="C553" s="144" t="s">
        <v>1001</v>
      </c>
      <c r="D553" s="146" t="s">
        <v>92</v>
      </c>
      <c r="E553" s="146"/>
      <c r="F553" s="151" t="s">
        <v>1017</v>
      </c>
      <c r="G553" s="144">
        <v>9017636732</v>
      </c>
      <c r="H553" s="144"/>
      <c r="I553" s="145"/>
      <c r="J553" s="144" t="s">
        <v>180</v>
      </c>
      <c r="K553" s="144" t="s">
        <v>6</v>
      </c>
      <c r="L553" s="148" t="s">
        <v>147</v>
      </c>
      <c r="M553" s="144"/>
      <c r="N553" s="141"/>
      <c r="O553" s="141"/>
      <c r="P553" s="141"/>
      <c r="Q553" s="13"/>
      <c r="R553" s="13"/>
    </row>
    <row r="554" spans="1:18" s="14" customFormat="1" ht="47.25" x14ac:dyDescent="0.25">
      <c r="A554" s="144">
        <v>552</v>
      </c>
      <c r="B554" s="145">
        <v>44712</v>
      </c>
      <c r="C554" s="144" t="s">
        <v>1256</v>
      </c>
      <c r="D554" s="146" t="s">
        <v>92</v>
      </c>
      <c r="E554" s="146"/>
      <c r="F554" s="132" t="s">
        <v>1274</v>
      </c>
      <c r="G554" s="135">
        <v>89091664604</v>
      </c>
      <c r="H554" s="135"/>
      <c r="I554" s="138"/>
      <c r="J554" s="144" t="s">
        <v>179</v>
      </c>
      <c r="K554" s="131" t="s">
        <v>85</v>
      </c>
      <c r="L554" s="187" t="str">
        <f>IFERROR(_xlfn.IFNA(VLOOKUP($K554,[51]коммент!$B:$C,2,0),""),"")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54" s="144" t="s">
        <v>129</v>
      </c>
      <c r="N554" s="141" t="s">
        <v>114</v>
      </c>
      <c r="O554" s="141"/>
      <c r="P554" s="141"/>
      <c r="Q554" s="13"/>
      <c r="R554" s="13"/>
    </row>
    <row r="555" spans="1:18" s="14" customFormat="1" ht="94.5" x14ac:dyDescent="0.25">
      <c r="A555" s="144">
        <v>553</v>
      </c>
      <c r="B555" s="145">
        <v>44712</v>
      </c>
      <c r="C555" s="144" t="s">
        <v>1288</v>
      </c>
      <c r="D555" s="146" t="s">
        <v>92</v>
      </c>
      <c r="E555" s="146"/>
      <c r="F555" s="151" t="s">
        <v>1305</v>
      </c>
      <c r="G555" s="144" t="s">
        <v>1306</v>
      </c>
      <c r="H555" s="144" t="s">
        <v>1012</v>
      </c>
      <c r="I555" s="145">
        <v>44711</v>
      </c>
      <c r="J555" s="144" t="s">
        <v>180</v>
      </c>
      <c r="K555" s="144" t="s">
        <v>111</v>
      </c>
      <c r="L555" s="148" t="s">
        <v>165</v>
      </c>
      <c r="M555" s="144" t="s">
        <v>130</v>
      </c>
      <c r="N555" s="141" t="s">
        <v>114</v>
      </c>
      <c r="O555" s="141"/>
      <c r="P555" s="141" t="s">
        <v>1307</v>
      </c>
      <c r="Q555" s="13"/>
      <c r="R555" s="13"/>
    </row>
    <row r="556" spans="1:18" s="14" customFormat="1" ht="94.5" x14ac:dyDescent="0.25">
      <c r="A556" s="144">
        <v>554</v>
      </c>
      <c r="B556" s="145">
        <v>44712</v>
      </c>
      <c r="C556" s="144" t="s">
        <v>1288</v>
      </c>
      <c r="D556" s="146" t="s">
        <v>92</v>
      </c>
      <c r="E556" s="146"/>
      <c r="F556" s="151" t="s">
        <v>1310</v>
      </c>
      <c r="G556" s="144">
        <v>89032158892</v>
      </c>
      <c r="H556" s="144" t="s">
        <v>1311</v>
      </c>
      <c r="I556" s="145">
        <v>44711</v>
      </c>
      <c r="J556" s="144" t="s">
        <v>180</v>
      </c>
      <c r="K556" s="144" t="s">
        <v>111</v>
      </c>
      <c r="L556" s="148" t="s">
        <v>165</v>
      </c>
      <c r="M556" s="144" t="s">
        <v>130</v>
      </c>
      <c r="N556" s="144" t="s">
        <v>183</v>
      </c>
      <c r="O556" s="144" t="s">
        <v>92</v>
      </c>
      <c r="P556" s="144" t="s">
        <v>1312</v>
      </c>
      <c r="Q556" s="13"/>
      <c r="R556" s="13"/>
    </row>
    <row r="557" spans="1:18" s="14" customFormat="1" ht="47.25" x14ac:dyDescent="0.25">
      <c r="A557" s="144">
        <v>555</v>
      </c>
      <c r="B557" s="145">
        <v>44712</v>
      </c>
      <c r="C557" s="165" t="s">
        <v>446</v>
      </c>
      <c r="D557" s="166" t="s">
        <v>66</v>
      </c>
      <c r="E557" s="146"/>
      <c r="F557" s="147" t="s">
        <v>447</v>
      </c>
      <c r="G557" s="144">
        <v>9031077795</v>
      </c>
      <c r="H557" s="144"/>
      <c r="I557" s="144"/>
      <c r="J557" s="144" t="s">
        <v>134</v>
      </c>
      <c r="K557" s="144" t="s">
        <v>85</v>
      </c>
      <c r="L557" s="148" t="str">
        <f>IFERROR(_xlfn.IFNA(VLOOKUP($K557,[26]коммент!$B:$C,2,0),""),"")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57" s="144" t="s">
        <v>129</v>
      </c>
      <c r="N557" s="141"/>
      <c r="O557" s="141"/>
      <c r="P557" s="141" t="s">
        <v>448</v>
      </c>
      <c r="Q557" s="13"/>
      <c r="R557" s="13"/>
    </row>
    <row r="558" spans="1:18" s="14" customFormat="1" ht="47.25" x14ac:dyDescent="0.25">
      <c r="A558" s="144">
        <v>556</v>
      </c>
      <c r="B558" s="145">
        <v>44712</v>
      </c>
      <c r="C558" s="144" t="s">
        <v>506</v>
      </c>
      <c r="D558" s="146" t="s">
        <v>66</v>
      </c>
      <c r="E558" s="146"/>
      <c r="F558" s="173" t="s">
        <v>528</v>
      </c>
      <c r="G558" s="144">
        <v>9036637037</v>
      </c>
      <c r="H558" s="144"/>
      <c r="I558" s="145"/>
      <c r="J558" s="144" t="s">
        <v>179</v>
      </c>
      <c r="K558" s="144" t="s">
        <v>85</v>
      </c>
      <c r="L558" s="148" t="str">
        <f>IFERROR(_xlfn.IFNA(VLOOKUP($K558,[27]коммент!$B:$C,2,0),""),"")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58" s="144" t="s">
        <v>129</v>
      </c>
      <c r="N558" s="144"/>
      <c r="O558" s="144"/>
      <c r="P558" s="144"/>
      <c r="Q558" s="13"/>
      <c r="R558" s="13"/>
    </row>
    <row r="559" spans="1:18" s="14" customFormat="1" ht="94.5" x14ac:dyDescent="0.25">
      <c r="A559" s="144">
        <v>557</v>
      </c>
      <c r="B559" s="145">
        <v>44712</v>
      </c>
      <c r="C559" s="144" t="s">
        <v>1393</v>
      </c>
      <c r="D559" s="146" t="s">
        <v>66</v>
      </c>
      <c r="E559" s="146"/>
      <c r="F559" s="151" t="s">
        <v>1401</v>
      </c>
      <c r="G559" s="144">
        <v>4953017946</v>
      </c>
      <c r="H559" s="144"/>
      <c r="I559" s="144"/>
      <c r="J559" s="144" t="s">
        <v>180</v>
      </c>
      <c r="K559" s="144" t="s">
        <v>6</v>
      </c>
      <c r="L559" s="148" t="str">
        <f>IFERROR(_xlfn.IFNA(VLOOKUP($K559,[35]коммент!$B:$C,2,0),""),"")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59" s="144"/>
      <c r="N559" s="141"/>
      <c r="O559" s="141"/>
      <c r="P559" s="141"/>
      <c r="Q559" s="13"/>
      <c r="R559" s="13"/>
    </row>
    <row r="560" spans="1:18" s="14" customFormat="1" ht="94.5" x14ac:dyDescent="0.25">
      <c r="A560" s="144">
        <v>558</v>
      </c>
      <c r="B560" s="145">
        <v>44712</v>
      </c>
      <c r="C560" s="144" t="s">
        <v>243</v>
      </c>
      <c r="D560" s="146" t="s">
        <v>47</v>
      </c>
      <c r="E560" s="146"/>
      <c r="F560" s="151" t="s">
        <v>253</v>
      </c>
      <c r="G560" s="144">
        <v>89067376631</v>
      </c>
      <c r="H560" s="144" t="s">
        <v>254</v>
      </c>
      <c r="I560" s="145">
        <v>44470</v>
      </c>
      <c r="J560" s="144" t="s">
        <v>184</v>
      </c>
      <c r="K560" s="144" t="s">
        <v>175</v>
      </c>
      <c r="L560" s="148" t="s">
        <v>176</v>
      </c>
      <c r="M560" s="144"/>
      <c r="N560" s="141"/>
      <c r="O560" s="141"/>
      <c r="P560" s="144" t="s">
        <v>255</v>
      </c>
      <c r="Q560" s="13"/>
      <c r="R560" s="13"/>
    </row>
    <row r="561" spans="1:18" s="14" customFormat="1" ht="94.5" x14ac:dyDescent="0.25">
      <c r="A561" s="144">
        <v>559</v>
      </c>
      <c r="B561" s="145">
        <v>44712</v>
      </c>
      <c r="C561" s="144" t="s">
        <v>465</v>
      </c>
      <c r="D561" s="146" t="s">
        <v>60</v>
      </c>
      <c r="E561" s="146"/>
      <c r="F561" s="151" t="s">
        <v>487</v>
      </c>
      <c r="G561" s="144" t="s">
        <v>488</v>
      </c>
      <c r="H561" s="144" t="s">
        <v>489</v>
      </c>
      <c r="I561" s="145">
        <v>44707</v>
      </c>
      <c r="J561" s="144" t="s">
        <v>179</v>
      </c>
      <c r="K561" s="144" t="s">
        <v>111</v>
      </c>
      <c r="L561" s="148" t="str">
        <f>IFERROR(_xlfn.IFNA(VLOOKUP($K561,[81]коммент!$B:$C,2,0),""),"")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61" s="144" t="s">
        <v>130</v>
      </c>
      <c r="N561" s="141" t="s">
        <v>183</v>
      </c>
      <c r="O561" s="141" t="s">
        <v>60</v>
      </c>
      <c r="P561" s="141" t="s">
        <v>490</v>
      </c>
      <c r="Q561" s="13"/>
      <c r="R561" s="13"/>
    </row>
    <row r="562" spans="1:18" s="14" customFormat="1" ht="47.25" x14ac:dyDescent="0.25">
      <c r="A562" s="144">
        <v>560</v>
      </c>
      <c r="B562" s="145">
        <v>44712</v>
      </c>
      <c r="C562" s="144" t="s">
        <v>571</v>
      </c>
      <c r="D562" s="146" t="s">
        <v>60</v>
      </c>
      <c r="E562" s="146"/>
      <c r="F562" s="151" t="s">
        <v>578</v>
      </c>
      <c r="G562" s="144" t="s">
        <v>579</v>
      </c>
      <c r="H562" s="144"/>
      <c r="I562" s="144"/>
      <c r="J562" s="144" t="s">
        <v>180</v>
      </c>
      <c r="K562" s="144" t="s">
        <v>85</v>
      </c>
      <c r="L562" s="148" t="str">
        <f>IFERROR(_xlfn.IFNA(VLOOKUP($K562,[11]коммент!$B:$C,2,0),""),"")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62" s="144" t="s">
        <v>129</v>
      </c>
      <c r="N562" s="141"/>
      <c r="O562" s="141"/>
      <c r="P562" s="144"/>
      <c r="Q562" s="13"/>
      <c r="R562" s="13"/>
    </row>
    <row r="563" spans="1:18" s="14" customFormat="1" ht="94.5" x14ac:dyDescent="0.25">
      <c r="A563" s="144">
        <v>561</v>
      </c>
      <c r="B563" s="145">
        <v>44712</v>
      </c>
      <c r="C563" s="144" t="s">
        <v>293</v>
      </c>
      <c r="D563" s="146" t="s">
        <v>83</v>
      </c>
      <c r="E563" s="146"/>
      <c r="F563" s="173" t="s">
        <v>294</v>
      </c>
      <c r="G563" s="144" t="s">
        <v>295</v>
      </c>
      <c r="H563" s="144" t="s">
        <v>296</v>
      </c>
      <c r="I563" s="145">
        <v>44708</v>
      </c>
      <c r="J563" s="144" t="s">
        <v>180</v>
      </c>
      <c r="K563" s="144" t="s">
        <v>111</v>
      </c>
      <c r="L563" s="148" t="s">
        <v>165</v>
      </c>
      <c r="M563" s="144" t="s">
        <v>130</v>
      </c>
      <c r="N563" s="141" t="s">
        <v>183</v>
      </c>
      <c r="O563" s="141" t="s">
        <v>83</v>
      </c>
      <c r="P563" s="141" t="s">
        <v>297</v>
      </c>
      <c r="Q563" s="13"/>
      <c r="R563" s="13"/>
    </row>
    <row r="564" spans="1:18" s="14" customFormat="1" ht="94.5" x14ac:dyDescent="0.25">
      <c r="A564" s="144">
        <v>562</v>
      </c>
      <c r="B564" s="145">
        <v>44712</v>
      </c>
      <c r="C564" s="144" t="s">
        <v>293</v>
      </c>
      <c r="D564" s="146" t="s">
        <v>83</v>
      </c>
      <c r="E564" s="146"/>
      <c r="F564" s="173" t="s">
        <v>294</v>
      </c>
      <c r="G564" s="144" t="s">
        <v>295</v>
      </c>
      <c r="H564" s="144" t="s">
        <v>296</v>
      </c>
      <c r="I564" s="145">
        <v>44708</v>
      </c>
      <c r="J564" s="144" t="s">
        <v>180</v>
      </c>
      <c r="K564" s="144" t="s">
        <v>111</v>
      </c>
      <c r="L564" s="148" t="s">
        <v>165</v>
      </c>
      <c r="M564" s="144" t="s">
        <v>130</v>
      </c>
      <c r="N564" s="141" t="s">
        <v>114</v>
      </c>
      <c r="O564" s="141"/>
      <c r="P564" s="141" t="s">
        <v>298</v>
      </c>
      <c r="Q564" s="13"/>
      <c r="R564" s="13"/>
    </row>
    <row r="565" spans="1:18" s="14" customFormat="1" ht="94.5" x14ac:dyDescent="0.25">
      <c r="A565" s="144">
        <v>563</v>
      </c>
      <c r="B565" s="145">
        <v>44712</v>
      </c>
      <c r="C565" s="144" t="s">
        <v>887</v>
      </c>
      <c r="D565" s="146" t="s">
        <v>83</v>
      </c>
      <c r="E565" s="146"/>
      <c r="F565" s="151" t="s">
        <v>919</v>
      </c>
      <c r="G565" s="144" t="s">
        <v>920</v>
      </c>
      <c r="H565" s="144"/>
      <c r="I565" s="145"/>
      <c r="J565" s="144" t="s">
        <v>180</v>
      </c>
      <c r="K565" s="144" t="s">
        <v>6</v>
      </c>
      <c r="L565" s="148" t="str">
        <f>IFERROR(_xlfn.IFNA(VLOOKUP($K565,[45]коммент!$B:$C,2,0),""),"")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65" s="144"/>
      <c r="N565" s="141"/>
      <c r="O565" s="141"/>
      <c r="P565" s="141"/>
      <c r="Q565" s="13"/>
      <c r="R565" s="13"/>
    </row>
    <row r="566" spans="1:18" s="14" customFormat="1" ht="94.5" x14ac:dyDescent="0.25">
      <c r="A566" s="144">
        <v>564</v>
      </c>
      <c r="B566" s="145">
        <v>44712</v>
      </c>
      <c r="C566" s="144" t="s">
        <v>1001</v>
      </c>
      <c r="D566" s="146" t="s">
        <v>83</v>
      </c>
      <c r="E566" s="146"/>
      <c r="F566" s="151" t="s">
        <v>1014</v>
      </c>
      <c r="G566" s="144" t="s">
        <v>1015</v>
      </c>
      <c r="H566" s="144"/>
      <c r="I566" s="145"/>
      <c r="J566" s="144" t="s">
        <v>180</v>
      </c>
      <c r="K566" s="144" t="s">
        <v>6</v>
      </c>
      <c r="L566" s="148" t="s">
        <v>147</v>
      </c>
      <c r="M566" s="144"/>
      <c r="N566" s="141"/>
      <c r="O566" s="141"/>
      <c r="P566" s="141"/>
      <c r="Q566" s="13"/>
      <c r="R566" s="13"/>
    </row>
    <row r="567" spans="1:18" s="14" customFormat="1" ht="94.5" x14ac:dyDescent="0.25">
      <c r="A567" s="144">
        <v>565</v>
      </c>
      <c r="B567" s="145">
        <v>44712</v>
      </c>
      <c r="C567" s="144" t="s">
        <v>1001</v>
      </c>
      <c r="D567" s="146" t="s">
        <v>83</v>
      </c>
      <c r="E567" s="146"/>
      <c r="F567" s="151" t="s">
        <v>1016</v>
      </c>
      <c r="G567" s="144">
        <v>9776355677</v>
      </c>
      <c r="H567" s="144"/>
      <c r="I567" s="145"/>
      <c r="J567" s="144" t="s">
        <v>180</v>
      </c>
      <c r="K567" s="144" t="s">
        <v>6</v>
      </c>
      <c r="L567" s="148" t="s">
        <v>147</v>
      </c>
      <c r="M567" s="144"/>
      <c r="N567" s="141"/>
      <c r="O567" s="141"/>
      <c r="P567" s="141"/>
      <c r="Q567" s="13"/>
      <c r="R567" s="13"/>
    </row>
    <row r="568" spans="1:18" s="14" customFormat="1" ht="94.5" x14ac:dyDescent="0.25">
      <c r="A568" s="144">
        <v>566</v>
      </c>
      <c r="B568" s="145">
        <v>44712</v>
      </c>
      <c r="C568" s="144" t="s">
        <v>1039</v>
      </c>
      <c r="D568" s="146" t="s">
        <v>83</v>
      </c>
      <c r="E568" s="146"/>
      <c r="F568" s="151" t="s">
        <v>1050</v>
      </c>
      <c r="G568" s="144" t="s">
        <v>1051</v>
      </c>
      <c r="H568" s="144" t="s">
        <v>1052</v>
      </c>
      <c r="I568" s="145">
        <v>44711</v>
      </c>
      <c r="J568" s="144" t="s">
        <v>180</v>
      </c>
      <c r="K568" s="144" t="s">
        <v>111</v>
      </c>
      <c r="L568" s="148" t="s">
        <v>165</v>
      </c>
      <c r="M568" s="144" t="s">
        <v>130</v>
      </c>
      <c r="N568" s="141" t="s">
        <v>114</v>
      </c>
      <c r="O568" s="141"/>
      <c r="P568" s="141" t="s">
        <v>1053</v>
      </c>
      <c r="Q568" s="13"/>
      <c r="R568" s="13"/>
    </row>
    <row r="569" spans="1:18" s="14" customFormat="1" ht="47.25" x14ac:dyDescent="0.25">
      <c r="A569" s="144">
        <v>567</v>
      </c>
      <c r="B569" s="145">
        <v>44712</v>
      </c>
      <c r="C569" s="144" t="s">
        <v>1082</v>
      </c>
      <c r="D569" s="146" t="s">
        <v>41</v>
      </c>
      <c r="E569" s="146"/>
      <c r="F569" s="151" t="s">
        <v>1111</v>
      </c>
      <c r="G569" s="144" t="s">
        <v>1112</v>
      </c>
      <c r="H569" s="144"/>
      <c r="I569" s="145"/>
      <c r="J569" s="144" t="s">
        <v>179</v>
      </c>
      <c r="K569" s="144" t="s">
        <v>85</v>
      </c>
      <c r="L569" s="148" t="s">
        <v>148</v>
      </c>
      <c r="M569" s="144" t="s">
        <v>129</v>
      </c>
      <c r="N569" s="141"/>
      <c r="O569" s="141"/>
      <c r="P569" s="141" t="s">
        <v>1113</v>
      </c>
      <c r="Q569" s="13"/>
      <c r="R569" s="13"/>
    </row>
    <row r="570" spans="1:18" s="14" customFormat="1" ht="94.5" x14ac:dyDescent="0.25">
      <c r="A570" s="144">
        <v>568</v>
      </c>
      <c r="B570" s="145">
        <v>44712</v>
      </c>
      <c r="C570" s="144" t="s">
        <v>1237</v>
      </c>
      <c r="D570" s="192" t="s">
        <v>48</v>
      </c>
      <c r="E570" s="193"/>
      <c r="F570" s="162" t="s">
        <v>1238</v>
      </c>
      <c r="G570" s="135">
        <v>9057806677</v>
      </c>
      <c r="H570" s="135" t="s">
        <v>1239</v>
      </c>
      <c r="I570" s="138">
        <v>44711</v>
      </c>
      <c r="J570" s="135" t="s">
        <v>180</v>
      </c>
      <c r="K570" s="144" t="s">
        <v>111</v>
      </c>
      <c r="L570" s="148" t="str">
        <f>IFERROR(_xlfn.IFNA(VLOOKUP($K570,[61]коммент!$B:$C,2,0),""),"")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70" s="144" t="s">
        <v>119</v>
      </c>
      <c r="N570" s="219" t="s">
        <v>114</v>
      </c>
      <c r="O570" s="219"/>
      <c r="P570" s="219" t="s">
        <v>1240</v>
      </c>
      <c r="Q570" s="13"/>
      <c r="R570" s="13"/>
    </row>
    <row r="571" spans="1:18" s="14" customFormat="1" ht="94.5" x14ac:dyDescent="0.25">
      <c r="A571" s="144">
        <v>569</v>
      </c>
      <c r="B571" s="145">
        <v>44712</v>
      </c>
      <c r="C571" s="144" t="s">
        <v>1237</v>
      </c>
      <c r="D571" s="192" t="s">
        <v>48</v>
      </c>
      <c r="E571" s="136"/>
      <c r="F571" s="132" t="s">
        <v>1248</v>
      </c>
      <c r="G571" s="135">
        <v>4956791069</v>
      </c>
      <c r="H571" s="135"/>
      <c r="I571" s="145"/>
      <c r="J571" s="144" t="s">
        <v>180</v>
      </c>
      <c r="K571" s="144" t="s">
        <v>6</v>
      </c>
      <c r="L571" s="148" t="str">
        <f>IFERROR(_xlfn.IFNA(VLOOKUP($K571,[61]коммент!$B:$C,2,0),""),"")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71" s="144"/>
      <c r="N571" s="141"/>
      <c r="O571" s="141"/>
      <c r="P571" s="141"/>
      <c r="Q571" s="13"/>
      <c r="R571" s="13"/>
    </row>
    <row r="572" spans="1:18" s="14" customFormat="1" ht="94.5" x14ac:dyDescent="0.25">
      <c r="A572" s="144">
        <v>570</v>
      </c>
      <c r="B572" s="145">
        <v>44712</v>
      </c>
      <c r="C572" s="144" t="s">
        <v>1237</v>
      </c>
      <c r="D572" s="192" t="s">
        <v>48</v>
      </c>
      <c r="E572" s="146"/>
      <c r="F572" s="175" t="s">
        <v>1249</v>
      </c>
      <c r="G572" s="165">
        <v>9091517575</v>
      </c>
      <c r="H572" s="135" t="s">
        <v>1239</v>
      </c>
      <c r="I572" s="138">
        <v>44706</v>
      </c>
      <c r="J572" s="165" t="s">
        <v>180</v>
      </c>
      <c r="K572" s="144" t="s">
        <v>111</v>
      </c>
      <c r="L572" s="148" t="str">
        <f>IFERROR(_xlfn.IFNA(VLOOKUP($K572,[61]коммент!$B:$C,2,0),""),"")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72" s="144" t="s">
        <v>119</v>
      </c>
      <c r="N572" s="219" t="s">
        <v>114</v>
      </c>
      <c r="O572" s="219"/>
      <c r="P572" s="219" t="s">
        <v>1240</v>
      </c>
      <c r="Q572" s="13"/>
      <c r="R572" s="13"/>
    </row>
    <row r="573" spans="1:18" s="14" customFormat="1" ht="63" x14ac:dyDescent="0.25">
      <c r="A573" s="144">
        <v>571</v>
      </c>
      <c r="B573" s="145">
        <v>44712</v>
      </c>
      <c r="C573" s="144" t="s">
        <v>1237</v>
      </c>
      <c r="D573" s="166" t="s">
        <v>48</v>
      </c>
      <c r="E573" s="166"/>
      <c r="F573" s="175" t="s">
        <v>1250</v>
      </c>
      <c r="G573" s="165">
        <v>9264817026</v>
      </c>
      <c r="H573" s="165" t="s">
        <v>936</v>
      </c>
      <c r="I573" s="164">
        <v>44501</v>
      </c>
      <c r="J573" s="165" t="s">
        <v>184</v>
      </c>
      <c r="K573" s="144" t="s">
        <v>113</v>
      </c>
      <c r="L573" s="148" t="str">
        <f>IFERROR(_xlfn.IFNA(VLOOKUP($K573,[61]коммент!$B:$C,2,0),""),"")</f>
        <v>Формат уведомления. С целью проведения внутреннего контроля качества.</v>
      </c>
      <c r="M573" s="144"/>
      <c r="N573" s="144"/>
      <c r="O573" s="144"/>
      <c r="P573" s="144" t="s">
        <v>1251</v>
      </c>
      <c r="Q573" s="13"/>
      <c r="R573" s="13"/>
    </row>
    <row r="574" spans="1:18" s="14" customFormat="1" ht="94.5" x14ac:dyDescent="0.25">
      <c r="A574" s="144">
        <v>572</v>
      </c>
      <c r="B574" s="145">
        <v>44712</v>
      </c>
      <c r="C574" s="144" t="s">
        <v>1237</v>
      </c>
      <c r="D574" s="146" t="s">
        <v>48</v>
      </c>
      <c r="E574" s="146"/>
      <c r="F574" s="151" t="s">
        <v>1252</v>
      </c>
      <c r="G574" s="144" t="s">
        <v>1253</v>
      </c>
      <c r="H574" s="144"/>
      <c r="I574" s="144"/>
      <c r="J574" s="144" t="s">
        <v>179</v>
      </c>
      <c r="K574" s="144" t="s">
        <v>6</v>
      </c>
      <c r="L574" s="148" t="str">
        <f>IFERROR(_xlfn.IFNA(VLOOKUP($K574,[61]коммент!$B:$C,2,0),""),"")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74" s="144"/>
      <c r="N574" s="141"/>
      <c r="O574" s="141"/>
      <c r="P574" s="141"/>
      <c r="Q574" s="13"/>
      <c r="R574" s="13"/>
    </row>
    <row r="575" spans="1:18" s="14" customFormat="1" ht="94.5" x14ac:dyDescent="0.25">
      <c r="A575" s="144">
        <v>573</v>
      </c>
      <c r="B575" s="145">
        <v>44712</v>
      </c>
      <c r="C575" s="144" t="s">
        <v>1402</v>
      </c>
      <c r="D575" s="146" t="s">
        <v>48</v>
      </c>
      <c r="E575" s="146"/>
      <c r="F575" s="151" t="s">
        <v>1409</v>
      </c>
      <c r="G575" s="144" t="s">
        <v>1410</v>
      </c>
      <c r="H575" s="144" t="s">
        <v>1411</v>
      </c>
      <c r="I575" s="145">
        <v>44656</v>
      </c>
      <c r="J575" s="144" t="s">
        <v>180</v>
      </c>
      <c r="K575" s="144" t="s">
        <v>6</v>
      </c>
      <c r="L575" s="148" t="s">
        <v>147</v>
      </c>
      <c r="M575" s="144"/>
      <c r="N575" s="141"/>
      <c r="O575" s="141"/>
      <c r="P575" s="141"/>
      <c r="Q575" s="13"/>
      <c r="R575" s="13"/>
    </row>
    <row r="576" spans="1:18" s="14" customFormat="1" ht="63" x14ac:dyDescent="0.25">
      <c r="A576" s="144">
        <v>574</v>
      </c>
      <c r="B576" s="145">
        <v>44712</v>
      </c>
      <c r="C576" s="144" t="s">
        <v>741</v>
      </c>
      <c r="D576" s="146" t="s">
        <v>53</v>
      </c>
      <c r="E576" s="146"/>
      <c r="F576" s="151" t="s">
        <v>742</v>
      </c>
      <c r="G576" s="144">
        <v>9268771974</v>
      </c>
      <c r="H576" s="144" t="s">
        <v>743</v>
      </c>
      <c r="I576" s="145">
        <v>44694</v>
      </c>
      <c r="J576" s="144" t="s">
        <v>179</v>
      </c>
      <c r="K576" s="144" t="s">
        <v>85</v>
      </c>
      <c r="L576" s="148" t="str">
        <f>IFERROR(_xlfn.IFNA(VLOOKUP($K576,[14]коммент!$B:$C,2,0),""),"")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76" s="144" t="s">
        <v>130</v>
      </c>
      <c r="N576" s="141" t="s">
        <v>183</v>
      </c>
      <c r="O576" s="141" t="s">
        <v>37</v>
      </c>
      <c r="P576" s="141" t="s">
        <v>744</v>
      </c>
      <c r="Q576" s="13"/>
      <c r="R576" s="13"/>
    </row>
    <row r="577" spans="1:18" s="14" customFormat="1" ht="94.5" x14ac:dyDescent="0.25">
      <c r="A577" s="144">
        <v>575</v>
      </c>
      <c r="B577" s="145">
        <v>44712</v>
      </c>
      <c r="C577" s="144" t="s">
        <v>622</v>
      </c>
      <c r="D577" s="146" t="s">
        <v>195</v>
      </c>
      <c r="E577" s="146"/>
      <c r="F577" s="151" t="s">
        <v>643</v>
      </c>
      <c r="G577" s="144">
        <v>9857642215</v>
      </c>
      <c r="H577" s="144" t="s">
        <v>644</v>
      </c>
      <c r="I577" s="144">
        <v>44585</v>
      </c>
      <c r="J577" s="144" t="s">
        <v>179</v>
      </c>
      <c r="K577" s="144" t="s">
        <v>111</v>
      </c>
      <c r="L577" s="148" t="s">
        <v>165</v>
      </c>
      <c r="M577" s="144" t="s">
        <v>130</v>
      </c>
      <c r="N577" s="141" t="s">
        <v>190</v>
      </c>
      <c r="O577" s="141"/>
      <c r="P577" s="141" t="s">
        <v>645</v>
      </c>
      <c r="Q577" s="13"/>
      <c r="R577" s="13"/>
    </row>
    <row r="578" spans="1:18" s="14" customFormat="1" x14ac:dyDescent="0.25">
      <c r="A578" s="15"/>
      <c r="B578" s="15"/>
      <c r="C578" s="15"/>
      <c r="D578" s="16"/>
      <c r="E578" s="16"/>
      <c r="F578" s="17"/>
      <c r="G578" s="15"/>
      <c r="H578" s="15"/>
      <c r="I578" s="15"/>
      <c r="J578" s="15"/>
      <c r="K578" s="18"/>
      <c r="L578" s="71" t="str">
        <f>IFERROR(_xlfn.IFNA(VLOOKUP($K578,коммент!$B:$C,2,0),""),"")</f>
        <v/>
      </c>
      <c r="M578" s="19"/>
      <c r="N578" s="20"/>
      <c r="O578" s="20"/>
      <c r="P578" s="20"/>
      <c r="Q578" s="13"/>
      <c r="R578" s="13"/>
    </row>
    <row r="579" spans="1:18" s="14" customFormat="1" x14ac:dyDescent="0.25">
      <c r="A579" s="15"/>
      <c r="B579" s="15"/>
      <c r="C579" s="15"/>
      <c r="D579" s="16"/>
      <c r="E579" s="16"/>
      <c r="F579" s="17"/>
      <c r="G579" s="15"/>
      <c r="H579" s="15"/>
      <c r="I579" s="15"/>
      <c r="J579" s="15"/>
      <c r="K579" s="18"/>
      <c r="L579" s="71" t="str">
        <f>IFERROR(_xlfn.IFNA(VLOOKUP($K579,коммент!$B:$C,2,0),""),"")</f>
        <v/>
      </c>
      <c r="M579" s="19"/>
      <c r="N579" s="20"/>
      <c r="O579" s="20"/>
      <c r="P579" s="20"/>
      <c r="Q579" s="13"/>
      <c r="R579" s="13"/>
    </row>
    <row r="580" spans="1:18" s="14" customFormat="1" x14ac:dyDescent="0.25">
      <c r="A580" s="15"/>
      <c r="B580" s="15"/>
      <c r="C580" s="15"/>
      <c r="D580" s="16"/>
      <c r="E580" s="16"/>
      <c r="F580" s="17"/>
      <c r="G580" s="15"/>
      <c r="H580" s="15"/>
      <c r="I580" s="15"/>
      <c r="J580" s="15"/>
      <c r="K580" s="18"/>
      <c r="L580" s="71" t="str">
        <f>IFERROR(_xlfn.IFNA(VLOOKUP($K580,коммент!$B:$C,2,0),""),"")</f>
        <v/>
      </c>
      <c r="M580" s="19"/>
      <c r="N580" s="20"/>
      <c r="O580" s="20"/>
      <c r="P580" s="20"/>
      <c r="Q580" s="13"/>
      <c r="R580" s="13"/>
    </row>
    <row r="581" spans="1:18" s="14" customFormat="1" x14ac:dyDescent="0.25">
      <c r="A581" s="15"/>
      <c r="B581" s="15"/>
      <c r="C581" s="15"/>
      <c r="D581" s="16"/>
      <c r="E581" s="16"/>
      <c r="F581" s="17"/>
      <c r="G581" s="15"/>
      <c r="H581" s="15"/>
      <c r="I581" s="15"/>
      <c r="J581" s="15"/>
      <c r="K581" s="18"/>
      <c r="L581" s="71" t="str">
        <f>IFERROR(_xlfn.IFNA(VLOOKUP($K581,коммент!$B:$C,2,0),""),"")</f>
        <v/>
      </c>
      <c r="M581" s="19"/>
      <c r="N581" s="20"/>
      <c r="O581" s="20"/>
      <c r="P581" s="20"/>
      <c r="Q581" s="13"/>
      <c r="R581" s="13"/>
    </row>
    <row r="582" spans="1:18" s="14" customFormat="1" x14ac:dyDescent="0.25">
      <c r="A582" s="15"/>
      <c r="B582" s="15"/>
      <c r="C582" s="15"/>
      <c r="D582" s="16"/>
      <c r="E582" s="16"/>
      <c r="F582" s="17"/>
      <c r="G582" s="15"/>
      <c r="H582" s="15"/>
      <c r="I582" s="15"/>
      <c r="J582" s="15"/>
      <c r="K582" s="18"/>
      <c r="L582" s="71" t="str">
        <f>IFERROR(_xlfn.IFNA(VLOOKUP($K582,коммент!$B:$C,2,0),""),"")</f>
        <v/>
      </c>
      <c r="M582" s="19"/>
      <c r="N582" s="20"/>
      <c r="O582" s="20"/>
      <c r="P582" s="20"/>
      <c r="Q582" s="13"/>
      <c r="R582" s="13"/>
    </row>
    <row r="583" spans="1:18" s="14" customFormat="1" x14ac:dyDescent="0.25">
      <c r="A583" s="15"/>
      <c r="B583" s="15"/>
      <c r="C583" s="15"/>
      <c r="D583" s="16"/>
      <c r="E583" s="16"/>
      <c r="F583" s="17"/>
      <c r="G583" s="15"/>
      <c r="H583" s="15"/>
      <c r="I583" s="15"/>
      <c r="J583" s="15"/>
      <c r="K583" s="18"/>
      <c r="L583" s="71" t="str">
        <f>IFERROR(_xlfn.IFNA(VLOOKUP($K583,коммент!$B:$C,2,0),""),"")</f>
        <v/>
      </c>
      <c r="M583" s="19"/>
      <c r="N583" s="20"/>
      <c r="O583" s="20"/>
      <c r="P583" s="20"/>
      <c r="Q583" s="13"/>
      <c r="R583" s="13"/>
    </row>
    <row r="584" spans="1:18" s="14" customFormat="1" x14ac:dyDescent="0.25">
      <c r="A584" s="15"/>
      <c r="B584" s="15"/>
      <c r="C584" s="15"/>
      <c r="D584" s="16"/>
      <c r="E584" s="16"/>
      <c r="F584" s="17"/>
      <c r="G584" s="15"/>
      <c r="H584" s="15"/>
      <c r="I584" s="15"/>
      <c r="J584" s="15"/>
      <c r="K584" s="18"/>
      <c r="L584" s="71" t="str">
        <f>IFERROR(_xlfn.IFNA(VLOOKUP($K584,коммент!$B:$C,2,0),""),"")</f>
        <v/>
      </c>
      <c r="M584" s="19"/>
      <c r="N584" s="20"/>
      <c r="O584" s="20"/>
      <c r="P584" s="20"/>
      <c r="Q584" s="13"/>
      <c r="R584" s="13"/>
    </row>
    <row r="585" spans="1:18" s="14" customFormat="1" x14ac:dyDescent="0.25">
      <c r="A585" s="15"/>
      <c r="B585" s="15"/>
      <c r="C585" s="15"/>
      <c r="D585" s="16"/>
      <c r="E585" s="16"/>
      <c r="F585" s="17"/>
      <c r="G585" s="15"/>
      <c r="H585" s="15"/>
      <c r="I585" s="15"/>
      <c r="J585" s="15"/>
      <c r="K585" s="18"/>
      <c r="L585" s="71" t="str">
        <f>IFERROR(_xlfn.IFNA(VLOOKUP($K585,коммент!$B:$C,2,0),""),"")</f>
        <v/>
      </c>
      <c r="M585" s="19"/>
      <c r="N585" s="20"/>
      <c r="O585" s="20"/>
      <c r="P585" s="20"/>
      <c r="Q585" s="13"/>
      <c r="R585" s="13"/>
    </row>
    <row r="586" spans="1:18" s="14" customFormat="1" x14ac:dyDescent="0.25">
      <c r="A586" s="15"/>
      <c r="B586" s="15"/>
      <c r="C586" s="15"/>
      <c r="D586" s="16"/>
      <c r="E586" s="16"/>
      <c r="F586" s="17"/>
      <c r="G586" s="15"/>
      <c r="H586" s="15"/>
      <c r="I586" s="15"/>
      <c r="J586" s="15"/>
      <c r="K586" s="18"/>
      <c r="L586" s="71" t="str">
        <f>IFERROR(_xlfn.IFNA(VLOOKUP($K586,коммент!$B:$C,2,0),""),"")</f>
        <v/>
      </c>
      <c r="M586" s="19"/>
      <c r="N586" s="20"/>
      <c r="O586" s="20"/>
      <c r="P586" s="20"/>
      <c r="Q586" s="13"/>
      <c r="R586" s="13"/>
    </row>
    <row r="587" spans="1:18" s="14" customFormat="1" x14ac:dyDescent="0.25">
      <c r="A587" s="15"/>
      <c r="B587" s="15"/>
      <c r="C587" s="15"/>
      <c r="D587" s="16"/>
      <c r="E587" s="16"/>
      <c r="F587" s="17"/>
      <c r="G587" s="15"/>
      <c r="H587" s="15"/>
      <c r="I587" s="15"/>
      <c r="J587" s="15"/>
      <c r="K587" s="18"/>
      <c r="L587" s="71" t="str">
        <f>IFERROR(_xlfn.IFNA(VLOOKUP($K587,коммент!$B:$C,2,0),""),"")</f>
        <v/>
      </c>
      <c r="M587" s="19"/>
      <c r="N587" s="20"/>
      <c r="O587" s="20"/>
      <c r="P587" s="20"/>
      <c r="Q587" s="13"/>
      <c r="R587" s="13"/>
    </row>
    <row r="588" spans="1:18" s="14" customFormat="1" x14ac:dyDescent="0.25">
      <c r="A588" s="15"/>
      <c r="B588" s="15"/>
      <c r="C588" s="15"/>
      <c r="D588" s="16"/>
      <c r="E588" s="16"/>
      <c r="F588" s="17"/>
      <c r="G588" s="15"/>
      <c r="H588" s="15"/>
      <c r="I588" s="15"/>
      <c r="J588" s="15"/>
      <c r="K588" s="18"/>
      <c r="L588" s="71" t="str">
        <f>IFERROR(_xlfn.IFNA(VLOOKUP($K588,коммент!$B:$C,2,0),""),"")</f>
        <v/>
      </c>
      <c r="M588" s="19"/>
      <c r="N588" s="20"/>
      <c r="O588" s="20"/>
      <c r="P588" s="20"/>
      <c r="Q588" s="13"/>
      <c r="R588" s="13"/>
    </row>
    <row r="589" spans="1:18" s="14" customFormat="1" x14ac:dyDescent="0.25">
      <c r="A589" s="15"/>
      <c r="B589" s="15"/>
      <c r="C589" s="15"/>
      <c r="D589" s="16"/>
      <c r="E589" s="16"/>
      <c r="F589" s="17"/>
      <c r="G589" s="15"/>
      <c r="H589" s="15"/>
      <c r="I589" s="15"/>
      <c r="J589" s="15"/>
      <c r="K589" s="18"/>
      <c r="L589" s="71" t="str">
        <f>IFERROR(_xlfn.IFNA(VLOOKUP($K589,коммент!$B:$C,2,0),""),"")</f>
        <v/>
      </c>
      <c r="M589" s="19"/>
      <c r="N589" s="20"/>
      <c r="O589" s="20"/>
      <c r="P589" s="20"/>
      <c r="Q589" s="13"/>
      <c r="R589" s="13"/>
    </row>
    <row r="590" spans="1:18" s="14" customFormat="1" x14ac:dyDescent="0.25">
      <c r="A590" s="15"/>
      <c r="B590" s="15"/>
      <c r="C590" s="15"/>
      <c r="D590" s="16"/>
      <c r="E590" s="16"/>
      <c r="F590" s="17"/>
      <c r="G590" s="15"/>
      <c r="H590" s="15"/>
      <c r="I590" s="15"/>
      <c r="J590" s="15"/>
      <c r="K590" s="18"/>
      <c r="L590" s="71" t="str">
        <f>IFERROR(_xlfn.IFNA(VLOOKUP($K590,коммент!$B:$C,2,0),""),"")</f>
        <v/>
      </c>
      <c r="M590" s="19"/>
      <c r="N590" s="20"/>
      <c r="O590" s="20"/>
      <c r="P590" s="20"/>
      <c r="Q590" s="13"/>
      <c r="R590" s="13"/>
    </row>
    <row r="591" spans="1:18" s="14" customFormat="1" x14ac:dyDescent="0.25">
      <c r="A591" s="15"/>
      <c r="B591" s="15"/>
      <c r="C591" s="15"/>
      <c r="D591" s="16"/>
      <c r="E591" s="16"/>
      <c r="F591" s="17"/>
      <c r="G591" s="15"/>
      <c r="H591" s="15"/>
      <c r="I591" s="15"/>
      <c r="J591" s="15"/>
      <c r="K591" s="18"/>
      <c r="L591" s="71" t="str">
        <f>IFERROR(_xlfn.IFNA(VLOOKUP($K591,коммент!$B:$C,2,0),""),"")</f>
        <v/>
      </c>
      <c r="M591" s="19"/>
      <c r="N591" s="20"/>
      <c r="O591" s="20"/>
      <c r="P591" s="20"/>
      <c r="Q591" s="13"/>
      <c r="R591" s="13"/>
    </row>
    <row r="592" spans="1:18" s="14" customFormat="1" x14ac:dyDescent="0.25">
      <c r="A592" s="15"/>
      <c r="B592" s="15"/>
      <c r="C592" s="15"/>
      <c r="D592" s="16"/>
      <c r="E592" s="16"/>
      <c r="F592" s="17"/>
      <c r="G592" s="15"/>
      <c r="H592" s="15"/>
      <c r="I592" s="15"/>
      <c r="J592" s="15"/>
      <c r="K592" s="18"/>
      <c r="L592" s="71" t="str">
        <f>IFERROR(_xlfn.IFNA(VLOOKUP($K592,коммент!$B:$C,2,0),""),"")</f>
        <v/>
      </c>
      <c r="M592" s="19"/>
      <c r="N592" s="20"/>
      <c r="O592" s="20"/>
      <c r="P592" s="20"/>
      <c r="Q592" s="13"/>
      <c r="R592" s="13"/>
    </row>
    <row r="593" spans="1:18" s="14" customFormat="1" x14ac:dyDescent="0.25">
      <c r="A593" s="15"/>
      <c r="B593" s="15"/>
      <c r="C593" s="15"/>
      <c r="D593" s="16"/>
      <c r="E593" s="16"/>
      <c r="F593" s="17"/>
      <c r="G593" s="15"/>
      <c r="H593" s="15"/>
      <c r="I593" s="15"/>
      <c r="J593" s="15"/>
      <c r="K593" s="18"/>
      <c r="L593" s="71" t="str">
        <f>IFERROR(_xlfn.IFNA(VLOOKUP($K593,коммент!$B:$C,2,0),""),"")</f>
        <v/>
      </c>
      <c r="M593" s="19"/>
      <c r="N593" s="20"/>
      <c r="O593" s="20"/>
      <c r="P593" s="20"/>
      <c r="Q593" s="13"/>
      <c r="R593" s="13"/>
    </row>
    <row r="594" spans="1:18" s="14" customFormat="1" x14ac:dyDescent="0.25">
      <c r="A594" s="15"/>
      <c r="B594" s="15"/>
      <c r="C594" s="15"/>
      <c r="D594" s="16"/>
      <c r="E594" s="16"/>
      <c r="F594" s="17"/>
      <c r="G594" s="15"/>
      <c r="H594" s="15"/>
      <c r="I594" s="15"/>
      <c r="J594" s="15"/>
      <c r="K594" s="18"/>
      <c r="L594" s="71" t="str">
        <f>IFERROR(_xlfn.IFNA(VLOOKUP($K594,коммент!$B:$C,2,0),""),"")</f>
        <v/>
      </c>
      <c r="M594" s="19"/>
      <c r="N594" s="20"/>
      <c r="O594" s="20"/>
      <c r="P594" s="20"/>
      <c r="Q594" s="13"/>
      <c r="R594" s="13"/>
    </row>
    <row r="595" spans="1:18" s="14" customFormat="1" x14ac:dyDescent="0.25">
      <c r="A595" s="15"/>
      <c r="B595" s="15"/>
      <c r="C595" s="15"/>
      <c r="D595" s="16"/>
      <c r="E595" s="16"/>
      <c r="F595" s="17"/>
      <c r="G595" s="15"/>
      <c r="H595" s="15"/>
      <c r="I595" s="15"/>
      <c r="J595" s="15"/>
      <c r="K595" s="18"/>
      <c r="L595" s="71" t="str">
        <f>IFERROR(_xlfn.IFNA(VLOOKUP($K595,коммент!$B:$C,2,0),""),"")</f>
        <v/>
      </c>
      <c r="M595" s="19"/>
      <c r="N595" s="20"/>
      <c r="O595" s="20"/>
      <c r="P595" s="20"/>
      <c r="Q595" s="13"/>
      <c r="R595" s="13"/>
    </row>
    <row r="596" spans="1:18" s="14" customFormat="1" x14ac:dyDescent="0.25">
      <c r="A596" s="15"/>
      <c r="B596" s="15"/>
      <c r="C596" s="15"/>
      <c r="D596" s="16"/>
      <c r="E596" s="16"/>
      <c r="F596" s="17"/>
      <c r="G596" s="15"/>
      <c r="H596" s="15"/>
      <c r="I596" s="15"/>
      <c r="J596" s="15"/>
      <c r="K596" s="18"/>
      <c r="L596" s="71" t="str">
        <f>IFERROR(_xlfn.IFNA(VLOOKUP($K596,коммент!$B:$C,2,0),""),"")</f>
        <v/>
      </c>
      <c r="M596" s="19"/>
      <c r="N596" s="20"/>
      <c r="O596" s="20"/>
      <c r="P596" s="20"/>
      <c r="Q596" s="13"/>
      <c r="R596" s="13"/>
    </row>
    <row r="597" spans="1:18" s="14" customFormat="1" x14ac:dyDescent="0.25">
      <c r="A597" s="15"/>
      <c r="B597" s="15"/>
      <c r="C597" s="15"/>
      <c r="D597" s="16"/>
      <c r="E597" s="16"/>
      <c r="F597" s="17"/>
      <c r="G597" s="15"/>
      <c r="H597" s="15"/>
      <c r="I597" s="15"/>
      <c r="J597" s="15"/>
      <c r="K597" s="18"/>
      <c r="L597" s="71" t="str">
        <f>IFERROR(_xlfn.IFNA(VLOOKUP($K597,коммент!$B:$C,2,0),""),"")</f>
        <v/>
      </c>
      <c r="M597" s="19"/>
      <c r="N597" s="20"/>
      <c r="O597" s="20"/>
      <c r="P597" s="20"/>
      <c r="Q597" s="13"/>
      <c r="R597" s="13"/>
    </row>
    <row r="598" spans="1:18" s="14" customFormat="1" x14ac:dyDescent="0.25">
      <c r="A598" s="15"/>
      <c r="B598" s="15"/>
      <c r="C598" s="15"/>
      <c r="D598" s="16"/>
      <c r="E598" s="16"/>
      <c r="F598" s="17"/>
      <c r="G598" s="15"/>
      <c r="H598" s="15"/>
      <c r="I598" s="15"/>
      <c r="J598" s="15"/>
      <c r="K598" s="18"/>
      <c r="L598" s="71" t="str">
        <f>IFERROR(_xlfn.IFNA(VLOOKUP($K598,коммент!$B:$C,2,0),""),"")</f>
        <v/>
      </c>
      <c r="M598" s="19"/>
      <c r="N598" s="20"/>
      <c r="O598" s="20"/>
      <c r="P598" s="20"/>
      <c r="Q598" s="13"/>
      <c r="R598" s="13"/>
    </row>
    <row r="599" spans="1:18" s="14" customFormat="1" x14ac:dyDescent="0.25">
      <c r="A599" s="15"/>
      <c r="B599" s="15"/>
      <c r="C599" s="15"/>
      <c r="D599" s="16"/>
      <c r="E599" s="16"/>
      <c r="F599" s="17"/>
      <c r="G599" s="15"/>
      <c r="H599" s="15"/>
      <c r="I599" s="15"/>
      <c r="J599" s="15"/>
      <c r="K599" s="18"/>
      <c r="L599" s="71" t="str">
        <f>IFERROR(_xlfn.IFNA(VLOOKUP($K599,коммент!$B:$C,2,0),""),"")</f>
        <v/>
      </c>
      <c r="M599" s="19"/>
      <c r="N599" s="20"/>
      <c r="O599" s="20"/>
      <c r="P599" s="20"/>
      <c r="Q599" s="13"/>
      <c r="R599" s="13"/>
    </row>
    <row r="600" spans="1:18" s="14" customFormat="1" x14ac:dyDescent="0.25">
      <c r="A600" s="15"/>
      <c r="B600" s="15"/>
      <c r="C600" s="15"/>
      <c r="D600" s="16"/>
      <c r="E600" s="16"/>
      <c r="F600" s="17"/>
      <c r="G600" s="15"/>
      <c r="H600" s="15"/>
      <c r="I600" s="15"/>
      <c r="J600" s="15"/>
      <c r="K600" s="18"/>
      <c r="L600" s="71" t="str">
        <f>IFERROR(_xlfn.IFNA(VLOOKUP($K600,коммент!$B:$C,2,0),""),"")</f>
        <v/>
      </c>
      <c r="M600" s="19"/>
      <c r="N600" s="20"/>
      <c r="O600" s="20"/>
      <c r="P600" s="20"/>
      <c r="Q600" s="13"/>
      <c r="R600" s="13"/>
    </row>
    <row r="601" spans="1:18" s="14" customFormat="1" x14ac:dyDescent="0.25">
      <c r="A601" s="15"/>
      <c r="B601" s="15"/>
      <c r="C601" s="15"/>
      <c r="D601" s="16"/>
      <c r="E601" s="16"/>
      <c r="F601" s="17"/>
      <c r="G601" s="15"/>
      <c r="H601" s="15"/>
      <c r="I601" s="15"/>
      <c r="J601" s="15"/>
      <c r="K601" s="18"/>
      <c r="L601" s="71" t="str">
        <f>IFERROR(_xlfn.IFNA(VLOOKUP($K601,коммент!$B:$C,2,0),""),"")</f>
        <v/>
      </c>
      <c r="M601" s="19"/>
      <c r="N601" s="20"/>
      <c r="O601" s="20"/>
      <c r="P601" s="20"/>
      <c r="Q601" s="13"/>
      <c r="R601" s="13"/>
    </row>
    <row r="602" spans="1:18" s="14" customFormat="1" x14ac:dyDescent="0.25">
      <c r="A602" s="15"/>
      <c r="B602" s="15"/>
      <c r="C602" s="15"/>
      <c r="D602" s="16"/>
      <c r="E602" s="16"/>
      <c r="F602" s="17"/>
      <c r="G602" s="15"/>
      <c r="H602" s="15"/>
      <c r="I602" s="15"/>
      <c r="J602" s="15"/>
      <c r="K602" s="18"/>
      <c r="L602" s="71" t="str">
        <f>IFERROR(_xlfn.IFNA(VLOOKUP($K602,коммент!$B:$C,2,0),""),"")</f>
        <v/>
      </c>
      <c r="M602" s="19"/>
      <c r="N602" s="20"/>
      <c r="O602" s="20"/>
      <c r="P602" s="20"/>
      <c r="Q602" s="13"/>
      <c r="R602" s="13"/>
    </row>
    <row r="603" spans="1:18" s="14" customFormat="1" x14ac:dyDescent="0.25">
      <c r="A603" s="15"/>
      <c r="B603" s="15"/>
      <c r="C603" s="15"/>
      <c r="D603" s="16"/>
      <c r="E603" s="16"/>
      <c r="F603" s="17"/>
      <c r="G603" s="15"/>
      <c r="H603" s="15"/>
      <c r="I603" s="15"/>
      <c r="J603" s="15"/>
      <c r="K603" s="18"/>
      <c r="L603" s="71" t="str">
        <f>IFERROR(_xlfn.IFNA(VLOOKUP($K603,коммент!$B:$C,2,0),""),"")</f>
        <v/>
      </c>
      <c r="M603" s="19"/>
      <c r="N603" s="20"/>
      <c r="O603" s="20"/>
      <c r="P603" s="20"/>
      <c r="Q603" s="13"/>
      <c r="R603" s="13"/>
    </row>
    <row r="604" spans="1:18" s="14" customFormat="1" x14ac:dyDescent="0.25">
      <c r="A604" s="15"/>
      <c r="B604" s="15"/>
      <c r="C604" s="15"/>
      <c r="D604" s="16"/>
      <c r="E604" s="16"/>
      <c r="F604" s="17"/>
      <c r="G604" s="15"/>
      <c r="H604" s="15"/>
      <c r="I604" s="15"/>
      <c r="J604" s="15"/>
      <c r="K604" s="18"/>
      <c r="L604" s="71" t="str">
        <f>IFERROR(_xlfn.IFNA(VLOOKUP($K604,коммент!$B:$C,2,0),""),"")</f>
        <v/>
      </c>
      <c r="M604" s="19"/>
      <c r="N604" s="20"/>
      <c r="O604" s="20"/>
      <c r="P604" s="20"/>
      <c r="Q604" s="13"/>
      <c r="R604" s="13"/>
    </row>
    <row r="605" spans="1:18" s="14" customFormat="1" x14ac:dyDescent="0.25">
      <c r="A605" s="15"/>
      <c r="B605" s="15"/>
      <c r="C605" s="15"/>
      <c r="D605" s="16"/>
      <c r="E605" s="16"/>
      <c r="F605" s="17"/>
      <c r="G605" s="15"/>
      <c r="H605" s="15"/>
      <c r="I605" s="15"/>
      <c r="J605" s="15"/>
      <c r="K605" s="18"/>
      <c r="L605" s="71" t="str">
        <f>IFERROR(_xlfn.IFNA(VLOOKUP($K605,коммент!$B:$C,2,0),""),"")</f>
        <v/>
      </c>
      <c r="M605" s="19"/>
      <c r="N605" s="20"/>
      <c r="O605" s="20"/>
      <c r="P605" s="20"/>
      <c r="Q605" s="13"/>
      <c r="R605" s="13"/>
    </row>
    <row r="606" spans="1:18" s="14" customFormat="1" x14ac:dyDescent="0.25">
      <c r="A606" s="15"/>
      <c r="B606" s="15"/>
      <c r="C606" s="15"/>
      <c r="D606" s="16"/>
      <c r="E606" s="16"/>
      <c r="F606" s="17"/>
      <c r="G606" s="15"/>
      <c r="H606" s="15"/>
      <c r="I606" s="15"/>
      <c r="J606" s="15"/>
      <c r="K606" s="18"/>
      <c r="L606" s="71" t="str">
        <f>IFERROR(_xlfn.IFNA(VLOOKUP($K606,коммент!$B:$C,2,0),""),"")</f>
        <v/>
      </c>
      <c r="M606" s="19"/>
      <c r="N606" s="20"/>
      <c r="O606" s="20"/>
      <c r="P606" s="20"/>
      <c r="Q606" s="13"/>
      <c r="R606" s="13"/>
    </row>
    <row r="607" spans="1:18" s="14" customFormat="1" x14ac:dyDescent="0.25">
      <c r="A607" s="15"/>
      <c r="B607" s="15"/>
      <c r="C607" s="15"/>
      <c r="D607" s="16"/>
      <c r="E607" s="16"/>
      <c r="F607" s="17"/>
      <c r="G607" s="15"/>
      <c r="H607" s="15"/>
      <c r="I607" s="15"/>
      <c r="J607" s="15"/>
      <c r="K607" s="18"/>
      <c r="L607" s="71" t="str">
        <f>IFERROR(_xlfn.IFNA(VLOOKUP($K607,коммент!$B:$C,2,0),""),"")</f>
        <v/>
      </c>
      <c r="M607" s="19"/>
      <c r="N607" s="20"/>
      <c r="O607" s="20"/>
      <c r="P607" s="20"/>
      <c r="Q607" s="13"/>
      <c r="R607" s="13"/>
    </row>
    <row r="608" spans="1:18" s="14" customFormat="1" x14ac:dyDescent="0.25">
      <c r="A608" s="15"/>
      <c r="B608" s="15"/>
      <c r="C608" s="15"/>
      <c r="D608" s="16"/>
      <c r="E608" s="16"/>
      <c r="F608" s="17"/>
      <c r="G608" s="15"/>
      <c r="H608" s="15"/>
      <c r="I608" s="15"/>
      <c r="J608" s="15"/>
      <c r="K608" s="18"/>
      <c r="L608" s="71" t="str">
        <f>IFERROR(_xlfn.IFNA(VLOOKUP($K608,коммент!$B:$C,2,0),""),"")</f>
        <v/>
      </c>
      <c r="M608" s="19"/>
      <c r="N608" s="20"/>
      <c r="O608" s="20"/>
      <c r="P608" s="20"/>
      <c r="Q608" s="13"/>
      <c r="R608" s="13"/>
    </row>
    <row r="609" spans="1:18" s="14" customFormat="1" x14ac:dyDescent="0.25">
      <c r="A609" s="15"/>
      <c r="B609" s="15"/>
      <c r="C609" s="15"/>
      <c r="D609" s="16"/>
      <c r="E609" s="16"/>
      <c r="F609" s="17"/>
      <c r="G609" s="15"/>
      <c r="H609" s="15"/>
      <c r="I609" s="15"/>
      <c r="J609" s="15"/>
      <c r="K609" s="18"/>
      <c r="L609" s="71" t="str">
        <f>IFERROR(_xlfn.IFNA(VLOOKUP($K609,коммент!$B:$C,2,0),""),"")</f>
        <v/>
      </c>
      <c r="M609" s="19"/>
      <c r="N609" s="20"/>
      <c r="O609" s="20"/>
      <c r="P609" s="20"/>
      <c r="Q609" s="13"/>
      <c r="R609" s="13"/>
    </row>
    <row r="610" spans="1:18" s="14" customFormat="1" x14ac:dyDescent="0.25">
      <c r="A610" s="15"/>
      <c r="B610" s="15"/>
      <c r="C610" s="15"/>
      <c r="D610" s="16"/>
      <c r="E610" s="16"/>
      <c r="F610" s="17"/>
      <c r="G610" s="15"/>
      <c r="H610" s="15"/>
      <c r="I610" s="15"/>
      <c r="J610" s="15"/>
      <c r="K610" s="18"/>
      <c r="L610" s="71" t="str">
        <f>IFERROR(_xlfn.IFNA(VLOOKUP($K610,коммент!$B:$C,2,0),""),"")</f>
        <v/>
      </c>
      <c r="M610" s="19"/>
      <c r="N610" s="20"/>
      <c r="O610" s="20"/>
      <c r="P610" s="20"/>
      <c r="Q610" s="13"/>
      <c r="R610" s="13"/>
    </row>
    <row r="611" spans="1:18" s="14" customFormat="1" x14ac:dyDescent="0.25">
      <c r="A611" s="15"/>
      <c r="B611" s="15"/>
      <c r="C611" s="15"/>
      <c r="D611" s="16"/>
      <c r="E611" s="16"/>
      <c r="F611" s="17"/>
      <c r="G611" s="15"/>
      <c r="H611" s="15"/>
      <c r="I611" s="15"/>
      <c r="J611" s="15"/>
      <c r="K611" s="18"/>
      <c r="L611" s="71" t="str">
        <f>IFERROR(_xlfn.IFNA(VLOOKUP($K611,коммент!$B:$C,2,0),""),"")</f>
        <v/>
      </c>
      <c r="M611" s="19"/>
      <c r="N611" s="20"/>
      <c r="O611" s="20"/>
      <c r="P611" s="20"/>
      <c r="Q611" s="13"/>
      <c r="R611" s="13"/>
    </row>
    <row r="612" spans="1:18" s="14" customFormat="1" x14ac:dyDescent="0.25">
      <c r="A612" s="15"/>
      <c r="B612" s="15"/>
      <c r="C612" s="15"/>
      <c r="D612" s="16"/>
      <c r="E612" s="16"/>
      <c r="F612" s="17"/>
      <c r="G612" s="15"/>
      <c r="H612" s="15"/>
      <c r="I612" s="15"/>
      <c r="J612" s="15"/>
      <c r="K612" s="18"/>
      <c r="L612" s="71" t="str">
        <f>IFERROR(_xlfn.IFNA(VLOOKUP($K612,коммент!$B:$C,2,0),""),"")</f>
        <v/>
      </c>
      <c r="M612" s="19"/>
      <c r="N612" s="20"/>
      <c r="O612" s="20"/>
      <c r="P612" s="20"/>
      <c r="Q612" s="13"/>
      <c r="R612" s="13"/>
    </row>
    <row r="613" spans="1:18" s="14" customFormat="1" x14ac:dyDescent="0.25">
      <c r="A613" s="15"/>
      <c r="B613" s="15"/>
      <c r="C613" s="15"/>
      <c r="D613" s="16"/>
      <c r="E613" s="16"/>
      <c r="F613" s="17"/>
      <c r="G613" s="15"/>
      <c r="H613" s="15"/>
      <c r="I613" s="15"/>
      <c r="J613" s="15"/>
      <c r="K613" s="18"/>
      <c r="L613" s="71" t="str">
        <f>IFERROR(_xlfn.IFNA(VLOOKUP($K613,коммент!$B:$C,2,0),""),"")</f>
        <v/>
      </c>
      <c r="M613" s="19"/>
      <c r="N613" s="20"/>
      <c r="O613" s="20"/>
      <c r="P613" s="20"/>
      <c r="Q613" s="13"/>
      <c r="R613" s="13"/>
    </row>
    <row r="614" spans="1:18" s="14" customFormat="1" x14ac:dyDescent="0.25">
      <c r="A614" s="15"/>
      <c r="B614" s="15"/>
      <c r="C614" s="15"/>
      <c r="D614" s="16"/>
      <c r="E614" s="16"/>
      <c r="F614" s="17"/>
      <c r="G614" s="15"/>
      <c r="H614" s="15"/>
      <c r="I614" s="15"/>
      <c r="J614" s="15"/>
      <c r="K614" s="18"/>
      <c r="L614" s="71" t="str">
        <f>IFERROR(_xlfn.IFNA(VLOOKUP($K614,коммент!$B:$C,2,0),""),"")</f>
        <v/>
      </c>
      <c r="M614" s="19"/>
      <c r="N614" s="20"/>
      <c r="O614" s="20"/>
      <c r="P614" s="20"/>
      <c r="Q614" s="13"/>
      <c r="R614" s="13"/>
    </row>
    <row r="615" spans="1:18" s="14" customFormat="1" x14ac:dyDescent="0.25">
      <c r="A615" s="15"/>
      <c r="B615" s="15"/>
      <c r="C615" s="15"/>
      <c r="D615" s="16"/>
      <c r="E615" s="16"/>
      <c r="F615" s="17"/>
      <c r="G615" s="15"/>
      <c r="H615" s="15"/>
      <c r="I615" s="15"/>
      <c r="J615" s="15"/>
      <c r="K615" s="18"/>
      <c r="L615" s="71" t="str">
        <f>IFERROR(_xlfn.IFNA(VLOOKUP($K615,коммент!$B:$C,2,0),""),"")</f>
        <v/>
      </c>
      <c r="M615" s="19"/>
      <c r="N615" s="20"/>
      <c r="O615" s="20"/>
      <c r="P615" s="20"/>
      <c r="Q615" s="13"/>
      <c r="R615" s="13"/>
    </row>
    <row r="616" spans="1:18" s="14" customFormat="1" x14ac:dyDescent="0.25">
      <c r="A616" s="15"/>
      <c r="B616" s="15"/>
      <c r="C616" s="15"/>
      <c r="D616" s="16"/>
      <c r="E616" s="16"/>
      <c r="F616" s="17"/>
      <c r="G616" s="15"/>
      <c r="H616" s="15"/>
      <c r="I616" s="15"/>
      <c r="J616" s="15"/>
      <c r="K616" s="18"/>
      <c r="L616" s="71" t="str">
        <f>IFERROR(_xlfn.IFNA(VLOOKUP($K616,коммент!$B:$C,2,0),""),"")</f>
        <v/>
      </c>
      <c r="M616" s="19"/>
      <c r="N616" s="20"/>
      <c r="O616" s="20"/>
      <c r="P616" s="20"/>
      <c r="Q616" s="13"/>
      <c r="R616" s="13"/>
    </row>
    <row r="617" spans="1:18" s="14" customFormat="1" x14ac:dyDescent="0.25">
      <c r="A617" s="15"/>
      <c r="B617" s="15"/>
      <c r="C617" s="15"/>
      <c r="D617" s="16"/>
      <c r="E617" s="16"/>
      <c r="F617" s="17"/>
      <c r="G617" s="15"/>
      <c r="H617" s="15"/>
      <c r="I617" s="15"/>
      <c r="J617" s="15"/>
      <c r="K617" s="18"/>
      <c r="L617" s="71" t="str">
        <f>IFERROR(_xlfn.IFNA(VLOOKUP($K617,коммент!$B:$C,2,0),""),"")</f>
        <v/>
      </c>
      <c r="M617" s="19"/>
      <c r="N617" s="20"/>
      <c r="O617" s="20"/>
      <c r="P617" s="20"/>
      <c r="Q617" s="13"/>
      <c r="R617" s="13"/>
    </row>
    <row r="618" spans="1:18" s="14" customFormat="1" x14ac:dyDescent="0.25">
      <c r="A618" s="15"/>
      <c r="B618" s="15"/>
      <c r="C618" s="15"/>
      <c r="D618" s="16"/>
      <c r="E618" s="16"/>
      <c r="F618" s="17"/>
      <c r="G618" s="15"/>
      <c r="H618" s="15"/>
      <c r="I618" s="15"/>
      <c r="J618" s="15"/>
      <c r="K618" s="18"/>
      <c r="L618" s="71" t="str">
        <f>IFERROR(_xlfn.IFNA(VLOOKUP($K618,коммент!$B:$C,2,0),""),"")</f>
        <v/>
      </c>
      <c r="M618" s="19"/>
      <c r="N618" s="20"/>
      <c r="O618" s="20"/>
      <c r="P618" s="20"/>
      <c r="Q618" s="13"/>
      <c r="R618" s="13"/>
    </row>
    <row r="619" spans="1:18" s="14" customFormat="1" x14ac:dyDescent="0.25">
      <c r="A619" s="15"/>
      <c r="B619" s="15"/>
      <c r="C619" s="15"/>
      <c r="D619" s="16"/>
      <c r="E619" s="16"/>
      <c r="F619" s="17"/>
      <c r="G619" s="15"/>
      <c r="H619" s="15"/>
      <c r="I619" s="15"/>
      <c r="J619" s="15"/>
      <c r="K619" s="18"/>
      <c r="L619" s="71" t="str">
        <f>IFERROR(_xlfn.IFNA(VLOOKUP($K619,коммент!$B:$C,2,0),""),"")</f>
        <v/>
      </c>
      <c r="M619" s="19"/>
      <c r="N619" s="20"/>
      <c r="O619" s="20"/>
      <c r="P619" s="20"/>
      <c r="Q619" s="13"/>
      <c r="R619" s="13"/>
    </row>
    <row r="620" spans="1:18" s="14" customFormat="1" x14ac:dyDescent="0.25">
      <c r="A620" s="15"/>
      <c r="B620" s="15"/>
      <c r="C620" s="15"/>
      <c r="D620" s="16"/>
      <c r="E620" s="16"/>
      <c r="F620" s="17"/>
      <c r="G620" s="15"/>
      <c r="H620" s="15"/>
      <c r="I620" s="15"/>
      <c r="J620" s="15"/>
      <c r="K620" s="18"/>
      <c r="L620" s="71" t="str">
        <f>IFERROR(_xlfn.IFNA(VLOOKUP($K620,коммент!$B:$C,2,0),""),"")</f>
        <v/>
      </c>
      <c r="M620" s="19"/>
      <c r="N620" s="20"/>
      <c r="O620" s="20"/>
      <c r="P620" s="20"/>
      <c r="Q620" s="13"/>
      <c r="R620" s="13"/>
    </row>
    <row r="621" spans="1:18" s="14" customFormat="1" x14ac:dyDescent="0.25">
      <c r="A621" s="15"/>
      <c r="B621" s="15"/>
      <c r="C621" s="15"/>
      <c r="D621" s="16"/>
      <c r="E621" s="16"/>
      <c r="F621" s="17"/>
      <c r="G621" s="15"/>
      <c r="H621" s="15"/>
      <c r="I621" s="15"/>
      <c r="J621" s="15"/>
      <c r="K621" s="18"/>
      <c r="L621" s="71" t="str">
        <f>IFERROR(_xlfn.IFNA(VLOOKUP($K621,коммент!$B:$C,2,0),""),"")</f>
        <v/>
      </c>
      <c r="M621" s="19"/>
      <c r="N621" s="20"/>
      <c r="O621" s="20"/>
      <c r="P621" s="20"/>
      <c r="Q621" s="13"/>
      <c r="R621" s="13"/>
    </row>
    <row r="622" spans="1:18" s="14" customFormat="1" x14ac:dyDescent="0.25">
      <c r="A622" s="15"/>
      <c r="B622" s="15"/>
      <c r="C622" s="15"/>
      <c r="D622" s="16"/>
      <c r="E622" s="16"/>
      <c r="F622" s="17"/>
      <c r="G622" s="15"/>
      <c r="H622" s="15"/>
      <c r="I622" s="15"/>
      <c r="J622" s="15"/>
      <c r="K622" s="18"/>
      <c r="L622" s="71" t="str">
        <f>IFERROR(_xlfn.IFNA(VLOOKUP($K622,коммент!$B:$C,2,0),""),"")</f>
        <v/>
      </c>
      <c r="M622" s="19"/>
      <c r="N622" s="20"/>
      <c r="O622" s="20"/>
      <c r="P622" s="20"/>
      <c r="Q622" s="13"/>
      <c r="R622" s="13"/>
    </row>
    <row r="623" spans="1:18" s="14" customFormat="1" x14ac:dyDescent="0.25">
      <c r="A623" s="15"/>
      <c r="B623" s="15"/>
      <c r="C623" s="15"/>
      <c r="D623" s="16"/>
      <c r="E623" s="16"/>
      <c r="F623" s="17"/>
      <c r="G623" s="15"/>
      <c r="H623" s="15"/>
      <c r="I623" s="15"/>
      <c r="J623" s="15"/>
      <c r="K623" s="18"/>
      <c r="L623" s="71" t="str">
        <f>IFERROR(_xlfn.IFNA(VLOOKUP($K623,коммент!$B:$C,2,0),""),"")</f>
        <v/>
      </c>
      <c r="M623" s="19"/>
      <c r="N623" s="20"/>
      <c r="O623" s="20"/>
      <c r="P623" s="20"/>
      <c r="Q623" s="13"/>
      <c r="R623" s="13"/>
    </row>
    <row r="624" spans="1:18" s="14" customFormat="1" x14ac:dyDescent="0.25">
      <c r="A624" s="15"/>
      <c r="B624" s="15"/>
      <c r="C624" s="15"/>
      <c r="D624" s="16"/>
      <c r="E624" s="16"/>
      <c r="F624" s="17"/>
      <c r="G624" s="15"/>
      <c r="H624" s="15"/>
      <c r="I624" s="15"/>
      <c r="J624" s="15"/>
      <c r="K624" s="18"/>
      <c r="L624" s="71" t="str">
        <f>IFERROR(_xlfn.IFNA(VLOOKUP($K624,коммент!$B:$C,2,0),""),"")</f>
        <v/>
      </c>
      <c r="M624" s="19"/>
      <c r="N624" s="20"/>
      <c r="O624" s="20"/>
      <c r="P624" s="20"/>
      <c r="Q624" s="13"/>
      <c r="R624" s="13"/>
    </row>
    <row r="625" spans="1:18" s="14" customFormat="1" x14ac:dyDescent="0.25">
      <c r="A625" s="15"/>
      <c r="B625" s="15"/>
      <c r="C625" s="15"/>
      <c r="D625" s="16"/>
      <c r="E625" s="16"/>
      <c r="F625" s="17"/>
      <c r="G625" s="15"/>
      <c r="H625" s="15"/>
      <c r="I625" s="15"/>
      <c r="J625" s="15"/>
      <c r="K625" s="18"/>
      <c r="L625" s="71" t="str">
        <f>IFERROR(_xlfn.IFNA(VLOOKUP($K625,коммент!$B:$C,2,0),""),"")</f>
        <v/>
      </c>
      <c r="M625" s="19"/>
      <c r="N625" s="20"/>
      <c r="O625" s="20"/>
      <c r="P625" s="20"/>
      <c r="Q625" s="13"/>
      <c r="R625" s="13"/>
    </row>
    <row r="626" spans="1:18" s="14" customFormat="1" x14ac:dyDescent="0.25">
      <c r="A626" s="15"/>
      <c r="B626" s="15"/>
      <c r="C626" s="15"/>
      <c r="D626" s="16"/>
      <c r="E626" s="16"/>
      <c r="F626" s="17"/>
      <c r="G626" s="15"/>
      <c r="H626" s="15"/>
      <c r="I626" s="15"/>
      <c r="J626" s="15"/>
      <c r="K626" s="18"/>
      <c r="L626" s="71" t="str">
        <f>IFERROR(_xlfn.IFNA(VLOOKUP($K626,коммент!$B:$C,2,0),""),"")</f>
        <v/>
      </c>
      <c r="M626" s="19"/>
      <c r="N626" s="20"/>
      <c r="O626" s="20"/>
      <c r="P626" s="20"/>
      <c r="Q626" s="13"/>
      <c r="R626" s="13"/>
    </row>
    <row r="627" spans="1:18" s="14" customFormat="1" x14ac:dyDescent="0.25">
      <c r="A627" s="15"/>
      <c r="B627" s="15"/>
      <c r="C627" s="15"/>
      <c r="D627" s="16"/>
      <c r="E627" s="16"/>
      <c r="F627" s="17"/>
      <c r="G627" s="15"/>
      <c r="H627" s="15"/>
      <c r="I627" s="15"/>
      <c r="J627" s="15"/>
      <c r="K627" s="18"/>
      <c r="L627" s="71" t="str">
        <f>IFERROR(_xlfn.IFNA(VLOOKUP($K627,коммент!$B:$C,2,0),""),"")</f>
        <v/>
      </c>
      <c r="M627" s="19"/>
      <c r="N627" s="20"/>
      <c r="O627" s="20"/>
      <c r="P627" s="20"/>
      <c r="Q627" s="13"/>
      <c r="R627" s="13"/>
    </row>
    <row r="628" spans="1:18" s="14" customFormat="1" x14ac:dyDescent="0.25">
      <c r="A628" s="15"/>
      <c r="B628" s="15"/>
      <c r="C628" s="15"/>
      <c r="D628" s="16"/>
      <c r="E628" s="16"/>
      <c r="F628" s="17"/>
      <c r="G628" s="15"/>
      <c r="H628" s="15"/>
      <c r="I628" s="15"/>
      <c r="J628" s="15"/>
      <c r="K628" s="18"/>
      <c r="L628" s="71" t="str">
        <f>IFERROR(_xlfn.IFNA(VLOOKUP($K628,коммент!$B:$C,2,0),""),"")</f>
        <v/>
      </c>
      <c r="M628" s="19"/>
      <c r="N628" s="20"/>
      <c r="O628" s="20"/>
      <c r="P628" s="20"/>
      <c r="Q628" s="13"/>
      <c r="R628" s="13"/>
    </row>
    <row r="629" spans="1:18" s="14" customFormat="1" x14ac:dyDescent="0.25">
      <c r="A629" s="15"/>
      <c r="B629" s="15"/>
      <c r="C629" s="15"/>
      <c r="D629" s="16"/>
      <c r="E629" s="16"/>
      <c r="F629" s="17"/>
      <c r="G629" s="15"/>
      <c r="H629" s="15"/>
      <c r="I629" s="15"/>
      <c r="J629" s="15"/>
      <c r="K629" s="18"/>
      <c r="L629" s="71" t="str">
        <f>IFERROR(_xlfn.IFNA(VLOOKUP($K629,коммент!$B:$C,2,0),""),"")</f>
        <v/>
      </c>
      <c r="M629" s="19"/>
      <c r="N629" s="20"/>
      <c r="O629" s="20"/>
      <c r="P629" s="20"/>
      <c r="Q629" s="13"/>
      <c r="R629" s="13"/>
    </row>
    <row r="630" spans="1:18" s="14" customFormat="1" x14ac:dyDescent="0.25">
      <c r="A630" s="15"/>
      <c r="B630" s="15"/>
      <c r="C630" s="15"/>
      <c r="D630" s="16"/>
      <c r="E630" s="16"/>
      <c r="F630" s="17"/>
      <c r="G630" s="15"/>
      <c r="H630" s="15"/>
      <c r="I630" s="15"/>
      <c r="J630" s="15"/>
      <c r="K630" s="18"/>
      <c r="L630" s="71" t="str">
        <f>IFERROR(_xlfn.IFNA(VLOOKUP($K630,коммент!$B:$C,2,0),""),"")</f>
        <v/>
      </c>
      <c r="M630" s="19"/>
      <c r="N630" s="20"/>
      <c r="O630" s="20"/>
      <c r="P630" s="20"/>
      <c r="Q630" s="13"/>
      <c r="R630" s="13"/>
    </row>
    <row r="631" spans="1:18" s="14" customFormat="1" x14ac:dyDescent="0.25">
      <c r="A631" s="15"/>
      <c r="B631" s="15"/>
      <c r="C631" s="15"/>
      <c r="D631" s="16"/>
      <c r="E631" s="16"/>
      <c r="F631" s="17"/>
      <c r="G631" s="15"/>
      <c r="H631" s="15"/>
      <c r="I631" s="15"/>
      <c r="J631" s="15"/>
      <c r="K631" s="18"/>
      <c r="L631" s="71" t="str">
        <f>IFERROR(_xlfn.IFNA(VLOOKUP($K631,коммент!$B:$C,2,0),""),"")</f>
        <v/>
      </c>
      <c r="M631" s="19"/>
      <c r="N631" s="20"/>
      <c r="O631" s="20"/>
      <c r="P631" s="20"/>
      <c r="Q631" s="13"/>
      <c r="R631" s="13"/>
    </row>
    <row r="632" spans="1:18" s="14" customFormat="1" x14ac:dyDescent="0.25">
      <c r="A632" s="15"/>
      <c r="B632" s="15"/>
      <c r="C632" s="15"/>
      <c r="D632" s="16"/>
      <c r="E632" s="16"/>
      <c r="F632" s="17"/>
      <c r="G632" s="15"/>
      <c r="H632" s="15"/>
      <c r="I632" s="15"/>
      <c r="J632" s="15"/>
      <c r="K632" s="18"/>
      <c r="L632" s="71" t="str">
        <f>IFERROR(_xlfn.IFNA(VLOOKUP($K632,коммент!$B:$C,2,0),""),"")</f>
        <v/>
      </c>
      <c r="M632" s="19"/>
      <c r="N632" s="20"/>
      <c r="O632" s="20"/>
      <c r="P632" s="20"/>
      <c r="Q632" s="13"/>
      <c r="R632" s="13"/>
    </row>
    <row r="633" spans="1:18" s="14" customFormat="1" x14ac:dyDescent="0.25">
      <c r="A633" s="15"/>
      <c r="B633" s="15"/>
      <c r="C633" s="15"/>
      <c r="D633" s="16"/>
      <c r="E633" s="16"/>
      <c r="F633" s="17"/>
      <c r="G633" s="15"/>
      <c r="H633" s="15"/>
      <c r="I633" s="15"/>
      <c r="J633" s="15"/>
      <c r="K633" s="18"/>
      <c r="L633" s="71" t="str">
        <f>IFERROR(_xlfn.IFNA(VLOOKUP($K633,коммент!$B:$C,2,0),""),"")</f>
        <v/>
      </c>
      <c r="M633" s="19"/>
      <c r="N633" s="20"/>
      <c r="O633" s="20"/>
      <c r="P633" s="20"/>
      <c r="Q633" s="13"/>
      <c r="R633" s="13"/>
    </row>
    <row r="634" spans="1:18" s="14" customFormat="1" x14ac:dyDescent="0.25">
      <c r="A634" s="15"/>
      <c r="B634" s="15"/>
      <c r="C634" s="15"/>
      <c r="D634" s="16"/>
      <c r="E634" s="16"/>
      <c r="F634" s="17"/>
      <c r="G634" s="15"/>
      <c r="H634" s="15"/>
      <c r="I634" s="15"/>
      <c r="J634" s="15"/>
      <c r="K634" s="18"/>
      <c r="L634" s="71" t="str">
        <f>IFERROR(_xlfn.IFNA(VLOOKUP($K634,коммент!$B:$C,2,0),""),"")</f>
        <v/>
      </c>
      <c r="M634" s="19"/>
      <c r="N634" s="20"/>
      <c r="O634" s="20"/>
      <c r="P634" s="20"/>
      <c r="Q634" s="13"/>
      <c r="R634" s="13"/>
    </row>
    <row r="635" spans="1:18" s="14" customFormat="1" x14ac:dyDescent="0.25">
      <c r="A635" s="15"/>
      <c r="B635" s="15"/>
      <c r="C635" s="15"/>
      <c r="D635" s="16"/>
      <c r="E635" s="16"/>
      <c r="F635" s="17"/>
      <c r="G635" s="15"/>
      <c r="H635" s="15"/>
      <c r="I635" s="15"/>
      <c r="J635" s="15"/>
      <c r="K635" s="18"/>
      <c r="L635" s="71" t="str">
        <f>IFERROR(_xlfn.IFNA(VLOOKUP($K635,коммент!$B:$C,2,0),""),"")</f>
        <v/>
      </c>
      <c r="M635" s="19"/>
      <c r="N635" s="20"/>
      <c r="O635" s="20"/>
      <c r="P635" s="20"/>
      <c r="Q635" s="13"/>
      <c r="R635" s="13"/>
    </row>
    <row r="636" spans="1:18" s="14" customFormat="1" x14ac:dyDescent="0.25">
      <c r="A636" s="15"/>
      <c r="B636" s="15"/>
      <c r="C636" s="15"/>
      <c r="D636" s="16"/>
      <c r="E636" s="16"/>
      <c r="F636" s="17"/>
      <c r="G636" s="15"/>
      <c r="H636" s="15"/>
      <c r="I636" s="15"/>
      <c r="J636" s="15"/>
      <c r="K636" s="18"/>
      <c r="L636" s="71" t="str">
        <f>IFERROR(_xlfn.IFNA(VLOOKUP($K636,коммент!$B:$C,2,0),""),"")</f>
        <v/>
      </c>
      <c r="M636" s="19"/>
      <c r="N636" s="20"/>
      <c r="O636" s="20"/>
      <c r="P636" s="20"/>
      <c r="Q636" s="13"/>
      <c r="R636" s="13"/>
    </row>
    <row r="637" spans="1:18" s="14" customFormat="1" x14ac:dyDescent="0.25">
      <c r="A637" s="15"/>
      <c r="B637" s="15"/>
      <c r="C637" s="15"/>
      <c r="D637" s="16"/>
      <c r="E637" s="16"/>
      <c r="F637" s="17"/>
      <c r="G637" s="15"/>
      <c r="H637" s="15"/>
      <c r="I637" s="15"/>
      <c r="J637" s="15"/>
      <c r="K637" s="18"/>
      <c r="L637" s="71" t="str">
        <f>IFERROR(_xlfn.IFNA(VLOOKUP($K637,коммент!$B:$C,2,0),""),"")</f>
        <v/>
      </c>
      <c r="M637" s="19"/>
      <c r="N637" s="20"/>
      <c r="O637" s="20"/>
      <c r="P637" s="20"/>
      <c r="Q637" s="13"/>
      <c r="R637" s="13"/>
    </row>
    <row r="638" spans="1:18" s="14" customFormat="1" x14ac:dyDescent="0.25">
      <c r="A638" s="15"/>
      <c r="B638" s="15"/>
      <c r="C638" s="15"/>
      <c r="D638" s="16"/>
      <c r="E638" s="16"/>
      <c r="F638" s="17"/>
      <c r="G638" s="15"/>
      <c r="H638" s="15"/>
      <c r="I638" s="15"/>
      <c r="J638" s="15"/>
      <c r="K638" s="18"/>
      <c r="L638" s="71" t="str">
        <f>IFERROR(_xlfn.IFNA(VLOOKUP($K638,коммент!$B:$C,2,0),""),"")</f>
        <v/>
      </c>
      <c r="M638" s="19"/>
      <c r="N638" s="20"/>
      <c r="O638" s="20"/>
      <c r="P638" s="20"/>
      <c r="Q638" s="13"/>
      <c r="R638" s="13"/>
    </row>
    <row r="639" spans="1:18" s="14" customFormat="1" x14ac:dyDescent="0.25">
      <c r="A639" s="15"/>
      <c r="B639" s="15"/>
      <c r="C639" s="15"/>
      <c r="D639" s="16"/>
      <c r="E639" s="16"/>
      <c r="F639" s="17"/>
      <c r="G639" s="15"/>
      <c r="H639" s="15"/>
      <c r="I639" s="15"/>
      <c r="J639" s="15"/>
      <c r="K639" s="18"/>
      <c r="L639" s="71" t="str">
        <f>IFERROR(_xlfn.IFNA(VLOOKUP($K639,коммент!$B:$C,2,0),""),"")</f>
        <v/>
      </c>
      <c r="M639" s="19"/>
      <c r="N639" s="20"/>
      <c r="O639" s="20"/>
      <c r="P639" s="20"/>
      <c r="Q639" s="13"/>
      <c r="R639" s="13"/>
    </row>
    <row r="640" spans="1:18" s="14" customFormat="1" x14ac:dyDescent="0.25">
      <c r="A640" s="15"/>
      <c r="B640" s="15"/>
      <c r="C640" s="15"/>
      <c r="D640" s="16"/>
      <c r="E640" s="16"/>
      <c r="F640" s="17"/>
      <c r="G640" s="15"/>
      <c r="H640" s="15"/>
      <c r="I640" s="15"/>
      <c r="J640" s="15"/>
      <c r="K640" s="18"/>
      <c r="L640" s="71" t="str">
        <f>IFERROR(_xlfn.IFNA(VLOOKUP($K640,коммент!$B:$C,2,0),""),"")</f>
        <v/>
      </c>
      <c r="M640" s="19"/>
      <c r="N640" s="20"/>
      <c r="O640" s="20"/>
      <c r="P640" s="20"/>
      <c r="Q640" s="13"/>
      <c r="R640" s="13"/>
    </row>
    <row r="641" spans="1:18" s="14" customFormat="1" x14ac:dyDescent="0.25">
      <c r="A641" s="15"/>
      <c r="B641" s="15"/>
      <c r="C641" s="15"/>
      <c r="D641" s="16"/>
      <c r="E641" s="16"/>
      <c r="F641" s="17"/>
      <c r="G641" s="15"/>
      <c r="H641" s="15"/>
      <c r="I641" s="15"/>
      <c r="J641" s="15"/>
      <c r="K641" s="18"/>
      <c r="L641" s="71" t="str">
        <f>IFERROR(_xlfn.IFNA(VLOOKUP($K641,коммент!$B:$C,2,0),""),"")</f>
        <v/>
      </c>
      <c r="M641" s="19"/>
      <c r="N641" s="20"/>
      <c r="O641" s="20"/>
      <c r="P641" s="20"/>
      <c r="Q641" s="13"/>
      <c r="R641" s="13"/>
    </row>
    <row r="642" spans="1:18" s="14" customFormat="1" x14ac:dyDescent="0.25">
      <c r="A642" s="15"/>
      <c r="B642" s="15"/>
      <c r="C642" s="15"/>
      <c r="D642" s="16"/>
      <c r="E642" s="16"/>
      <c r="F642" s="17"/>
      <c r="G642" s="15"/>
      <c r="H642" s="15"/>
      <c r="I642" s="15"/>
      <c r="J642" s="15"/>
      <c r="K642" s="18"/>
      <c r="L642" s="71" t="str">
        <f>IFERROR(_xlfn.IFNA(VLOOKUP($K642,коммент!$B:$C,2,0),""),"")</f>
        <v/>
      </c>
      <c r="M642" s="19"/>
      <c r="N642" s="20"/>
      <c r="O642" s="20"/>
      <c r="P642" s="20"/>
      <c r="Q642" s="13"/>
      <c r="R642" s="13"/>
    </row>
    <row r="643" spans="1:18" s="14" customFormat="1" x14ac:dyDescent="0.25">
      <c r="A643" s="15"/>
      <c r="B643" s="15"/>
      <c r="C643" s="15"/>
      <c r="D643" s="16"/>
      <c r="E643" s="16"/>
      <c r="F643" s="17"/>
      <c r="G643" s="15"/>
      <c r="H643" s="15"/>
      <c r="I643" s="15"/>
      <c r="J643" s="15"/>
      <c r="K643" s="18"/>
      <c r="L643" s="71" t="str">
        <f>IFERROR(_xlfn.IFNA(VLOOKUP($K643,коммент!$B:$C,2,0),""),"")</f>
        <v/>
      </c>
      <c r="M643" s="19"/>
      <c r="N643" s="20"/>
      <c r="O643" s="20"/>
      <c r="P643" s="20"/>
      <c r="Q643" s="13"/>
      <c r="R643" s="13"/>
    </row>
    <row r="644" spans="1:18" s="14" customFormat="1" x14ac:dyDescent="0.25">
      <c r="A644" s="15"/>
      <c r="B644" s="15"/>
      <c r="C644" s="15"/>
      <c r="D644" s="16"/>
      <c r="E644" s="16"/>
      <c r="F644" s="17"/>
      <c r="G644" s="15"/>
      <c r="H644" s="15"/>
      <c r="I644" s="15"/>
      <c r="J644" s="15"/>
      <c r="K644" s="18"/>
      <c r="L644" s="71" t="str">
        <f>IFERROR(_xlfn.IFNA(VLOOKUP($K644,коммент!$B:$C,2,0),""),"")</f>
        <v/>
      </c>
      <c r="M644" s="19"/>
      <c r="N644" s="20"/>
      <c r="O644" s="20"/>
      <c r="P644" s="20"/>
      <c r="Q644" s="13"/>
      <c r="R644" s="13"/>
    </row>
    <row r="645" spans="1:18" s="14" customFormat="1" x14ac:dyDescent="0.25">
      <c r="A645" s="15"/>
      <c r="B645" s="15"/>
      <c r="C645" s="15"/>
      <c r="D645" s="16"/>
      <c r="E645" s="16"/>
      <c r="F645" s="17"/>
      <c r="G645" s="15"/>
      <c r="H645" s="15"/>
      <c r="I645" s="15"/>
      <c r="J645" s="15"/>
      <c r="K645" s="18"/>
      <c r="L645" s="71" t="str">
        <f>IFERROR(_xlfn.IFNA(VLOOKUP($K645,коммент!$B:$C,2,0),""),"")</f>
        <v/>
      </c>
      <c r="M645" s="19"/>
      <c r="N645" s="20"/>
      <c r="O645" s="20"/>
      <c r="P645" s="20"/>
      <c r="Q645" s="13"/>
      <c r="R645" s="13"/>
    </row>
    <row r="646" spans="1:18" s="14" customFormat="1" x14ac:dyDescent="0.25">
      <c r="A646" s="15"/>
      <c r="B646" s="15"/>
      <c r="C646" s="15"/>
      <c r="D646" s="16"/>
      <c r="E646" s="16"/>
      <c r="F646" s="17"/>
      <c r="G646" s="15"/>
      <c r="H646" s="15"/>
      <c r="I646" s="15"/>
      <c r="J646" s="15"/>
      <c r="K646" s="18"/>
      <c r="L646" s="71" t="str">
        <f>IFERROR(_xlfn.IFNA(VLOOKUP($K646,коммент!$B:$C,2,0),""),"")</f>
        <v/>
      </c>
      <c r="M646" s="19"/>
      <c r="N646" s="20"/>
      <c r="O646" s="20"/>
      <c r="P646" s="20"/>
      <c r="Q646" s="13"/>
      <c r="R646" s="13"/>
    </row>
    <row r="647" spans="1:18" s="14" customFormat="1" x14ac:dyDescent="0.25">
      <c r="A647" s="15"/>
      <c r="B647" s="15"/>
      <c r="C647" s="15"/>
      <c r="D647" s="16"/>
      <c r="E647" s="16"/>
      <c r="F647" s="17"/>
      <c r="G647" s="15"/>
      <c r="H647" s="15"/>
      <c r="I647" s="15"/>
      <c r="J647" s="15"/>
      <c r="K647" s="18"/>
      <c r="L647" s="71" t="str">
        <f>IFERROR(_xlfn.IFNA(VLOOKUP($K647,коммент!$B:$C,2,0),""),"")</f>
        <v/>
      </c>
      <c r="M647" s="19"/>
      <c r="N647" s="20"/>
      <c r="O647" s="20"/>
      <c r="P647" s="20"/>
      <c r="Q647" s="13"/>
      <c r="R647" s="13"/>
    </row>
    <row r="648" spans="1:18" s="14" customFormat="1" x14ac:dyDescent="0.25">
      <c r="A648" s="15"/>
      <c r="B648" s="15"/>
      <c r="C648" s="15"/>
      <c r="D648" s="16"/>
      <c r="E648" s="16"/>
      <c r="F648" s="17"/>
      <c r="G648" s="15"/>
      <c r="H648" s="15"/>
      <c r="I648" s="15"/>
      <c r="J648" s="15"/>
      <c r="K648" s="18"/>
      <c r="L648" s="71" t="str">
        <f>IFERROR(_xlfn.IFNA(VLOOKUP($K648,коммент!$B:$C,2,0),""),"")</f>
        <v/>
      </c>
      <c r="M648" s="19"/>
      <c r="N648" s="20"/>
      <c r="O648" s="20"/>
      <c r="P648" s="20"/>
      <c r="Q648" s="13"/>
      <c r="R648" s="13"/>
    </row>
    <row r="649" spans="1:18" s="14" customFormat="1" x14ac:dyDescent="0.25">
      <c r="A649" s="15"/>
      <c r="B649" s="15"/>
      <c r="C649" s="15"/>
      <c r="D649" s="16"/>
      <c r="E649" s="16"/>
      <c r="F649" s="17"/>
      <c r="G649" s="15"/>
      <c r="H649" s="15"/>
      <c r="I649" s="15"/>
      <c r="J649" s="15"/>
      <c r="K649" s="18"/>
      <c r="L649" s="71" t="str">
        <f>IFERROR(_xlfn.IFNA(VLOOKUP($K649,коммент!$B:$C,2,0),""),"")</f>
        <v/>
      </c>
      <c r="M649" s="19"/>
      <c r="N649" s="20"/>
      <c r="O649" s="20"/>
      <c r="P649" s="20"/>
      <c r="Q649" s="13"/>
      <c r="R649" s="13"/>
    </row>
    <row r="650" spans="1:18" s="14" customFormat="1" x14ac:dyDescent="0.25">
      <c r="A650" s="15"/>
      <c r="B650" s="15"/>
      <c r="C650" s="15"/>
      <c r="D650" s="16"/>
      <c r="E650" s="16"/>
      <c r="F650" s="17"/>
      <c r="G650" s="15"/>
      <c r="H650" s="15"/>
      <c r="I650" s="15"/>
      <c r="J650" s="15"/>
      <c r="K650" s="18"/>
      <c r="L650" s="71" t="str">
        <f>IFERROR(_xlfn.IFNA(VLOOKUP($K650,коммент!$B:$C,2,0),""),"")</f>
        <v/>
      </c>
      <c r="M650" s="19"/>
      <c r="N650" s="20"/>
      <c r="O650" s="20"/>
      <c r="P650" s="20"/>
      <c r="Q650" s="13"/>
      <c r="R650" s="13"/>
    </row>
    <row r="651" spans="1:18" s="14" customFormat="1" x14ac:dyDescent="0.25">
      <c r="A651" s="15"/>
      <c r="B651" s="15"/>
      <c r="C651" s="15"/>
      <c r="D651" s="16"/>
      <c r="E651" s="16"/>
      <c r="F651" s="17"/>
      <c r="G651" s="15"/>
      <c r="H651" s="15"/>
      <c r="I651" s="15"/>
      <c r="J651" s="15"/>
      <c r="K651" s="18"/>
      <c r="L651" s="71" t="str">
        <f>IFERROR(_xlfn.IFNA(VLOOKUP($K651,коммент!$B:$C,2,0),""),"")</f>
        <v/>
      </c>
      <c r="M651" s="19"/>
      <c r="N651" s="20"/>
      <c r="O651" s="20"/>
      <c r="P651" s="20"/>
      <c r="Q651" s="13"/>
      <c r="R651" s="13"/>
    </row>
    <row r="652" spans="1:18" s="14" customFormat="1" x14ac:dyDescent="0.25">
      <c r="A652" s="15"/>
      <c r="B652" s="15"/>
      <c r="C652" s="15"/>
      <c r="D652" s="16"/>
      <c r="E652" s="16"/>
      <c r="F652" s="17"/>
      <c r="G652" s="15"/>
      <c r="H652" s="15"/>
      <c r="I652" s="15"/>
      <c r="J652" s="15"/>
      <c r="K652" s="18"/>
      <c r="L652" s="71" t="str">
        <f>IFERROR(_xlfn.IFNA(VLOOKUP($K652,коммент!$B:$C,2,0),""),"")</f>
        <v/>
      </c>
      <c r="M652" s="19"/>
      <c r="N652" s="20"/>
      <c r="O652" s="20"/>
      <c r="P652" s="20"/>
      <c r="Q652" s="13"/>
      <c r="R652" s="13"/>
    </row>
    <row r="653" spans="1:18" s="14" customFormat="1" x14ac:dyDescent="0.25">
      <c r="A653" s="15"/>
      <c r="B653" s="15"/>
      <c r="C653" s="15"/>
      <c r="D653" s="16"/>
      <c r="E653" s="16"/>
      <c r="F653" s="17"/>
      <c r="G653" s="15"/>
      <c r="H653" s="15"/>
      <c r="I653" s="15"/>
      <c r="J653" s="15"/>
      <c r="K653" s="18"/>
      <c r="L653" s="71" t="str">
        <f>IFERROR(_xlfn.IFNA(VLOOKUP($K653,коммент!$B:$C,2,0),""),"")</f>
        <v/>
      </c>
      <c r="M653" s="19"/>
      <c r="N653" s="20"/>
      <c r="O653" s="20"/>
      <c r="P653" s="20"/>
      <c r="Q653" s="13"/>
      <c r="R653" s="13"/>
    </row>
    <row r="654" spans="1:18" s="14" customFormat="1" x14ac:dyDescent="0.25">
      <c r="A654" s="15"/>
      <c r="B654" s="15"/>
      <c r="C654" s="15"/>
      <c r="D654" s="16"/>
      <c r="E654" s="16"/>
      <c r="F654" s="17"/>
      <c r="G654" s="15"/>
      <c r="H654" s="15"/>
      <c r="I654" s="15"/>
      <c r="J654" s="15"/>
      <c r="K654" s="18"/>
      <c r="L654" s="71" t="str">
        <f>IFERROR(_xlfn.IFNA(VLOOKUP($K654,коммент!$B:$C,2,0),""),"")</f>
        <v/>
      </c>
      <c r="M654" s="19"/>
      <c r="N654" s="20"/>
      <c r="O654" s="20"/>
      <c r="P654" s="20"/>
      <c r="Q654" s="13"/>
      <c r="R654" s="13"/>
    </row>
    <row r="655" spans="1:18" s="14" customFormat="1" x14ac:dyDescent="0.25">
      <c r="A655" s="15"/>
      <c r="B655" s="15"/>
      <c r="C655" s="15"/>
      <c r="D655" s="16"/>
      <c r="E655" s="16"/>
      <c r="F655" s="17"/>
      <c r="G655" s="15"/>
      <c r="H655" s="15"/>
      <c r="I655" s="15"/>
      <c r="J655" s="15"/>
      <c r="K655" s="18"/>
      <c r="L655" s="71" t="str">
        <f>IFERROR(_xlfn.IFNA(VLOOKUP($K655,коммент!$B:$C,2,0),""),"")</f>
        <v/>
      </c>
      <c r="M655" s="19"/>
      <c r="N655" s="20"/>
      <c r="O655" s="20"/>
      <c r="P655" s="20"/>
      <c r="Q655" s="13"/>
      <c r="R655" s="13"/>
    </row>
    <row r="656" spans="1:18" s="14" customFormat="1" x14ac:dyDescent="0.25">
      <c r="A656" s="15"/>
      <c r="B656" s="15"/>
      <c r="C656" s="15"/>
      <c r="D656" s="16"/>
      <c r="E656" s="16"/>
      <c r="F656" s="17"/>
      <c r="G656" s="15"/>
      <c r="H656" s="15"/>
      <c r="I656" s="15"/>
      <c r="J656" s="15"/>
      <c r="K656" s="18"/>
      <c r="L656" s="71" t="str">
        <f>IFERROR(_xlfn.IFNA(VLOOKUP($K656,коммент!$B:$C,2,0),""),"")</f>
        <v/>
      </c>
      <c r="M656" s="19"/>
      <c r="N656" s="20"/>
      <c r="O656" s="20"/>
      <c r="P656" s="20"/>
      <c r="Q656" s="13"/>
      <c r="R656" s="13"/>
    </row>
    <row r="657" spans="1:18" s="14" customFormat="1" x14ac:dyDescent="0.25">
      <c r="A657" s="15"/>
      <c r="B657" s="15"/>
      <c r="C657" s="15"/>
      <c r="D657" s="16"/>
      <c r="E657" s="16"/>
      <c r="F657" s="17"/>
      <c r="G657" s="15"/>
      <c r="H657" s="15"/>
      <c r="I657" s="15"/>
      <c r="J657" s="15"/>
      <c r="K657" s="18"/>
      <c r="L657" s="71" t="str">
        <f>IFERROR(_xlfn.IFNA(VLOOKUP($K657,коммент!$B:$C,2,0),""),"")</f>
        <v/>
      </c>
      <c r="M657" s="19"/>
      <c r="N657" s="20"/>
      <c r="O657" s="20"/>
      <c r="P657" s="20"/>
      <c r="Q657" s="13"/>
      <c r="R657" s="13"/>
    </row>
    <row r="658" spans="1:18" s="14" customFormat="1" x14ac:dyDescent="0.25">
      <c r="A658" s="15"/>
      <c r="B658" s="15"/>
      <c r="C658" s="15"/>
      <c r="D658" s="16"/>
      <c r="E658" s="16"/>
      <c r="F658" s="17"/>
      <c r="G658" s="15"/>
      <c r="H658" s="15"/>
      <c r="I658" s="15"/>
      <c r="J658" s="15"/>
      <c r="K658" s="18"/>
      <c r="L658" s="71" t="str">
        <f>IFERROR(_xlfn.IFNA(VLOOKUP($K658,коммент!$B:$C,2,0),""),"")</f>
        <v/>
      </c>
      <c r="M658" s="19"/>
      <c r="N658" s="20"/>
      <c r="O658" s="20"/>
      <c r="P658" s="20"/>
      <c r="Q658" s="13"/>
      <c r="R658" s="13"/>
    </row>
    <row r="659" spans="1:18" s="14" customFormat="1" x14ac:dyDescent="0.25">
      <c r="A659" s="15"/>
      <c r="B659" s="15"/>
      <c r="C659" s="15"/>
      <c r="D659" s="16"/>
      <c r="E659" s="16"/>
      <c r="F659" s="17"/>
      <c r="G659" s="15"/>
      <c r="H659" s="15"/>
      <c r="I659" s="15"/>
      <c r="J659" s="15"/>
      <c r="K659" s="18"/>
      <c r="L659" s="71" t="str">
        <f>IFERROR(_xlfn.IFNA(VLOOKUP($K659,коммент!$B:$C,2,0),""),"")</f>
        <v/>
      </c>
      <c r="M659" s="19"/>
      <c r="N659" s="20"/>
      <c r="O659" s="20"/>
      <c r="P659" s="20"/>
      <c r="Q659" s="13"/>
      <c r="R659" s="13"/>
    </row>
    <row r="660" spans="1:18" s="14" customFormat="1" x14ac:dyDescent="0.25">
      <c r="A660" s="15"/>
      <c r="B660" s="15"/>
      <c r="C660" s="15"/>
      <c r="D660" s="16"/>
      <c r="E660" s="16"/>
      <c r="F660" s="17"/>
      <c r="G660" s="15"/>
      <c r="H660" s="15"/>
      <c r="I660" s="15"/>
      <c r="J660" s="15"/>
      <c r="K660" s="18"/>
      <c r="L660" s="71" t="str">
        <f>IFERROR(_xlfn.IFNA(VLOOKUP($K660,коммент!$B:$C,2,0),""),"")</f>
        <v/>
      </c>
      <c r="M660" s="19"/>
      <c r="N660" s="20"/>
      <c r="O660" s="20"/>
      <c r="P660" s="20"/>
      <c r="Q660" s="13"/>
      <c r="R660" s="13"/>
    </row>
    <row r="661" spans="1:18" s="14" customFormat="1" x14ac:dyDescent="0.25">
      <c r="A661" s="15"/>
      <c r="B661" s="15"/>
      <c r="C661" s="15"/>
      <c r="D661" s="16"/>
      <c r="E661" s="16"/>
      <c r="F661" s="17"/>
      <c r="G661" s="15"/>
      <c r="H661" s="15"/>
      <c r="I661" s="15"/>
      <c r="J661" s="15"/>
      <c r="K661" s="18"/>
      <c r="L661" s="71" t="str">
        <f>IFERROR(_xlfn.IFNA(VLOOKUP($K661,коммент!$B:$C,2,0),""),"")</f>
        <v/>
      </c>
      <c r="M661" s="19"/>
      <c r="N661" s="20"/>
      <c r="O661" s="20"/>
      <c r="P661" s="20"/>
      <c r="Q661" s="13"/>
      <c r="R661" s="13"/>
    </row>
    <row r="662" spans="1:18" s="14" customFormat="1" x14ac:dyDescent="0.25">
      <c r="A662" s="15"/>
      <c r="B662" s="15"/>
      <c r="C662" s="15"/>
      <c r="D662" s="16"/>
      <c r="E662" s="16"/>
      <c r="F662" s="17"/>
      <c r="G662" s="15"/>
      <c r="H662" s="15"/>
      <c r="I662" s="15"/>
      <c r="J662" s="15"/>
      <c r="K662" s="18"/>
      <c r="L662" s="71" t="str">
        <f>IFERROR(_xlfn.IFNA(VLOOKUP($K662,коммент!$B:$C,2,0),""),"")</f>
        <v/>
      </c>
      <c r="M662" s="19"/>
      <c r="N662" s="20"/>
      <c r="O662" s="20"/>
      <c r="P662" s="20"/>
      <c r="Q662" s="13"/>
      <c r="R662" s="13"/>
    </row>
    <row r="663" spans="1:18" s="14" customFormat="1" x14ac:dyDescent="0.25">
      <c r="A663" s="15"/>
      <c r="B663" s="15"/>
      <c r="C663" s="15"/>
      <c r="D663" s="16"/>
      <c r="E663" s="16"/>
      <c r="F663" s="17"/>
      <c r="G663" s="15"/>
      <c r="H663" s="15"/>
      <c r="I663" s="15"/>
      <c r="J663" s="15"/>
      <c r="K663" s="18"/>
      <c r="L663" s="71" t="str">
        <f>IFERROR(_xlfn.IFNA(VLOOKUP($K663,коммент!$B:$C,2,0),""),"")</f>
        <v/>
      </c>
      <c r="M663" s="19"/>
      <c r="N663" s="20"/>
      <c r="O663" s="20"/>
      <c r="P663" s="20"/>
      <c r="Q663" s="13"/>
      <c r="R663" s="13"/>
    </row>
    <row r="664" spans="1:18" s="14" customFormat="1" x14ac:dyDescent="0.25">
      <c r="A664" s="15"/>
      <c r="B664" s="15"/>
      <c r="C664" s="15"/>
      <c r="D664" s="16"/>
      <c r="E664" s="16"/>
      <c r="F664" s="17"/>
      <c r="G664" s="15"/>
      <c r="H664" s="15"/>
      <c r="I664" s="15"/>
      <c r="J664" s="15"/>
      <c r="K664" s="18"/>
      <c r="L664" s="71" t="str">
        <f>IFERROR(_xlfn.IFNA(VLOOKUP($K664,коммент!$B:$C,2,0),""),"")</f>
        <v/>
      </c>
      <c r="M664" s="19"/>
      <c r="N664" s="20"/>
      <c r="O664" s="20"/>
      <c r="P664" s="20"/>
      <c r="Q664" s="13"/>
      <c r="R664" s="13"/>
    </row>
    <row r="665" spans="1:18" s="14" customFormat="1" x14ac:dyDescent="0.25">
      <c r="A665" s="15"/>
      <c r="B665" s="15"/>
      <c r="C665" s="15"/>
      <c r="D665" s="16"/>
      <c r="E665" s="16"/>
      <c r="F665" s="17"/>
      <c r="G665" s="15"/>
      <c r="H665" s="15"/>
      <c r="I665" s="15"/>
      <c r="J665" s="15"/>
      <c r="K665" s="18"/>
      <c r="L665" s="71" t="str">
        <f>IFERROR(_xlfn.IFNA(VLOOKUP($K665,коммент!$B:$C,2,0),""),"")</f>
        <v/>
      </c>
      <c r="M665" s="19"/>
      <c r="N665" s="20"/>
      <c r="O665" s="20"/>
      <c r="P665" s="20"/>
      <c r="Q665" s="13"/>
      <c r="R665" s="13"/>
    </row>
    <row r="666" spans="1:18" s="14" customFormat="1" x14ac:dyDescent="0.25">
      <c r="A666" s="15"/>
      <c r="B666" s="15"/>
      <c r="C666" s="15"/>
      <c r="D666" s="16"/>
      <c r="E666" s="16"/>
      <c r="F666" s="17"/>
      <c r="G666" s="15"/>
      <c r="H666" s="15"/>
      <c r="I666" s="15"/>
      <c r="J666" s="15"/>
      <c r="K666" s="18"/>
      <c r="L666" s="71" t="str">
        <f>IFERROR(_xlfn.IFNA(VLOOKUP($K666,коммент!$B:$C,2,0),""),"")</f>
        <v/>
      </c>
      <c r="M666" s="19"/>
      <c r="N666" s="20"/>
      <c r="O666" s="20"/>
      <c r="P666" s="20"/>
      <c r="Q666" s="13"/>
      <c r="R666" s="13"/>
    </row>
    <row r="667" spans="1:18" s="14" customFormat="1" x14ac:dyDescent="0.25">
      <c r="A667" s="15"/>
      <c r="B667" s="15"/>
      <c r="C667" s="15"/>
      <c r="D667" s="16"/>
      <c r="E667" s="16"/>
      <c r="F667" s="17"/>
      <c r="G667" s="15"/>
      <c r="H667" s="15"/>
      <c r="I667" s="15"/>
      <c r="J667" s="15"/>
      <c r="K667" s="18"/>
      <c r="L667" s="71" t="str">
        <f>IFERROR(_xlfn.IFNA(VLOOKUP($K667,коммент!$B:$C,2,0),""),"")</f>
        <v/>
      </c>
      <c r="M667" s="19"/>
      <c r="N667" s="20"/>
      <c r="O667" s="20"/>
      <c r="P667" s="20"/>
      <c r="Q667" s="13"/>
      <c r="R667" s="13"/>
    </row>
    <row r="668" spans="1:18" s="14" customFormat="1" x14ac:dyDescent="0.25">
      <c r="A668" s="15"/>
      <c r="B668" s="15"/>
      <c r="C668" s="15"/>
      <c r="D668" s="16"/>
      <c r="E668" s="16"/>
      <c r="F668" s="17"/>
      <c r="G668" s="15"/>
      <c r="H668" s="15"/>
      <c r="I668" s="15"/>
      <c r="J668" s="15"/>
      <c r="K668" s="18"/>
      <c r="L668" s="71" t="str">
        <f>IFERROR(_xlfn.IFNA(VLOOKUP($K668,коммент!$B:$C,2,0),""),"")</f>
        <v/>
      </c>
      <c r="M668" s="19"/>
      <c r="N668" s="20"/>
      <c r="O668" s="20"/>
      <c r="P668" s="20"/>
      <c r="Q668" s="13"/>
      <c r="R668" s="13"/>
    </row>
    <row r="669" spans="1:18" s="14" customFormat="1" x14ac:dyDescent="0.25">
      <c r="A669" s="15"/>
      <c r="B669" s="15"/>
      <c r="C669" s="15"/>
      <c r="D669" s="16"/>
      <c r="E669" s="16"/>
      <c r="F669" s="17"/>
      <c r="G669" s="15"/>
      <c r="H669" s="15"/>
      <c r="I669" s="15"/>
      <c r="J669" s="15"/>
      <c r="K669" s="18"/>
      <c r="L669" s="71" t="str">
        <f>IFERROR(_xlfn.IFNA(VLOOKUP($K669,коммент!$B:$C,2,0),""),"")</f>
        <v/>
      </c>
      <c r="M669" s="19"/>
      <c r="N669" s="20"/>
      <c r="O669" s="20"/>
      <c r="P669" s="20"/>
      <c r="Q669" s="13"/>
      <c r="R669" s="13"/>
    </row>
    <row r="670" spans="1:18" s="14" customFormat="1" x14ac:dyDescent="0.25">
      <c r="A670" s="15"/>
      <c r="B670" s="15"/>
      <c r="C670" s="15"/>
      <c r="D670" s="16"/>
      <c r="E670" s="16"/>
      <c r="F670" s="17"/>
      <c r="G670" s="15"/>
      <c r="H670" s="15"/>
      <c r="I670" s="15"/>
      <c r="J670" s="15"/>
      <c r="K670" s="18"/>
      <c r="L670" s="71" t="str">
        <f>IFERROR(_xlfn.IFNA(VLOOKUP($K670,коммент!$B:$C,2,0),""),"")</f>
        <v/>
      </c>
      <c r="M670" s="19"/>
      <c r="N670" s="20"/>
      <c r="O670" s="20"/>
      <c r="P670" s="20"/>
      <c r="Q670" s="13"/>
      <c r="R670" s="13"/>
    </row>
    <row r="671" spans="1:18" s="14" customFormat="1" x14ac:dyDescent="0.25">
      <c r="A671" s="15"/>
      <c r="B671" s="15"/>
      <c r="C671" s="15"/>
      <c r="D671" s="16"/>
      <c r="E671" s="16"/>
      <c r="F671" s="17"/>
      <c r="G671" s="15"/>
      <c r="H671" s="15"/>
      <c r="I671" s="15"/>
      <c r="J671" s="15"/>
      <c r="K671" s="18"/>
      <c r="L671" s="71" t="str">
        <f>IFERROR(_xlfn.IFNA(VLOOKUP($K671,коммент!$B:$C,2,0),""),"")</f>
        <v/>
      </c>
      <c r="M671" s="19"/>
      <c r="N671" s="20"/>
      <c r="O671" s="20"/>
      <c r="P671" s="20"/>
      <c r="Q671" s="13"/>
      <c r="R671" s="13"/>
    </row>
    <row r="672" spans="1:18" s="14" customFormat="1" x14ac:dyDescent="0.25">
      <c r="A672" s="15"/>
      <c r="B672" s="15"/>
      <c r="C672" s="15"/>
      <c r="D672" s="16"/>
      <c r="E672" s="16"/>
      <c r="F672" s="17"/>
      <c r="G672" s="15"/>
      <c r="H672" s="15"/>
      <c r="I672" s="15"/>
      <c r="J672" s="15"/>
      <c r="K672" s="18"/>
      <c r="L672" s="71" t="str">
        <f>IFERROR(_xlfn.IFNA(VLOOKUP($K672,коммент!$B:$C,2,0),""),"")</f>
        <v/>
      </c>
      <c r="M672" s="19"/>
      <c r="N672" s="20"/>
      <c r="O672" s="20"/>
      <c r="P672" s="20"/>
      <c r="Q672" s="13"/>
      <c r="R672" s="13"/>
    </row>
    <row r="673" spans="1:18" s="14" customFormat="1" x14ac:dyDescent="0.25">
      <c r="A673" s="15"/>
      <c r="B673" s="15"/>
      <c r="C673" s="15"/>
      <c r="D673" s="16"/>
      <c r="E673" s="16"/>
      <c r="F673" s="17"/>
      <c r="G673" s="15"/>
      <c r="H673" s="15"/>
      <c r="I673" s="15"/>
      <c r="J673" s="15"/>
      <c r="K673" s="18"/>
      <c r="L673" s="71" t="str">
        <f>IFERROR(_xlfn.IFNA(VLOOKUP($K673,коммент!$B:$C,2,0),""),"")</f>
        <v/>
      </c>
      <c r="M673" s="19"/>
      <c r="N673" s="20"/>
      <c r="O673" s="20"/>
      <c r="P673" s="20"/>
      <c r="Q673" s="13"/>
      <c r="R673" s="13"/>
    </row>
    <row r="674" spans="1:18" s="14" customFormat="1" x14ac:dyDescent="0.25">
      <c r="A674" s="15"/>
      <c r="B674" s="15"/>
      <c r="C674" s="15"/>
      <c r="D674" s="16"/>
      <c r="E674" s="16"/>
      <c r="F674" s="17"/>
      <c r="G674" s="15"/>
      <c r="H674" s="15"/>
      <c r="I674" s="15"/>
      <c r="J674" s="15"/>
      <c r="K674" s="18"/>
      <c r="L674" s="71" t="str">
        <f>IFERROR(_xlfn.IFNA(VLOOKUP($K674,коммент!$B:$C,2,0),""),"")</f>
        <v/>
      </c>
      <c r="M674" s="19"/>
      <c r="N674" s="20"/>
      <c r="O674" s="20"/>
      <c r="P674" s="20"/>
      <c r="Q674" s="13"/>
      <c r="R674" s="13"/>
    </row>
    <row r="675" spans="1:18" s="14" customFormat="1" x14ac:dyDescent="0.25">
      <c r="A675" s="15"/>
      <c r="B675" s="15"/>
      <c r="C675" s="15"/>
      <c r="D675" s="16"/>
      <c r="E675" s="16"/>
      <c r="F675" s="17"/>
      <c r="G675" s="15"/>
      <c r="H675" s="15"/>
      <c r="I675" s="15"/>
      <c r="J675" s="15"/>
      <c r="K675" s="18"/>
      <c r="L675" s="71" t="str">
        <f>IFERROR(_xlfn.IFNA(VLOOKUP($K675,коммент!$B:$C,2,0),""),"")</f>
        <v/>
      </c>
      <c r="M675" s="19"/>
      <c r="N675" s="20"/>
      <c r="O675" s="20"/>
      <c r="P675" s="20"/>
      <c r="Q675" s="13"/>
      <c r="R675" s="13"/>
    </row>
    <row r="676" spans="1:18" s="14" customFormat="1" x14ac:dyDescent="0.25">
      <c r="A676" s="15"/>
      <c r="B676" s="15"/>
      <c r="C676" s="15"/>
      <c r="D676" s="16"/>
      <c r="E676" s="16"/>
      <c r="F676" s="17"/>
      <c r="G676" s="15"/>
      <c r="H676" s="15"/>
      <c r="I676" s="15"/>
      <c r="J676" s="15"/>
      <c r="K676" s="18"/>
      <c r="L676" s="71" t="str">
        <f>IFERROR(_xlfn.IFNA(VLOOKUP($K676,коммент!$B:$C,2,0),""),"")</f>
        <v/>
      </c>
      <c r="M676" s="19"/>
      <c r="N676" s="20"/>
      <c r="O676" s="20"/>
      <c r="P676" s="20"/>
      <c r="Q676" s="13"/>
      <c r="R676" s="13"/>
    </row>
    <row r="677" spans="1:18" s="14" customFormat="1" x14ac:dyDescent="0.25">
      <c r="A677" s="15"/>
      <c r="B677" s="15"/>
      <c r="C677" s="15"/>
      <c r="D677" s="16"/>
      <c r="E677" s="16"/>
      <c r="F677" s="17"/>
      <c r="G677" s="15"/>
      <c r="H677" s="15"/>
      <c r="I677" s="15"/>
      <c r="J677" s="15"/>
      <c r="K677" s="18"/>
      <c r="L677" s="71" t="str">
        <f>IFERROR(_xlfn.IFNA(VLOOKUP($K677,коммент!$B:$C,2,0),""),"")</f>
        <v/>
      </c>
      <c r="M677" s="19"/>
      <c r="N677" s="20"/>
      <c r="O677" s="20"/>
      <c r="P677" s="20"/>
      <c r="Q677" s="13"/>
      <c r="R677" s="13"/>
    </row>
    <row r="678" spans="1:18" s="14" customFormat="1" x14ac:dyDescent="0.25">
      <c r="A678" s="15"/>
      <c r="B678" s="15"/>
      <c r="C678" s="15"/>
      <c r="D678" s="16"/>
      <c r="E678" s="16"/>
      <c r="F678" s="17"/>
      <c r="G678" s="15"/>
      <c r="H678" s="15"/>
      <c r="I678" s="15"/>
      <c r="J678" s="15"/>
      <c r="K678" s="18"/>
      <c r="L678" s="71" t="str">
        <f>IFERROR(_xlfn.IFNA(VLOOKUP($K678,коммент!$B:$C,2,0),""),"")</f>
        <v/>
      </c>
      <c r="M678" s="19"/>
      <c r="N678" s="20"/>
      <c r="O678" s="20"/>
      <c r="P678" s="20"/>
      <c r="Q678" s="13"/>
      <c r="R678" s="13"/>
    </row>
    <row r="679" spans="1:18" s="14" customFormat="1" x14ac:dyDescent="0.25">
      <c r="A679" s="15"/>
      <c r="B679" s="15"/>
      <c r="C679" s="15"/>
      <c r="D679" s="16"/>
      <c r="E679" s="16"/>
      <c r="F679" s="17"/>
      <c r="G679" s="15"/>
      <c r="H679" s="15"/>
      <c r="I679" s="15"/>
      <c r="J679" s="15"/>
      <c r="K679" s="18"/>
      <c r="L679" s="71" t="str">
        <f>IFERROR(_xlfn.IFNA(VLOOKUP($K679,коммент!$B:$C,2,0),""),"")</f>
        <v/>
      </c>
      <c r="M679" s="19"/>
      <c r="N679" s="20"/>
      <c r="O679" s="20"/>
      <c r="P679" s="20"/>
      <c r="Q679" s="13"/>
      <c r="R679" s="13"/>
    </row>
    <row r="680" spans="1:18" s="14" customFormat="1" x14ac:dyDescent="0.25">
      <c r="A680" s="15"/>
      <c r="B680" s="15"/>
      <c r="C680" s="15"/>
      <c r="D680" s="16"/>
      <c r="E680" s="16"/>
      <c r="F680" s="17"/>
      <c r="G680" s="15"/>
      <c r="H680" s="15"/>
      <c r="I680" s="15"/>
      <c r="J680" s="15"/>
      <c r="K680" s="18"/>
      <c r="L680" s="71" t="str">
        <f>IFERROR(_xlfn.IFNA(VLOOKUP($K680,коммент!$B:$C,2,0),""),"")</f>
        <v/>
      </c>
      <c r="M680" s="19"/>
      <c r="N680" s="20"/>
      <c r="O680" s="20"/>
      <c r="P680" s="20"/>
      <c r="Q680" s="13"/>
      <c r="R680" s="13"/>
    </row>
    <row r="681" spans="1:18" s="14" customFormat="1" x14ac:dyDescent="0.25">
      <c r="A681" s="15"/>
      <c r="B681" s="15"/>
      <c r="C681" s="15"/>
      <c r="D681" s="16"/>
      <c r="E681" s="16"/>
      <c r="F681" s="17"/>
      <c r="G681" s="15"/>
      <c r="H681" s="15"/>
      <c r="I681" s="15"/>
      <c r="J681" s="15"/>
      <c r="K681" s="18"/>
      <c r="L681" s="71" t="str">
        <f>IFERROR(_xlfn.IFNA(VLOOKUP($K681,коммент!$B:$C,2,0),""),"")</f>
        <v/>
      </c>
      <c r="M681" s="19"/>
      <c r="N681" s="20"/>
      <c r="O681" s="20"/>
      <c r="P681" s="20"/>
      <c r="Q681" s="13"/>
      <c r="R681" s="13"/>
    </row>
    <row r="682" spans="1:18" s="14" customFormat="1" x14ac:dyDescent="0.25">
      <c r="A682" s="15"/>
      <c r="B682" s="15"/>
      <c r="C682" s="15"/>
      <c r="D682" s="16"/>
      <c r="E682" s="16"/>
      <c r="F682" s="17"/>
      <c r="G682" s="15"/>
      <c r="H682" s="15"/>
      <c r="I682" s="15"/>
      <c r="J682" s="15"/>
      <c r="K682" s="18"/>
      <c r="L682" s="71" t="str">
        <f>IFERROR(_xlfn.IFNA(VLOOKUP($K682,коммент!$B:$C,2,0),""),"")</f>
        <v/>
      </c>
      <c r="M682" s="19"/>
      <c r="N682" s="20"/>
      <c r="O682" s="20"/>
      <c r="P682" s="20"/>
      <c r="Q682" s="13"/>
      <c r="R682" s="13"/>
    </row>
    <row r="683" spans="1:18" s="14" customFormat="1" x14ac:dyDescent="0.25">
      <c r="A683" s="15"/>
      <c r="B683" s="15"/>
      <c r="C683" s="15"/>
      <c r="D683" s="16"/>
      <c r="E683" s="16"/>
      <c r="F683" s="17"/>
      <c r="G683" s="15"/>
      <c r="H683" s="15"/>
      <c r="I683" s="15"/>
      <c r="J683" s="15"/>
      <c r="K683" s="18"/>
      <c r="L683" s="71" t="str">
        <f>IFERROR(_xlfn.IFNA(VLOOKUP($K683,коммент!$B:$C,2,0),""),"")</f>
        <v/>
      </c>
      <c r="M683" s="19"/>
      <c r="N683" s="20"/>
      <c r="O683" s="20"/>
      <c r="P683" s="20"/>
      <c r="Q683" s="13"/>
      <c r="R683" s="13"/>
    </row>
    <row r="684" spans="1:18" s="14" customFormat="1" x14ac:dyDescent="0.25">
      <c r="A684" s="15"/>
      <c r="B684" s="15"/>
      <c r="C684" s="15"/>
      <c r="D684" s="16"/>
      <c r="E684" s="16"/>
      <c r="F684" s="17"/>
      <c r="G684" s="15"/>
      <c r="H684" s="15"/>
      <c r="I684" s="15"/>
      <c r="J684" s="15"/>
      <c r="K684" s="18"/>
      <c r="L684" s="71" t="str">
        <f>IFERROR(_xlfn.IFNA(VLOOKUP($K684,коммент!$B:$C,2,0),""),"")</f>
        <v/>
      </c>
      <c r="M684" s="19"/>
      <c r="N684" s="20"/>
      <c r="O684" s="20"/>
      <c r="P684" s="20"/>
      <c r="Q684" s="13"/>
      <c r="R684" s="13"/>
    </row>
    <row r="685" spans="1:18" s="14" customFormat="1" x14ac:dyDescent="0.25">
      <c r="A685" s="15"/>
      <c r="B685" s="15"/>
      <c r="C685" s="15"/>
      <c r="D685" s="16"/>
      <c r="E685" s="16"/>
      <c r="F685" s="17"/>
      <c r="G685" s="15"/>
      <c r="H685" s="15"/>
      <c r="I685" s="15"/>
      <c r="J685" s="15"/>
      <c r="K685" s="18"/>
      <c r="L685" s="71" t="str">
        <f>IFERROR(_xlfn.IFNA(VLOOKUP($K685,коммент!$B:$C,2,0),""),"")</f>
        <v/>
      </c>
      <c r="M685" s="19"/>
      <c r="N685" s="20"/>
      <c r="O685" s="20"/>
      <c r="P685" s="20"/>
      <c r="Q685" s="13"/>
      <c r="R685" s="13"/>
    </row>
    <row r="686" spans="1:18" s="14" customFormat="1" x14ac:dyDescent="0.25">
      <c r="A686" s="15"/>
      <c r="B686" s="15"/>
      <c r="C686" s="15"/>
      <c r="D686" s="16"/>
      <c r="E686" s="16"/>
      <c r="F686" s="17"/>
      <c r="G686" s="15"/>
      <c r="H686" s="15"/>
      <c r="I686" s="15"/>
      <c r="J686" s="15"/>
      <c r="K686" s="18"/>
      <c r="L686" s="71" t="str">
        <f>IFERROR(_xlfn.IFNA(VLOOKUP($K686,коммент!$B:$C,2,0),""),"")</f>
        <v/>
      </c>
      <c r="M686" s="19"/>
      <c r="N686" s="20"/>
      <c r="O686" s="20"/>
      <c r="P686" s="20"/>
      <c r="Q686" s="13"/>
      <c r="R686" s="13"/>
    </row>
    <row r="687" spans="1:18" s="14" customFormat="1" x14ac:dyDescent="0.25">
      <c r="A687" s="15"/>
      <c r="B687" s="15"/>
      <c r="C687" s="15"/>
      <c r="D687" s="16"/>
      <c r="E687" s="16"/>
      <c r="F687" s="17"/>
      <c r="G687" s="15"/>
      <c r="H687" s="15"/>
      <c r="I687" s="15"/>
      <c r="J687" s="15"/>
      <c r="K687" s="18"/>
      <c r="L687" s="71" t="str">
        <f>IFERROR(_xlfn.IFNA(VLOOKUP($K687,коммент!$B:$C,2,0),""),"")</f>
        <v/>
      </c>
      <c r="M687" s="19"/>
      <c r="N687" s="20"/>
      <c r="O687" s="20"/>
      <c r="P687" s="20"/>
      <c r="Q687" s="13"/>
      <c r="R687" s="13"/>
    </row>
    <row r="688" spans="1:18" s="14" customFormat="1" x14ac:dyDescent="0.25">
      <c r="A688" s="15"/>
      <c r="B688" s="15"/>
      <c r="C688" s="15"/>
      <c r="D688" s="16"/>
      <c r="E688" s="16"/>
      <c r="F688" s="17"/>
      <c r="G688" s="15"/>
      <c r="H688" s="15"/>
      <c r="I688" s="15"/>
      <c r="J688" s="15"/>
      <c r="K688" s="18"/>
      <c r="L688" s="71" t="str">
        <f>IFERROR(_xlfn.IFNA(VLOOKUP($K688,коммент!$B:$C,2,0),""),"")</f>
        <v/>
      </c>
      <c r="M688" s="19"/>
      <c r="N688" s="20"/>
      <c r="O688" s="20"/>
      <c r="P688" s="20"/>
      <c r="Q688" s="13"/>
      <c r="R688" s="13"/>
    </row>
    <row r="689" spans="1:18" s="14" customFormat="1" x14ac:dyDescent="0.25">
      <c r="A689" s="15"/>
      <c r="B689" s="15"/>
      <c r="C689" s="15"/>
      <c r="D689" s="16"/>
      <c r="E689" s="16"/>
      <c r="F689" s="17"/>
      <c r="G689" s="15"/>
      <c r="H689" s="15"/>
      <c r="I689" s="15"/>
      <c r="J689" s="15"/>
      <c r="K689" s="18"/>
      <c r="L689" s="71" t="str">
        <f>IFERROR(_xlfn.IFNA(VLOOKUP($K689,коммент!$B:$C,2,0),""),"")</f>
        <v/>
      </c>
      <c r="M689" s="19"/>
      <c r="N689" s="20"/>
      <c r="O689" s="20"/>
      <c r="P689" s="20"/>
      <c r="Q689" s="13"/>
      <c r="R689" s="13"/>
    </row>
    <row r="690" spans="1:18" s="14" customFormat="1" x14ac:dyDescent="0.25">
      <c r="A690" s="15"/>
      <c r="B690" s="15"/>
      <c r="C690" s="15"/>
      <c r="D690" s="16"/>
      <c r="E690" s="16"/>
      <c r="F690" s="17"/>
      <c r="G690" s="15"/>
      <c r="H690" s="15"/>
      <c r="I690" s="15"/>
      <c r="J690" s="15"/>
      <c r="K690" s="18"/>
      <c r="L690" s="71" t="str">
        <f>IFERROR(_xlfn.IFNA(VLOOKUP($K690,коммент!$B:$C,2,0),""),"")</f>
        <v/>
      </c>
      <c r="M690" s="19"/>
      <c r="N690" s="20"/>
      <c r="O690" s="20"/>
      <c r="P690" s="20"/>
      <c r="Q690" s="13"/>
      <c r="R690" s="13"/>
    </row>
    <row r="691" spans="1:18" s="14" customFormat="1" x14ac:dyDescent="0.25">
      <c r="A691" s="15"/>
      <c r="B691" s="15"/>
      <c r="C691" s="15"/>
      <c r="D691" s="16"/>
      <c r="E691" s="16"/>
      <c r="F691" s="17"/>
      <c r="G691" s="15"/>
      <c r="H691" s="15"/>
      <c r="I691" s="15"/>
      <c r="J691" s="15"/>
      <c r="K691" s="18"/>
      <c r="L691" s="71" t="str">
        <f>IFERROR(_xlfn.IFNA(VLOOKUP($K691,коммент!$B:$C,2,0),""),"")</f>
        <v/>
      </c>
      <c r="M691" s="19"/>
      <c r="N691" s="20"/>
      <c r="O691" s="20"/>
      <c r="P691" s="20"/>
      <c r="Q691" s="13"/>
      <c r="R691" s="13"/>
    </row>
    <row r="692" spans="1:18" s="14" customFormat="1" x14ac:dyDescent="0.25">
      <c r="A692" s="15"/>
      <c r="B692" s="15"/>
      <c r="C692" s="15"/>
      <c r="D692" s="16"/>
      <c r="E692" s="16"/>
      <c r="F692" s="17"/>
      <c r="G692" s="15"/>
      <c r="H692" s="15"/>
      <c r="I692" s="15"/>
      <c r="J692" s="15"/>
      <c r="K692" s="18"/>
      <c r="L692" s="71" t="str">
        <f>IFERROR(_xlfn.IFNA(VLOOKUP($K692,коммент!$B:$C,2,0),""),"")</f>
        <v/>
      </c>
      <c r="M692" s="19"/>
      <c r="N692" s="20"/>
      <c r="O692" s="20"/>
      <c r="P692" s="20"/>
      <c r="Q692" s="13"/>
      <c r="R692" s="13"/>
    </row>
    <row r="693" spans="1:18" s="14" customFormat="1" x14ac:dyDescent="0.25">
      <c r="A693" s="15"/>
      <c r="B693" s="15"/>
      <c r="C693" s="15"/>
      <c r="D693" s="16"/>
      <c r="E693" s="16"/>
      <c r="F693" s="17"/>
      <c r="G693" s="15"/>
      <c r="H693" s="15"/>
      <c r="I693" s="15"/>
      <c r="J693" s="15"/>
      <c r="K693" s="18"/>
      <c r="L693" s="71" t="str">
        <f>IFERROR(_xlfn.IFNA(VLOOKUP($K693,коммент!$B:$C,2,0),""),"")</f>
        <v/>
      </c>
      <c r="M693" s="19"/>
      <c r="N693" s="20"/>
      <c r="O693" s="20"/>
      <c r="P693" s="20"/>
      <c r="Q693" s="13"/>
      <c r="R693" s="13"/>
    </row>
    <row r="694" spans="1:18" s="14" customFormat="1" x14ac:dyDescent="0.25">
      <c r="A694" s="15"/>
      <c r="B694" s="15"/>
      <c r="C694" s="15"/>
      <c r="D694" s="16"/>
      <c r="E694" s="16"/>
      <c r="F694" s="17"/>
      <c r="G694" s="15"/>
      <c r="H694" s="15"/>
      <c r="I694" s="15"/>
      <c r="J694" s="15"/>
      <c r="K694" s="18"/>
      <c r="L694" s="71" t="str">
        <f>IFERROR(_xlfn.IFNA(VLOOKUP($K694,коммент!$B:$C,2,0),""),"")</f>
        <v/>
      </c>
      <c r="M694" s="19"/>
      <c r="N694" s="20"/>
      <c r="O694" s="20"/>
      <c r="P694" s="20"/>
      <c r="Q694" s="13"/>
      <c r="R694" s="13"/>
    </row>
    <row r="695" spans="1:18" s="14" customFormat="1" x14ac:dyDescent="0.25">
      <c r="A695" s="15"/>
      <c r="B695" s="15"/>
      <c r="C695" s="15"/>
      <c r="D695" s="16"/>
      <c r="E695" s="16"/>
      <c r="F695" s="17"/>
      <c r="G695" s="15"/>
      <c r="H695" s="15"/>
      <c r="I695" s="15"/>
      <c r="J695" s="15"/>
      <c r="K695" s="18"/>
      <c r="L695" s="71" t="str">
        <f>IFERROR(_xlfn.IFNA(VLOOKUP($K695,коммент!$B:$C,2,0),""),"")</f>
        <v/>
      </c>
      <c r="M695" s="19"/>
      <c r="N695" s="20"/>
      <c r="O695" s="20"/>
      <c r="P695" s="20"/>
      <c r="Q695" s="13"/>
      <c r="R695" s="13"/>
    </row>
    <row r="696" spans="1:18" s="14" customFormat="1" x14ac:dyDescent="0.25">
      <c r="A696" s="15"/>
      <c r="B696" s="15"/>
      <c r="C696" s="15"/>
      <c r="D696" s="16"/>
      <c r="E696" s="16"/>
      <c r="F696" s="17"/>
      <c r="G696" s="15"/>
      <c r="H696" s="15"/>
      <c r="I696" s="15"/>
      <c r="J696" s="15"/>
      <c r="K696" s="18"/>
      <c r="L696" s="71" t="str">
        <f>IFERROR(_xlfn.IFNA(VLOOKUP($K696,коммент!$B:$C,2,0),""),"")</f>
        <v/>
      </c>
      <c r="M696" s="19"/>
      <c r="N696" s="20"/>
      <c r="O696" s="20"/>
      <c r="P696" s="20"/>
      <c r="Q696" s="13"/>
      <c r="R696" s="13"/>
    </row>
    <row r="697" spans="1:18" s="14" customFormat="1" x14ac:dyDescent="0.25">
      <c r="A697" s="15"/>
      <c r="B697" s="15"/>
      <c r="C697" s="15"/>
      <c r="D697" s="16"/>
      <c r="E697" s="16"/>
      <c r="F697" s="17"/>
      <c r="G697" s="15"/>
      <c r="H697" s="15"/>
      <c r="I697" s="15"/>
      <c r="J697" s="15"/>
      <c r="K697" s="18"/>
      <c r="L697" s="71" t="str">
        <f>IFERROR(_xlfn.IFNA(VLOOKUP($K697,коммент!$B:$C,2,0),""),"")</f>
        <v/>
      </c>
      <c r="M697" s="19"/>
      <c r="N697" s="20"/>
      <c r="O697" s="20"/>
      <c r="P697" s="20"/>
      <c r="Q697" s="13"/>
      <c r="R697" s="13"/>
    </row>
    <row r="698" spans="1:18" s="14" customFormat="1" x14ac:dyDescent="0.25">
      <c r="A698" s="15"/>
      <c r="B698" s="15"/>
      <c r="C698" s="15"/>
      <c r="D698" s="16"/>
      <c r="E698" s="16"/>
      <c r="F698" s="17"/>
      <c r="G698" s="15"/>
      <c r="H698" s="15"/>
      <c r="I698" s="15"/>
      <c r="J698" s="15"/>
      <c r="K698" s="18"/>
      <c r="L698" s="71" t="str">
        <f>IFERROR(_xlfn.IFNA(VLOOKUP($K698,коммент!$B:$C,2,0),""),"")</f>
        <v/>
      </c>
      <c r="M698" s="19"/>
      <c r="N698" s="20"/>
      <c r="O698" s="20"/>
      <c r="P698" s="20"/>
      <c r="Q698" s="13"/>
      <c r="R698" s="13"/>
    </row>
    <row r="699" spans="1:18" s="14" customFormat="1" x14ac:dyDescent="0.25">
      <c r="A699" s="15"/>
      <c r="B699" s="15"/>
      <c r="C699" s="15"/>
      <c r="D699" s="16"/>
      <c r="E699" s="16"/>
      <c r="F699" s="17"/>
      <c r="G699" s="15"/>
      <c r="H699" s="15"/>
      <c r="I699" s="15"/>
      <c r="J699" s="15"/>
      <c r="K699" s="18"/>
      <c r="L699" s="71" t="str">
        <f>IFERROR(_xlfn.IFNA(VLOOKUP($K699,коммент!$B:$C,2,0),""),"")</f>
        <v/>
      </c>
      <c r="M699" s="19"/>
      <c r="N699" s="20"/>
      <c r="O699" s="20"/>
      <c r="P699" s="20"/>
      <c r="Q699" s="13"/>
      <c r="R699" s="13"/>
    </row>
    <row r="700" spans="1:18" s="14" customFormat="1" x14ac:dyDescent="0.25">
      <c r="A700" s="15"/>
      <c r="B700" s="15"/>
      <c r="C700" s="15"/>
      <c r="D700" s="16"/>
      <c r="E700" s="16"/>
      <c r="F700" s="17"/>
      <c r="G700" s="15"/>
      <c r="H700" s="15"/>
      <c r="I700" s="15"/>
      <c r="J700" s="15"/>
      <c r="K700" s="18"/>
      <c r="L700" s="71" t="str">
        <f>IFERROR(_xlfn.IFNA(VLOOKUP($K700,коммент!$B:$C,2,0),""),"")</f>
        <v/>
      </c>
      <c r="M700" s="19"/>
      <c r="N700" s="20"/>
      <c r="O700" s="20"/>
      <c r="P700" s="20"/>
      <c r="Q700" s="13"/>
      <c r="R700" s="13"/>
    </row>
    <row r="701" spans="1:18" s="14" customFormat="1" x14ac:dyDescent="0.25">
      <c r="A701" s="15"/>
      <c r="B701" s="15"/>
      <c r="C701" s="15"/>
      <c r="D701" s="16"/>
      <c r="E701" s="16"/>
      <c r="F701" s="17"/>
      <c r="G701" s="15"/>
      <c r="H701" s="15"/>
      <c r="I701" s="15"/>
      <c r="J701" s="15"/>
      <c r="K701" s="18"/>
      <c r="L701" s="71" t="str">
        <f>IFERROR(_xlfn.IFNA(VLOOKUP($K701,коммент!$B:$C,2,0),""),"")</f>
        <v/>
      </c>
      <c r="M701" s="19"/>
      <c r="N701" s="20"/>
      <c r="O701" s="20"/>
      <c r="P701" s="20"/>
      <c r="Q701" s="13"/>
      <c r="R701" s="13"/>
    </row>
    <row r="702" spans="1:18" s="14" customFormat="1" x14ac:dyDescent="0.25">
      <c r="A702" s="15"/>
      <c r="B702" s="15"/>
      <c r="C702" s="15"/>
      <c r="D702" s="16"/>
      <c r="E702" s="16"/>
      <c r="F702" s="17"/>
      <c r="G702" s="15"/>
      <c r="H702" s="15"/>
      <c r="I702" s="15"/>
      <c r="J702" s="15"/>
      <c r="K702" s="18"/>
      <c r="L702" s="71" t="str">
        <f>IFERROR(_xlfn.IFNA(VLOOKUP($K702,коммент!$B:$C,2,0),""),"")</f>
        <v/>
      </c>
      <c r="M702" s="19"/>
      <c r="N702" s="20"/>
      <c r="O702" s="20"/>
      <c r="P702" s="20"/>
      <c r="Q702" s="13"/>
      <c r="R702" s="13"/>
    </row>
    <row r="703" spans="1:18" s="14" customFormat="1" x14ac:dyDescent="0.25">
      <c r="A703" s="15"/>
      <c r="B703" s="15"/>
      <c r="C703" s="15"/>
      <c r="D703" s="16"/>
      <c r="E703" s="16"/>
      <c r="F703" s="17"/>
      <c r="G703" s="15"/>
      <c r="H703" s="15"/>
      <c r="I703" s="15"/>
      <c r="J703" s="15"/>
      <c r="K703" s="18"/>
      <c r="L703" s="71" t="str">
        <f>IFERROR(_xlfn.IFNA(VLOOKUP($K703,коммент!$B:$C,2,0),""),"")</f>
        <v/>
      </c>
      <c r="M703" s="19"/>
      <c r="N703" s="20"/>
      <c r="O703" s="20"/>
      <c r="P703" s="20"/>
      <c r="Q703" s="13"/>
      <c r="R703" s="13"/>
    </row>
    <row r="704" spans="1:18" s="14" customFormat="1" x14ac:dyDescent="0.25">
      <c r="A704" s="15"/>
      <c r="B704" s="15"/>
      <c r="C704" s="15"/>
      <c r="D704" s="16"/>
      <c r="E704" s="16"/>
      <c r="F704" s="17"/>
      <c r="G704" s="15"/>
      <c r="H704" s="15"/>
      <c r="I704" s="15"/>
      <c r="J704" s="15"/>
      <c r="K704" s="18"/>
      <c r="L704" s="71" t="str">
        <f>IFERROR(_xlfn.IFNA(VLOOKUP($K704,коммент!$B:$C,2,0),""),"")</f>
        <v/>
      </c>
      <c r="M704" s="19"/>
      <c r="N704" s="20"/>
      <c r="O704" s="20"/>
      <c r="P704" s="20"/>
      <c r="Q704" s="13"/>
      <c r="R704" s="13"/>
    </row>
    <row r="705" spans="1:18" s="14" customFormat="1" x14ac:dyDescent="0.25">
      <c r="A705" s="15"/>
      <c r="B705" s="15"/>
      <c r="C705" s="15"/>
      <c r="D705" s="16"/>
      <c r="E705" s="16"/>
      <c r="F705" s="17"/>
      <c r="G705" s="15"/>
      <c r="H705" s="15"/>
      <c r="I705" s="15"/>
      <c r="J705" s="15"/>
      <c r="K705" s="18"/>
      <c r="L705" s="71" t="str">
        <f>IFERROR(_xlfn.IFNA(VLOOKUP($K705,коммент!$B:$C,2,0),""),"")</f>
        <v/>
      </c>
      <c r="M705" s="19"/>
      <c r="N705" s="20"/>
      <c r="O705" s="20"/>
      <c r="P705" s="20"/>
      <c r="Q705" s="13"/>
      <c r="R705" s="13"/>
    </row>
    <row r="706" spans="1:18" s="14" customFormat="1" x14ac:dyDescent="0.25">
      <c r="A706" s="15"/>
      <c r="B706" s="15"/>
      <c r="C706" s="15"/>
      <c r="D706" s="16"/>
      <c r="E706" s="16"/>
      <c r="F706" s="17"/>
      <c r="G706" s="15"/>
      <c r="H706" s="15"/>
      <c r="I706" s="15"/>
      <c r="J706" s="15"/>
      <c r="K706" s="18"/>
      <c r="L706" s="71" t="str">
        <f>IFERROR(_xlfn.IFNA(VLOOKUP($K706,коммент!$B:$C,2,0),""),"")</f>
        <v/>
      </c>
      <c r="M706" s="19"/>
      <c r="N706" s="20"/>
      <c r="O706" s="20"/>
      <c r="P706" s="20"/>
      <c r="Q706" s="13"/>
      <c r="R706" s="13"/>
    </row>
    <row r="707" spans="1:18" s="14" customFormat="1" x14ac:dyDescent="0.25">
      <c r="A707" s="15"/>
      <c r="B707" s="15"/>
      <c r="C707" s="15"/>
      <c r="D707" s="16"/>
      <c r="E707" s="16"/>
      <c r="F707" s="17"/>
      <c r="G707" s="15"/>
      <c r="H707" s="15"/>
      <c r="I707" s="15"/>
      <c r="J707" s="15"/>
      <c r="K707" s="18"/>
      <c r="L707" s="71" t="str">
        <f>IFERROR(_xlfn.IFNA(VLOOKUP($K707,коммент!$B:$C,2,0),""),"")</f>
        <v/>
      </c>
      <c r="M707" s="19"/>
      <c r="N707" s="20"/>
      <c r="O707" s="20"/>
      <c r="P707" s="20"/>
      <c r="Q707" s="13"/>
      <c r="R707" s="13"/>
    </row>
    <row r="708" spans="1:18" s="14" customFormat="1" x14ac:dyDescent="0.25">
      <c r="A708" s="15"/>
      <c r="B708" s="15"/>
      <c r="C708" s="15"/>
      <c r="D708" s="16"/>
      <c r="E708" s="16"/>
      <c r="F708" s="17"/>
      <c r="G708" s="15"/>
      <c r="H708" s="15"/>
      <c r="I708" s="15"/>
      <c r="J708" s="15"/>
      <c r="K708" s="18"/>
      <c r="L708" s="71" t="str">
        <f>IFERROR(_xlfn.IFNA(VLOOKUP($K708,коммент!$B:$C,2,0),""),"")</f>
        <v/>
      </c>
      <c r="M708" s="19"/>
      <c r="N708" s="20"/>
      <c r="O708" s="20"/>
      <c r="P708" s="20"/>
      <c r="Q708" s="13"/>
      <c r="R708" s="13"/>
    </row>
    <row r="709" spans="1:18" s="14" customFormat="1" x14ac:dyDescent="0.25">
      <c r="A709" s="15"/>
      <c r="B709" s="15"/>
      <c r="C709" s="15"/>
      <c r="D709" s="16"/>
      <c r="E709" s="16"/>
      <c r="F709" s="17"/>
      <c r="G709" s="15"/>
      <c r="H709" s="15"/>
      <c r="I709" s="15"/>
      <c r="J709" s="15"/>
      <c r="K709" s="18"/>
      <c r="L709" s="71" t="str">
        <f>IFERROR(_xlfn.IFNA(VLOOKUP($K709,коммент!$B:$C,2,0),""),"")</f>
        <v/>
      </c>
      <c r="M709" s="19"/>
      <c r="N709" s="20"/>
      <c r="O709" s="20"/>
      <c r="P709" s="20"/>
      <c r="Q709" s="13"/>
      <c r="R709" s="13"/>
    </row>
    <row r="710" spans="1:18" s="14" customFormat="1" x14ac:dyDescent="0.25">
      <c r="A710" s="15"/>
      <c r="B710" s="15"/>
      <c r="C710" s="15"/>
      <c r="D710" s="16"/>
      <c r="E710" s="16"/>
      <c r="F710" s="17"/>
      <c r="G710" s="15"/>
      <c r="H710" s="15"/>
      <c r="I710" s="15"/>
      <c r="J710" s="15"/>
      <c r="K710" s="18"/>
      <c r="L710" s="71" t="str">
        <f>IFERROR(_xlfn.IFNA(VLOOKUP($K710,коммент!$B:$C,2,0),""),"")</f>
        <v/>
      </c>
      <c r="M710" s="19"/>
      <c r="N710" s="20"/>
      <c r="O710" s="20"/>
      <c r="P710" s="20"/>
      <c r="Q710" s="13"/>
      <c r="R710" s="13"/>
    </row>
    <row r="711" spans="1:18" s="14" customFormat="1" x14ac:dyDescent="0.25">
      <c r="A711" s="15"/>
      <c r="B711" s="15"/>
      <c r="C711" s="15"/>
      <c r="D711" s="16"/>
      <c r="E711" s="16"/>
      <c r="F711" s="17"/>
      <c r="G711" s="15"/>
      <c r="H711" s="15"/>
      <c r="I711" s="15"/>
      <c r="J711" s="15"/>
      <c r="K711" s="18"/>
      <c r="L711" s="71" t="str">
        <f>IFERROR(_xlfn.IFNA(VLOOKUP($K711,коммент!$B:$C,2,0),""),"")</f>
        <v/>
      </c>
      <c r="M711" s="19"/>
      <c r="N711" s="20"/>
      <c r="O711" s="20"/>
      <c r="P711" s="20"/>
      <c r="Q711" s="13"/>
      <c r="R711" s="13"/>
    </row>
    <row r="712" spans="1:18" s="14" customFormat="1" x14ac:dyDescent="0.25">
      <c r="A712" s="15"/>
      <c r="B712" s="15"/>
      <c r="C712" s="15"/>
      <c r="D712" s="16"/>
      <c r="E712" s="16"/>
      <c r="F712" s="17"/>
      <c r="G712" s="15"/>
      <c r="H712" s="15"/>
      <c r="I712" s="15"/>
      <c r="J712" s="15"/>
      <c r="K712" s="18"/>
      <c r="L712" s="71" t="str">
        <f>IFERROR(_xlfn.IFNA(VLOOKUP($K712,коммент!$B:$C,2,0),""),"")</f>
        <v/>
      </c>
      <c r="M712" s="19"/>
      <c r="N712" s="20"/>
      <c r="O712" s="20"/>
      <c r="P712" s="20"/>
      <c r="Q712" s="13"/>
      <c r="R712" s="13"/>
    </row>
    <row r="713" spans="1:18" s="14" customFormat="1" x14ac:dyDescent="0.25">
      <c r="A713" s="15"/>
      <c r="B713" s="15"/>
      <c r="C713" s="15"/>
      <c r="D713" s="16"/>
      <c r="E713" s="16"/>
      <c r="F713" s="17"/>
      <c r="G713" s="15"/>
      <c r="H713" s="15"/>
      <c r="I713" s="15"/>
      <c r="J713" s="15"/>
      <c r="K713" s="18"/>
      <c r="L713" s="71" t="str">
        <f>IFERROR(_xlfn.IFNA(VLOOKUP($K713,коммент!$B:$C,2,0),""),"")</f>
        <v/>
      </c>
      <c r="M713" s="19"/>
      <c r="N713" s="20"/>
      <c r="O713" s="20"/>
      <c r="P713" s="20"/>
      <c r="Q713" s="13"/>
      <c r="R713" s="13"/>
    </row>
    <row r="714" spans="1:18" s="14" customFormat="1" x14ac:dyDescent="0.25">
      <c r="A714" s="15"/>
      <c r="B714" s="15"/>
      <c r="C714" s="15"/>
      <c r="D714" s="16"/>
      <c r="E714" s="16"/>
      <c r="F714" s="17"/>
      <c r="G714" s="15"/>
      <c r="H714" s="15"/>
      <c r="I714" s="15"/>
      <c r="J714" s="15"/>
      <c r="K714" s="18"/>
      <c r="L714" s="71" t="str">
        <f>IFERROR(_xlfn.IFNA(VLOOKUP($K714,коммент!$B:$C,2,0),""),"")</f>
        <v/>
      </c>
      <c r="M714" s="19"/>
      <c r="N714" s="20"/>
      <c r="O714" s="20"/>
      <c r="P714" s="20"/>
      <c r="Q714" s="13"/>
      <c r="R714" s="13"/>
    </row>
    <row r="715" spans="1:18" s="14" customFormat="1" x14ac:dyDescent="0.25">
      <c r="A715" s="15"/>
      <c r="B715" s="15"/>
      <c r="C715" s="15"/>
      <c r="D715" s="16"/>
      <c r="E715" s="16"/>
      <c r="F715" s="17"/>
      <c r="G715" s="15"/>
      <c r="H715" s="15"/>
      <c r="I715" s="15"/>
      <c r="J715" s="15"/>
      <c r="K715" s="18"/>
      <c r="L715" s="71" t="str">
        <f>IFERROR(_xlfn.IFNA(VLOOKUP($K715,коммент!$B:$C,2,0),""),"")</f>
        <v/>
      </c>
      <c r="M715" s="19"/>
      <c r="N715" s="20"/>
      <c r="O715" s="20"/>
      <c r="P715" s="20"/>
      <c r="Q715" s="13"/>
      <c r="R715" s="13"/>
    </row>
    <row r="716" spans="1:18" s="14" customFormat="1" x14ac:dyDescent="0.25">
      <c r="A716" s="15"/>
      <c r="B716" s="15"/>
      <c r="C716" s="15"/>
      <c r="D716" s="16"/>
      <c r="E716" s="16"/>
      <c r="F716" s="17"/>
      <c r="G716" s="15"/>
      <c r="H716" s="15"/>
      <c r="I716" s="15"/>
      <c r="J716" s="15"/>
      <c r="K716" s="18"/>
      <c r="L716" s="71" t="str">
        <f>IFERROR(_xlfn.IFNA(VLOOKUP($K716,коммент!$B:$C,2,0),""),"")</f>
        <v/>
      </c>
      <c r="M716" s="19"/>
      <c r="N716" s="20"/>
      <c r="O716" s="20"/>
      <c r="P716" s="20"/>
      <c r="Q716" s="13"/>
      <c r="R716" s="13"/>
    </row>
    <row r="717" spans="1:18" s="14" customFormat="1" x14ac:dyDescent="0.25">
      <c r="A717" s="15"/>
      <c r="B717" s="15"/>
      <c r="C717" s="15"/>
      <c r="D717" s="16"/>
      <c r="E717" s="16"/>
      <c r="F717" s="17"/>
      <c r="G717" s="15"/>
      <c r="H717" s="15"/>
      <c r="I717" s="15"/>
      <c r="J717" s="15"/>
      <c r="K717" s="18"/>
      <c r="L717" s="71" t="str">
        <f>IFERROR(_xlfn.IFNA(VLOOKUP($K717,коммент!$B:$C,2,0),""),"")</f>
        <v/>
      </c>
      <c r="M717" s="19"/>
      <c r="N717" s="20"/>
      <c r="O717" s="20"/>
      <c r="P717" s="20"/>
      <c r="Q717" s="13"/>
      <c r="R717" s="13"/>
    </row>
    <row r="718" spans="1:18" s="14" customFormat="1" x14ac:dyDescent="0.25">
      <c r="A718" s="15"/>
      <c r="B718" s="15"/>
      <c r="C718" s="15"/>
      <c r="D718" s="16"/>
      <c r="E718" s="16"/>
      <c r="F718" s="17"/>
      <c r="G718" s="15"/>
      <c r="H718" s="15"/>
      <c r="I718" s="15"/>
      <c r="J718" s="15"/>
      <c r="K718" s="18"/>
      <c r="L718" s="71" t="str">
        <f>IFERROR(_xlfn.IFNA(VLOOKUP($K718,коммент!$B:$C,2,0),""),"")</f>
        <v/>
      </c>
      <c r="M718" s="19"/>
      <c r="N718" s="20"/>
      <c r="O718" s="20"/>
      <c r="P718" s="20"/>
      <c r="Q718" s="13"/>
      <c r="R718" s="13"/>
    </row>
    <row r="719" spans="1:18" s="14" customFormat="1" x14ac:dyDescent="0.25">
      <c r="A719" s="15"/>
      <c r="B719" s="15"/>
      <c r="C719" s="15"/>
      <c r="D719" s="16"/>
      <c r="E719" s="16"/>
      <c r="F719" s="17"/>
      <c r="G719" s="15"/>
      <c r="H719" s="15"/>
      <c r="I719" s="15"/>
      <c r="J719" s="15"/>
      <c r="K719" s="18"/>
      <c r="L719" s="71" t="str">
        <f>IFERROR(_xlfn.IFNA(VLOOKUP($K719,коммент!$B:$C,2,0),""),"")</f>
        <v/>
      </c>
      <c r="M719" s="19"/>
      <c r="N719" s="20"/>
      <c r="O719" s="20"/>
      <c r="P719" s="20"/>
      <c r="Q719" s="13"/>
      <c r="R719" s="13"/>
    </row>
    <row r="720" spans="1:18" s="14" customFormat="1" x14ac:dyDescent="0.25">
      <c r="A720" s="15"/>
      <c r="B720" s="15"/>
      <c r="C720" s="15"/>
      <c r="D720" s="16"/>
      <c r="E720" s="16"/>
      <c r="F720" s="17"/>
      <c r="G720" s="15"/>
      <c r="H720" s="15"/>
      <c r="I720" s="15"/>
      <c r="J720" s="15"/>
      <c r="K720" s="18"/>
      <c r="L720" s="71" t="str">
        <f>IFERROR(_xlfn.IFNA(VLOOKUP($K720,коммент!$B:$C,2,0),""),"")</f>
        <v/>
      </c>
      <c r="M720" s="19"/>
      <c r="N720" s="20"/>
      <c r="O720" s="20"/>
      <c r="P720" s="20"/>
      <c r="Q720" s="13"/>
      <c r="R720" s="13"/>
    </row>
    <row r="721" spans="1:18" s="14" customFormat="1" x14ac:dyDescent="0.25">
      <c r="A721" s="15"/>
      <c r="B721" s="15"/>
      <c r="C721" s="15"/>
      <c r="D721" s="16"/>
      <c r="E721" s="16"/>
      <c r="F721" s="17"/>
      <c r="G721" s="15"/>
      <c r="H721" s="15"/>
      <c r="I721" s="15"/>
      <c r="J721" s="15"/>
      <c r="K721" s="18"/>
      <c r="L721" s="71" t="str">
        <f>IFERROR(_xlfn.IFNA(VLOOKUP($K721,коммент!$B:$C,2,0),""),"")</f>
        <v/>
      </c>
      <c r="M721" s="19"/>
      <c r="N721" s="20"/>
      <c r="O721" s="20"/>
      <c r="P721" s="20"/>
      <c r="Q721" s="13"/>
      <c r="R721" s="13"/>
    </row>
    <row r="722" spans="1:18" s="14" customFormat="1" x14ac:dyDescent="0.25">
      <c r="A722" s="15"/>
      <c r="B722" s="15"/>
      <c r="C722" s="15"/>
      <c r="D722" s="16"/>
      <c r="E722" s="16"/>
      <c r="F722" s="17"/>
      <c r="G722" s="15"/>
      <c r="H722" s="15"/>
      <c r="I722" s="15"/>
      <c r="J722" s="15"/>
      <c r="K722" s="18"/>
      <c r="L722" s="71" t="str">
        <f>IFERROR(_xlfn.IFNA(VLOOKUP($K722,коммент!$B:$C,2,0),""),"")</f>
        <v/>
      </c>
      <c r="M722" s="19"/>
      <c r="N722" s="20"/>
      <c r="O722" s="20"/>
      <c r="P722" s="20"/>
      <c r="Q722" s="13"/>
      <c r="R722" s="13"/>
    </row>
    <row r="723" spans="1:18" s="14" customFormat="1" x14ac:dyDescent="0.25">
      <c r="A723" s="15"/>
      <c r="B723" s="15"/>
      <c r="C723" s="15"/>
      <c r="D723" s="16"/>
      <c r="E723" s="16"/>
      <c r="F723" s="17"/>
      <c r="G723" s="15"/>
      <c r="H723" s="15"/>
      <c r="I723" s="15"/>
      <c r="J723" s="15"/>
      <c r="K723" s="18"/>
      <c r="L723" s="71" t="str">
        <f>IFERROR(_xlfn.IFNA(VLOOKUP($K723,коммент!$B:$C,2,0),""),"")</f>
        <v/>
      </c>
      <c r="M723" s="19"/>
      <c r="N723" s="20"/>
      <c r="O723" s="20"/>
      <c r="P723" s="20"/>
      <c r="Q723" s="13"/>
      <c r="R723" s="13"/>
    </row>
    <row r="724" spans="1:18" s="14" customFormat="1" x14ac:dyDescent="0.25">
      <c r="A724" s="15"/>
      <c r="B724" s="15"/>
      <c r="C724" s="15"/>
      <c r="D724" s="16"/>
      <c r="E724" s="16"/>
      <c r="F724" s="17"/>
      <c r="G724" s="15"/>
      <c r="H724" s="15"/>
      <c r="I724" s="15"/>
      <c r="J724" s="15"/>
      <c r="K724" s="18"/>
      <c r="L724" s="71" t="str">
        <f>IFERROR(_xlfn.IFNA(VLOOKUP($K724,коммент!$B:$C,2,0),""),"")</f>
        <v/>
      </c>
      <c r="M724" s="19"/>
      <c r="N724" s="20"/>
      <c r="O724" s="20"/>
      <c r="P724" s="20"/>
      <c r="Q724" s="13"/>
      <c r="R724" s="13"/>
    </row>
    <row r="725" spans="1:18" s="14" customFormat="1" x14ac:dyDescent="0.25">
      <c r="A725" s="15"/>
      <c r="B725" s="15"/>
      <c r="C725" s="15"/>
      <c r="D725" s="16"/>
      <c r="E725" s="16"/>
      <c r="F725" s="17"/>
      <c r="G725" s="15"/>
      <c r="H725" s="15"/>
      <c r="I725" s="15"/>
      <c r="J725" s="15"/>
      <c r="K725" s="18"/>
      <c r="L725" s="71" t="str">
        <f>IFERROR(_xlfn.IFNA(VLOOKUP($K725,коммент!$B:$C,2,0),""),"")</f>
        <v/>
      </c>
      <c r="M725" s="19"/>
      <c r="N725" s="20"/>
      <c r="O725" s="20"/>
      <c r="P725" s="20"/>
      <c r="Q725" s="13"/>
      <c r="R725" s="13"/>
    </row>
    <row r="726" spans="1:18" s="14" customFormat="1" x14ac:dyDescent="0.25">
      <c r="A726" s="15"/>
      <c r="B726" s="15"/>
      <c r="C726" s="15"/>
      <c r="D726" s="16"/>
      <c r="E726" s="16"/>
      <c r="F726" s="17"/>
      <c r="G726" s="15"/>
      <c r="H726" s="15"/>
      <c r="I726" s="15"/>
      <c r="J726" s="15"/>
      <c r="K726" s="18"/>
      <c r="L726" s="71" t="str">
        <f>IFERROR(_xlfn.IFNA(VLOOKUP($K726,коммент!$B:$C,2,0),""),"")</f>
        <v/>
      </c>
      <c r="M726" s="19"/>
      <c r="N726" s="20"/>
      <c r="O726" s="20"/>
      <c r="P726" s="20"/>
      <c r="Q726" s="13"/>
      <c r="R726" s="13"/>
    </row>
    <row r="727" spans="1:18" s="14" customFormat="1" x14ac:dyDescent="0.25">
      <c r="A727" s="15"/>
      <c r="B727" s="15"/>
      <c r="C727" s="15"/>
      <c r="D727" s="16"/>
      <c r="E727" s="16"/>
      <c r="F727" s="17"/>
      <c r="G727" s="15"/>
      <c r="H727" s="15"/>
      <c r="I727" s="15"/>
      <c r="J727" s="15"/>
      <c r="K727" s="18"/>
      <c r="L727" s="71" t="str">
        <f>IFERROR(_xlfn.IFNA(VLOOKUP($K727,коммент!$B:$C,2,0),""),"")</f>
        <v/>
      </c>
      <c r="M727" s="19"/>
      <c r="N727" s="20"/>
      <c r="O727" s="20"/>
      <c r="P727" s="20"/>
      <c r="Q727" s="13"/>
      <c r="R727" s="13"/>
    </row>
    <row r="728" spans="1:18" s="14" customFormat="1" x14ac:dyDescent="0.25">
      <c r="A728" s="15"/>
      <c r="B728" s="15"/>
      <c r="C728" s="15"/>
      <c r="D728" s="16"/>
      <c r="E728" s="16"/>
      <c r="F728" s="17"/>
      <c r="G728" s="15"/>
      <c r="H728" s="15"/>
      <c r="I728" s="15"/>
      <c r="J728" s="15"/>
      <c r="K728" s="18"/>
      <c r="L728" s="71" t="str">
        <f>IFERROR(_xlfn.IFNA(VLOOKUP($K728,коммент!$B:$C,2,0),""),"")</f>
        <v/>
      </c>
      <c r="M728" s="19"/>
      <c r="N728" s="20"/>
      <c r="O728" s="20"/>
      <c r="P728" s="20"/>
      <c r="Q728" s="13"/>
      <c r="R728" s="13"/>
    </row>
    <row r="729" spans="1:18" s="14" customFormat="1" x14ac:dyDescent="0.25">
      <c r="A729" s="15"/>
      <c r="B729" s="15"/>
      <c r="C729" s="15"/>
      <c r="D729" s="16"/>
      <c r="E729" s="16"/>
      <c r="F729" s="17"/>
      <c r="G729" s="15"/>
      <c r="H729" s="15"/>
      <c r="I729" s="15"/>
      <c r="J729" s="15"/>
      <c r="K729" s="18"/>
      <c r="L729" s="71" t="str">
        <f>IFERROR(_xlfn.IFNA(VLOOKUP($K729,коммент!$B:$C,2,0),""),"")</f>
        <v/>
      </c>
      <c r="M729" s="19"/>
      <c r="N729" s="20"/>
      <c r="O729" s="20"/>
      <c r="P729" s="20"/>
      <c r="Q729" s="13"/>
      <c r="R729" s="13"/>
    </row>
    <row r="730" spans="1:18" s="14" customFormat="1" x14ac:dyDescent="0.25">
      <c r="A730" s="15"/>
      <c r="B730" s="15"/>
      <c r="C730" s="15"/>
      <c r="D730" s="16"/>
      <c r="E730" s="16"/>
      <c r="F730" s="17"/>
      <c r="G730" s="15"/>
      <c r="H730" s="15"/>
      <c r="I730" s="15"/>
      <c r="J730" s="15"/>
      <c r="K730" s="18"/>
      <c r="L730" s="71" t="str">
        <f>IFERROR(_xlfn.IFNA(VLOOKUP($K730,коммент!$B:$C,2,0),""),"")</f>
        <v/>
      </c>
      <c r="M730" s="19"/>
      <c r="N730" s="20"/>
      <c r="O730" s="20"/>
      <c r="P730" s="20"/>
      <c r="Q730" s="13"/>
      <c r="R730" s="13"/>
    </row>
    <row r="731" spans="1:18" s="14" customFormat="1" x14ac:dyDescent="0.25">
      <c r="A731" s="15"/>
      <c r="B731" s="15"/>
      <c r="C731" s="15"/>
      <c r="D731" s="16"/>
      <c r="E731" s="16"/>
      <c r="F731" s="17"/>
      <c r="G731" s="15"/>
      <c r="H731" s="15"/>
      <c r="I731" s="15"/>
      <c r="J731" s="15"/>
      <c r="K731" s="18"/>
      <c r="L731" s="71" t="str">
        <f>IFERROR(_xlfn.IFNA(VLOOKUP($K731,коммент!$B:$C,2,0),""),"")</f>
        <v/>
      </c>
      <c r="M731" s="19"/>
      <c r="N731" s="20"/>
      <c r="O731" s="20"/>
      <c r="P731" s="20"/>
      <c r="Q731" s="13"/>
      <c r="R731" s="13"/>
    </row>
    <row r="732" spans="1:18" s="14" customFormat="1" x14ac:dyDescent="0.25">
      <c r="A732" s="15"/>
      <c r="B732" s="15"/>
      <c r="C732" s="15"/>
      <c r="D732" s="16"/>
      <c r="E732" s="16"/>
      <c r="F732" s="17"/>
      <c r="G732" s="15"/>
      <c r="H732" s="15"/>
      <c r="I732" s="15"/>
      <c r="J732" s="15"/>
      <c r="K732" s="18"/>
      <c r="L732" s="71" t="str">
        <f>IFERROR(_xlfn.IFNA(VLOOKUP($K732,коммент!$B:$C,2,0),""),"")</f>
        <v/>
      </c>
      <c r="M732" s="19"/>
      <c r="N732" s="20"/>
      <c r="O732" s="20"/>
      <c r="P732" s="20"/>
      <c r="Q732" s="13"/>
      <c r="R732" s="13"/>
    </row>
    <row r="733" spans="1:18" s="14" customFormat="1" x14ac:dyDescent="0.25">
      <c r="A733" s="15"/>
      <c r="B733" s="15"/>
      <c r="C733" s="15"/>
      <c r="D733" s="16"/>
      <c r="E733" s="16"/>
      <c r="F733" s="17"/>
      <c r="G733" s="15"/>
      <c r="H733" s="15"/>
      <c r="I733" s="15"/>
      <c r="J733" s="15"/>
      <c r="K733" s="18"/>
      <c r="L733" s="71" t="str">
        <f>IFERROR(_xlfn.IFNA(VLOOKUP($K733,коммент!$B:$C,2,0),""),"")</f>
        <v/>
      </c>
      <c r="M733" s="19"/>
      <c r="N733" s="20"/>
      <c r="O733" s="20"/>
      <c r="P733" s="20"/>
      <c r="Q733" s="13"/>
      <c r="R733" s="13"/>
    </row>
    <row r="734" spans="1:18" s="14" customFormat="1" x14ac:dyDescent="0.25">
      <c r="A734" s="15"/>
      <c r="B734" s="15"/>
      <c r="C734" s="15"/>
      <c r="D734" s="16"/>
      <c r="E734" s="16"/>
      <c r="F734" s="17"/>
      <c r="G734" s="15"/>
      <c r="H734" s="15"/>
      <c r="I734" s="15"/>
      <c r="J734" s="15"/>
      <c r="K734" s="18"/>
      <c r="L734" s="71" t="str">
        <f>IFERROR(_xlfn.IFNA(VLOOKUP($K734,коммент!$B:$C,2,0),""),"")</f>
        <v/>
      </c>
      <c r="M734" s="19"/>
      <c r="N734" s="20"/>
      <c r="O734" s="20"/>
      <c r="P734" s="20"/>
      <c r="Q734" s="13"/>
      <c r="R734" s="13"/>
    </row>
    <row r="735" spans="1:18" s="14" customFormat="1" x14ac:dyDescent="0.25">
      <c r="A735" s="15"/>
      <c r="B735" s="15"/>
      <c r="C735" s="15"/>
      <c r="D735" s="16"/>
      <c r="E735" s="16"/>
      <c r="F735" s="17"/>
      <c r="G735" s="15"/>
      <c r="H735" s="15"/>
      <c r="I735" s="15"/>
      <c r="J735" s="15"/>
      <c r="K735" s="18"/>
      <c r="L735" s="71" t="str">
        <f>IFERROR(_xlfn.IFNA(VLOOKUP($K735,коммент!$B:$C,2,0),""),"")</f>
        <v/>
      </c>
      <c r="M735" s="19"/>
      <c r="N735" s="20"/>
      <c r="O735" s="20"/>
      <c r="P735" s="20"/>
      <c r="Q735" s="13"/>
      <c r="R735" s="13"/>
    </row>
    <row r="736" spans="1:18" s="14" customFormat="1" x14ac:dyDescent="0.25">
      <c r="A736" s="15"/>
      <c r="B736" s="15"/>
      <c r="C736" s="15"/>
      <c r="D736" s="16"/>
      <c r="E736" s="16"/>
      <c r="F736" s="17"/>
      <c r="G736" s="15"/>
      <c r="H736" s="15"/>
      <c r="I736" s="15"/>
      <c r="J736" s="15"/>
      <c r="K736" s="18"/>
      <c r="L736" s="71" t="str">
        <f>IFERROR(_xlfn.IFNA(VLOOKUP($K736,коммент!$B:$C,2,0),""),"")</f>
        <v/>
      </c>
      <c r="M736" s="19"/>
      <c r="N736" s="20"/>
      <c r="O736" s="20"/>
      <c r="P736" s="20"/>
      <c r="Q736" s="13"/>
      <c r="R736" s="13"/>
    </row>
    <row r="737" spans="1:18" s="14" customFormat="1" x14ac:dyDescent="0.25">
      <c r="A737" s="15"/>
      <c r="B737" s="15"/>
      <c r="C737" s="15"/>
      <c r="D737" s="16"/>
      <c r="E737" s="16"/>
      <c r="F737" s="17"/>
      <c r="G737" s="15"/>
      <c r="H737" s="15"/>
      <c r="I737" s="15"/>
      <c r="J737" s="15"/>
      <c r="K737" s="18"/>
      <c r="L737" s="71" t="str">
        <f>IFERROR(_xlfn.IFNA(VLOOKUP($K737,коммент!$B:$C,2,0),""),"")</f>
        <v/>
      </c>
      <c r="M737" s="19"/>
      <c r="N737" s="20"/>
      <c r="O737" s="20"/>
      <c r="P737" s="20"/>
      <c r="Q737" s="13"/>
      <c r="R737" s="13"/>
    </row>
    <row r="738" spans="1:18" s="14" customFormat="1" x14ac:dyDescent="0.25">
      <c r="A738" s="15"/>
      <c r="B738" s="15"/>
      <c r="C738" s="15"/>
      <c r="D738" s="16"/>
      <c r="E738" s="16"/>
      <c r="F738" s="17"/>
      <c r="G738" s="15"/>
      <c r="H738" s="15"/>
      <c r="I738" s="15"/>
      <c r="J738" s="15"/>
      <c r="K738" s="18"/>
      <c r="L738" s="71" t="str">
        <f>IFERROR(_xlfn.IFNA(VLOOKUP($K738,коммент!$B:$C,2,0),""),"")</f>
        <v/>
      </c>
      <c r="M738" s="19"/>
      <c r="N738" s="20"/>
      <c r="O738" s="20"/>
      <c r="P738" s="20"/>
      <c r="Q738" s="13"/>
      <c r="R738" s="13"/>
    </row>
    <row r="739" spans="1:18" s="14" customFormat="1" x14ac:dyDescent="0.25">
      <c r="A739" s="15"/>
      <c r="B739" s="15"/>
      <c r="C739" s="15"/>
      <c r="D739" s="16"/>
      <c r="E739" s="16"/>
      <c r="F739" s="17"/>
      <c r="G739" s="15"/>
      <c r="H739" s="15"/>
      <c r="I739" s="15"/>
      <c r="J739" s="15"/>
      <c r="K739" s="18"/>
      <c r="L739" s="71" t="str">
        <f>IFERROR(_xlfn.IFNA(VLOOKUP($K739,коммент!$B:$C,2,0),""),"")</f>
        <v/>
      </c>
      <c r="M739" s="19"/>
      <c r="N739" s="20"/>
      <c r="O739" s="20"/>
      <c r="P739" s="20"/>
      <c r="Q739" s="13"/>
      <c r="R739" s="13"/>
    </row>
    <row r="740" spans="1:18" s="14" customFormat="1" x14ac:dyDescent="0.25">
      <c r="A740" s="15"/>
      <c r="B740" s="15"/>
      <c r="C740" s="15"/>
      <c r="D740" s="16"/>
      <c r="E740" s="16"/>
      <c r="F740" s="17"/>
      <c r="G740" s="15"/>
      <c r="H740" s="15"/>
      <c r="I740" s="15"/>
      <c r="J740" s="15"/>
      <c r="K740" s="18"/>
      <c r="L740" s="71" t="str">
        <f>IFERROR(_xlfn.IFNA(VLOOKUP($K740,коммент!$B:$C,2,0),""),"")</f>
        <v/>
      </c>
      <c r="M740" s="19"/>
      <c r="N740" s="20"/>
      <c r="O740" s="20"/>
      <c r="P740" s="20"/>
      <c r="Q740" s="13"/>
      <c r="R740" s="13"/>
    </row>
    <row r="741" spans="1:18" s="14" customFormat="1" x14ac:dyDescent="0.25">
      <c r="A741" s="15"/>
      <c r="B741" s="15"/>
      <c r="C741" s="15"/>
      <c r="D741" s="16"/>
      <c r="E741" s="16"/>
      <c r="F741" s="17"/>
      <c r="G741" s="15"/>
      <c r="H741" s="15"/>
      <c r="I741" s="15"/>
      <c r="J741" s="15"/>
      <c r="K741" s="18"/>
      <c r="L741" s="71" t="str">
        <f>IFERROR(_xlfn.IFNA(VLOOKUP($K741,коммент!$B:$C,2,0),""),"")</f>
        <v/>
      </c>
      <c r="M741" s="19"/>
      <c r="N741" s="20"/>
      <c r="O741" s="20"/>
      <c r="P741" s="20"/>
      <c r="Q741" s="13"/>
      <c r="R741" s="13"/>
    </row>
    <row r="742" spans="1:18" s="14" customFormat="1" x14ac:dyDescent="0.25">
      <c r="A742" s="15"/>
      <c r="B742" s="15"/>
      <c r="C742" s="15"/>
      <c r="D742" s="16"/>
      <c r="E742" s="16"/>
      <c r="F742" s="17"/>
      <c r="G742" s="15"/>
      <c r="H742" s="15"/>
      <c r="I742" s="15"/>
      <c r="J742" s="15"/>
      <c r="K742" s="18"/>
      <c r="L742" s="71" t="str">
        <f>IFERROR(_xlfn.IFNA(VLOOKUP($K742,коммент!$B:$C,2,0),""),"")</f>
        <v/>
      </c>
      <c r="M742" s="19"/>
      <c r="N742" s="20"/>
      <c r="O742" s="20"/>
      <c r="P742" s="20"/>
      <c r="Q742" s="13"/>
      <c r="R742" s="13"/>
    </row>
    <row r="743" spans="1:18" s="14" customFormat="1" x14ac:dyDescent="0.25">
      <c r="A743" s="15"/>
      <c r="B743" s="15"/>
      <c r="C743" s="15"/>
      <c r="D743" s="16"/>
      <c r="E743" s="16"/>
      <c r="F743" s="17"/>
      <c r="G743" s="15"/>
      <c r="H743" s="15"/>
      <c r="I743" s="15"/>
      <c r="J743" s="15"/>
      <c r="K743" s="18"/>
      <c r="L743" s="71" t="str">
        <f>IFERROR(_xlfn.IFNA(VLOOKUP($K743,коммент!$B:$C,2,0),""),"")</f>
        <v/>
      </c>
      <c r="M743" s="19"/>
      <c r="N743" s="20"/>
      <c r="O743" s="20"/>
      <c r="P743" s="20"/>
      <c r="Q743" s="13"/>
      <c r="R743" s="13"/>
    </row>
    <row r="744" spans="1:18" s="14" customFormat="1" x14ac:dyDescent="0.25">
      <c r="A744" s="15"/>
      <c r="B744" s="15"/>
      <c r="C744" s="15"/>
      <c r="D744" s="16"/>
      <c r="E744" s="16"/>
      <c r="F744" s="17"/>
      <c r="G744" s="15"/>
      <c r="H744" s="15"/>
      <c r="I744" s="15"/>
      <c r="J744" s="15"/>
      <c r="K744" s="18"/>
      <c r="L744" s="71" t="str">
        <f>IFERROR(_xlfn.IFNA(VLOOKUP($K744,коммент!$B:$C,2,0),""),"")</f>
        <v/>
      </c>
      <c r="M744" s="19"/>
      <c r="N744" s="20"/>
      <c r="O744" s="20"/>
      <c r="P744" s="20"/>
      <c r="Q744" s="13"/>
      <c r="R744" s="13"/>
    </row>
    <row r="745" spans="1:18" s="14" customFormat="1" x14ac:dyDescent="0.25">
      <c r="A745" s="15"/>
      <c r="B745" s="15"/>
      <c r="C745" s="15"/>
      <c r="D745" s="16"/>
      <c r="E745" s="16"/>
      <c r="F745" s="17"/>
      <c r="G745" s="15"/>
      <c r="H745" s="15"/>
      <c r="I745" s="15"/>
      <c r="J745" s="15"/>
      <c r="K745" s="18"/>
      <c r="L745" s="71" t="str">
        <f>IFERROR(_xlfn.IFNA(VLOOKUP($K745,коммент!$B:$C,2,0),""),"")</f>
        <v/>
      </c>
      <c r="M745" s="19"/>
      <c r="N745" s="20"/>
      <c r="O745" s="20"/>
      <c r="P745" s="20"/>
      <c r="Q745" s="13"/>
      <c r="R745" s="13"/>
    </row>
    <row r="746" spans="1:18" s="14" customFormat="1" x14ac:dyDescent="0.25">
      <c r="A746" s="15"/>
      <c r="B746" s="15"/>
      <c r="C746" s="15"/>
      <c r="D746" s="16"/>
      <c r="E746" s="16"/>
      <c r="F746" s="17"/>
      <c r="G746" s="15"/>
      <c r="H746" s="15"/>
      <c r="I746" s="15"/>
      <c r="J746" s="15"/>
      <c r="K746" s="18"/>
      <c r="L746" s="71" t="str">
        <f>IFERROR(_xlfn.IFNA(VLOOKUP($K746,коммент!$B:$C,2,0),""),"")</f>
        <v/>
      </c>
      <c r="M746" s="19"/>
      <c r="N746" s="20"/>
      <c r="O746" s="20"/>
      <c r="P746" s="20"/>
      <c r="Q746" s="13"/>
      <c r="R746" s="13"/>
    </row>
    <row r="747" spans="1:18" s="14" customFormat="1" x14ac:dyDescent="0.25">
      <c r="A747" s="15"/>
      <c r="B747" s="15"/>
      <c r="C747" s="15"/>
      <c r="D747" s="16"/>
      <c r="E747" s="16"/>
      <c r="F747" s="17"/>
      <c r="G747" s="15"/>
      <c r="H747" s="15"/>
      <c r="I747" s="15"/>
      <c r="J747" s="15"/>
      <c r="K747" s="18"/>
      <c r="L747" s="71" t="str">
        <f>IFERROR(_xlfn.IFNA(VLOOKUP($K747,коммент!$B:$C,2,0),""),"")</f>
        <v/>
      </c>
      <c r="M747" s="19"/>
      <c r="N747" s="20"/>
      <c r="O747" s="20"/>
      <c r="P747" s="20"/>
      <c r="Q747" s="13"/>
      <c r="R747" s="13"/>
    </row>
    <row r="748" spans="1:18" s="14" customFormat="1" x14ac:dyDescent="0.25">
      <c r="A748" s="15"/>
      <c r="B748" s="15"/>
      <c r="C748" s="15"/>
      <c r="D748" s="16"/>
      <c r="E748" s="16"/>
      <c r="F748" s="17"/>
      <c r="G748" s="15"/>
      <c r="H748" s="15"/>
      <c r="I748" s="15"/>
      <c r="J748" s="15"/>
      <c r="K748" s="18"/>
      <c r="L748" s="71" t="str">
        <f>IFERROR(_xlfn.IFNA(VLOOKUP($K748,коммент!$B:$C,2,0),""),"")</f>
        <v/>
      </c>
      <c r="M748" s="19"/>
      <c r="N748" s="20"/>
      <c r="O748" s="20"/>
      <c r="P748" s="20"/>
      <c r="Q748" s="13"/>
      <c r="R748" s="13"/>
    </row>
    <row r="749" spans="1:18" s="14" customFormat="1" x14ac:dyDescent="0.25">
      <c r="A749" s="15"/>
      <c r="B749" s="15"/>
      <c r="C749" s="15"/>
      <c r="D749" s="16"/>
      <c r="E749" s="16"/>
      <c r="F749" s="17"/>
      <c r="G749" s="15"/>
      <c r="H749" s="15"/>
      <c r="I749" s="15"/>
      <c r="J749" s="15"/>
      <c r="K749" s="18"/>
      <c r="L749" s="71" t="str">
        <f>IFERROR(_xlfn.IFNA(VLOOKUP($K749,коммент!$B:$C,2,0),""),"")</f>
        <v/>
      </c>
      <c r="M749" s="19"/>
      <c r="N749" s="20"/>
      <c r="O749" s="20"/>
      <c r="P749" s="20"/>
      <c r="Q749" s="13"/>
      <c r="R749" s="13"/>
    </row>
    <row r="750" spans="1:18" s="14" customFormat="1" x14ac:dyDescent="0.25">
      <c r="A750" s="15"/>
      <c r="B750" s="15"/>
      <c r="C750" s="15"/>
      <c r="D750" s="16"/>
      <c r="E750" s="16"/>
      <c r="F750" s="17"/>
      <c r="G750" s="15"/>
      <c r="H750" s="15"/>
      <c r="I750" s="15"/>
      <c r="J750" s="15"/>
      <c r="K750" s="18"/>
      <c r="L750" s="71" t="str">
        <f>IFERROR(_xlfn.IFNA(VLOOKUP($K750,коммент!$B:$C,2,0),""),"")</f>
        <v/>
      </c>
      <c r="M750" s="19"/>
      <c r="N750" s="20"/>
      <c r="O750" s="20"/>
      <c r="P750" s="20"/>
      <c r="Q750" s="13"/>
      <c r="R750" s="13"/>
    </row>
    <row r="751" spans="1:18" s="14" customFormat="1" x14ac:dyDescent="0.25">
      <c r="A751" s="15"/>
      <c r="B751" s="15"/>
      <c r="C751" s="15"/>
      <c r="D751" s="16"/>
      <c r="E751" s="16"/>
      <c r="F751" s="17"/>
      <c r="G751" s="15"/>
      <c r="H751" s="15"/>
      <c r="I751" s="15"/>
      <c r="J751" s="15"/>
      <c r="K751" s="18"/>
      <c r="L751" s="71" t="str">
        <f>IFERROR(_xlfn.IFNA(VLOOKUP($K751,коммент!$B:$C,2,0),""),"")</f>
        <v/>
      </c>
      <c r="M751" s="19"/>
      <c r="N751" s="20"/>
      <c r="O751" s="20"/>
      <c r="P751" s="20"/>
      <c r="Q751" s="13"/>
      <c r="R751" s="13"/>
    </row>
    <row r="752" spans="1:18" s="14" customFormat="1" x14ac:dyDescent="0.25">
      <c r="A752" s="15"/>
      <c r="B752" s="15"/>
      <c r="C752" s="15"/>
      <c r="D752" s="16"/>
      <c r="E752" s="16"/>
      <c r="F752" s="17"/>
      <c r="G752" s="15"/>
      <c r="H752" s="15"/>
      <c r="I752" s="15"/>
      <c r="J752" s="15"/>
      <c r="K752" s="18"/>
      <c r="L752" s="71" t="str">
        <f>IFERROR(_xlfn.IFNA(VLOOKUP($K752,коммент!$B:$C,2,0),""),"")</f>
        <v/>
      </c>
      <c r="M752" s="19"/>
      <c r="N752" s="20"/>
      <c r="O752" s="20"/>
      <c r="P752" s="20"/>
      <c r="Q752" s="13"/>
      <c r="R752" s="13"/>
    </row>
    <row r="753" spans="1:18" s="14" customFormat="1" x14ac:dyDescent="0.25">
      <c r="A753" s="15"/>
      <c r="B753" s="15"/>
      <c r="C753" s="15"/>
      <c r="D753" s="16"/>
      <c r="E753" s="16"/>
      <c r="F753" s="17"/>
      <c r="G753" s="15"/>
      <c r="H753" s="15"/>
      <c r="I753" s="15"/>
      <c r="J753" s="15"/>
      <c r="K753" s="18"/>
      <c r="L753" s="71" t="str">
        <f>IFERROR(_xlfn.IFNA(VLOOKUP($K753,коммент!$B:$C,2,0),""),"")</f>
        <v/>
      </c>
      <c r="M753" s="19"/>
      <c r="N753" s="20"/>
      <c r="O753" s="20"/>
      <c r="P753" s="20"/>
      <c r="Q753" s="13"/>
      <c r="R753" s="13"/>
    </row>
    <row r="754" spans="1:18" s="14" customFormat="1" x14ac:dyDescent="0.25">
      <c r="A754" s="15"/>
      <c r="B754" s="15"/>
      <c r="C754" s="15"/>
      <c r="D754" s="16"/>
      <c r="E754" s="16"/>
      <c r="F754" s="17"/>
      <c r="G754" s="15"/>
      <c r="H754" s="15"/>
      <c r="I754" s="15"/>
      <c r="J754" s="15"/>
      <c r="K754" s="18"/>
      <c r="L754" s="71" t="str">
        <f>IFERROR(_xlfn.IFNA(VLOOKUP($K754,коммент!$B:$C,2,0),""),"")</f>
        <v/>
      </c>
      <c r="M754" s="19"/>
      <c r="N754" s="20"/>
      <c r="O754" s="20"/>
      <c r="P754" s="20"/>
      <c r="Q754" s="13"/>
      <c r="R754" s="13"/>
    </row>
    <row r="755" spans="1:18" s="14" customFormat="1" x14ac:dyDescent="0.25">
      <c r="A755" s="15"/>
      <c r="B755" s="15"/>
      <c r="C755" s="15"/>
      <c r="D755" s="16"/>
      <c r="E755" s="16"/>
      <c r="F755" s="17"/>
      <c r="G755" s="15"/>
      <c r="H755" s="15"/>
      <c r="I755" s="15"/>
      <c r="J755" s="15"/>
      <c r="K755" s="18"/>
      <c r="L755" s="71" t="str">
        <f>IFERROR(_xlfn.IFNA(VLOOKUP($K755,коммент!$B:$C,2,0),""),"")</f>
        <v/>
      </c>
      <c r="M755" s="19"/>
      <c r="N755" s="20"/>
      <c r="O755" s="20"/>
      <c r="P755" s="20"/>
      <c r="Q755" s="13"/>
      <c r="R755" s="13"/>
    </row>
    <row r="756" spans="1:18" s="14" customFormat="1" x14ac:dyDescent="0.25">
      <c r="A756" s="15"/>
      <c r="B756" s="15"/>
      <c r="C756" s="15"/>
      <c r="D756" s="16"/>
      <c r="E756" s="16"/>
      <c r="F756" s="17"/>
      <c r="G756" s="15"/>
      <c r="H756" s="15"/>
      <c r="I756" s="15"/>
      <c r="J756" s="15"/>
      <c r="K756" s="18"/>
      <c r="L756" s="71" t="str">
        <f>IFERROR(_xlfn.IFNA(VLOOKUP($K756,коммент!$B:$C,2,0),""),"")</f>
        <v/>
      </c>
      <c r="M756" s="19"/>
      <c r="N756" s="20"/>
      <c r="O756" s="20"/>
      <c r="P756" s="20"/>
      <c r="Q756" s="13"/>
      <c r="R756" s="13"/>
    </row>
    <row r="757" spans="1:18" s="14" customFormat="1" x14ac:dyDescent="0.25">
      <c r="A757" s="15"/>
      <c r="B757" s="15"/>
      <c r="C757" s="15"/>
      <c r="D757" s="16"/>
      <c r="E757" s="16"/>
      <c r="F757" s="17"/>
      <c r="G757" s="15"/>
      <c r="H757" s="15"/>
      <c r="I757" s="15"/>
      <c r="J757" s="15"/>
      <c r="K757" s="18"/>
      <c r="L757" s="71" t="str">
        <f>IFERROR(_xlfn.IFNA(VLOOKUP($K757,коммент!$B:$C,2,0),""),"")</f>
        <v/>
      </c>
      <c r="M757" s="19"/>
      <c r="N757" s="20"/>
      <c r="O757" s="20"/>
      <c r="P757" s="20"/>
      <c r="Q757" s="13"/>
      <c r="R757" s="13"/>
    </row>
    <row r="758" spans="1:18" s="14" customFormat="1" x14ac:dyDescent="0.25">
      <c r="A758" s="15"/>
      <c r="B758" s="15"/>
      <c r="C758" s="15"/>
      <c r="D758" s="16"/>
      <c r="E758" s="16"/>
      <c r="F758" s="17"/>
      <c r="G758" s="15"/>
      <c r="H758" s="15"/>
      <c r="I758" s="15"/>
      <c r="J758" s="15"/>
      <c r="K758" s="18"/>
      <c r="L758" s="71" t="str">
        <f>IFERROR(_xlfn.IFNA(VLOOKUP($K758,коммент!$B:$C,2,0),""),"")</f>
        <v/>
      </c>
      <c r="M758" s="19"/>
      <c r="N758" s="20"/>
      <c r="O758" s="20"/>
      <c r="P758" s="20"/>
      <c r="Q758" s="13"/>
      <c r="R758" s="13"/>
    </row>
    <row r="759" spans="1:18" s="14" customFormat="1" x14ac:dyDescent="0.25">
      <c r="A759" s="15"/>
      <c r="B759" s="15"/>
      <c r="C759" s="15"/>
      <c r="D759" s="16"/>
      <c r="E759" s="16"/>
      <c r="F759" s="17"/>
      <c r="G759" s="15"/>
      <c r="H759" s="15"/>
      <c r="I759" s="15"/>
      <c r="J759" s="15"/>
      <c r="K759" s="18"/>
      <c r="L759" s="71" t="str">
        <f>IFERROR(_xlfn.IFNA(VLOOKUP($K759,коммент!$B:$C,2,0),""),"")</f>
        <v/>
      </c>
      <c r="M759" s="19"/>
      <c r="N759" s="20"/>
      <c r="O759" s="20"/>
      <c r="P759" s="20"/>
      <c r="Q759" s="13"/>
      <c r="R759" s="13"/>
    </row>
    <row r="760" spans="1:18" s="14" customFormat="1" x14ac:dyDescent="0.25">
      <c r="A760" s="15"/>
      <c r="B760" s="15"/>
      <c r="C760" s="15"/>
      <c r="D760" s="16"/>
      <c r="E760" s="16"/>
      <c r="F760" s="17"/>
      <c r="G760" s="15"/>
      <c r="H760" s="15"/>
      <c r="I760" s="15"/>
      <c r="J760" s="15"/>
      <c r="K760" s="18"/>
      <c r="L760" s="71" t="str">
        <f>IFERROR(_xlfn.IFNA(VLOOKUP($K760,коммент!$B:$C,2,0),""),"")</f>
        <v/>
      </c>
      <c r="M760" s="19"/>
      <c r="N760" s="20"/>
      <c r="O760" s="20"/>
      <c r="P760" s="20"/>
      <c r="Q760" s="13"/>
      <c r="R760" s="13"/>
    </row>
    <row r="761" spans="1:18" s="14" customFormat="1" x14ac:dyDescent="0.25">
      <c r="A761" s="15"/>
      <c r="B761" s="15"/>
      <c r="C761" s="15"/>
      <c r="D761" s="16"/>
      <c r="E761" s="16"/>
      <c r="F761" s="17"/>
      <c r="G761" s="15"/>
      <c r="H761" s="15"/>
      <c r="I761" s="15"/>
      <c r="J761" s="15"/>
      <c r="K761" s="18"/>
      <c r="L761" s="71" t="str">
        <f>IFERROR(_xlfn.IFNA(VLOOKUP($K761,коммент!$B:$C,2,0),""),"")</f>
        <v/>
      </c>
      <c r="M761" s="19"/>
      <c r="N761" s="20"/>
      <c r="O761" s="20"/>
      <c r="P761" s="20"/>
      <c r="Q761" s="13"/>
      <c r="R761" s="13"/>
    </row>
    <row r="762" spans="1:18" s="14" customFormat="1" x14ac:dyDescent="0.25">
      <c r="A762" s="15"/>
      <c r="B762" s="15"/>
      <c r="C762" s="15"/>
      <c r="D762" s="16"/>
      <c r="E762" s="16"/>
      <c r="F762" s="17"/>
      <c r="G762" s="15"/>
      <c r="H762" s="15"/>
      <c r="I762" s="15"/>
      <c r="J762" s="15"/>
      <c r="K762" s="18"/>
      <c r="L762" s="71" t="str">
        <f>IFERROR(_xlfn.IFNA(VLOOKUP($K762,коммент!$B:$C,2,0),""),"")</f>
        <v/>
      </c>
      <c r="M762" s="19"/>
      <c r="N762" s="20"/>
      <c r="O762" s="20"/>
      <c r="P762" s="20"/>
      <c r="Q762" s="13"/>
      <c r="R762" s="13"/>
    </row>
    <row r="763" spans="1:18" s="14" customFormat="1" x14ac:dyDescent="0.25">
      <c r="A763" s="15"/>
      <c r="B763" s="15"/>
      <c r="C763" s="15"/>
      <c r="D763" s="16"/>
      <c r="E763" s="16"/>
      <c r="F763" s="17"/>
      <c r="G763" s="15"/>
      <c r="H763" s="15"/>
      <c r="I763" s="15"/>
      <c r="J763" s="15"/>
      <c r="K763" s="18"/>
      <c r="L763" s="71" t="str">
        <f>IFERROR(_xlfn.IFNA(VLOOKUP($K763,коммент!$B:$C,2,0),""),"")</f>
        <v/>
      </c>
      <c r="M763" s="19"/>
      <c r="N763" s="20"/>
      <c r="O763" s="20"/>
      <c r="P763" s="20"/>
      <c r="Q763" s="13"/>
      <c r="R763" s="13"/>
    </row>
    <row r="764" spans="1:18" s="14" customFormat="1" x14ac:dyDescent="0.25">
      <c r="A764" s="15"/>
      <c r="B764" s="15"/>
      <c r="C764" s="15"/>
      <c r="D764" s="16"/>
      <c r="E764" s="16"/>
      <c r="F764" s="17"/>
      <c r="G764" s="15"/>
      <c r="H764" s="15"/>
      <c r="I764" s="15"/>
      <c r="J764" s="15"/>
      <c r="K764" s="18"/>
      <c r="L764" s="71" t="str">
        <f>IFERROR(_xlfn.IFNA(VLOOKUP($K764,коммент!$B:$C,2,0),""),"")</f>
        <v/>
      </c>
      <c r="M764" s="19"/>
      <c r="N764" s="20"/>
      <c r="O764" s="20"/>
      <c r="P764" s="20"/>
      <c r="Q764" s="13"/>
      <c r="R764" s="13"/>
    </row>
    <row r="765" spans="1:18" s="14" customFormat="1" x14ac:dyDescent="0.25">
      <c r="A765" s="15"/>
      <c r="B765" s="15"/>
      <c r="C765" s="15"/>
      <c r="D765" s="16"/>
      <c r="E765" s="16"/>
      <c r="F765" s="17"/>
      <c r="G765" s="15"/>
      <c r="H765" s="15"/>
      <c r="I765" s="15"/>
      <c r="J765" s="15"/>
      <c r="K765" s="18"/>
      <c r="L765" s="71" t="str">
        <f>IFERROR(_xlfn.IFNA(VLOOKUP($K765,коммент!$B:$C,2,0),""),"")</f>
        <v/>
      </c>
      <c r="M765" s="19"/>
      <c r="N765" s="20"/>
      <c r="O765" s="20"/>
      <c r="P765" s="20"/>
      <c r="Q765" s="13"/>
      <c r="R765" s="13"/>
    </row>
    <row r="766" spans="1:18" s="14" customFormat="1" x14ac:dyDescent="0.25">
      <c r="A766" s="15"/>
      <c r="B766" s="15"/>
      <c r="C766" s="15"/>
      <c r="D766" s="16"/>
      <c r="E766" s="16"/>
      <c r="F766" s="17"/>
      <c r="G766" s="15"/>
      <c r="H766" s="15"/>
      <c r="I766" s="15"/>
      <c r="J766" s="15"/>
      <c r="K766" s="18"/>
      <c r="L766" s="71" t="str">
        <f>IFERROR(_xlfn.IFNA(VLOOKUP($K766,коммент!$B:$C,2,0),""),"")</f>
        <v/>
      </c>
      <c r="M766" s="19"/>
      <c r="N766" s="20"/>
      <c r="O766" s="20"/>
      <c r="P766" s="20"/>
      <c r="Q766" s="13"/>
      <c r="R766" s="13"/>
    </row>
    <row r="767" spans="1:18" s="14" customFormat="1" x14ac:dyDescent="0.25">
      <c r="A767" s="15"/>
      <c r="B767" s="15"/>
      <c r="C767" s="15"/>
      <c r="D767" s="16"/>
      <c r="E767" s="16"/>
      <c r="F767" s="17"/>
      <c r="G767" s="15"/>
      <c r="H767" s="15"/>
      <c r="I767" s="15"/>
      <c r="J767" s="15"/>
      <c r="K767" s="18"/>
      <c r="L767" s="71" t="str">
        <f>IFERROR(_xlfn.IFNA(VLOOKUP($K767,коммент!$B:$C,2,0),""),"")</f>
        <v/>
      </c>
      <c r="M767" s="19"/>
      <c r="N767" s="20"/>
      <c r="O767" s="20"/>
      <c r="P767" s="20"/>
      <c r="Q767" s="13"/>
      <c r="R767" s="13"/>
    </row>
    <row r="768" spans="1:18" s="14" customFormat="1" x14ac:dyDescent="0.25">
      <c r="A768" s="15"/>
      <c r="B768" s="15"/>
      <c r="C768" s="15"/>
      <c r="D768" s="16"/>
      <c r="E768" s="16"/>
      <c r="F768" s="17"/>
      <c r="G768" s="15"/>
      <c r="H768" s="15"/>
      <c r="I768" s="15"/>
      <c r="J768" s="15"/>
      <c r="K768" s="18"/>
      <c r="L768" s="71" t="str">
        <f>IFERROR(_xlfn.IFNA(VLOOKUP($K768,коммент!$B:$C,2,0),""),"")</f>
        <v/>
      </c>
      <c r="M768" s="19"/>
      <c r="N768" s="20"/>
      <c r="O768" s="20"/>
      <c r="P768" s="20"/>
      <c r="Q768" s="13"/>
      <c r="R768" s="13"/>
    </row>
    <row r="769" spans="1:18" s="14" customFormat="1" x14ac:dyDescent="0.25">
      <c r="A769" s="15"/>
      <c r="B769" s="15"/>
      <c r="C769" s="15"/>
      <c r="D769" s="16"/>
      <c r="E769" s="16"/>
      <c r="F769" s="17"/>
      <c r="G769" s="15"/>
      <c r="H769" s="15"/>
      <c r="I769" s="15"/>
      <c r="J769" s="15"/>
      <c r="K769" s="18"/>
      <c r="L769" s="71" t="str">
        <f>IFERROR(_xlfn.IFNA(VLOOKUP($K769,коммент!$B:$C,2,0),""),"")</f>
        <v/>
      </c>
      <c r="M769" s="19"/>
      <c r="N769" s="20"/>
      <c r="O769" s="20"/>
      <c r="P769" s="20"/>
      <c r="Q769" s="13"/>
      <c r="R769" s="13"/>
    </row>
    <row r="770" spans="1:18" s="14" customFormat="1" x14ac:dyDescent="0.25">
      <c r="A770" s="15"/>
      <c r="B770" s="15"/>
      <c r="C770" s="15"/>
      <c r="D770" s="16"/>
      <c r="E770" s="16"/>
      <c r="F770" s="17"/>
      <c r="G770" s="15"/>
      <c r="H770" s="15"/>
      <c r="I770" s="15"/>
      <c r="J770" s="15"/>
      <c r="K770" s="18"/>
      <c r="L770" s="71" t="str">
        <f>IFERROR(_xlfn.IFNA(VLOOKUP($K770,коммент!$B:$C,2,0),""),"")</f>
        <v/>
      </c>
      <c r="M770" s="19"/>
      <c r="N770" s="20"/>
      <c r="O770" s="20"/>
      <c r="P770" s="20"/>
      <c r="Q770" s="13"/>
      <c r="R770" s="13"/>
    </row>
    <row r="771" spans="1:18" s="14" customFormat="1" x14ac:dyDescent="0.25">
      <c r="A771" s="15"/>
      <c r="B771" s="15"/>
      <c r="C771" s="15"/>
      <c r="D771" s="16"/>
      <c r="E771" s="16"/>
      <c r="F771" s="17"/>
      <c r="G771" s="15"/>
      <c r="H771" s="15"/>
      <c r="I771" s="15"/>
      <c r="J771" s="15"/>
      <c r="K771" s="18"/>
      <c r="L771" s="71" t="str">
        <f>IFERROR(_xlfn.IFNA(VLOOKUP($K771,коммент!$B:$C,2,0),""),"")</f>
        <v/>
      </c>
      <c r="M771" s="19"/>
      <c r="N771" s="20"/>
      <c r="O771" s="20"/>
      <c r="P771" s="20"/>
      <c r="Q771" s="13"/>
      <c r="R771" s="13"/>
    </row>
    <row r="772" spans="1:18" s="14" customFormat="1" x14ac:dyDescent="0.25">
      <c r="A772" s="15"/>
      <c r="B772" s="15"/>
      <c r="C772" s="15"/>
      <c r="D772" s="16"/>
      <c r="E772" s="16"/>
      <c r="F772" s="17"/>
      <c r="G772" s="15"/>
      <c r="H772" s="15"/>
      <c r="I772" s="15"/>
      <c r="J772" s="15"/>
      <c r="K772" s="18"/>
      <c r="L772" s="71" t="str">
        <f>IFERROR(_xlfn.IFNA(VLOOKUP($K772,коммент!$B:$C,2,0),""),"")</f>
        <v/>
      </c>
      <c r="M772" s="19"/>
      <c r="N772" s="20"/>
      <c r="O772" s="20"/>
      <c r="P772" s="20"/>
      <c r="Q772" s="13"/>
      <c r="R772" s="13"/>
    </row>
    <row r="773" spans="1:18" s="14" customFormat="1" x14ac:dyDescent="0.25">
      <c r="A773" s="15"/>
      <c r="B773" s="15"/>
      <c r="C773" s="15"/>
      <c r="D773" s="16"/>
      <c r="E773" s="16"/>
      <c r="F773" s="17"/>
      <c r="G773" s="15"/>
      <c r="H773" s="15"/>
      <c r="I773" s="15"/>
      <c r="J773" s="15"/>
      <c r="K773" s="18"/>
      <c r="L773" s="71" t="str">
        <f>IFERROR(_xlfn.IFNA(VLOOKUP($K773,коммент!$B:$C,2,0),""),"")</f>
        <v/>
      </c>
      <c r="M773" s="19"/>
      <c r="N773" s="20"/>
      <c r="O773" s="20"/>
      <c r="P773" s="20"/>
      <c r="Q773" s="13"/>
      <c r="R773" s="13"/>
    </row>
    <row r="774" spans="1:18" s="14" customFormat="1" x14ac:dyDescent="0.25">
      <c r="A774" s="15"/>
      <c r="B774" s="15"/>
      <c r="C774" s="15"/>
      <c r="D774" s="16"/>
      <c r="E774" s="16"/>
      <c r="F774" s="17"/>
      <c r="G774" s="15"/>
      <c r="H774" s="15"/>
      <c r="I774" s="15"/>
      <c r="J774" s="15"/>
      <c r="K774" s="18"/>
      <c r="L774" s="71" t="str">
        <f>IFERROR(_xlfn.IFNA(VLOOKUP($K774,коммент!$B:$C,2,0),""),"")</f>
        <v/>
      </c>
      <c r="M774" s="19"/>
      <c r="N774" s="20"/>
      <c r="O774" s="20"/>
      <c r="P774" s="20"/>
      <c r="Q774" s="13"/>
      <c r="R774" s="13"/>
    </row>
    <row r="775" spans="1:18" s="14" customFormat="1" x14ac:dyDescent="0.25">
      <c r="A775" s="15"/>
      <c r="B775" s="15"/>
      <c r="C775" s="15"/>
      <c r="D775" s="16"/>
      <c r="E775" s="16"/>
      <c r="F775" s="17"/>
      <c r="G775" s="15"/>
      <c r="H775" s="15"/>
      <c r="I775" s="15"/>
      <c r="J775" s="15"/>
      <c r="K775" s="18"/>
      <c r="L775" s="71" t="str">
        <f>IFERROR(_xlfn.IFNA(VLOOKUP($K775,коммент!$B:$C,2,0),""),"")</f>
        <v/>
      </c>
      <c r="M775" s="19"/>
      <c r="N775" s="20"/>
      <c r="O775" s="20"/>
      <c r="P775" s="20"/>
      <c r="Q775" s="13"/>
      <c r="R775" s="13"/>
    </row>
    <row r="776" spans="1:18" s="14" customFormat="1" x14ac:dyDescent="0.25">
      <c r="A776" s="15"/>
      <c r="B776" s="15"/>
      <c r="C776" s="15"/>
      <c r="D776" s="16"/>
      <c r="E776" s="16"/>
      <c r="F776" s="17"/>
      <c r="G776" s="15"/>
      <c r="H776" s="15"/>
      <c r="I776" s="15"/>
      <c r="J776" s="15"/>
      <c r="K776" s="18"/>
      <c r="L776" s="71" t="str">
        <f>IFERROR(_xlfn.IFNA(VLOOKUP($K776,коммент!$B:$C,2,0),""),"")</f>
        <v/>
      </c>
      <c r="M776" s="19"/>
      <c r="N776" s="20"/>
      <c r="O776" s="20"/>
      <c r="P776" s="20"/>
      <c r="Q776" s="13"/>
      <c r="R776" s="13"/>
    </row>
    <row r="777" spans="1:18" s="14" customFormat="1" x14ac:dyDescent="0.25">
      <c r="A777" s="15"/>
      <c r="B777" s="15"/>
      <c r="C777" s="15"/>
      <c r="D777" s="16"/>
      <c r="E777" s="16"/>
      <c r="F777" s="17"/>
      <c r="G777" s="15"/>
      <c r="H777" s="15"/>
      <c r="I777" s="15"/>
      <c r="J777" s="15"/>
      <c r="K777" s="18"/>
      <c r="L777" s="71" t="str">
        <f>IFERROR(_xlfn.IFNA(VLOOKUP($K777,коммент!$B:$C,2,0),""),"")</f>
        <v/>
      </c>
      <c r="M777" s="19"/>
      <c r="N777" s="20"/>
      <c r="O777" s="20"/>
      <c r="P777" s="20"/>
      <c r="Q777" s="13"/>
      <c r="R777" s="13"/>
    </row>
    <row r="778" spans="1:18" s="14" customFormat="1" x14ac:dyDescent="0.25">
      <c r="A778" s="15"/>
      <c r="B778" s="15"/>
      <c r="C778" s="15"/>
      <c r="D778" s="16"/>
      <c r="E778" s="16"/>
      <c r="F778" s="17"/>
      <c r="G778" s="15"/>
      <c r="H778" s="15"/>
      <c r="I778" s="15"/>
      <c r="J778" s="15"/>
      <c r="K778" s="18"/>
      <c r="L778" s="71" t="str">
        <f>IFERROR(_xlfn.IFNA(VLOOKUP($K778,коммент!$B:$C,2,0),""),"")</f>
        <v/>
      </c>
      <c r="M778" s="19"/>
      <c r="N778" s="20"/>
      <c r="O778" s="20"/>
      <c r="P778" s="20"/>
      <c r="Q778" s="13"/>
      <c r="R778" s="13"/>
    </row>
    <row r="779" spans="1:18" s="14" customFormat="1" x14ac:dyDescent="0.25">
      <c r="A779" s="15"/>
      <c r="B779" s="15"/>
      <c r="C779" s="15"/>
      <c r="D779" s="16"/>
      <c r="E779" s="16"/>
      <c r="F779" s="17"/>
      <c r="G779" s="15"/>
      <c r="H779" s="15"/>
      <c r="I779" s="15"/>
      <c r="J779" s="15"/>
      <c r="K779" s="18"/>
      <c r="L779" s="71" t="str">
        <f>IFERROR(_xlfn.IFNA(VLOOKUP($K779,коммент!$B:$C,2,0),""),"")</f>
        <v/>
      </c>
      <c r="M779" s="19"/>
      <c r="N779" s="20"/>
      <c r="O779" s="20"/>
      <c r="P779" s="20"/>
      <c r="Q779" s="13"/>
      <c r="R779" s="13"/>
    </row>
    <row r="780" spans="1:18" s="14" customFormat="1" x14ac:dyDescent="0.25">
      <c r="A780" s="15"/>
      <c r="B780" s="15"/>
      <c r="C780" s="15"/>
      <c r="D780" s="16"/>
      <c r="E780" s="16"/>
      <c r="F780" s="17"/>
      <c r="G780" s="15"/>
      <c r="H780" s="15"/>
      <c r="I780" s="15"/>
      <c r="J780" s="15"/>
      <c r="K780" s="18"/>
      <c r="L780" s="71" t="str">
        <f>IFERROR(_xlfn.IFNA(VLOOKUP($K780,коммент!$B:$C,2,0),""),"")</f>
        <v/>
      </c>
      <c r="M780" s="19"/>
      <c r="N780" s="20"/>
      <c r="O780" s="20"/>
      <c r="P780" s="20"/>
      <c r="Q780" s="13"/>
      <c r="R780" s="13"/>
    </row>
    <row r="781" spans="1:18" s="14" customFormat="1" x14ac:dyDescent="0.25">
      <c r="A781" s="15"/>
      <c r="B781" s="15"/>
      <c r="C781" s="15"/>
      <c r="D781" s="16"/>
      <c r="E781" s="16"/>
      <c r="F781" s="17"/>
      <c r="G781" s="15"/>
      <c r="H781" s="15"/>
      <c r="I781" s="15"/>
      <c r="J781" s="15"/>
      <c r="K781" s="18"/>
      <c r="L781" s="71" t="str">
        <f>IFERROR(_xlfn.IFNA(VLOOKUP($K781,коммент!$B:$C,2,0),""),"")</f>
        <v/>
      </c>
      <c r="M781" s="19"/>
      <c r="N781" s="20"/>
      <c r="O781" s="20"/>
      <c r="P781" s="20"/>
      <c r="Q781" s="13"/>
      <c r="R781" s="13"/>
    </row>
    <row r="782" spans="1:18" s="14" customFormat="1" x14ac:dyDescent="0.25">
      <c r="A782" s="15"/>
      <c r="B782" s="15"/>
      <c r="C782" s="15"/>
      <c r="D782" s="16"/>
      <c r="E782" s="16"/>
      <c r="F782" s="17"/>
      <c r="G782" s="15"/>
      <c r="H782" s="15"/>
      <c r="I782" s="15"/>
      <c r="J782" s="15"/>
      <c r="K782" s="18"/>
      <c r="L782" s="71" t="str">
        <f>IFERROR(_xlfn.IFNA(VLOOKUP($K782,коммент!$B:$C,2,0),""),"")</f>
        <v/>
      </c>
      <c r="M782" s="19"/>
      <c r="N782" s="20"/>
      <c r="O782" s="20"/>
      <c r="P782" s="20"/>
      <c r="Q782" s="13"/>
      <c r="R782" s="13"/>
    </row>
    <row r="783" spans="1:18" s="14" customFormat="1" x14ac:dyDescent="0.25">
      <c r="A783" s="15"/>
      <c r="B783" s="15"/>
      <c r="C783" s="15"/>
      <c r="D783" s="16"/>
      <c r="E783" s="16"/>
      <c r="F783" s="17"/>
      <c r="G783" s="15"/>
      <c r="H783" s="15"/>
      <c r="I783" s="15"/>
      <c r="J783" s="15"/>
      <c r="K783" s="18"/>
      <c r="L783" s="71" t="str">
        <f>IFERROR(_xlfn.IFNA(VLOOKUP($K783,коммент!$B:$C,2,0),""),"")</f>
        <v/>
      </c>
      <c r="M783" s="19"/>
      <c r="N783" s="20"/>
      <c r="O783" s="20"/>
      <c r="P783" s="20"/>
      <c r="Q783" s="13"/>
      <c r="R783" s="13"/>
    </row>
    <row r="784" spans="1:18" s="14" customFormat="1" x14ac:dyDescent="0.25">
      <c r="A784" s="15"/>
      <c r="B784" s="15"/>
      <c r="C784" s="15"/>
      <c r="D784" s="16"/>
      <c r="E784" s="16"/>
      <c r="F784" s="17"/>
      <c r="G784" s="15"/>
      <c r="H784" s="15"/>
      <c r="I784" s="15"/>
      <c r="J784" s="15"/>
      <c r="K784" s="18"/>
      <c r="L784" s="71" t="str">
        <f>IFERROR(_xlfn.IFNA(VLOOKUP($K784,коммент!$B:$C,2,0),""),"")</f>
        <v/>
      </c>
      <c r="M784" s="19"/>
      <c r="N784" s="20"/>
      <c r="O784" s="20"/>
      <c r="P784" s="20"/>
      <c r="Q784" s="13"/>
      <c r="R784" s="13"/>
    </row>
    <row r="785" spans="1:18" s="14" customFormat="1" x14ac:dyDescent="0.25">
      <c r="A785" s="15"/>
      <c r="B785" s="15"/>
      <c r="C785" s="15"/>
      <c r="D785" s="16"/>
      <c r="E785" s="16"/>
      <c r="F785" s="17"/>
      <c r="G785" s="15"/>
      <c r="H785" s="15"/>
      <c r="I785" s="15"/>
      <c r="J785" s="15"/>
      <c r="K785" s="18"/>
      <c r="L785" s="71" t="str">
        <f>IFERROR(_xlfn.IFNA(VLOOKUP($K785,коммент!$B:$C,2,0),""),"")</f>
        <v/>
      </c>
      <c r="M785" s="19"/>
      <c r="N785" s="20"/>
      <c r="O785" s="20"/>
      <c r="P785" s="20"/>
      <c r="Q785" s="13"/>
      <c r="R785" s="13"/>
    </row>
    <row r="786" spans="1:18" s="14" customFormat="1" x14ac:dyDescent="0.25">
      <c r="A786" s="15"/>
      <c r="B786" s="15"/>
      <c r="C786" s="15"/>
      <c r="D786" s="16"/>
      <c r="E786" s="16"/>
      <c r="F786" s="17"/>
      <c r="G786" s="15"/>
      <c r="H786" s="15"/>
      <c r="I786" s="15"/>
      <c r="J786" s="15"/>
      <c r="K786" s="18"/>
      <c r="L786" s="71" t="str">
        <f>IFERROR(_xlfn.IFNA(VLOOKUP($K786,коммент!$B:$C,2,0),""),"")</f>
        <v/>
      </c>
      <c r="M786" s="19"/>
      <c r="N786" s="20"/>
      <c r="O786" s="20"/>
      <c r="P786" s="20"/>
      <c r="Q786" s="13"/>
      <c r="R786" s="13"/>
    </row>
    <row r="787" spans="1:18" s="14" customFormat="1" x14ac:dyDescent="0.25">
      <c r="A787" s="15"/>
      <c r="B787" s="15"/>
      <c r="C787" s="15"/>
      <c r="D787" s="16"/>
      <c r="E787" s="16"/>
      <c r="F787" s="17"/>
      <c r="G787" s="15"/>
      <c r="H787" s="15"/>
      <c r="I787" s="15"/>
      <c r="J787" s="15"/>
      <c r="K787" s="18"/>
      <c r="L787" s="71" t="str">
        <f>IFERROR(_xlfn.IFNA(VLOOKUP($K787,коммент!$B:$C,2,0),""),"")</f>
        <v/>
      </c>
      <c r="M787" s="19"/>
      <c r="N787" s="20"/>
      <c r="O787" s="20"/>
      <c r="P787" s="20"/>
      <c r="Q787" s="13"/>
      <c r="R787" s="13"/>
    </row>
    <row r="788" spans="1:18" s="14" customFormat="1" x14ac:dyDescent="0.25">
      <c r="A788" s="15"/>
      <c r="B788" s="15"/>
      <c r="C788" s="15"/>
      <c r="D788" s="16"/>
      <c r="E788" s="16"/>
      <c r="F788" s="17"/>
      <c r="G788" s="15"/>
      <c r="H788" s="15"/>
      <c r="I788" s="15"/>
      <c r="J788" s="15"/>
      <c r="K788" s="18"/>
      <c r="L788" s="71" t="str">
        <f>IFERROR(_xlfn.IFNA(VLOOKUP($K788,коммент!$B:$C,2,0),""),"")</f>
        <v/>
      </c>
      <c r="M788" s="19"/>
      <c r="N788" s="20"/>
      <c r="O788" s="20"/>
      <c r="P788" s="20"/>
      <c r="Q788" s="13"/>
      <c r="R788" s="13"/>
    </row>
    <row r="789" spans="1:18" s="14" customFormat="1" x14ac:dyDescent="0.25">
      <c r="A789" s="15"/>
      <c r="B789" s="15"/>
      <c r="C789" s="15"/>
      <c r="D789" s="16"/>
      <c r="E789" s="16"/>
      <c r="F789" s="17"/>
      <c r="G789" s="15"/>
      <c r="H789" s="15"/>
      <c r="I789" s="15"/>
      <c r="J789" s="15"/>
      <c r="K789" s="18"/>
      <c r="L789" s="71" t="str">
        <f>IFERROR(_xlfn.IFNA(VLOOKUP($K789,коммент!$B:$C,2,0),""),"")</f>
        <v/>
      </c>
      <c r="M789" s="19"/>
      <c r="N789" s="20"/>
      <c r="O789" s="20"/>
      <c r="P789" s="20"/>
      <c r="Q789" s="13"/>
      <c r="R789" s="13"/>
    </row>
    <row r="790" spans="1:18" s="14" customFormat="1" x14ac:dyDescent="0.25">
      <c r="A790" s="15"/>
      <c r="B790" s="15"/>
      <c r="C790" s="15"/>
      <c r="D790" s="16"/>
      <c r="E790" s="16"/>
      <c r="F790" s="17"/>
      <c r="G790" s="15"/>
      <c r="H790" s="15"/>
      <c r="I790" s="15"/>
      <c r="J790" s="15"/>
      <c r="K790" s="18"/>
      <c r="L790" s="71" t="str">
        <f>IFERROR(_xlfn.IFNA(VLOOKUP($K790,коммент!$B:$C,2,0),""),"")</f>
        <v/>
      </c>
      <c r="M790" s="19"/>
      <c r="N790" s="20"/>
      <c r="O790" s="20"/>
      <c r="P790" s="20"/>
      <c r="Q790" s="13"/>
      <c r="R790" s="13"/>
    </row>
    <row r="791" spans="1:18" s="14" customFormat="1" x14ac:dyDescent="0.25">
      <c r="A791" s="15"/>
      <c r="B791" s="15"/>
      <c r="C791" s="15"/>
      <c r="D791" s="16"/>
      <c r="E791" s="16"/>
      <c r="F791" s="17"/>
      <c r="G791" s="15"/>
      <c r="H791" s="15"/>
      <c r="I791" s="15"/>
      <c r="J791" s="15"/>
      <c r="K791" s="18"/>
      <c r="L791" s="71" t="str">
        <f>IFERROR(_xlfn.IFNA(VLOOKUP($K791,коммент!$B:$C,2,0),""),"")</f>
        <v/>
      </c>
      <c r="M791" s="19"/>
      <c r="N791" s="20"/>
      <c r="O791" s="20"/>
      <c r="P791" s="20"/>
      <c r="Q791" s="13"/>
      <c r="R791" s="13"/>
    </row>
    <row r="792" spans="1:18" s="14" customFormat="1" x14ac:dyDescent="0.25">
      <c r="A792" s="15"/>
      <c r="B792" s="15"/>
      <c r="C792" s="15"/>
      <c r="D792" s="16"/>
      <c r="E792" s="16"/>
      <c r="F792" s="17"/>
      <c r="G792" s="15"/>
      <c r="H792" s="15"/>
      <c r="I792" s="15"/>
      <c r="J792" s="15"/>
      <c r="K792" s="18"/>
      <c r="L792" s="71" t="str">
        <f>IFERROR(_xlfn.IFNA(VLOOKUP($K792,коммент!$B:$C,2,0),""),"")</f>
        <v/>
      </c>
      <c r="M792" s="19"/>
      <c r="N792" s="20"/>
      <c r="O792" s="20"/>
      <c r="P792" s="20"/>
      <c r="Q792" s="13"/>
      <c r="R792" s="13"/>
    </row>
    <row r="793" spans="1:18" s="14" customFormat="1" x14ac:dyDescent="0.25">
      <c r="A793" s="15"/>
      <c r="B793" s="15"/>
      <c r="C793" s="15"/>
      <c r="D793" s="16"/>
      <c r="E793" s="16"/>
      <c r="F793" s="17"/>
      <c r="G793" s="15"/>
      <c r="H793" s="15"/>
      <c r="I793" s="15"/>
      <c r="J793" s="15"/>
      <c r="K793" s="18"/>
      <c r="L793" s="71" t="str">
        <f>IFERROR(_xlfn.IFNA(VLOOKUP($K793,коммент!$B:$C,2,0),""),"")</f>
        <v/>
      </c>
      <c r="M793" s="19"/>
      <c r="N793" s="20"/>
      <c r="O793" s="20"/>
      <c r="P793" s="20"/>
      <c r="Q793" s="13"/>
      <c r="R793" s="13"/>
    </row>
    <row r="794" spans="1:18" s="14" customFormat="1" x14ac:dyDescent="0.25">
      <c r="A794" s="15"/>
      <c r="B794" s="15"/>
      <c r="C794" s="15"/>
      <c r="D794" s="16"/>
      <c r="E794" s="16"/>
      <c r="F794" s="17"/>
      <c r="G794" s="15"/>
      <c r="H794" s="15"/>
      <c r="I794" s="15"/>
      <c r="J794" s="15"/>
      <c r="K794" s="18"/>
      <c r="L794" s="71" t="str">
        <f>IFERROR(_xlfn.IFNA(VLOOKUP($K794,коммент!$B:$C,2,0),""),"")</f>
        <v/>
      </c>
      <c r="M794" s="19"/>
      <c r="N794" s="20"/>
      <c r="O794" s="20"/>
      <c r="P794" s="20"/>
      <c r="Q794" s="13"/>
      <c r="R794" s="13"/>
    </row>
    <row r="795" spans="1:18" s="14" customFormat="1" x14ac:dyDescent="0.25">
      <c r="A795" s="15"/>
      <c r="B795" s="15"/>
      <c r="C795" s="15"/>
      <c r="D795" s="16"/>
      <c r="E795" s="16"/>
      <c r="F795" s="17"/>
      <c r="G795" s="15"/>
      <c r="H795" s="15"/>
      <c r="I795" s="15"/>
      <c r="J795" s="15"/>
      <c r="K795" s="18"/>
      <c r="L795" s="71" t="str">
        <f>IFERROR(_xlfn.IFNA(VLOOKUP($K795,коммент!$B:$C,2,0),""),"")</f>
        <v/>
      </c>
      <c r="M795" s="19"/>
      <c r="N795" s="20"/>
      <c r="O795" s="20"/>
      <c r="P795" s="20"/>
      <c r="Q795" s="13"/>
      <c r="R795" s="13"/>
    </row>
    <row r="796" spans="1:18" s="14" customFormat="1" x14ac:dyDescent="0.25">
      <c r="A796" s="15"/>
      <c r="B796" s="15"/>
      <c r="C796" s="15"/>
      <c r="D796" s="16"/>
      <c r="E796" s="16"/>
      <c r="F796" s="17"/>
      <c r="G796" s="15"/>
      <c r="H796" s="15"/>
      <c r="I796" s="15"/>
      <c r="J796" s="15"/>
      <c r="K796" s="18"/>
      <c r="L796" s="71" t="str">
        <f>IFERROR(_xlfn.IFNA(VLOOKUP($K796,коммент!$B:$C,2,0),""),"")</f>
        <v/>
      </c>
      <c r="M796" s="19"/>
      <c r="N796" s="20"/>
      <c r="O796" s="20"/>
      <c r="P796" s="20"/>
      <c r="Q796" s="13"/>
      <c r="R796" s="13"/>
    </row>
    <row r="797" spans="1:18" s="14" customFormat="1" x14ac:dyDescent="0.25">
      <c r="A797" s="15"/>
      <c r="B797" s="15"/>
      <c r="C797" s="15"/>
      <c r="D797" s="16"/>
      <c r="E797" s="16"/>
      <c r="F797" s="17"/>
      <c r="G797" s="15"/>
      <c r="H797" s="15"/>
      <c r="I797" s="15"/>
      <c r="J797" s="15"/>
      <c r="K797" s="18"/>
      <c r="L797" s="71" t="str">
        <f>IFERROR(_xlfn.IFNA(VLOOKUP($K797,коммент!$B:$C,2,0),""),"")</f>
        <v/>
      </c>
      <c r="M797" s="19"/>
      <c r="N797" s="20"/>
      <c r="O797" s="20"/>
      <c r="P797" s="20"/>
      <c r="Q797" s="13"/>
      <c r="R797" s="13"/>
    </row>
    <row r="798" spans="1:18" s="14" customFormat="1" x14ac:dyDescent="0.25">
      <c r="A798" s="15"/>
      <c r="B798" s="15"/>
      <c r="C798" s="15"/>
      <c r="D798" s="16"/>
      <c r="E798" s="16"/>
      <c r="F798" s="17"/>
      <c r="G798" s="15"/>
      <c r="H798" s="15"/>
      <c r="I798" s="15"/>
      <c r="J798" s="15"/>
      <c r="K798" s="18"/>
      <c r="L798" s="71" t="str">
        <f>IFERROR(_xlfn.IFNA(VLOOKUP($K798,коммент!$B:$C,2,0),""),"")</f>
        <v/>
      </c>
      <c r="M798" s="19"/>
      <c r="N798" s="20"/>
      <c r="O798" s="20"/>
      <c r="P798" s="20"/>
      <c r="Q798" s="13"/>
      <c r="R798" s="13"/>
    </row>
    <row r="799" spans="1:18" s="14" customFormat="1" x14ac:dyDescent="0.25">
      <c r="A799" s="15"/>
      <c r="B799" s="15"/>
      <c r="C799" s="15"/>
      <c r="D799" s="16"/>
      <c r="E799" s="16"/>
      <c r="F799" s="17"/>
      <c r="G799" s="15"/>
      <c r="H799" s="15"/>
      <c r="I799" s="15"/>
      <c r="J799" s="15"/>
      <c r="K799" s="18"/>
      <c r="L799" s="71" t="str">
        <f>IFERROR(_xlfn.IFNA(VLOOKUP($K799,коммент!$B:$C,2,0),""),"")</f>
        <v/>
      </c>
      <c r="M799" s="19"/>
      <c r="N799" s="20"/>
      <c r="O799" s="20"/>
      <c r="P799" s="20"/>
      <c r="Q799" s="13"/>
      <c r="R799" s="13"/>
    </row>
    <row r="800" spans="1:18" s="14" customFormat="1" x14ac:dyDescent="0.25">
      <c r="A800" s="15"/>
      <c r="B800" s="15"/>
      <c r="C800" s="15"/>
      <c r="D800" s="16"/>
      <c r="E800" s="16"/>
      <c r="F800" s="17"/>
      <c r="G800" s="15"/>
      <c r="H800" s="15"/>
      <c r="I800" s="15"/>
      <c r="J800" s="15"/>
      <c r="K800" s="18"/>
      <c r="L800" s="71" t="str">
        <f>IFERROR(_xlfn.IFNA(VLOOKUP($K800,коммент!$B:$C,2,0),""),"")</f>
        <v/>
      </c>
      <c r="M800" s="19"/>
      <c r="N800" s="20"/>
      <c r="O800" s="20"/>
      <c r="P800" s="20"/>
      <c r="Q800" s="13"/>
      <c r="R800" s="13"/>
    </row>
    <row r="801" spans="1:18" s="14" customFormat="1" x14ac:dyDescent="0.25">
      <c r="A801" s="15"/>
      <c r="B801" s="15"/>
      <c r="C801" s="15"/>
      <c r="D801" s="16"/>
      <c r="E801" s="16"/>
      <c r="F801" s="17"/>
      <c r="G801" s="15"/>
      <c r="H801" s="15"/>
      <c r="I801" s="15"/>
      <c r="J801" s="15"/>
      <c r="K801" s="18"/>
      <c r="L801" s="71" t="str">
        <f>IFERROR(_xlfn.IFNA(VLOOKUP($K801,коммент!$B:$C,2,0),""),"")</f>
        <v/>
      </c>
      <c r="M801" s="19"/>
      <c r="N801" s="20"/>
      <c r="O801" s="20"/>
      <c r="P801" s="20"/>
      <c r="Q801" s="13"/>
      <c r="R801" s="13"/>
    </row>
    <row r="802" spans="1:18" s="14" customFormat="1" x14ac:dyDescent="0.25">
      <c r="A802" s="15"/>
      <c r="B802" s="15"/>
      <c r="C802" s="15"/>
      <c r="D802" s="16"/>
      <c r="E802" s="16"/>
      <c r="F802" s="17"/>
      <c r="G802" s="15"/>
      <c r="H802" s="15"/>
      <c r="I802" s="15"/>
      <c r="J802" s="15"/>
      <c r="K802" s="18"/>
      <c r="L802" s="71" t="str">
        <f>IFERROR(_xlfn.IFNA(VLOOKUP($K802,коммент!$B:$C,2,0),""),"")</f>
        <v/>
      </c>
      <c r="M802" s="19"/>
      <c r="N802" s="20"/>
      <c r="O802" s="20"/>
      <c r="P802" s="20"/>
      <c r="Q802" s="13"/>
      <c r="R802" s="13"/>
    </row>
    <row r="803" spans="1:18" s="14" customFormat="1" x14ac:dyDescent="0.25">
      <c r="A803" s="15"/>
      <c r="B803" s="15"/>
      <c r="C803" s="15"/>
      <c r="D803" s="16"/>
      <c r="E803" s="16"/>
      <c r="F803" s="17"/>
      <c r="G803" s="15"/>
      <c r="H803" s="15"/>
      <c r="I803" s="15"/>
      <c r="J803" s="15"/>
      <c r="K803" s="18"/>
      <c r="L803" s="71" t="str">
        <f>IFERROR(_xlfn.IFNA(VLOOKUP($K803,коммент!$B:$C,2,0),""),"")</f>
        <v/>
      </c>
      <c r="M803" s="19"/>
      <c r="N803" s="20"/>
      <c r="O803" s="20"/>
      <c r="P803" s="20"/>
      <c r="Q803" s="13"/>
      <c r="R803" s="13"/>
    </row>
    <row r="804" spans="1:18" s="14" customFormat="1" x14ac:dyDescent="0.25">
      <c r="A804" s="15"/>
      <c r="B804" s="15"/>
      <c r="C804" s="15"/>
      <c r="D804" s="16"/>
      <c r="E804" s="16"/>
      <c r="F804" s="17"/>
      <c r="G804" s="15"/>
      <c r="H804" s="15"/>
      <c r="I804" s="15"/>
      <c r="J804" s="15"/>
      <c r="K804" s="18"/>
      <c r="L804" s="71" t="str">
        <f>IFERROR(_xlfn.IFNA(VLOOKUP($K804,коммент!$B:$C,2,0),""),"")</f>
        <v/>
      </c>
      <c r="M804" s="19"/>
      <c r="N804" s="20"/>
      <c r="O804" s="20"/>
      <c r="P804" s="20"/>
      <c r="Q804" s="13"/>
      <c r="R804" s="13"/>
    </row>
    <row r="805" spans="1:18" s="14" customFormat="1" x14ac:dyDescent="0.25">
      <c r="A805" s="15"/>
      <c r="B805" s="15"/>
      <c r="C805" s="15"/>
      <c r="D805" s="16"/>
      <c r="E805" s="16"/>
      <c r="F805" s="17"/>
      <c r="G805" s="15"/>
      <c r="H805" s="15"/>
      <c r="I805" s="15"/>
      <c r="J805" s="15"/>
      <c r="K805" s="18"/>
      <c r="L805" s="71" t="str">
        <f>IFERROR(_xlfn.IFNA(VLOOKUP($K805,коммент!$B:$C,2,0),""),"")</f>
        <v/>
      </c>
      <c r="M805" s="19"/>
      <c r="N805" s="20"/>
      <c r="O805" s="20"/>
      <c r="P805" s="20"/>
      <c r="Q805" s="13"/>
      <c r="R805" s="13"/>
    </row>
    <row r="806" spans="1:18" s="14" customFormat="1" x14ac:dyDescent="0.25">
      <c r="A806" s="15"/>
      <c r="B806" s="15"/>
      <c r="C806" s="15"/>
      <c r="D806" s="16"/>
      <c r="E806" s="16"/>
      <c r="F806" s="17"/>
      <c r="G806" s="15"/>
      <c r="H806" s="15"/>
      <c r="I806" s="15"/>
      <c r="J806" s="15"/>
      <c r="K806" s="18"/>
      <c r="L806" s="71" t="str">
        <f>IFERROR(_xlfn.IFNA(VLOOKUP($K806,коммент!$B:$C,2,0),""),"")</f>
        <v/>
      </c>
      <c r="M806" s="19"/>
      <c r="N806" s="20"/>
      <c r="O806" s="20"/>
      <c r="P806" s="20"/>
      <c r="Q806" s="13"/>
      <c r="R806" s="13"/>
    </row>
    <row r="807" spans="1:18" s="14" customFormat="1" x14ac:dyDescent="0.25">
      <c r="A807" s="15"/>
      <c r="B807" s="15"/>
      <c r="C807" s="15"/>
      <c r="D807" s="16"/>
      <c r="E807" s="16"/>
      <c r="F807" s="17"/>
      <c r="G807" s="15"/>
      <c r="H807" s="15"/>
      <c r="I807" s="15"/>
      <c r="J807" s="15"/>
      <c r="K807" s="18"/>
      <c r="L807" s="71" t="str">
        <f>IFERROR(_xlfn.IFNA(VLOOKUP($K807,коммент!$B:$C,2,0),""),"")</f>
        <v/>
      </c>
      <c r="M807" s="19"/>
      <c r="N807" s="20"/>
      <c r="O807" s="20"/>
      <c r="P807" s="20"/>
      <c r="Q807" s="13"/>
      <c r="R807" s="13"/>
    </row>
    <row r="808" spans="1:18" s="14" customFormat="1" x14ac:dyDescent="0.25">
      <c r="A808" s="15"/>
      <c r="B808" s="15"/>
      <c r="C808" s="15"/>
      <c r="D808" s="16"/>
      <c r="E808" s="16"/>
      <c r="F808" s="17"/>
      <c r="G808" s="15"/>
      <c r="H808" s="15"/>
      <c r="I808" s="15"/>
      <c r="J808" s="15"/>
      <c r="K808" s="18"/>
      <c r="L808" s="71" t="str">
        <f>IFERROR(_xlfn.IFNA(VLOOKUP($K808,коммент!$B:$C,2,0),""),"")</f>
        <v/>
      </c>
      <c r="M808" s="19"/>
      <c r="N808" s="20"/>
      <c r="O808" s="20"/>
      <c r="P808" s="20"/>
      <c r="Q808" s="13"/>
      <c r="R808" s="13"/>
    </row>
    <row r="809" spans="1:18" s="14" customFormat="1" x14ac:dyDescent="0.25">
      <c r="A809" s="15"/>
      <c r="B809" s="15"/>
      <c r="C809" s="15"/>
      <c r="D809" s="16"/>
      <c r="E809" s="16"/>
      <c r="F809" s="17"/>
      <c r="G809" s="15"/>
      <c r="H809" s="15"/>
      <c r="I809" s="15"/>
      <c r="J809" s="15"/>
      <c r="K809" s="18"/>
      <c r="L809" s="71" t="str">
        <f>IFERROR(_xlfn.IFNA(VLOOKUP($K809,коммент!$B:$C,2,0),""),"")</f>
        <v/>
      </c>
      <c r="M809" s="19"/>
      <c r="N809" s="20"/>
      <c r="O809" s="20"/>
      <c r="P809" s="20"/>
      <c r="Q809" s="13"/>
      <c r="R809" s="13"/>
    </row>
    <row r="810" spans="1:18" s="14" customFormat="1" x14ac:dyDescent="0.25">
      <c r="A810" s="15"/>
      <c r="B810" s="15"/>
      <c r="C810" s="15"/>
      <c r="D810" s="16"/>
      <c r="E810" s="16"/>
      <c r="F810" s="17"/>
      <c r="G810" s="15"/>
      <c r="H810" s="15"/>
      <c r="I810" s="15"/>
      <c r="J810" s="15"/>
      <c r="K810" s="18"/>
      <c r="L810" s="71" t="str">
        <f>IFERROR(_xlfn.IFNA(VLOOKUP($K810,коммент!$B:$C,2,0),""),"")</f>
        <v/>
      </c>
      <c r="M810" s="19"/>
      <c r="N810" s="20"/>
      <c r="O810" s="20"/>
      <c r="P810" s="20"/>
      <c r="Q810" s="13"/>
      <c r="R810" s="13"/>
    </row>
    <row r="811" spans="1:18" s="14" customFormat="1" x14ac:dyDescent="0.25">
      <c r="A811" s="15"/>
      <c r="B811" s="15"/>
      <c r="C811" s="15"/>
      <c r="D811" s="16"/>
      <c r="E811" s="16"/>
      <c r="F811" s="17"/>
      <c r="G811" s="15"/>
      <c r="H811" s="15"/>
      <c r="I811" s="15"/>
      <c r="J811" s="15"/>
      <c r="K811" s="18"/>
      <c r="L811" s="71" t="str">
        <f>IFERROR(_xlfn.IFNA(VLOOKUP($K811,коммент!$B:$C,2,0),""),"")</f>
        <v/>
      </c>
      <c r="M811" s="19"/>
      <c r="N811" s="20"/>
      <c r="O811" s="20"/>
      <c r="P811" s="20"/>
      <c r="Q811" s="13"/>
      <c r="R811" s="13"/>
    </row>
    <row r="812" spans="1:18" s="14" customFormat="1" x14ac:dyDescent="0.25">
      <c r="A812" s="15"/>
      <c r="B812" s="15"/>
      <c r="C812" s="15"/>
      <c r="D812" s="16"/>
      <c r="E812" s="16"/>
      <c r="F812" s="17"/>
      <c r="G812" s="15"/>
      <c r="H812" s="15"/>
      <c r="I812" s="15"/>
      <c r="J812" s="15"/>
      <c r="K812" s="18"/>
      <c r="L812" s="71" t="str">
        <f>IFERROR(_xlfn.IFNA(VLOOKUP($K812,коммент!$B:$C,2,0),""),"")</f>
        <v/>
      </c>
      <c r="M812" s="19"/>
      <c r="N812" s="20"/>
      <c r="O812" s="20"/>
      <c r="P812" s="20"/>
      <c r="Q812" s="13"/>
      <c r="R812" s="13"/>
    </row>
    <row r="813" spans="1:18" s="14" customFormat="1" x14ac:dyDescent="0.25">
      <c r="A813" s="15"/>
      <c r="B813" s="15"/>
      <c r="C813" s="15"/>
      <c r="D813" s="16"/>
      <c r="E813" s="16"/>
      <c r="F813" s="17"/>
      <c r="G813" s="15"/>
      <c r="H813" s="15"/>
      <c r="I813" s="15"/>
      <c r="J813" s="15"/>
      <c r="K813" s="18"/>
      <c r="L813" s="71" t="str">
        <f>IFERROR(_xlfn.IFNA(VLOOKUP($K813,коммент!$B:$C,2,0),""),"")</f>
        <v/>
      </c>
      <c r="M813" s="19"/>
      <c r="N813" s="20"/>
      <c r="O813" s="20"/>
      <c r="P813" s="20"/>
      <c r="Q813" s="13"/>
      <c r="R813" s="13"/>
    </row>
    <row r="814" spans="1:18" s="14" customFormat="1" x14ac:dyDescent="0.25">
      <c r="A814" s="15"/>
      <c r="B814" s="15"/>
      <c r="C814" s="15"/>
      <c r="D814" s="16"/>
      <c r="E814" s="16"/>
      <c r="F814" s="17"/>
      <c r="G814" s="15"/>
      <c r="H814" s="15"/>
      <c r="I814" s="15"/>
      <c r="J814" s="15"/>
      <c r="K814" s="18"/>
      <c r="L814" s="71" t="str">
        <f>IFERROR(_xlfn.IFNA(VLOOKUP($K814,коммент!$B:$C,2,0),""),"")</f>
        <v/>
      </c>
      <c r="M814" s="19"/>
      <c r="N814" s="20"/>
      <c r="O814" s="20"/>
      <c r="P814" s="20"/>
      <c r="Q814" s="13"/>
      <c r="R814" s="13"/>
    </row>
    <row r="815" spans="1:18" s="14" customFormat="1" x14ac:dyDescent="0.25">
      <c r="A815" s="15"/>
      <c r="B815" s="15"/>
      <c r="C815" s="15"/>
      <c r="D815" s="16"/>
      <c r="E815" s="16"/>
      <c r="F815" s="17"/>
      <c r="G815" s="15"/>
      <c r="H815" s="15"/>
      <c r="I815" s="15"/>
      <c r="J815" s="15"/>
      <c r="K815" s="18"/>
      <c r="L815" s="71" t="str">
        <f>IFERROR(_xlfn.IFNA(VLOOKUP($K815,коммент!$B:$C,2,0),""),"")</f>
        <v/>
      </c>
      <c r="M815" s="19"/>
      <c r="N815" s="20"/>
      <c r="O815" s="20"/>
      <c r="P815" s="20"/>
      <c r="Q815" s="13"/>
      <c r="R815" s="13"/>
    </row>
    <row r="816" spans="1:18" s="14" customFormat="1" x14ac:dyDescent="0.25">
      <c r="A816" s="15"/>
      <c r="B816" s="15"/>
      <c r="C816" s="15"/>
      <c r="D816" s="16"/>
      <c r="E816" s="16"/>
      <c r="F816" s="17"/>
      <c r="G816" s="15"/>
      <c r="H816" s="15"/>
      <c r="I816" s="15"/>
      <c r="J816" s="15"/>
      <c r="K816" s="18"/>
      <c r="L816" s="71" t="str">
        <f>IFERROR(_xlfn.IFNA(VLOOKUP($K816,коммент!$B:$C,2,0),""),"")</f>
        <v/>
      </c>
      <c r="M816" s="19"/>
      <c r="N816" s="20"/>
      <c r="O816" s="20"/>
      <c r="P816" s="20"/>
      <c r="Q816" s="13"/>
      <c r="R816" s="13"/>
    </row>
    <row r="817" spans="1:18" s="14" customFormat="1" x14ac:dyDescent="0.25">
      <c r="A817" s="15"/>
      <c r="B817" s="15"/>
      <c r="C817" s="15"/>
      <c r="D817" s="16"/>
      <c r="E817" s="16"/>
      <c r="F817" s="17"/>
      <c r="G817" s="15"/>
      <c r="H817" s="15"/>
      <c r="I817" s="15"/>
      <c r="J817" s="15"/>
      <c r="K817" s="18"/>
      <c r="L817" s="71" t="str">
        <f>IFERROR(_xlfn.IFNA(VLOOKUP($K817,коммент!$B:$C,2,0),""),"")</f>
        <v/>
      </c>
      <c r="M817" s="19"/>
      <c r="N817" s="20"/>
      <c r="O817" s="20"/>
      <c r="P817" s="20"/>
      <c r="Q817" s="13"/>
      <c r="R817" s="13"/>
    </row>
    <row r="818" spans="1:18" s="14" customFormat="1" x14ac:dyDescent="0.25">
      <c r="A818" s="15"/>
      <c r="B818" s="15"/>
      <c r="C818" s="15"/>
      <c r="D818" s="16"/>
      <c r="E818" s="16"/>
      <c r="F818" s="17"/>
      <c r="G818" s="15"/>
      <c r="H818" s="15"/>
      <c r="I818" s="15"/>
      <c r="J818" s="15"/>
      <c r="K818" s="18"/>
      <c r="L818" s="71" t="str">
        <f>IFERROR(_xlfn.IFNA(VLOOKUP($K818,коммент!$B:$C,2,0),""),"")</f>
        <v/>
      </c>
      <c r="M818" s="19"/>
      <c r="N818" s="20"/>
      <c r="O818" s="20"/>
      <c r="P818" s="20"/>
      <c r="Q818" s="13"/>
      <c r="R818" s="13"/>
    </row>
    <row r="819" spans="1:18" s="14" customFormat="1" x14ac:dyDescent="0.25">
      <c r="A819" s="15"/>
      <c r="B819" s="15"/>
      <c r="C819" s="15"/>
      <c r="D819" s="16"/>
      <c r="E819" s="16"/>
      <c r="F819" s="17"/>
      <c r="G819" s="15"/>
      <c r="H819" s="15"/>
      <c r="I819" s="15"/>
      <c r="J819" s="15"/>
      <c r="K819" s="18"/>
      <c r="L819" s="71" t="str">
        <f>IFERROR(_xlfn.IFNA(VLOOKUP($K819,коммент!$B:$C,2,0),""),"")</f>
        <v/>
      </c>
      <c r="M819" s="19"/>
      <c r="N819" s="20"/>
      <c r="O819" s="20"/>
      <c r="P819" s="20"/>
      <c r="Q819" s="13"/>
      <c r="R819" s="13"/>
    </row>
    <row r="820" spans="1:18" s="14" customFormat="1" x14ac:dyDescent="0.25">
      <c r="A820" s="15"/>
      <c r="B820" s="15"/>
      <c r="C820" s="15"/>
      <c r="D820" s="16"/>
      <c r="E820" s="16"/>
      <c r="F820" s="17"/>
      <c r="G820" s="15"/>
      <c r="H820" s="15"/>
      <c r="I820" s="15"/>
      <c r="J820" s="15"/>
      <c r="K820" s="18"/>
      <c r="L820" s="71" t="str">
        <f>IFERROR(_xlfn.IFNA(VLOOKUP($K820,коммент!$B:$C,2,0),""),"")</f>
        <v/>
      </c>
      <c r="M820" s="19"/>
      <c r="N820" s="20"/>
      <c r="O820" s="20"/>
      <c r="P820" s="20"/>
      <c r="Q820" s="13"/>
      <c r="R820" s="13"/>
    </row>
    <row r="821" spans="1:18" s="14" customFormat="1" x14ac:dyDescent="0.25">
      <c r="A821" s="15"/>
      <c r="B821" s="15"/>
      <c r="C821" s="15"/>
      <c r="D821" s="16"/>
      <c r="E821" s="16"/>
      <c r="F821" s="17"/>
      <c r="G821" s="15"/>
      <c r="H821" s="15"/>
      <c r="I821" s="15"/>
      <c r="J821" s="15"/>
      <c r="K821" s="18"/>
      <c r="L821" s="71" t="str">
        <f>IFERROR(_xlfn.IFNA(VLOOKUP($K821,коммент!$B:$C,2,0),""),"")</f>
        <v/>
      </c>
      <c r="M821" s="19"/>
      <c r="N821" s="20"/>
      <c r="O821" s="20"/>
      <c r="P821" s="20"/>
      <c r="Q821" s="13"/>
      <c r="R821" s="13"/>
    </row>
    <row r="822" spans="1:18" s="14" customFormat="1" x14ac:dyDescent="0.25">
      <c r="A822" s="15"/>
      <c r="B822" s="15"/>
      <c r="C822" s="15"/>
      <c r="D822" s="16"/>
      <c r="E822" s="16"/>
      <c r="F822" s="17"/>
      <c r="G822" s="15"/>
      <c r="H822" s="15"/>
      <c r="I822" s="15"/>
      <c r="J822" s="15"/>
      <c r="K822" s="18"/>
      <c r="L822" s="71" t="str">
        <f>IFERROR(_xlfn.IFNA(VLOOKUP($K822,коммент!$B:$C,2,0),""),"")</f>
        <v/>
      </c>
      <c r="M822" s="19"/>
      <c r="N822" s="20"/>
      <c r="O822" s="20"/>
      <c r="P822" s="20"/>
      <c r="Q822" s="13"/>
      <c r="R822" s="13"/>
    </row>
    <row r="823" spans="1:18" s="14" customFormat="1" x14ac:dyDescent="0.25">
      <c r="A823" s="15"/>
      <c r="B823" s="15"/>
      <c r="C823" s="15"/>
      <c r="D823" s="16"/>
      <c r="E823" s="16"/>
      <c r="F823" s="17"/>
      <c r="G823" s="15"/>
      <c r="H823" s="15"/>
      <c r="I823" s="15"/>
      <c r="J823" s="15"/>
      <c r="K823" s="18"/>
      <c r="L823" s="71" t="str">
        <f>IFERROR(_xlfn.IFNA(VLOOKUP($K823,коммент!$B:$C,2,0),""),"")</f>
        <v/>
      </c>
      <c r="M823" s="19"/>
      <c r="N823" s="20"/>
      <c r="O823" s="20"/>
      <c r="P823" s="20"/>
      <c r="Q823" s="13"/>
      <c r="R823" s="13"/>
    </row>
    <row r="824" spans="1:18" s="14" customFormat="1" x14ac:dyDescent="0.25">
      <c r="A824" s="15"/>
      <c r="B824" s="15"/>
      <c r="C824" s="15"/>
      <c r="D824" s="16"/>
      <c r="E824" s="16"/>
      <c r="F824" s="17"/>
      <c r="G824" s="15"/>
      <c r="H824" s="15"/>
      <c r="I824" s="15"/>
      <c r="J824" s="15"/>
      <c r="K824" s="18"/>
      <c r="L824" s="71" t="str">
        <f>IFERROR(_xlfn.IFNA(VLOOKUP($K824,коммент!$B:$C,2,0),""),"")</f>
        <v/>
      </c>
      <c r="M824" s="19"/>
      <c r="N824" s="20"/>
      <c r="O824" s="20"/>
      <c r="P824" s="20"/>
      <c r="Q824" s="13"/>
      <c r="R824" s="13"/>
    </row>
    <row r="825" spans="1:18" s="14" customFormat="1" x14ac:dyDescent="0.25">
      <c r="A825" s="15"/>
      <c r="B825" s="15"/>
      <c r="C825" s="15"/>
      <c r="D825" s="16"/>
      <c r="E825" s="16"/>
      <c r="F825" s="17"/>
      <c r="G825" s="15"/>
      <c r="H825" s="15"/>
      <c r="I825" s="15"/>
      <c r="J825" s="15"/>
      <c r="K825" s="18"/>
      <c r="L825" s="71" t="str">
        <f>IFERROR(_xlfn.IFNA(VLOOKUP($K825,коммент!$B:$C,2,0),""),"")</f>
        <v/>
      </c>
      <c r="M825" s="19"/>
      <c r="N825" s="20"/>
      <c r="O825" s="20"/>
      <c r="P825" s="20"/>
      <c r="Q825" s="13"/>
      <c r="R825" s="13"/>
    </row>
    <row r="826" spans="1:18" s="14" customFormat="1" x14ac:dyDescent="0.25">
      <c r="A826" s="15"/>
      <c r="B826" s="15"/>
      <c r="C826" s="15"/>
      <c r="D826" s="16"/>
      <c r="E826" s="16"/>
      <c r="F826" s="17"/>
      <c r="G826" s="15"/>
      <c r="H826" s="15"/>
      <c r="I826" s="15"/>
      <c r="J826" s="15"/>
      <c r="K826" s="18"/>
      <c r="L826" s="71" t="str">
        <f>IFERROR(_xlfn.IFNA(VLOOKUP($K826,коммент!$B:$C,2,0),""),"")</f>
        <v/>
      </c>
      <c r="M826" s="19"/>
      <c r="N826" s="20"/>
      <c r="O826" s="20"/>
      <c r="P826" s="20"/>
      <c r="Q826" s="13"/>
      <c r="R826" s="13"/>
    </row>
    <row r="827" spans="1:18" s="14" customFormat="1" x14ac:dyDescent="0.25">
      <c r="A827" s="15"/>
      <c r="B827" s="15"/>
      <c r="C827" s="15"/>
      <c r="D827" s="16"/>
      <c r="E827" s="16"/>
      <c r="F827" s="17"/>
      <c r="G827" s="15"/>
      <c r="H827" s="15"/>
      <c r="I827" s="15"/>
      <c r="J827" s="15"/>
      <c r="K827" s="18"/>
      <c r="L827" s="71" t="str">
        <f>IFERROR(_xlfn.IFNA(VLOOKUP($K827,коммент!$B:$C,2,0),""),"")</f>
        <v/>
      </c>
      <c r="M827" s="19"/>
      <c r="N827" s="20"/>
      <c r="O827" s="20"/>
      <c r="P827" s="20"/>
      <c r="Q827" s="13"/>
      <c r="R827" s="13"/>
    </row>
    <row r="828" spans="1:18" s="14" customFormat="1" x14ac:dyDescent="0.25">
      <c r="A828" s="15"/>
      <c r="B828" s="15"/>
      <c r="C828" s="15"/>
      <c r="D828" s="16"/>
      <c r="E828" s="16"/>
      <c r="F828" s="17"/>
      <c r="G828" s="15"/>
      <c r="H828" s="15"/>
      <c r="I828" s="15"/>
      <c r="J828" s="15"/>
      <c r="K828" s="18"/>
      <c r="L828" s="71" t="str">
        <f>IFERROR(_xlfn.IFNA(VLOOKUP($K828,коммент!$B:$C,2,0),""),"")</f>
        <v/>
      </c>
      <c r="M828" s="19"/>
      <c r="N828" s="20"/>
      <c r="O828" s="20"/>
      <c r="P828" s="20"/>
      <c r="Q828" s="13"/>
      <c r="R828" s="13"/>
    </row>
    <row r="829" spans="1:18" s="14" customFormat="1" x14ac:dyDescent="0.25">
      <c r="A829" s="15"/>
      <c r="B829" s="15"/>
      <c r="C829" s="15"/>
      <c r="D829" s="16"/>
      <c r="E829" s="16"/>
      <c r="F829" s="17"/>
      <c r="G829" s="15"/>
      <c r="H829" s="15"/>
      <c r="I829" s="15"/>
      <c r="J829" s="15"/>
      <c r="K829" s="18"/>
      <c r="L829" s="71" t="str">
        <f>IFERROR(_xlfn.IFNA(VLOOKUP($K829,коммент!$B:$C,2,0),""),"")</f>
        <v/>
      </c>
      <c r="M829" s="19"/>
      <c r="N829" s="20"/>
      <c r="O829" s="20"/>
      <c r="P829" s="20"/>
      <c r="Q829" s="13"/>
      <c r="R829" s="13"/>
    </row>
    <row r="830" spans="1:18" s="14" customFormat="1" x14ac:dyDescent="0.25">
      <c r="A830" s="15"/>
      <c r="B830" s="15"/>
      <c r="C830" s="15"/>
      <c r="D830" s="16"/>
      <c r="E830" s="16"/>
      <c r="F830" s="17"/>
      <c r="G830" s="15"/>
      <c r="H830" s="15"/>
      <c r="I830" s="15"/>
      <c r="J830" s="15"/>
      <c r="K830" s="18"/>
      <c r="L830" s="71" t="str">
        <f>IFERROR(_xlfn.IFNA(VLOOKUP($K830,коммент!$B:$C,2,0),""),"")</f>
        <v/>
      </c>
      <c r="M830" s="19"/>
      <c r="N830" s="20"/>
      <c r="O830" s="20"/>
      <c r="P830" s="20"/>
      <c r="Q830" s="13"/>
      <c r="R830" s="13"/>
    </row>
    <row r="831" spans="1:18" s="14" customFormat="1" x14ac:dyDescent="0.25">
      <c r="A831" s="15"/>
      <c r="B831" s="15"/>
      <c r="C831" s="15"/>
      <c r="D831" s="16"/>
      <c r="E831" s="16"/>
      <c r="F831" s="17"/>
      <c r="G831" s="15"/>
      <c r="H831" s="15"/>
      <c r="I831" s="15"/>
      <c r="J831" s="15"/>
      <c r="K831" s="18"/>
      <c r="L831" s="71" t="str">
        <f>IFERROR(_xlfn.IFNA(VLOOKUP($K831,коммент!$B:$C,2,0),""),"")</f>
        <v/>
      </c>
      <c r="M831" s="19"/>
      <c r="N831" s="20"/>
      <c r="O831" s="20"/>
      <c r="P831" s="20"/>
      <c r="Q831" s="13"/>
      <c r="R831" s="13"/>
    </row>
    <row r="832" spans="1:18" s="14" customFormat="1" x14ac:dyDescent="0.25">
      <c r="A832" s="15"/>
      <c r="B832" s="15"/>
      <c r="C832" s="15"/>
      <c r="D832" s="16"/>
      <c r="E832" s="16"/>
      <c r="F832" s="17"/>
      <c r="G832" s="15"/>
      <c r="H832" s="15"/>
      <c r="I832" s="15"/>
      <c r="J832" s="15"/>
      <c r="K832" s="18"/>
      <c r="L832" s="71" t="str">
        <f>IFERROR(_xlfn.IFNA(VLOOKUP($K832,коммент!$B:$C,2,0),""),"")</f>
        <v/>
      </c>
      <c r="M832" s="19"/>
      <c r="N832" s="20"/>
      <c r="O832" s="20"/>
      <c r="P832" s="20"/>
      <c r="Q832" s="13"/>
      <c r="R832" s="13"/>
    </row>
    <row r="833" spans="1:18" s="14" customFormat="1" x14ac:dyDescent="0.25">
      <c r="A833" s="15"/>
      <c r="B833" s="15"/>
      <c r="C833" s="15"/>
      <c r="D833" s="16"/>
      <c r="E833" s="16"/>
      <c r="F833" s="17"/>
      <c r="G833" s="15"/>
      <c r="H833" s="15"/>
      <c r="I833" s="15"/>
      <c r="J833" s="15"/>
      <c r="K833" s="18"/>
      <c r="L833" s="71" t="str">
        <f>IFERROR(_xlfn.IFNA(VLOOKUP($K833,коммент!$B:$C,2,0),""),"")</f>
        <v/>
      </c>
      <c r="M833" s="19"/>
      <c r="N833" s="20"/>
      <c r="O833" s="20"/>
      <c r="P833" s="20"/>
      <c r="Q833" s="13"/>
      <c r="R833" s="13"/>
    </row>
    <row r="834" spans="1:18" s="14" customFormat="1" x14ac:dyDescent="0.25">
      <c r="A834" s="15"/>
      <c r="B834" s="15"/>
      <c r="C834" s="15"/>
      <c r="D834" s="16"/>
      <c r="E834" s="16"/>
      <c r="F834" s="17"/>
      <c r="G834" s="15"/>
      <c r="H834" s="15"/>
      <c r="I834" s="15"/>
      <c r="J834" s="15"/>
      <c r="K834" s="18"/>
      <c r="L834" s="71" t="str">
        <f>IFERROR(_xlfn.IFNA(VLOOKUP($K834,коммент!$B:$C,2,0),""),"")</f>
        <v/>
      </c>
      <c r="M834" s="19"/>
      <c r="N834" s="20"/>
      <c r="O834" s="20"/>
      <c r="P834" s="20"/>
      <c r="Q834" s="13"/>
      <c r="R834" s="13"/>
    </row>
    <row r="835" spans="1:18" s="14" customFormat="1" x14ac:dyDescent="0.25">
      <c r="A835" s="15"/>
      <c r="B835" s="15"/>
      <c r="C835" s="15"/>
      <c r="D835" s="16"/>
      <c r="E835" s="16"/>
      <c r="F835" s="17"/>
      <c r="G835" s="15"/>
      <c r="H835" s="15"/>
      <c r="I835" s="15"/>
      <c r="J835" s="15"/>
      <c r="K835" s="18"/>
      <c r="L835" s="71" t="str">
        <f>IFERROR(_xlfn.IFNA(VLOOKUP($K835,коммент!$B:$C,2,0),""),"")</f>
        <v/>
      </c>
      <c r="M835" s="19"/>
      <c r="N835" s="20"/>
      <c r="O835" s="20"/>
      <c r="P835" s="20"/>
      <c r="Q835" s="13"/>
      <c r="R835" s="13"/>
    </row>
    <row r="836" spans="1:18" s="14" customFormat="1" x14ac:dyDescent="0.25">
      <c r="A836" s="15"/>
      <c r="B836" s="15"/>
      <c r="C836" s="15"/>
      <c r="D836" s="16"/>
      <c r="E836" s="16"/>
      <c r="F836" s="17"/>
      <c r="G836" s="15"/>
      <c r="H836" s="15"/>
      <c r="I836" s="15"/>
      <c r="J836" s="15"/>
      <c r="K836" s="18"/>
      <c r="L836" s="71" t="str">
        <f>IFERROR(_xlfn.IFNA(VLOOKUP($K836,коммент!$B:$C,2,0),""),"")</f>
        <v/>
      </c>
      <c r="M836" s="19"/>
      <c r="N836" s="20"/>
      <c r="O836" s="20"/>
      <c r="P836" s="20"/>
      <c r="Q836" s="13"/>
      <c r="R836" s="13"/>
    </row>
    <row r="837" spans="1:18" s="14" customFormat="1" x14ac:dyDescent="0.25">
      <c r="A837" s="15"/>
      <c r="B837" s="15"/>
      <c r="C837" s="15"/>
      <c r="D837" s="16"/>
      <c r="E837" s="16"/>
      <c r="F837" s="17"/>
      <c r="G837" s="15"/>
      <c r="H837" s="15"/>
      <c r="I837" s="15"/>
      <c r="J837" s="15"/>
      <c r="K837" s="18"/>
      <c r="L837" s="71" t="str">
        <f>IFERROR(_xlfn.IFNA(VLOOKUP($K837,коммент!$B:$C,2,0),""),"")</f>
        <v/>
      </c>
      <c r="M837" s="19"/>
      <c r="N837" s="20"/>
      <c r="O837" s="20"/>
      <c r="P837" s="20"/>
      <c r="Q837" s="13"/>
      <c r="R837" s="13"/>
    </row>
    <row r="838" spans="1:18" s="14" customFormat="1" x14ac:dyDescent="0.25">
      <c r="A838" s="15"/>
      <c r="B838" s="15"/>
      <c r="C838" s="15"/>
      <c r="D838" s="16"/>
      <c r="E838" s="16"/>
      <c r="F838" s="17"/>
      <c r="G838" s="15"/>
      <c r="H838" s="15"/>
      <c r="I838" s="15"/>
      <c r="J838" s="15"/>
      <c r="K838" s="18"/>
      <c r="L838" s="71" t="str">
        <f>IFERROR(_xlfn.IFNA(VLOOKUP($K838,коммент!$B:$C,2,0),""),"")</f>
        <v/>
      </c>
      <c r="M838" s="19"/>
      <c r="N838" s="20"/>
      <c r="O838" s="20"/>
      <c r="P838" s="20"/>
      <c r="Q838" s="13"/>
      <c r="R838" s="13"/>
    </row>
    <row r="839" spans="1:18" s="14" customFormat="1" x14ac:dyDescent="0.25">
      <c r="A839" s="15"/>
      <c r="B839" s="15"/>
      <c r="C839" s="15"/>
      <c r="D839" s="16"/>
      <c r="E839" s="16"/>
      <c r="F839" s="17"/>
      <c r="G839" s="15"/>
      <c r="H839" s="15"/>
      <c r="I839" s="15"/>
      <c r="J839" s="15"/>
      <c r="K839" s="18"/>
      <c r="L839" s="71" t="str">
        <f>IFERROR(_xlfn.IFNA(VLOOKUP($K839,коммент!$B:$C,2,0),""),"")</f>
        <v/>
      </c>
      <c r="M839" s="19"/>
      <c r="N839" s="20"/>
      <c r="O839" s="20"/>
      <c r="P839" s="20"/>
      <c r="Q839" s="13"/>
      <c r="R839" s="13"/>
    </row>
    <row r="840" spans="1:18" s="14" customFormat="1" x14ac:dyDescent="0.25">
      <c r="A840" s="15"/>
      <c r="B840" s="15"/>
      <c r="C840" s="15"/>
      <c r="D840" s="16"/>
      <c r="E840" s="16"/>
      <c r="F840" s="17"/>
      <c r="G840" s="15"/>
      <c r="H840" s="15"/>
      <c r="I840" s="15"/>
      <c r="J840" s="15"/>
      <c r="K840" s="18"/>
      <c r="L840" s="71" t="str">
        <f>IFERROR(_xlfn.IFNA(VLOOKUP($K840,коммент!$B:$C,2,0),""),"")</f>
        <v/>
      </c>
      <c r="M840" s="19"/>
      <c r="N840" s="20"/>
      <c r="O840" s="20"/>
      <c r="P840" s="20"/>
      <c r="Q840" s="13"/>
      <c r="R840" s="13"/>
    </row>
    <row r="841" spans="1:18" s="14" customFormat="1" x14ac:dyDescent="0.25">
      <c r="A841" s="15"/>
      <c r="B841" s="15"/>
      <c r="C841" s="15"/>
      <c r="D841" s="16"/>
      <c r="E841" s="16"/>
      <c r="F841" s="17"/>
      <c r="G841" s="15"/>
      <c r="H841" s="15"/>
      <c r="I841" s="15"/>
      <c r="J841" s="15"/>
      <c r="K841" s="18"/>
      <c r="L841" s="71" t="str">
        <f>IFERROR(_xlfn.IFNA(VLOOKUP($K841,коммент!$B:$C,2,0),""),"")</f>
        <v/>
      </c>
      <c r="M841" s="19"/>
      <c r="N841" s="20"/>
      <c r="O841" s="20"/>
      <c r="P841" s="20"/>
      <c r="Q841" s="13"/>
      <c r="R841" s="13"/>
    </row>
    <row r="842" spans="1:18" s="14" customFormat="1" x14ac:dyDescent="0.25">
      <c r="A842" s="15"/>
      <c r="B842" s="15"/>
      <c r="C842" s="15"/>
      <c r="D842" s="16"/>
      <c r="E842" s="16"/>
      <c r="F842" s="17"/>
      <c r="G842" s="15"/>
      <c r="H842" s="15"/>
      <c r="I842" s="15"/>
      <c r="J842" s="15"/>
      <c r="K842" s="18"/>
      <c r="L842" s="71" t="str">
        <f>IFERROR(_xlfn.IFNA(VLOOKUP($K842,коммент!$B:$C,2,0),""),"")</f>
        <v/>
      </c>
      <c r="M842" s="19"/>
      <c r="N842" s="20"/>
      <c r="O842" s="20"/>
      <c r="P842" s="20"/>
      <c r="Q842" s="13"/>
      <c r="R842" s="13"/>
    </row>
    <row r="843" spans="1:18" s="14" customFormat="1" x14ac:dyDescent="0.25">
      <c r="A843" s="15"/>
      <c r="B843" s="15"/>
      <c r="C843" s="15"/>
      <c r="D843" s="16"/>
      <c r="E843" s="16"/>
      <c r="F843" s="17"/>
      <c r="G843" s="15"/>
      <c r="H843" s="15"/>
      <c r="I843" s="15"/>
      <c r="J843" s="15"/>
      <c r="K843" s="18"/>
      <c r="L843" s="71" t="str">
        <f>IFERROR(_xlfn.IFNA(VLOOKUP($K843,коммент!$B:$C,2,0),""),"")</f>
        <v/>
      </c>
      <c r="M843" s="19"/>
      <c r="N843" s="20"/>
      <c r="O843" s="20"/>
      <c r="P843" s="20"/>
      <c r="Q843" s="13"/>
      <c r="R843" s="13"/>
    </row>
    <row r="844" spans="1:18" s="14" customFormat="1" x14ac:dyDescent="0.25">
      <c r="A844" s="15"/>
      <c r="B844" s="15"/>
      <c r="C844" s="15"/>
      <c r="D844" s="16"/>
      <c r="E844" s="16"/>
      <c r="F844" s="17"/>
      <c r="G844" s="15"/>
      <c r="H844" s="15"/>
      <c r="I844" s="15"/>
      <c r="J844" s="15"/>
      <c r="K844" s="18"/>
      <c r="L844" s="71" t="str">
        <f>IFERROR(_xlfn.IFNA(VLOOKUP($K844,коммент!$B:$C,2,0),""),"")</f>
        <v/>
      </c>
      <c r="M844" s="19"/>
      <c r="N844" s="20"/>
      <c r="O844" s="20"/>
      <c r="P844" s="20"/>
      <c r="Q844" s="13"/>
      <c r="R844" s="13"/>
    </row>
    <row r="845" spans="1:18" s="14" customFormat="1" x14ac:dyDescent="0.25">
      <c r="A845" s="15"/>
      <c r="B845" s="15"/>
      <c r="C845" s="15"/>
      <c r="D845" s="16"/>
      <c r="E845" s="16"/>
      <c r="F845" s="17"/>
      <c r="G845" s="15"/>
      <c r="H845" s="15"/>
      <c r="I845" s="15"/>
      <c r="J845" s="15"/>
      <c r="K845" s="18"/>
      <c r="L845" s="71" t="str">
        <f>IFERROR(_xlfn.IFNA(VLOOKUP($K845,коммент!$B:$C,2,0),""),"")</f>
        <v/>
      </c>
      <c r="M845" s="19"/>
      <c r="N845" s="20"/>
      <c r="O845" s="20"/>
      <c r="P845" s="20"/>
      <c r="Q845" s="13"/>
      <c r="R845" s="13"/>
    </row>
    <row r="846" spans="1:18" s="14" customFormat="1" x14ac:dyDescent="0.25">
      <c r="A846" s="15"/>
      <c r="B846" s="15"/>
      <c r="C846" s="15"/>
      <c r="D846" s="16"/>
      <c r="E846" s="16"/>
      <c r="F846" s="17"/>
      <c r="G846" s="15"/>
      <c r="H846" s="15"/>
      <c r="I846" s="15"/>
      <c r="J846" s="15"/>
      <c r="K846" s="18"/>
      <c r="L846" s="71" t="str">
        <f>IFERROR(_xlfn.IFNA(VLOOKUP($K846,коммент!$B:$C,2,0),""),"")</f>
        <v/>
      </c>
      <c r="M846" s="19"/>
      <c r="N846" s="20"/>
      <c r="O846" s="20"/>
      <c r="P846" s="20"/>
      <c r="Q846" s="13"/>
      <c r="R846" s="13"/>
    </row>
    <row r="847" spans="1:18" s="14" customFormat="1" x14ac:dyDescent="0.25">
      <c r="A847" s="15"/>
      <c r="B847" s="15"/>
      <c r="C847" s="15"/>
      <c r="D847" s="16"/>
      <c r="E847" s="16"/>
      <c r="F847" s="17"/>
      <c r="G847" s="15"/>
      <c r="H847" s="15"/>
      <c r="I847" s="15"/>
      <c r="J847" s="15"/>
      <c r="K847" s="18"/>
      <c r="L847" s="71" t="str">
        <f>IFERROR(_xlfn.IFNA(VLOOKUP($K847,коммент!$B:$C,2,0),""),"")</f>
        <v/>
      </c>
      <c r="M847" s="19"/>
      <c r="N847" s="20"/>
      <c r="O847" s="20"/>
      <c r="P847" s="20"/>
      <c r="Q847" s="13"/>
      <c r="R847" s="13"/>
    </row>
    <row r="848" spans="1:18" s="14" customFormat="1" x14ac:dyDescent="0.25">
      <c r="A848" s="15"/>
      <c r="B848" s="15"/>
      <c r="C848" s="15"/>
      <c r="D848" s="16"/>
      <c r="E848" s="16"/>
      <c r="F848" s="17"/>
      <c r="G848" s="15"/>
      <c r="H848" s="15"/>
      <c r="I848" s="15"/>
      <c r="J848" s="15"/>
      <c r="K848" s="18"/>
      <c r="L848" s="71" t="str">
        <f>IFERROR(_xlfn.IFNA(VLOOKUP($K848,коммент!$B:$C,2,0),""),"")</f>
        <v/>
      </c>
      <c r="M848" s="19"/>
      <c r="N848" s="20"/>
      <c r="O848" s="20"/>
      <c r="P848" s="20"/>
      <c r="Q848" s="13"/>
      <c r="R848" s="13"/>
    </row>
    <row r="849" spans="1:18" s="14" customFormat="1" x14ac:dyDescent="0.25">
      <c r="A849" s="15"/>
      <c r="B849" s="15"/>
      <c r="C849" s="15"/>
      <c r="D849" s="16"/>
      <c r="E849" s="16"/>
      <c r="F849" s="17"/>
      <c r="G849" s="15"/>
      <c r="H849" s="15"/>
      <c r="I849" s="15"/>
      <c r="J849" s="15"/>
      <c r="K849" s="18"/>
      <c r="L849" s="71" t="str">
        <f>IFERROR(_xlfn.IFNA(VLOOKUP($K849,коммент!$B:$C,2,0),""),"")</f>
        <v/>
      </c>
      <c r="M849" s="19"/>
      <c r="N849" s="20"/>
      <c r="O849" s="20"/>
      <c r="P849" s="20"/>
      <c r="Q849" s="13"/>
      <c r="R849" s="13"/>
    </row>
    <row r="850" spans="1:18" s="14" customFormat="1" x14ac:dyDescent="0.25">
      <c r="A850" s="15"/>
      <c r="B850" s="15"/>
      <c r="C850" s="15"/>
      <c r="D850" s="16"/>
      <c r="E850" s="16"/>
      <c r="F850" s="17"/>
      <c r="G850" s="15"/>
      <c r="H850" s="15"/>
      <c r="I850" s="15"/>
      <c r="J850" s="15"/>
      <c r="K850" s="18"/>
      <c r="L850" s="71" t="str">
        <f>IFERROR(_xlfn.IFNA(VLOOKUP($K850,коммент!$B:$C,2,0),""),"")</f>
        <v/>
      </c>
      <c r="M850" s="19"/>
      <c r="N850" s="20"/>
      <c r="O850" s="20"/>
      <c r="P850" s="20"/>
      <c r="Q850" s="13"/>
      <c r="R850" s="13"/>
    </row>
    <row r="851" spans="1:18" s="14" customFormat="1" x14ac:dyDescent="0.25">
      <c r="A851" s="15"/>
      <c r="B851" s="15"/>
      <c r="C851" s="15"/>
      <c r="D851" s="16"/>
      <c r="E851" s="16"/>
      <c r="F851" s="17"/>
      <c r="G851" s="15"/>
      <c r="H851" s="15"/>
      <c r="I851" s="15"/>
      <c r="J851" s="15"/>
      <c r="K851" s="18"/>
      <c r="L851" s="71" t="str">
        <f>IFERROR(_xlfn.IFNA(VLOOKUP($K851,коммент!$B:$C,2,0),""),"")</f>
        <v/>
      </c>
      <c r="M851" s="19"/>
      <c r="N851" s="20"/>
      <c r="O851" s="20"/>
      <c r="P851" s="20"/>
      <c r="Q851" s="13"/>
      <c r="R851" s="13"/>
    </row>
    <row r="852" spans="1:18" s="14" customFormat="1" x14ac:dyDescent="0.25">
      <c r="A852" s="15"/>
      <c r="B852" s="15"/>
      <c r="C852" s="15"/>
      <c r="D852" s="16"/>
      <c r="E852" s="16"/>
      <c r="F852" s="17"/>
      <c r="G852" s="15"/>
      <c r="H852" s="15"/>
      <c r="I852" s="15"/>
      <c r="J852" s="15"/>
      <c r="K852" s="18"/>
      <c r="L852" s="71" t="str">
        <f>IFERROR(_xlfn.IFNA(VLOOKUP($K852,коммент!$B:$C,2,0),""),"")</f>
        <v/>
      </c>
      <c r="M852" s="19"/>
      <c r="N852" s="20"/>
      <c r="O852" s="20"/>
      <c r="P852" s="20"/>
      <c r="Q852" s="13"/>
      <c r="R852" s="13"/>
    </row>
    <row r="853" spans="1:18" s="14" customFormat="1" x14ac:dyDescent="0.25">
      <c r="A853" s="15"/>
      <c r="B853" s="15"/>
      <c r="C853" s="15"/>
      <c r="D853" s="16"/>
      <c r="E853" s="16"/>
      <c r="F853" s="17"/>
      <c r="G853" s="15"/>
      <c r="H853" s="15"/>
      <c r="I853" s="15"/>
      <c r="J853" s="15"/>
      <c r="K853" s="18"/>
      <c r="L853" s="71" t="str">
        <f>IFERROR(_xlfn.IFNA(VLOOKUP($K853,коммент!$B:$C,2,0),""),"")</f>
        <v/>
      </c>
      <c r="M853" s="19"/>
      <c r="N853" s="20"/>
      <c r="O853" s="20"/>
      <c r="P853" s="20"/>
      <c r="Q853" s="13"/>
      <c r="R853" s="13"/>
    </row>
    <row r="854" spans="1:18" s="14" customFormat="1" x14ac:dyDescent="0.25">
      <c r="A854" s="15"/>
      <c r="B854" s="15"/>
      <c r="C854" s="15"/>
      <c r="D854" s="16"/>
      <c r="E854" s="16"/>
      <c r="F854" s="17"/>
      <c r="G854" s="15"/>
      <c r="H854" s="15"/>
      <c r="I854" s="15"/>
      <c r="J854" s="15"/>
      <c r="K854" s="18"/>
      <c r="L854" s="71" t="str">
        <f>IFERROR(_xlfn.IFNA(VLOOKUP($K854,коммент!$B:$C,2,0),""),"")</f>
        <v/>
      </c>
      <c r="M854" s="19"/>
      <c r="N854" s="20"/>
      <c r="O854" s="20"/>
      <c r="P854" s="20"/>
      <c r="Q854" s="13"/>
      <c r="R854" s="13"/>
    </row>
    <row r="855" spans="1:18" s="14" customFormat="1" x14ac:dyDescent="0.25">
      <c r="A855" s="15"/>
      <c r="B855" s="15"/>
      <c r="C855" s="15"/>
      <c r="D855" s="16"/>
      <c r="E855" s="16"/>
      <c r="F855" s="17"/>
      <c r="G855" s="15"/>
      <c r="H855" s="15"/>
      <c r="I855" s="15"/>
      <c r="J855" s="15"/>
      <c r="K855" s="18"/>
      <c r="L855" s="71" t="str">
        <f>IFERROR(_xlfn.IFNA(VLOOKUP($K855,коммент!$B:$C,2,0),""),"")</f>
        <v/>
      </c>
      <c r="M855" s="19"/>
      <c r="N855" s="20"/>
      <c r="O855" s="20"/>
      <c r="P855" s="20"/>
      <c r="Q855" s="13"/>
      <c r="R855" s="13"/>
    </row>
    <row r="856" spans="1:18" s="14" customFormat="1" x14ac:dyDescent="0.25">
      <c r="A856" s="15"/>
      <c r="B856" s="15"/>
      <c r="C856" s="15"/>
      <c r="D856" s="16"/>
      <c r="E856" s="16"/>
      <c r="F856" s="17"/>
      <c r="G856" s="15"/>
      <c r="H856" s="15"/>
      <c r="I856" s="15"/>
      <c r="J856" s="15"/>
      <c r="K856" s="18"/>
      <c r="L856" s="71" t="str">
        <f>IFERROR(_xlfn.IFNA(VLOOKUP($K856,коммент!$B:$C,2,0),""),"")</f>
        <v/>
      </c>
      <c r="M856" s="19"/>
      <c r="N856" s="20"/>
      <c r="O856" s="20"/>
      <c r="P856" s="20"/>
      <c r="Q856" s="13"/>
      <c r="R856" s="13"/>
    </row>
    <row r="857" spans="1:18" s="14" customFormat="1" x14ac:dyDescent="0.25">
      <c r="A857" s="15"/>
      <c r="B857" s="15"/>
      <c r="C857" s="15"/>
      <c r="D857" s="16"/>
      <c r="E857" s="16"/>
      <c r="F857" s="17"/>
      <c r="G857" s="15"/>
      <c r="H857" s="15"/>
      <c r="I857" s="15"/>
      <c r="J857" s="15"/>
      <c r="K857" s="18"/>
      <c r="L857" s="71" t="str">
        <f>IFERROR(_xlfn.IFNA(VLOOKUP($K857,коммент!$B:$C,2,0),""),"")</f>
        <v/>
      </c>
      <c r="M857" s="19"/>
      <c r="N857" s="20"/>
      <c r="O857" s="20"/>
      <c r="P857" s="20"/>
      <c r="Q857" s="13"/>
      <c r="R857" s="13"/>
    </row>
    <row r="858" spans="1:18" s="14" customFormat="1" x14ac:dyDescent="0.25">
      <c r="A858" s="15"/>
      <c r="B858" s="15"/>
      <c r="C858" s="15"/>
      <c r="D858" s="16"/>
      <c r="E858" s="16"/>
      <c r="F858" s="17"/>
      <c r="G858" s="15"/>
      <c r="H858" s="15"/>
      <c r="I858" s="15"/>
      <c r="J858" s="15"/>
      <c r="K858" s="18"/>
      <c r="L858" s="71" t="str">
        <f>IFERROR(_xlfn.IFNA(VLOOKUP($K858,коммент!$B:$C,2,0),""),"")</f>
        <v/>
      </c>
      <c r="M858" s="19"/>
      <c r="N858" s="20"/>
      <c r="O858" s="20"/>
      <c r="P858" s="20"/>
      <c r="Q858" s="13"/>
      <c r="R858" s="13"/>
    </row>
    <row r="859" spans="1:18" s="14" customFormat="1" x14ac:dyDescent="0.25">
      <c r="A859" s="15"/>
      <c r="B859" s="15"/>
      <c r="C859" s="15"/>
      <c r="D859" s="16"/>
      <c r="E859" s="16"/>
      <c r="F859" s="17"/>
      <c r="G859" s="15"/>
      <c r="H859" s="15"/>
      <c r="I859" s="15"/>
      <c r="J859" s="15"/>
      <c r="K859" s="18"/>
      <c r="L859" s="71" t="str">
        <f>IFERROR(_xlfn.IFNA(VLOOKUP($K859,коммент!$B:$C,2,0),""),"")</f>
        <v/>
      </c>
      <c r="M859" s="19"/>
      <c r="N859" s="20"/>
      <c r="O859" s="20"/>
      <c r="P859" s="20"/>
      <c r="Q859" s="13"/>
      <c r="R859" s="13"/>
    </row>
    <row r="860" spans="1:18" s="14" customFormat="1" x14ac:dyDescent="0.25">
      <c r="A860" s="15"/>
      <c r="B860" s="15"/>
      <c r="C860" s="15"/>
      <c r="D860" s="16"/>
      <c r="E860" s="16"/>
      <c r="F860" s="17"/>
      <c r="G860" s="15"/>
      <c r="H860" s="15"/>
      <c r="I860" s="15"/>
      <c r="J860" s="15"/>
      <c r="K860" s="18"/>
      <c r="L860" s="71" t="str">
        <f>IFERROR(_xlfn.IFNA(VLOOKUP($K860,коммент!$B:$C,2,0),""),"")</f>
        <v/>
      </c>
      <c r="M860" s="19"/>
      <c r="N860" s="20"/>
      <c r="O860" s="20"/>
      <c r="P860" s="20"/>
      <c r="Q860" s="13"/>
      <c r="R860" s="13"/>
    </row>
    <row r="861" spans="1:18" s="14" customFormat="1" x14ac:dyDescent="0.25">
      <c r="A861" s="15"/>
      <c r="B861" s="15"/>
      <c r="C861" s="15"/>
      <c r="D861" s="16"/>
      <c r="E861" s="16"/>
      <c r="F861" s="17"/>
      <c r="G861" s="15"/>
      <c r="H861" s="15"/>
      <c r="I861" s="15"/>
      <c r="J861" s="15"/>
      <c r="K861" s="18"/>
      <c r="L861" s="71" t="str">
        <f>IFERROR(_xlfn.IFNA(VLOOKUP($K861,коммент!$B:$C,2,0),""),"")</f>
        <v/>
      </c>
      <c r="M861" s="19"/>
      <c r="N861" s="20"/>
      <c r="O861" s="20"/>
      <c r="P861" s="20"/>
      <c r="Q861" s="13"/>
      <c r="R861" s="13"/>
    </row>
    <row r="862" spans="1:18" s="14" customFormat="1" x14ac:dyDescent="0.25">
      <c r="A862" s="15"/>
      <c r="B862" s="15"/>
      <c r="C862" s="15"/>
      <c r="D862" s="16"/>
      <c r="E862" s="16"/>
      <c r="F862" s="17"/>
      <c r="G862" s="15"/>
      <c r="H862" s="15"/>
      <c r="I862" s="15"/>
      <c r="J862" s="15"/>
      <c r="K862" s="18"/>
      <c r="L862" s="71" t="str">
        <f>IFERROR(_xlfn.IFNA(VLOOKUP($K862,коммент!$B:$C,2,0),""),"")</f>
        <v/>
      </c>
      <c r="M862" s="19"/>
      <c r="N862" s="20"/>
      <c r="O862" s="20"/>
      <c r="P862" s="20"/>
      <c r="Q862" s="13"/>
      <c r="R862" s="13"/>
    </row>
    <row r="863" spans="1:18" s="14" customFormat="1" x14ac:dyDescent="0.25">
      <c r="A863" s="15"/>
      <c r="B863" s="15"/>
      <c r="C863" s="15"/>
      <c r="D863" s="16"/>
      <c r="E863" s="16"/>
      <c r="F863" s="17"/>
      <c r="G863" s="15"/>
      <c r="H863" s="15"/>
      <c r="I863" s="15"/>
      <c r="J863" s="15"/>
      <c r="K863" s="18"/>
      <c r="L863" s="71" t="str">
        <f>IFERROR(_xlfn.IFNA(VLOOKUP($K863,коммент!$B:$C,2,0),""),"")</f>
        <v/>
      </c>
      <c r="M863" s="19"/>
      <c r="N863" s="20"/>
      <c r="O863" s="20"/>
      <c r="P863" s="20"/>
      <c r="Q863" s="13"/>
      <c r="R863" s="13"/>
    </row>
    <row r="864" spans="1:18" s="14" customFormat="1" x14ac:dyDescent="0.25">
      <c r="A864" s="15"/>
      <c r="B864" s="15"/>
      <c r="C864" s="15"/>
      <c r="D864" s="16"/>
      <c r="E864" s="16"/>
      <c r="F864" s="17"/>
      <c r="G864" s="15"/>
      <c r="H864" s="15"/>
      <c r="I864" s="15"/>
      <c r="J864" s="15"/>
      <c r="K864" s="18"/>
      <c r="L864" s="71" t="str">
        <f>IFERROR(_xlfn.IFNA(VLOOKUP($K864,коммент!$B:$C,2,0),""),"")</f>
        <v/>
      </c>
      <c r="M864" s="19"/>
      <c r="N864" s="20"/>
      <c r="O864" s="20"/>
      <c r="P864" s="20"/>
      <c r="Q864" s="13"/>
      <c r="R864" s="13"/>
    </row>
    <row r="865" spans="1:18" s="14" customFormat="1" x14ac:dyDescent="0.25">
      <c r="A865" s="15"/>
      <c r="B865" s="15"/>
      <c r="C865" s="15"/>
      <c r="D865" s="16"/>
      <c r="E865" s="16"/>
      <c r="F865" s="17"/>
      <c r="G865" s="15"/>
      <c r="H865" s="15"/>
      <c r="I865" s="15"/>
      <c r="J865" s="15"/>
      <c r="K865" s="18"/>
      <c r="L865" s="71" t="str">
        <f>IFERROR(_xlfn.IFNA(VLOOKUP($K865,коммент!$B:$C,2,0),""),"")</f>
        <v/>
      </c>
      <c r="M865" s="19"/>
      <c r="N865" s="20"/>
      <c r="O865" s="20"/>
      <c r="P865" s="20"/>
      <c r="Q865" s="13"/>
      <c r="R865" s="13"/>
    </row>
    <row r="866" spans="1:18" s="14" customFormat="1" x14ac:dyDescent="0.25">
      <c r="A866" s="15"/>
      <c r="B866" s="15"/>
      <c r="C866" s="15"/>
      <c r="D866" s="16"/>
      <c r="E866" s="16"/>
      <c r="F866" s="17"/>
      <c r="G866" s="15"/>
      <c r="H866" s="15"/>
      <c r="I866" s="15"/>
      <c r="J866" s="15"/>
      <c r="K866" s="18"/>
      <c r="L866" s="71" t="str">
        <f>IFERROR(_xlfn.IFNA(VLOOKUP($K866,коммент!$B:$C,2,0),""),"")</f>
        <v/>
      </c>
      <c r="M866" s="19"/>
      <c r="N866" s="20"/>
      <c r="O866" s="20"/>
      <c r="P866" s="20"/>
      <c r="Q866" s="13"/>
      <c r="R866" s="13"/>
    </row>
    <row r="867" spans="1:18" s="14" customFormat="1" x14ac:dyDescent="0.25">
      <c r="A867" s="15"/>
      <c r="B867" s="15"/>
      <c r="C867" s="15"/>
      <c r="D867" s="16"/>
      <c r="E867" s="16"/>
      <c r="F867" s="17"/>
      <c r="G867" s="15"/>
      <c r="H867" s="15"/>
      <c r="I867" s="15"/>
      <c r="J867" s="15"/>
      <c r="K867" s="18"/>
      <c r="L867" s="71" t="str">
        <f>IFERROR(_xlfn.IFNA(VLOOKUP($K867,коммент!$B:$C,2,0),""),"")</f>
        <v/>
      </c>
      <c r="M867" s="19"/>
      <c r="N867" s="20"/>
      <c r="O867" s="20"/>
      <c r="P867" s="20"/>
      <c r="Q867" s="13"/>
      <c r="R867" s="13"/>
    </row>
    <row r="868" spans="1:18" s="14" customFormat="1" x14ac:dyDescent="0.25">
      <c r="A868" s="15"/>
      <c r="B868" s="15"/>
      <c r="C868" s="15"/>
      <c r="D868" s="16"/>
      <c r="E868" s="16"/>
      <c r="F868" s="17"/>
      <c r="G868" s="15"/>
      <c r="H868" s="15"/>
      <c r="I868" s="15"/>
      <c r="J868" s="15"/>
      <c r="K868" s="18"/>
      <c r="L868" s="71" t="str">
        <f>IFERROR(_xlfn.IFNA(VLOOKUP($K868,коммент!$B:$C,2,0),""),"")</f>
        <v/>
      </c>
      <c r="M868" s="19"/>
      <c r="N868" s="20"/>
      <c r="O868" s="20"/>
      <c r="P868" s="20"/>
      <c r="Q868" s="13"/>
      <c r="R868" s="13"/>
    </row>
    <row r="869" spans="1:18" s="14" customFormat="1" x14ac:dyDescent="0.25">
      <c r="A869" s="15"/>
      <c r="B869" s="15"/>
      <c r="C869" s="15"/>
      <c r="D869" s="16"/>
      <c r="E869" s="16"/>
      <c r="F869" s="17"/>
      <c r="G869" s="15"/>
      <c r="H869" s="15"/>
      <c r="I869" s="15"/>
      <c r="J869" s="15"/>
      <c r="K869" s="18"/>
      <c r="L869" s="71" t="str">
        <f>IFERROR(_xlfn.IFNA(VLOOKUP($K869,коммент!$B:$C,2,0),""),"")</f>
        <v/>
      </c>
      <c r="M869" s="19"/>
      <c r="N869" s="20"/>
      <c r="O869" s="20"/>
      <c r="P869" s="20"/>
      <c r="Q869" s="13"/>
      <c r="R869" s="13"/>
    </row>
    <row r="870" spans="1:18" s="14" customFormat="1" x14ac:dyDescent="0.25">
      <c r="A870" s="15"/>
      <c r="B870" s="15"/>
      <c r="C870" s="15"/>
      <c r="D870" s="16"/>
      <c r="E870" s="16"/>
      <c r="F870" s="17"/>
      <c r="G870" s="15"/>
      <c r="H870" s="15"/>
      <c r="I870" s="15"/>
      <c r="J870" s="15"/>
      <c r="K870" s="18"/>
      <c r="L870" s="71" t="str">
        <f>IFERROR(_xlfn.IFNA(VLOOKUP($K870,коммент!$B:$C,2,0),""),"")</f>
        <v/>
      </c>
      <c r="M870" s="19"/>
      <c r="N870" s="20"/>
      <c r="O870" s="20"/>
      <c r="P870" s="20"/>
      <c r="Q870" s="13"/>
      <c r="R870" s="13"/>
    </row>
    <row r="871" spans="1:18" s="14" customFormat="1" x14ac:dyDescent="0.25">
      <c r="A871" s="15"/>
      <c r="B871" s="15"/>
      <c r="C871" s="15"/>
      <c r="D871" s="16"/>
      <c r="E871" s="16"/>
      <c r="F871" s="17"/>
      <c r="G871" s="15"/>
      <c r="H871" s="15"/>
      <c r="I871" s="15"/>
      <c r="J871" s="15"/>
      <c r="K871" s="18"/>
      <c r="L871" s="71" t="str">
        <f>IFERROR(_xlfn.IFNA(VLOOKUP($K871,коммент!$B:$C,2,0),""),"")</f>
        <v/>
      </c>
      <c r="M871" s="19"/>
      <c r="N871" s="20"/>
      <c r="O871" s="20"/>
      <c r="P871" s="20"/>
      <c r="Q871" s="13"/>
      <c r="R871" s="13"/>
    </row>
    <row r="872" spans="1:18" s="14" customFormat="1" x14ac:dyDescent="0.25">
      <c r="A872" s="15"/>
      <c r="B872" s="15"/>
      <c r="C872" s="15"/>
      <c r="D872" s="16"/>
      <c r="E872" s="16"/>
      <c r="F872" s="17"/>
      <c r="G872" s="15"/>
      <c r="H872" s="15"/>
      <c r="I872" s="15"/>
      <c r="J872" s="15"/>
      <c r="K872" s="18"/>
      <c r="L872" s="71" t="str">
        <f>IFERROR(_xlfn.IFNA(VLOOKUP($K872,коммент!$B:$C,2,0),""),"")</f>
        <v/>
      </c>
      <c r="M872" s="19"/>
      <c r="N872" s="20"/>
      <c r="O872" s="20"/>
      <c r="P872" s="20"/>
      <c r="Q872" s="13"/>
      <c r="R872" s="13"/>
    </row>
    <row r="873" spans="1:18" s="14" customFormat="1" x14ac:dyDescent="0.25">
      <c r="A873" s="15"/>
      <c r="B873" s="15"/>
      <c r="C873" s="15"/>
      <c r="D873" s="16"/>
      <c r="E873" s="16"/>
      <c r="F873" s="17"/>
      <c r="G873" s="15"/>
      <c r="H873" s="15"/>
      <c r="I873" s="15"/>
      <c r="J873" s="15"/>
      <c r="K873" s="18"/>
      <c r="L873" s="71" t="str">
        <f>IFERROR(_xlfn.IFNA(VLOOKUP($K873,коммент!$B:$C,2,0),""),"")</f>
        <v/>
      </c>
      <c r="M873" s="19"/>
      <c r="N873" s="20"/>
      <c r="O873" s="20"/>
      <c r="P873" s="20"/>
      <c r="Q873" s="13"/>
      <c r="R873" s="13"/>
    </row>
    <row r="874" spans="1:18" s="14" customFormat="1" x14ac:dyDescent="0.25">
      <c r="A874" s="15"/>
      <c r="B874" s="15"/>
      <c r="C874" s="15"/>
      <c r="D874" s="16"/>
      <c r="E874" s="16"/>
      <c r="F874" s="17"/>
      <c r="G874" s="15"/>
      <c r="H874" s="15"/>
      <c r="I874" s="15"/>
      <c r="J874" s="15"/>
      <c r="K874" s="18"/>
      <c r="L874" s="71" t="str">
        <f>IFERROR(_xlfn.IFNA(VLOOKUP($K874,коммент!$B:$C,2,0),""),"")</f>
        <v/>
      </c>
      <c r="M874" s="19"/>
      <c r="N874" s="20"/>
      <c r="O874" s="20"/>
      <c r="P874" s="20"/>
      <c r="Q874" s="13"/>
      <c r="R874" s="13"/>
    </row>
    <row r="875" spans="1:18" s="14" customFormat="1" x14ac:dyDescent="0.25">
      <c r="A875" s="15"/>
      <c r="B875" s="15"/>
      <c r="C875" s="15"/>
      <c r="D875" s="16"/>
      <c r="E875" s="16"/>
      <c r="F875" s="17"/>
      <c r="G875" s="15"/>
      <c r="H875" s="15"/>
      <c r="I875" s="15"/>
      <c r="J875" s="15"/>
      <c r="K875" s="18"/>
      <c r="L875" s="71" t="str">
        <f>IFERROR(_xlfn.IFNA(VLOOKUP($K875,коммент!$B:$C,2,0),""),"")</f>
        <v/>
      </c>
      <c r="M875" s="19"/>
      <c r="N875" s="20"/>
      <c r="O875" s="20"/>
      <c r="P875" s="20"/>
      <c r="Q875" s="13"/>
      <c r="R875" s="13"/>
    </row>
    <row r="876" spans="1:18" s="14" customFormat="1" x14ac:dyDescent="0.25">
      <c r="A876" s="15"/>
      <c r="B876" s="15"/>
      <c r="C876" s="15"/>
      <c r="D876" s="16"/>
      <c r="E876" s="16"/>
      <c r="F876" s="17"/>
      <c r="G876" s="15"/>
      <c r="H876" s="15"/>
      <c r="I876" s="15"/>
      <c r="J876" s="15"/>
      <c r="K876" s="18"/>
      <c r="L876" s="71" t="str">
        <f>IFERROR(_xlfn.IFNA(VLOOKUP($K876,коммент!$B:$C,2,0),""),"")</f>
        <v/>
      </c>
      <c r="M876" s="19"/>
      <c r="N876" s="20"/>
      <c r="O876" s="20"/>
      <c r="P876" s="20"/>
      <c r="Q876" s="13"/>
      <c r="R876" s="13"/>
    </row>
    <row r="877" spans="1:18" s="14" customFormat="1" x14ac:dyDescent="0.25">
      <c r="A877" s="15"/>
      <c r="B877" s="15"/>
      <c r="C877" s="15"/>
      <c r="D877" s="16"/>
      <c r="E877" s="16"/>
      <c r="F877" s="17"/>
      <c r="G877" s="15"/>
      <c r="H877" s="15"/>
      <c r="I877" s="15"/>
      <c r="J877" s="15"/>
      <c r="K877" s="18"/>
      <c r="L877" s="71" t="str">
        <f>IFERROR(_xlfn.IFNA(VLOOKUP($K877,коммент!$B:$C,2,0),""),"")</f>
        <v/>
      </c>
      <c r="M877" s="19"/>
      <c r="N877" s="20"/>
      <c r="O877" s="20"/>
      <c r="P877" s="20"/>
      <c r="Q877" s="13"/>
      <c r="R877" s="13"/>
    </row>
    <row r="878" spans="1:18" s="14" customFormat="1" x14ac:dyDescent="0.25">
      <c r="A878" s="15"/>
      <c r="B878" s="15"/>
      <c r="C878" s="15"/>
      <c r="D878" s="16"/>
      <c r="E878" s="16"/>
      <c r="F878" s="17"/>
      <c r="G878" s="15"/>
      <c r="H878" s="15"/>
      <c r="I878" s="15"/>
      <c r="J878" s="15"/>
      <c r="K878" s="18"/>
      <c r="L878" s="71" t="str">
        <f>IFERROR(_xlfn.IFNA(VLOOKUP($K878,коммент!$B:$C,2,0),""),"")</f>
        <v/>
      </c>
      <c r="M878" s="19"/>
      <c r="N878" s="20"/>
      <c r="O878" s="20"/>
      <c r="P878" s="20"/>
      <c r="Q878" s="13"/>
      <c r="R878" s="13"/>
    </row>
    <row r="879" spans="1:18" s="14" customFormat="1" x14ac:dyDescent="0.25">
      <c r="A879" s="15"/>
      <c r="B879" s="15"/>
      <c r="C879" s="15"/>
      <c r="D879" s="16"/>
      <c r="E879" s="16"/>
      <c r="F879" s="17"/>
      <c r="G879" s="15"/>
      <c r="H879" s="15"/>
      <c r="I879" s="15"/>
      <c r="J879" s="15"/>
      <c r="K879" s="18"/>
      <c r="L879" s="71" t="str">
        <f>IFERROR(_xlfn.IFNA(VLOOKUP($K879,коммент!$B:$C,2,0),""),"")</f>
        <v/>
      </c>
      <c r="M879" s="19"/>
      <c r="N879" s="20"/>
      <c r="O879" s="20"/>
      <c r="P879" s="20"/>
      <c r="Q879" s="13"/>
      <c r="R879" s="13"/>
    </row>
    <row r="880" spans="1:18" s="14" customFormat="1" x14ac:dyDescent="0.25">
      <c r="A880" s="15"/>
      <c r="B880" s="15"/>
      <c r="C880" s="15"/>
      <c r="D880" s="16"/>
      <c r="E880" s="16"/>
      <c r="F880" s="17"/>
      <c r="G880" s="15"/>
      <c r="H880" s="15"/>
      <c r="I880" s="15"/>
      <c r="J880" s="15"/>
      <c r="K880" s="18"/>
      <c r="L880" s="71" t="str">
        <f>IFERROR(_xlfn.IFNA(VLOOKUP($K880,коммент!$B:$C,2,0),""),"")</f>
        <v/>
      </c>
      <c r="M880" s="19"/>
      <c r="N880" s="20"/>
      <c r="O880" s="20"/>
      <c r="P880" s="20"/>
      <c r="Q880" s="13"/>
      <c r="R880" s="13"/>
    </row>
    <row r="881" spans="1:18" s="14" customFormat="1" x14ac:dyDescent="0.25">
      <c r="A881" s="15"/>
      <c r="B881" s="15"/>
      <c r="C881" s="15"/>
      <c r="D881" s="16"/>
      <c r="E881" s="16"/>
      <c r="F881" s="17"/>
      <c r="G881" s="15"/>
      <c r="H881" s="15"/>
      <c r="I881" s="15"/>
      <c r="J881" s="15"/>
      <c r="K881" s="18"/>
      <c r="L881" s="71" t="str">
        <f>IFERROR(_xlfn.IFNA(VLOOKUP($K881,коммент!$B:$C,2,0),""),"")</f>
        <v/>
      </c>
      <c r="M881" s="19"/>
      <c r="N881" s="20"/>
      <c r="O881" s="20"/>
      <c r="P881" s="20"/>
      <c r="Q881" s="13"/>
      <c r="R881" s="13"/>
    </row>
    <row r="882" spans="1:18" s="14" customFormat="1" x14ac:dyDescent="0.25">
      <c r="A882" s="15"/>
      <c r="B882" s="15"/>
      <c r="C882" s="15"/>
      <c r="D882" s="16"/>
      <c r="E882" s="16"/>
      <c r="F882" s="17"/>
      <c r="G882" s="15"/>
      <c r="H882" s="15"/>
      <c r="I882" s="15"/>
      <c r="J882" s="15"/>
      <c r="K882" s="18"/>
      <c r="L882" s="71" t="str">
        <f>IFERROR(_xlfn.IFNA(VLOOKUP($K882,коммент!$B:$C,2,0),""),"")</f>
        <v/>
      </c>
      <c r="M882" s="19"/>
      <c r="N882" s="20"/>
      <c r="O882" s="20"/>
      <c r="P882" s="20"/>
      <c r="Q882" s="13"/>
      <c r="R882" s="13"/>
    </row>
    <row r="883" spans="1:18" s="14" customFormat="1" x14ac:dyDescent="0.25">
      <c r="A883" s="15"/>
      <c r="B883" s="15"/>
      <c r="C883" s="15"/>
      <c r="D883" s="16"/>
      <c r="E883" s="16"/>
      <c r="F883" s="17"/>
      <c r="G883" s="15"/>
      <c r="H883" s="15"/>
      <c r="I883" s="15"/>
      <c r="J883" s="15"/>
      <c r="K883" s="18"/>
      <c r="L883" s="71" t="str">
        <f>IFERROR(_xlfn.IFNA(VLOOKUP($K883,коммент!$B:$C,2,0),""),"")</f>
        <v/>
      </c>
      <c r="M883" s="19"/>
      <c r="N883" s="20"/>
      <c r="O883" s="20"/>
      <c r="P883" s="20"/>
      <c r="Q883" s="13"/>
      <c r="R883" s="13"/>
    </row>
    <row r="884" spans="1:18" s="14" customFormat="1" x14ac:dyDescent="0.25">
      <c r="A884" s="15"/>
      <c r="B884" s="15"/>
      <c r="C884" s="15"/>
      <c r="D884" s="16"/>
      <c r="E884" s="16"/>
      <c r="F884" s="17"/>
      <c r="G884" s="15"/>
      <c r="H884" s="15"/>
      <c r="I884" s="15"/>
      <c r="J884" s="15"/>
      <c r="K884" s="18"/>
      <c r="L884" s="71" t="str">
        <f>IFERROR(_xlfn.IFNA(VLOOKUP($K884,коммент!$B:$C,2,0),""),"")</f>
        <v/>
      </c>
      <c r="M884" s="19"/>
      <c r="N884" s="20"/>
      <c r="O884" s="20"/>
      <c r="P884" s="20"/>
      <c r="Q884" s="13"/>
      <c r="R884" s="13"/>
    </row>
    <row r="885" spans="1:18" s="14" customFormat="1" x14ac:dyDescent="0.25">
      <c r="A885" s="15"/>
      <c r="B885" s="15"/>
      <c r="C885" s="15"/>
      <c r="D885" s="16"/>
      <c r="E885" s="16"/>
      <c r="F885" s="17"/>
      <c r="G885" s="15"/>
      <c r="H885" s="15"/>
      <c r="I885" s="15"/>
      <c r="J885" s="15"/>
      <c r="K885" s="18"/>
      <c r="L885" s="71" t="str">
        <f>IFERROR(_xlfn.IFNA(VLOOKUP($K885,коммент!$B:$C,2,0),""),"")</f>
        <v/>
      </c>
      <c r="M885" s="19"/>
      <c r="N885" s="20"/>
      <c r="O885" s="20"/>
      <c r="P885" s="20"/>
      <c r="Q885" s="13"/>
      <c r="R885" s="13"/>
    </row>
    <row r="886" spans="1:18" s="14" customFormat="1" x14ac:dyDescent="0.25">
      <c r="A886" s="15"/>
      <c r="B886" s="15"/>
      <c r="C886" s="15"/>
      <c r="D886" s="16"/>
      <c r="E886" s="16"/>
      <c r="F886" s="17"/>
      <c r="G886" s="15"/>
      <c r="H886" s="15"/>
      <c r="I886" s="15"/>
      <c r="J886" s="15"/>
      <c r="K886" s="18"/>
      <c r="L886" s="71" t="str">
        <f>IFERROR(_xlfn.IFNA(VLOOKUP($K886,коммент!$B:$C,2,0),""),"")</f>
        <v/>
      </c>
      <c r="M886" s="19"/>
      <c r="N886" s="20"/>
      <c r="O886" s="20"/>
      <c r="P886" s="20"/>
      <c r="Q886" s="13"/>
      <c r="R886" s="13"/>
    </row>
    <row r="887" spans="1:18" s="14" customFormat="1" x14ac:dyDescent="0.25">
      <c r="A887" s="15"/>
      <c r="B887" s="15"/>
      <c r="C887" s="15"/>
      <c r="D887" s="16"/>
      <c r="E887" s="16"/>
      <c r="F887" s="17"/>
      <c r="G887" s="15"/>
      <c r="H887" s="15"/>
      <c r="I887" s="15"/>
      <c r="J887" s="15"/>
      <c r="K887" s="18"/>
      <c r="L887" s="71" t="str">
        <f>IFERROR(_xlfn.IFNA(VLOOKUP($K887,коммент!$B:$C,2,0),""),"")</f>
        <v/>
      </c>
      <c r="M887" s="19"/>
      <c r="N887" s="20"/>
      <c r="O887" s="20"/>
      <c r="P887" s="20"/>
      <c r="Q887" s="13"/>
      <c r="R887" s="13"/>
    </row>
    <row r="888" spans="1:18" s="14" customFormat="1" x14ac:dyDescent="0.25">
      <c r="A888" s="15"/>
      <c r="B888" s="15"/>
      <c r="C888" s="15"/>
      <c r="D888" s="16"/>
      <c r="E888" s="16"/>
      <c r="F888" s="17"/>
      <c r="G888" s="15"/>
      <c r="H888" s="15"/>
      <c r="I888" s="15"/>
      <c r="J888" s="15"/>
      <c r="K888" s="18"/>
      <c r="L888" s="71" t="str">
        <f>IFERROR(_xlfn.IFNA(VLOOKUP($K888,коммент!$B:$C,2,0),""),"")</f>
        <v/>
      </c>
      <c r="M888" s="19"/>
      <c r="N888" s="20"/>
      <c r="O888" s="20"/>
      <c r="P888" s="20"/>
      <c r="Q888" s="13"/>
      <c r="R888" s="13"/>
    </row>
    <row r="889" spans="1:18" s="14" customFormat="1" x14ac:dyDescent="0.25">
      <c r="A889" s="15"/>
      <c r="B889" s="15"/>
      <c r="C889" s="15"/>
      <c r="D889" s="16"/>
      <c r="E889" s="16"/>
      <c r="F889" s="17"/>
      <c r="G889" s="15"/>
      <c r="H889" s="15"/>
      <c r="I889" s="15"/>
      <c r="J889" s="15"/>
      <c r="K889" s="18"/>
      <c r="L889" s="71" t="str">
        <f>IFERROR(_xlfn.IFNA(VLOOKUP($K889,коммент!$B:$C,2,0),""),"")</f>
        <v/>
      </c>
      <c r="M889" s="19"/>
      <c r="N889" s="20"/>
      <c r="O889" s="20"/>
      <c r="P889" s="20"/>
      <c r="Q889" s="13"/>
      <c r="R889" s="13"/>
    </row>
    <row r="890" spans="1:18" s="14" customFormat="1" x14ac:dyDescent="0.25">
      <c r="A890" s="15"/>
      <c r="B890" s="15"/>
      <c r="C890" s="15"/>
      <c r="D890" s="16"/>
      <c r="E890" s="16"/>
      <c r="F890" s="17"/>
      <c r="G890" s="15"/>
      <c r="H890" s="15"/>
      <c r="I890" s="15"/>
      <c r="J890" s="15"/>
      <c r="K890" s="18"/>
      <c r="L890" s="71" t="str">
        <f>IFERROR(_xlfn.IFNA(VLOOKUP($K890,коммент!$B:$C,2,0),""),"")</f>
        <v/>
      </c>
      <c r="M890" s="19"/>
      <c r="N890" s="20"/>
      <c r="O890" s="20"/>
      <c r="P890" s="20"/>
      <c r="Q890" s="13"/>
      <c r="R890" s="13"/>
    </row>
    <row r="891" spans="1:18" s="14" customFormat="1" x14ac:dyDescent="0.25">
      <c r="A891" s="15"/>
      <c r="B891" s="15"/>
      <c r="C891" s="15"/>
      <c r="D891" s="16"/>
      <c r="E891" s="16"/>
      <c r="F891" s="17"/>
      <c r="G891" s="15"/>
      <c r="H891" s="15"/>
      <c r="I891" s="15"/>
      <c r="J891" s="15"/>
      <c r="K891" s="18"/>
      <c r="L891" s="71" t="str">
        <f>IFERROR(_xlfn.IFNA(VLOOKUP($K891,коммент!$B:$C,2,0),""),"")</f>
        <v/>
      </c>
      <c r="M891" s="19"/>
      <c r="N891" s="20"/>
      <c r="O891" s="20"/>
      <c r="P891" s="20"/>
      <c r="Q891" s="13"/>
      <c r="R891" s="13"/>
    </row>
    <row r="892" spans="1:18" s="14" customFormat="1" x14ac:dyDescent="0.25">
      <c r="A892" s="15"/>
      <c r="B892" s="15"/>
      <c r="C892" s="15"/>
      <c r="D892" s="16"/>
      <c r="E892" s="16"/>
      <c r="F892" s="17"/>
      <c r="G892" s="15"/>
      <c r="H892" s="15"/>
      <c r="I892" s="15"/>
      <c r="J892" s="15"/>
      <c r="K892" s="18"/>
      <c r="L892" s="71" t="str">
        <f>IFERROR(_xlfn.IFNA(VLOOKUP($K892,коммент!$B:$C,2,0),""),"")</f>
        <v/>
      </c>
      <c r="M892" s="19"/>
      <c r="N892" s="20"/>
      <c r="O892" s="20"/>
      <c r="P892" s="20"/>
      <c r="Q892" s="13"/>
      <c r="R892" s="13"/>
    </row>
    <row r="893" spans="1:18" s="14" customFormat="1" x14ac:dyDescent="0.25">
      <c r="A893" s="15"/>
      <c r="B893" s="15"/>
      <c r="C893" s="15"/>
      <c r="D893" s="16"/>
      <c r="E893" s="16"/>
      <c r="F893" s="17"/>
      <c r="G893" s="15"/>
      <c r="H893" s="15"/>
      <c r="I893" s="15"/>
      <c r="J893" s="15"/>
      <c r="K893" s="18"/>
      <c r="L893" s="71" t="str">
        <f>IFERROR(_xlfn.IFNA(VLOOKUP($K893,коммент!$B:$C,2,0),""),"")</f>
        <v/>
      </c>
      <c r="M893" s="19"/>
      <c r="N893" s="20"/>
      <c r="O893" s="20"/>
      <c r="P893" s="20"/>
      <c r="Q893" s="13"/>
      <c r="R893" s="13"/>
    </row>
    <row r="894" spans="1:18" s="14" customFormat="1" x14ac:dyDescent="0.25">
      <c r="A894" s="15"/>
      <c r="B894" s="15"/>
      <c r="C894" s="15"/>
      <c r="D894" s="16"/>
      <c r="E894" s="16"/>
      <c r="F894" s="17"/>
      <c r="G894" s="15"/>
      <c r="H894" s="15"/>
      <c r="I894" s="15"/>
      <c r="J894" s="15"/>
      <c r="K894" s="18"/>
      <c r="L894" s="71" t="str">
        <f>IFERROR(_xlfn.IFNA(VLOOKUP($K894,коммент!$B:$C,2,0),""),"")</f>
        <v/>
      </c>
      <c r="M894" s="19"/>
      <c r="N894" s="20"/>
      <c r="O894" s="20"/>
      <c r="P894" s="20"/>
      <c r="Q894" s="13"/>
      <c r="R894" s="13"/>
    </row>
    <row r="895" spans="1:18" s="14" customFormat="1" x14ac:dyDescent="0.25">
      <c r="A895" s="15"/>
      <c r="B895" s="15"/>
      <c r="C895" s="15"/>
      <c r="D895" s="16"/>
      <c r="E895" s="16"/>
      <c r="F895" s="17"/>
      <c r="G895" s="15"/>
      <c r="H895" s="15"/>
      <c r="I895" s="15"/>
      <c r="J895" s="15"/>
      <c r="K895" s="18"/>
      <c r="L895" s="71" t="str">
        <f>IFERROR(_xlfn.IFNA(VLOOKUP($K895,коммент!$B:$C,2,0),""),"")</f>
        <v/>
      </c>
      <c r="M895" s="19"/>
      <c r="N895" s="20"/>
      <c r="O895" s="20"/>
      <c r="P895" s="20"/>
      <c r="Q895" s="13"/>
      <c r="R895" s="13"/>
    </row>
    <row r="896" spans="1:18" s="14" customFormat="1" x14ac:dyDescent="0.25">
      <c r="A896" s="15"/>
      <c r="B896" s="15"/>
      <c r="C896" s="15"/>
      <c r="D896" s="16"/>
      <c r="E896" s="16"/>
      <c r="F896" s="17"/>
      <c r="G896" s="15"/>
      <c r="H896" s="15"/>
      <c r="I896" s="15"/>
      <c r="J896" s="15"/>
      <c r="K896" s="18"/>
      <c r="L896" s="71" t="str">
        <f>IFERROR(_xlfn.IFNA(VLOOKUP($K896,коммент!$B:$C,2,0),""),"")</f>
        <v/>
      </c>
      <c r="M896" s="19"/>
      <c r="N896" s="20"/>
      <c r="O896" s="20"/>
      <c r="P896" s="20"/>
      <c r="Q896" s="13"/>
      <c r="R896" s="13"/>
    </row>
    <row r="897" spans="1:18" s="14" customFormat="1" x14ac:dyDescent="0.25">
      <c r="A897" s="15"/>
      <c r="B897" s="15"/>
      <c r="C897" s="15"/>
      <c r="D897" s="16"/>
      <c r="E897" s="16"/>
      <c r="F897" s="17"/>
      <c r="G897" s="15"/>
      <c r="H897" s="15"/>
      <c r="I897" s="15"/>
      <c r="J897" s="15"/>
      <c r="K897" s="18"/>
      <c r="L897" s="71" t="str">
        <f>IFERROR(_xlfn.IFNA(VLOOKUP($K897,коммент!$B:$C,2,0),""),"")</f>
        <v/>
      </c>
      <c r="M897" s="19"/>
      <c r="N897" s="20"/>
      <c r="O897" s="20"/>
      <c r="P897" s="20"/>
      <c r="Q897" s="13"/>
      <c r="R897" s="13"/>
    </row>
    <row r="898" spans="1:18" s="14" customFormat="1" x14ac:dyDescent="0.25">
      <c r="A898" s="15"/>
      <c r="B898" s="15"/>
      <c r="C898" s="15"/>
      <c r="D898" s="16"/>
      <c r="E898" s="16"/>
      <c r="F898" s="17"/>
      <c r="G898" s="15"/>
      <c r="H898" s="15"/>
      <c r="I898" s="15"/>
      <c r="J898" s="15"/>
      <c r="K898" s="18"/>
      <c r="L898" s="71" t="str">
        <f>IFERROR(_xlfn.IFNA(VLOOKUP($K898,коммент!$B:$C,2,0),""),"")</f>
        <v/>
      </c>
      <c r="M898" s="19"/>
      <c r="N898" s="20"/>
      <c r="O898" s="20"/>
      <c r="P898" s="20"/>
      <c r="Q898" s="13"/>
      <c r="R898" s="13"/>
    </row>
    <row r="899" spans="1:18" s="14" customFormat="1" x14ac:dyDescent="0.25">
      <c r="A899" s="15"/>
      <c r="B899" s="15"/>
      <c r="C899" s="15"/>
      <c r="D899" s="16"/>
      <c r="E899" s="16"/>
      <c r="F899" s="17"/>
      <c r="G899" s="15"/>
      <c r="H899" s="15"/>
      <c r="I899" s="15"/>
      <c r="J899" s="15"/>
      <c r="K899" s="18"/>
      <c r="L899" s="71" t="str">
        <f>IFERROR(_xlfn.IFNA(VLOOKUP($K899,коммент!$B:$C,2,0),""),"")</f>
        <v/>
      </c>
      <c r="M899" s="19"/>
      <c r="N899" s="20"/>
      <c r="O899" s="20"/>
      <c r="P899" s="20"/>
      <c r="Q899" s="13"/>
      <c r="R899" s="13"/>
    </row>
    <row r="900" spans="1:18" s="14" customFormat="1" x14ac:dyDescent="0.25">
      <c r="A900" s="15"/>
      <c r="B900" s="15"/>
      <c r="C900" s="15"/>
      <c r="D900" s="16"/>
      <c r="E900" s="16"/>
      <c r="F900" s="17"/>
      <c r="G900" s="15"/>
      <c r="H900" s="15"/>
      <c r="I900" s="15"/>
      <c r="J900" s="15"/>
      <c r="K900" s="18"/>
      <c r="L900" s="71" t="str">
        <f>IFERROR(_xlfn.IFNA(VLOOKUP($K900,коммент!$B:$C,2,0),""),"")</f>
        <v/>
      </c>
      <c r="M900" s="19"/>
      <c r="N900" s="20"/>
      <c r="O900" s="20"/>
      <c r="P900" s="20"/>
      <c r="Q900" s="13"/>
      <c r="R900" s="13"/>
    </row>
    <row r="901" spans="1:18" s="14" customFormat="1" x14ac:dyDescent="0.25">
      <c r="A901" s="15"/>
      <c r="B901" s="15"/>
      <c r="C901" s="15"/>
      <c r="D901" s="16"/>
      <c r="E901" s="16"/>
      <c r="F901" s="17"/>
      <c r="G901" s="15"/>
      <c r="H901" s="15"/>
      <c r="I901" s="15"/>
      <c r="J901" s="15"/>
      <c r="K901" s="18"/>
      <c r="L901" s="71" t="str">
        <f>IFERROR(_xlfn.IFNA(VLOOKUP($K901,коммент!$B:$C,2,0),""),"")</f>
        <v/>
      </c>
      <c r="M901" s="19"/>
      <c r="N901" s="20"/>
      <c r="O901" s="20"/>
      <c r="P901" s="20"/>
      <c r="Q901" s="13"/>
      <c r="R901" s="13"/>
    </row>
    <row r="902" spans="1:18" s="14" customFormat="1" x14ac:dyDescent="0.25">
      <c r="A902" s="15"/>
      <c r="B902" s="15"/>
      <c r="C902" s="15"/>
      <c r="D902" s="16"/>
      <c r="E902" s="16"/>
      <c r="F902" s="17"/>
      <c r="G902" s="15"/>
      <c r="H902" s="15"/>
      <c r="I902" s="15"/>
      <c r="J902" s="15"/>
      <c r="K902" s="18"/>
      <c r="L902" s="71" t="str">
        <f>IFERROR(_xlfn.IFNA(VLOOKUP($K902,коммент!$B:$C,2,0),""),"")</f>
        <v/>
      </c>
      <c r="M902" s="19"/>
      <c r="N902" s="20"/>
      <c r="O902" s="20"/>
      <c r="P902" s="20"/>
      <c r="Q902" s="13"/>
      <c r="R902" s="13"/>
    </row>
    <row r="903" spans="1:18" s="14" customFormat="1" x14ac:dyDescent="0.25">
      <c r="A903" s="15"/>
      <c r="B903" s="15"/>
      <c r="C903" s="15"/>
      <c r="D903" s="16"/>
      <c r="E903" s="16"/>
      <c r="F903" s="17"/>
      <c r="G903" s="15"/>
      <c r="H903" s="15"/>
      <c r="I903" s="15"/>
      <c r="J903" s="15"/>
      <c r="K903" s="18"/>
      <c r="L903" s="71" t="str">
        <f>IFERROR(_xlfn.IFNA(VLOOKUP($K903,коммент!$B:$C,2,0),""),"")</f>
        <v/>
      </c>
      <c r="M903" s="19"/>
      <c r="N903" s="20"/>
      <c r="O903" s="20"/>
      <c r="P903" s="20"/>
      <c r="Q903" s="13"/>
      <c r="R903" s="13"/>
    </row>
    <row r="904" spans="1:18" s="14" customFormat="1" x14ac:dyDescent="0.25">
      <c r="A904" s="15"/>
      <c r="B904" s="15"/>
      <c r="C904" s="15"/>
      <c r="D904" s="16"/>
      <c r="E904" s="16"/>
      <c r="F904" s="17"/>
      <c r="G904" s="15"/>
      <c r="H904" s="15"/>
      <c r="I904" s="15"/>
      <c r="J904" s="15"/>
      <c r="K904" s="18"/>
      <c r="L904" s="71" t="str">
        <f>IFERROR(_xlfn.IFNA(VLOOKUP($K904,коммент!$B:$C,2,0),""),"")</f>
        <v/>
      </c>
      <c r="M904" s="19"/>
      <c r="N904" s="20"/>
      <c r="O904" s="20"/>
      <c r="P904" s="20"/>
      <c r="Q904" s="13"/>
      <c r="R904" s="13"/>
    </row>
    <row r="905" spans="1:18" s="14" customFormat="1" x14ac:dyDescent="0.25">
      <c r="A905" s="15"/>
      <c r="B905" s="15"/>
      <c r="C905" s="15"/>
      <c r="D905" s="16"/>
      <c r="E905" s="16"/>
      <c r="F905" s="17"/>
      <c r="G905" s="15"/>
      <c r="H905" s="15"/>
      <c r="I905" s="15"/>
      <c r="J905" s="15"/>
      <c r="K905" s="18"/>
      <c r="L905" s="71" t="str">
        <f>IFERROR(_xlfn.IFNA(VLOOKUP($K905,коммент!$B:$C,2,0),""),"")</f>
        <v/>
      </c>
      <c r="M905" s="19"/>
      <c r="N905" s="20"/>
      <c r="O905" s="20"/>
      <c r="P905" s="20"/>
      <c r="Q905" s="13"/>
      <c r="R905" s="13"/>
    </row>
    <row r="906" spans="1:18" s="14" customFormat="1" x14ac:dyDescent="0.25">
      <c r="A906" s="15"/>
      <c r="B906" s="15"/>
      <c r="C906" s="15"/>
      <c r="D906" s="16"/>
      <c r="E906" s="16"/>
      <c r="F906" s="17"/>
      <c r="G906" s="15"/>
      <c r="H906" s="15"/>
      <c r="I906" s="15"/>
      <c r="J906" s="15"/>
      <c r="K906" s="18"/>
      <c r="L906" s="71" t="str">
        <f>IFERROR(_xlfn.IFNA(VLOOKUP($K906,коммент!$B:$C,2,0),""),"")</f>
        <v/>
      </c>
      <c r="M906" s="19"/>
      <c r="N906" s="20"/>
      <c r="O906" s="20"/>
      <c r="P906" s="20"/>
      <c r="Q906" s="13"/>
      <c r="R906" s="13"/>
    </row>
    <row r="907" spans="1:18" s="14" customFormat="1" x14ac:dyDescent="0.25">
      <c r="A907" s="15"/>
      <c r="B907" s="15"/>
      <c r="C907" s="15"/>
      <c r="D907" s="16"/>
      <c r="E907" s="16"/>
      <c r="F907" s="17"/>
      <c r="G907" s="15"/>
      <c r="H907" s="15"/>
      <c r="I907" s="15"/>
      <c r="J907" s="15"/>
      <c r="K907" s="18"/>
      <c r="L907" s="71" t="str">
        <f>IFERROR(_xlfn.IFNA(VLOOKUP($K907,коммент!$B:$C,2,0),""),"")</f>
        <v/>
      </c>
      <c r="M907" s="19"/>
      <c r="N907" s="20"/>
      <c r="O907" s="20"/>
      <c r="P907" s="20"/>
      <c r="Q907" s="13"/>
      <c r="R907" s="13"/>
    </row>
    <row r="908" spans="1:18" s="14" customFormat="1" x14ac:dyDescent="0.25">
      <c r="A908" s="15"/>
      <c r="B908" s="15"/>
      <c r="C908" s="15"/>
      <c r="D908" s="16"/>
      <c r="E908" s="16"/>
      <c r="F908" s="17"/>
      <c r="G908" s="15"/>
      <c r="H908" s="15"/>
      <c r="I908" s="15"/>
      <c r="J908" s="15"/>
      <c r="K908" s="18"/>
      <c r="L908" s="71" t="str">
        <f>IFERROR(_xlfn.IFNA(VLOOKUP($K908,коммент!$B:$C,2,0),""),"")</f>
        <v/>
      </c>
      <c r="M908" s="19"/>
      <c r="N908" s="20"/>
      <c r="O908" s="20"/>
      <c r="P908" s="20"/>
      <c r="Q908" s="13"/>
      <c r="R908" s="13"/>
    </row>
    <row r="909" spans="1:18" s="14" customFormat="1" x14ac:dyDescent="0.25">
      <c r="A909" s="15"/>
      <c r="B909" s="15"/>
      <c r="C909" s="15"/>
      <c r="D909" s="16"/>
      <c r="E909" s="16"/>
      <c r="F909" s="17"/>
      <c r="G909" s="15"/>
      <c r="H909" s="15"/>
      <c r="I909" s="15"/>
      <c r="J909" s="15"/>
      <c r="K909" s="18"/>
      <c r="L909" s="71" t="str">
        <f>IFERROR(_xlfn.IFNA(VLOOKUP($K909,коммент!$B:$C,2,0),""),"")</f>
        <v/>
      </c>
      <c r="M909" s="19"/>
      <c r="N909" s="20"/>
      <c r="O909" s="20"/>
      <c r="P909" s="20"/>
      <c r="Q909" s="13"/>
      <c r="R909" s="13"/>
    </row>
    <row r="910" spans="1:18" s="14" customFormat="1" x14ac:dyDescent="0.25">
      <c r="A910" s="15"/>
      <c r="B910" s="15"/>
      <c r="C910" s="15"/>
      <c r="D910" s="16"/>
      <c r="E910" s="16"/>
      <c r="F910" s="17"/>
      <c r="G910" s="15"/>
      <c r="H910" s="15"/>
      <c r="I910" s="15"/>
      <c r="J910" s="15"/>
      <c r="K910" s="18"/>
      <c r="L910" s="71" t="str">
        <f>IFERROR(_xlfn.IFNA(VLOOKUP($K910,коммент!$B:$C,2,0),""),"")</f>
        <v/>
      </c>
      <c r="M910" s="19"/>
      <c r="N910" s="20"/>
      <c r="O910" s="20"/>
      <c r="P910" s="20"/>
      <c r="Q910" s="13"/>
      <c r="R910" s="13"/>
    </row>
    <row r="911" spans="1:18" s="14" customFormat="1" x14ac:dyDescent="0.25">
      <c r="A911" s="15"/>
      <c r="B911" s="15"/>
      <c r="C911" s="15"/>
      <c r="D911" s="16"/>
      <c r="E911" s="16"/>
      <c r="F911" s="17"/>
      <c r="G911" s="15"/>
      <c r="H911" s="15"/>
      <c r="I911" s="15"/>
      <c r="J911" s="15"/>
      <c r="K911" s="18"/>
      <c r="L911" s="71" t="str">
        <f>IFERROR(_xlfn.IFNA(VLOOKUP($K911,коммент!$B:$C,2,0),""),"")</f>
        <v/>
      </c>
      <c r="M911" s="19"/>
      <c r="N911" s="20"/>
      <c r="O911" s="20"/>
      <c r="P911" s="20"/>
      <c r="Q911" s="13"/>
      <c r="R911" s="13"/>
    </row>
    <row r="912" spans="1:18" s="14" customFormat="1" x14ac:dyDescent="0.25">
      <c r="A912" s="15"/>
      <c r="B912" s="15"/>
      <c r="C912" s="15"/>
      <c r="D912" s="16"/>
      <c r="E912" s="16"/>
      <c r="F912" s="17"/>
      <c r="G912" s="15"/>
      <c r="H912" s="15"/>
      <c r="I912" s="15"/>
      <c r="J912" s="15"/>
      <c r="K912" s="18"/>
      <c r="L912" s="71" t="str">
        <f>IFERROR(_xlfn.IFNA(VLOOKUP($K912,коммент!$B:$C,2,0),""),"")</f>
        <v/>
      </c>
      <c r="M912" s="19"/>
      <c r="N912" s="20"/>
      <c r="O912" s="20"/>
      <c r="P912" s="20"/>
      <c r="Q912" s="13"/>
      <c r="R912" s="13"/>
    </row>
    <row r="913" spans="1:18" s="14" customFormat="1" x14ac:dyDescent="0.25">
      <c r="A913" s="15"/>
      <c r="B913" s="15"/>
      <c r="C913" s="15"/>
      <c r="D913" s="16"/>
      <c r="E913" s="16"/>
      <c r="F913" s="17"/>
      <c r="G913" s="15"/>
      <c r="H913" s="15"/>
      <c r="I913" s="15"/>
      <c r="J913" s="15"/>
      <c r="K913" s="18"/>
      <c r="L913" s="71" t="str">
        <f>IFERROR(_xlfn.IFNA(VLOOKUP($K913,коммент!$B:$C,2,0),""),"")</f>
        <v/>
      </c>
      <c r="M913" s="19"/>
      <c r="N913" s="20"/>
      <c r="O913" s="20"/>
      <c r="P913" s="20"/>
      <c r="Q913" s="13"/>
      <c r="R913" s="13"/>
    </row>
    <row r="914" spans="1:18" s="14" customFormat="1" x14ac:dyDescent="0.25">
      <c r="A914" s="15"/>
      <c r="B914" s="15"/>
      <c r="C914" s="15"/>
      <c r="D914" s="16"/>
      <c r="E914" s="16"/>
      <c r="F914" s="17"/>
      <c r="G914" s="15"/>
      <c r="H914" s="15"/>
      <c r="I914" s="15"/>
      <c r="J914" s="15"/>
      <c r="K914" s="18"/>
      <c r="L914" s="71" t="str">
        <f>IFERROR(_xlfn.IFNA(VLOOKUP($K914,коммент!$B:$C,2,0),""),"")</f>
        <v/>
      </c>
      <c r="M914" s="19"/>
      <c r="N914" s="20"/>
      <c r="O914" s="20"/>
      <c r="P914" s="20"/>
      <c r="Q914" s="13"/>
      <c r="R914" s="13"/>
    </row>
    <row r="915" spans="1:18" s="14" customFormat="1" x14ac:dyDescent="0.25">
      <c r="A915" s="15"/>
      <c r="B915" s="15"/>
      <c r="C915" s="15"/>
      <c r="D915" s="16"/>
      <c r="E915" s="16"/>
      <c r="F915" s="17"/>
      <c r="G915" s="15"/>
      <c r="H915" s="15"/>
      <c r="I915" s="15"/>
      <c r="J915" s="15"/>
      <c r="K915" s="18"/>
      <c r="L915" s="71" t="str">
        <f>IFERROR(_xlfn.IFNA(VLOOKUP($K915,коммент!$B:$C,2,0),""),"")</f>
        <v/>
      </c>
      <c r="M915" s="19"/>
      <c r="N915" s="20"/>
      <c r="O915" s="20"/>
      <c r="P915" s="20"/>
      <c r="Q915" s="13"/>
      <c r="R915" s="13"/>
    </row>
    <row r="916" spans="1:18" s="14" customFormat="1" x14ac:dyDescent="0.25">
      <c r="A916" s="15"/>
      <c r="B916" s="15"/>
      <c r="C916" s="15"/>
      <c r="D916" s="16"/>
      <c r="E916" s="16"/>
      <c r="F916" s="17"/>
      <c r="G916" s="15"/>
      <c r="H916" s="15"/>
      <c r="I916" s="15"/>
      <c r="J916" s="15"/>
      <c r="K916" s="18"/>
      <c r="L916" s="71" t="str">
        <f>IFERROR(_xlfn.IFNA(VLOOKUP($K916,коммент!$B:$C,2,0),""),"")</f>
        <v/>
      </c>
      <c r="M916" s="19"/>
      <c r="N916" s="20"/>
      <c r="O916" s="20"/>
      <c r="P916" s="20"/>
      <c r="Q916" s="13"/>
      <c r="R916" s="13"/>
    </row>
    <row r="917" spans="1:18" s="14" customFormat="1" x14ac:dyDescent="0.25">
      <c r="A917" s="15"/>
      <c r="B917" s="15"/>
      <c r="C917" s="15"/>
      <c r="D917" s="16"/>
      <c r="E917" s="16"/>
      <c r="F917" s="17"/>
      <c r="G917" s="15"/>
      <c r="H917" s="15"/>
      <c r="I917" s="15"/>
      <c r="J917" s="15"/>
      <c r="K917" s="18"/>
      <c r="L917" s="71" t="str">
        <f>IFERROR(_xlfn.IFNA(VLOOKUP($K917,коммент!$B:$C,2,0),""),"")</f>
        <v/>
      </c>
      <c r="M917" s="19"/>
      <c r="N917" s="20"/>
      <c r="O917" s="20"/>
      <c r="P917" s="20"/>
      <c r="Q917" s="13"/>
      <c r="R917" s="13"/>
    </row>
    <row r="918" spans="1:18" s="14" customFormat="1" x14ac:dyDescent="0.25">
      <c r="A918" s="15"/>
      <c r="B918" s="15"/>
      <c r="C918" s="15"/>
      <c r="D918" s="16"/>
      <c r="E918" s="16"/>
      <c r="F918" s="17"/>
      <c r="G918" s="15"/>
      <c r="H918" s="15"/>
      <c r="I918" s="15"/>
      <c r="J918" s="15"/>
      <c r="K918" s="18"/>
      <c r="L918" s="71" t="str">
        <f>IFERROR(_xlfn.IFNA(VLOOKUP($K918,коммент!$B:$C,2,0),""),"")</f>
        <v/>
      </c>
      <c r="M918" s="19"/>
      <c r="N918" s="20"/>
      <c r="O918" s="20"/>
      <c r="P918" s="20"/>
      <c r="Q918" s="13"/>
      <c r="R918" s="13"/>
    </row>
    <row r="919" spans="1:18" s="14" customFormat="1" x14ac:dyDescent="0.25">
      <c r="A919" s="15"/>
      <c r="B919" s="15"/>
      <c r="C919" s="15"/>
      <c r="D919" s="16"/>
      <c r="E919" s="16"/>
      <c r="F919" s="17"/>
      <c r="G919" s="15"/>
      <c r="H919" s="15"/>
      <c r="I919" s="15"/>
      <c r="J919" s="15"/>
      <c r="K919" s="18"/>
      <c r="L919" s="71" t="str">
        <f>IFERROR(_xlfn.IFNA(VLOOKUP($K919,коммент!$B:$C,2,0),""),"")</f>
        <v/>
      </c>
      <c r="M919" s="19"/>
      <c r="N919" s="20"/>
      <c r="O919" s="20"/>
      <c r="P919" s="20"/>
      <c r="Q919" s="13"/>
      <c r="R919" s="13"/>
    </row>
    <row r="920" spans="1:18" s="14" customFormat="1" x14ac:dyDescent="0.25">
      <c r="A920" s="15"/>
      <c r="B920" s="15"/>
      <c r="C920" s="15"/>
      <c r="D920" s="16"/>
      <c r="E920" s="16"/>
      <c r="F920" s="17"/>
      <c r="G920" s="15"/>
      <c r="H920" s="15"/>
      <c r="I920" s="15"/>
      <c r="J920" s="15"/>
      <c r="K920" s="18"/>
      <c r="L920" s="71" t="str">
        <f>IFERROR(_xlfn.IFNA(VLOOKUP($K920,коммент!$B:$C,2,0),""),"")</f>
        <v/>
      </c>
      <c r="M920" s="19"/>
      <c r="N920" s="20"/>
      <c r="O920" s="20"/>
      <c r="P920" s="20"/>
      <c r="Q920" s="13"/>
      <c r="R920" s="13"/>
    </row>
    <row r="921" spans="1:18" s="14" customFormat="1" x14ac:dyDescent="0.25">
      <c r="A921" s="15"/>
      <c r="B921" s="15"/>
      <c r="C921" s="15"/>
      <c r="D921" s="16"/>
      <c r="E921" s="16"/>
      <c r="F921" s="17"/>
      <c r="G921" s="15"/>
      <c r="H921" s="15"/>
      <c r="I921" s="15"/>
      <c r="J921" s="15"/>
      <c r="K921" s="18"/>
      <c r="L921" s="71" t="str">
        <f>IFERROR(_xlfn.IFNA(VLOOKUP($K921,коммент!$B:$C,2,0),""),"")</f>
        <v/>
      </c>
      <c r="M921" s="19"/>
      <c r="N921" s="20"/>
      <c r="O921" s="20"/>
      <c r="P921" s="20"/>
      <c r="Q921" s="13"/>
      <c r="R921" s="13"/>
    </row>
    <row r="922" spans="1:18" s="14" customFormat="1" x14ac:dyDescent="0.25">
      <c r="A922" s="15"/>
      <c r="B922" s="15"/>
      <c r="C922" s="15"/>
      <c r="D922" s="16"/>
      <c r="E922" s="16"/>
      <c r="F922" s="17"/>
      <c r="G922" s="15"/>
      <c r="H922" s="15"/>
      <c r="I922" s="15"/>
      <c r="J922" s="15"/>
      <c r="K922" s="18"/>
      <c r="L922" s="71" t="str">
        <f>IFERROR(_xlfn.IFNA(VLOOKUP($K922,коммент!$B:$C,2,0),""),"")</f>
        <v/>
      </c>
      <c r="M922" s="19"/>
      <c r="N922" s="20"/>
      <c r="O922" s="20"/>
      <c r="P922" s="20"/>
      <c r="Q922" s="13"/>
      <c r="R922" s="13"/>
    </row>
    <row r="923" spans="1:18" s="14" customFormat="1" x14ac:dyDescent="0.25">
      <c r="A923" s="15"/>
      <c r="B923" s="15"/>
      <c r="C923" s="15"/>
      <c r="D923" s="16"/>
      <c r="E923" s="16"/>
      <c r="F923" s="17"/>
      <c r="G923" s="15"/>
      <c r="H923" s="15"/>
      <c r="I923" s="15"/>
      <c r="J923" s="15"/>
      <c r="K923" s="18"/>
      <c r="L923" s="71" t="str">
        <f>IFERROR(_xlfn.IFNA(VLOOKUP($K923,коммент!$B:$C,2,0),""),"")</f>
        <v/>
      </c>
      <c r="M923" s="19"/>
      <c r="N923" s="20"/>
      <c r="O923" s="20"/>
      <c r="P923" s="20"/>
      <c r="Q923" s="13"/>
      <c r="R923" s="13"/>
    </row>
    <row r="924" spans="1:18" s="14" customFormat="1" x14ac:dyDescent="0.25">
      <c r="A924" s="15"/>
      <c r="B924" s="15"/>
      <c r="C924" s="15"/>
      <c r="D924" s="16"/>
      <c r="E924" s="16"/>
      <c r="F924" s="17"/>
      <c r="G924" s="15"/>
      <c r="H924" s="15"/>
      <c r="I924" s="15"/>
      <c r="J924" s="15"/>
      <c r="K924" s="18"/>
      <c r="L924" s="71" t="str">
        <f>IFERROR(_xlfn.IFNA(VLOOKUP($K924,коммент!$B:$C,2,0),""),"")</f>
        <v/>
      </c>
      <c r="M924" s="19"/>
      <c r="N924" s="20"/>
      <c r="O924" s="20"/>
      <c r="P924" s="20"/>
      <c r="Q924" s="13"/>
      <c r="R924" s="13"/>
    </row>
    <row r="925" spans="1:18" s="14" customFormat="1" x14ac:dyDescent="0.25">
      <c r="A925" s="15"/>
      <c r="B925" s="15"/>
      <c r="C925" s="15"/>
      <c r="D925" s="16"/>
      <c r="E925" s="16"/>
      <c r="F925" s="17"/>
      <c r="G925" s="15"/>
      <c r="H925" s="15"/>
      <c r="I925" s="15"/>
      <c r="J925" s="15"/>
      <c r="K925" s="18"/>
      <c r="L925" s="71" t="str">
        <f>IFERROR(_xlfn.IFNA(VLOOKUP($K925,коммент!$B:$C,2,0),""),"")</f>
        <v/>
      </c>
      <c r="M925" s="19"/>
      <c r="N925" s="20"/>
      <c r="O925" s="20"/>
      <c r="P925" s="20"/>
      <c r="Q925" s="13"/>
      <c r="R925" s="13"/>
    </row>
    <row r="926" spans="1:18" s="14" customFormat="1" x14ac:dyDescent="0.25">
      <c r="A926" s="15"/>
      <c r="B926" s="15"/>
      <c r="C926" s="15"/>
      <c r="D926" s="16"/>
      <c r="E926" s="16"/>
      <c r="F926" s="17"/>
      <c r="G926" s="15"/>
      <c r="H926" s="15"/>
      <c r="I926" s="15"/>
      <c r="J926" s="15"/>
      <c r="K926" s="18"/>
      <c r="L926" s="71" t="str">
        <f>IFERROR(_xlfn.IFNA(VLOOKUP($K926,коммент!$B:$C,2,0),""),"")</f>
        <v/>
      </c>
      <c r="M926" s="19"/>
      <c r="N926" s="20"/>
      <c r="O926" s="20"/>
      <c r="P926" s="20"/>
      <c r="Q926" s="13"/>
      <c r="R926" s="13"/>
    </row>
    <row r="927" spans="1:18" s="14" customFormat="1" x14ac:dyDescent="0.25">
      <c r="A927" s="15"/>
      <c r="B927" s="15"/>
      <c r="C927" s="15"/>
      <c r="D927" s="16"/>
      <c r="E927" s="16"/>
      <c r="F927" s="17"/>
      <c r="G927" s="15"/>
      <c r="H927" s="15"/>
      <c r="I927" s="15"/>
      <c r="J927" s="15"/>
      <c r="K927" s="18"/>
      <c r="L927" s="71" t="str">
        <f>IFERROR(_xlfn.IFNA(VLOOKUP($K927,коммент!$B:$C,2,0),""),"")</f>
        <v/>
      </c>
      <c r="M927" s="19"/>
      <c r="N927" s="20"/>
      <c r="O927" s="20"/>
      <c r="P927" s="20"/>
      <c r="Q927" s="13"/>
      <c r="R927" s="13"/>
    </row>
    <row r="928" spans="1:18" s="14" customFormat="1" x14ac:dyDescent="0.25">
      <c r="A928" s="15"/>
      <c r="B928" s="15"/>
      <c r="C928" s="15"/>
      <c r="D928" s="16"/>
      <c r="E928" s="16"/>
      <c r="F928" s="17"/>
      <c r="G928" s="15"/>
      <c r="H928" s="15"/>
      <c r="I928" s="15"/>
      <c r="J928" s="15"/>
      <c r="K928" s="18"/>
      <c r="L928" s="71" t="str">
        <f>IFERROR(_xlfn.IFNA(VLOOKUP($K928,коммент!$B:$C,2,0),""),"")</f>
        <v/>
      </c>
      <c r="M928" s="19"/>
      <c r="N928" s="20"/>
      <c r="O928" s="20"/>
      <c r="P928" s="20"/>
      <c r="Q928" s="13"/>
      <c r="R928" s="13"/>
    </row>
    <row r="929" spans="1:18" s="14" customFormat="1" x14ac:dyDescent="0.25">
      <c r="A929" s="15"/>
      <c r="B929" s="15"/>
      <c r="C929" s="15"/>
      <c r="D929" s="16"/>
      <c r="E929" s="16"/>
      <c r="F929" s="17"/>
      <c r="G929" s="15"/>
      <c r="H929" s="15"/>
      <c r="I929" s="15"/>
      <c r="J929" s="15"/>
      <c r="K929" s="18"/>
      <c r="L929" s="71" t="str">
        <f>IFERROR(_xlfn.IFNA(VLOOKUP($K929,коммент!$B:$C,2,0),""),"")</f>
        <v/>
      </c>
      <c r="M929" s="19"/>
      <c r="N929" s="20"/>
      <c r="O929" s="20"/>
      <c r="P929" s="20"/>
      <c r="Q929" s="13"/>
      <c r="R929" s="13"/>
    </row>
    <row r="930" spans="1:18" s="14" customFormat="1" x14ac:dyDescent="0.25">
      <c r="A930" s="15"/>
      <c r="B930" s="15"/>
      <c r="C930" s="15"/>
      <c r="D930" s="16"/>
      <c r="E930" s="16"/>
      <c r="F930" s="17"/>
      <c r="G930" s="15"/>
      <c r="H930" s="15"/>
      <c r="I930" s="15"/>
      <c r="J930" s="15"/>
      <c r="K930" s="18"/>
      <c r="L930" s="71" t="str">
        <f>IFERROR(_xlfn.IFNA(VLOOKUP($K930,коммент!$B:$C,2,0),""),"")</f>
        <v/>
      </c>
      <c r="M930" s="19"/>
      <c r="N930" s="20"/>
      <c r="O930" s="20"/>
      <c r="P930" s="20"/>
      <c r="Q930" s="13"/>
      <c r="R930" s="13"/>
    </row>
    <row r="931" spans="1:18" s="14" customFormat="1" x14ac:dyDescent="0.25">
      <c r="A931" s="15"/>
      <c r="B931" s="15"/>
      <c r="C931" s="15"/>
      <c r="D931" s="16"/>
      <c r="E931" s="16"/>
      <c r="F931" s="17"/>
      <c r="G931" s="15"/>
      <c r="H931" s="15"/>
      <c r="I931" s="15"/>
      <c r="J931" s="15"/>
      <c r="K931" s="18"/>
      <c r="L931" s="71" t="str">
        <f>IFERROR(_xlfn.IFNA(VLOOKUP($K931,коммент!$B:$C,2,0),""),"")</f>
        <v/>
      </c>
      <c r="M931" s="19"/>
      <c r="N931" s="20"/>
      <c r="O931" s="20"/>
      <c r="P931" s="20"/>
      <c r="Q931" s="13"/>
      <c r="R931" s="13"/>
    </row>
    <row r="932" spans="1:18" s="14" customFormat="1" x14ac:dyDescent="0.25">
      <c r="A932" s="15"/>
      <c r="B932" s="15"/>
      <c r="C932" s="15"/>
      <c r="D932" s="16"/>
      <c r="E932" s="16"/>
      <c r="F932" s="17"/>
      <c r="G932" s="15"/>
      <c r="H932" s="15"/>
      <c r="I932" s="15"/>
      <c r="J932" s="15"/>
      <c r="K932" s="18"/>
      <c r="L932" s="71" t="str">
        <f>IFERROR(_xlfn.IFNA(VLOOKUP($K932,коммент!$B:$C,2,0),""),"")</f>
        <v/>
      </c>
      <c r="M932" s="19"/>
      <c r="N932" s="20"/>
      <c r="O932" s="20"/>
      <c r="P932" s="20"/>
      <c r="Q932" s="13"/>
      <c r="R932" s="13"/>
    </row>
    <row r="933" spans="1:18" s="14" customFormat="1" x14ac:dyDescent="0.25">
      <c r="A933" s="15"/>
      <c r="B933" s="15"/>
      <c r="C933" s="15"/>
      <c r="D933" s="16"/>
      <c r="E933" s="16"/>
      <c r="F933" s="17"/>
      <c r="G933" s="15"/>
      <c r="H933" s="15"/>
      <c r="I933" s="15"/>
      <c r="J933" s="15"/>
      <c r="K933" s="18"/>
      <c r="L933" s="71" t="str">
        <f>IFERROR(_xlfn.IFNA(VLOOKUP($K933,коммент!$B:$C,2,0),""),"")</f>
        <v/>
      </c>
      <c r="M933" s="19"/>
      <c r="N933" s="20"/>
      <c r="O933" s="20"/>
      <c r="P933" s="20"/>
      <c r="Q933" s="13"/>
      <c r="R933" s="13"/>
    </row>
    <row r="934" spans="1:18" s="14" customFormat="1" x14ac:dyDescent="0.25">
      <c r="A934" s="15"/>
      <c r="B934" s="15"/>
      <c r="C934" s="15"/>
      <c r="D934" s="16"/>
      <c r="E934" s="16"/>
      <c r="F934" s="17"/>
      <c r="G934" s="15"/>
      <c r="H934" s="15"/>
      <c r="I934" s="15"/>
      <c r="J934" s="15"/>
      <c r="K934" s="18"/>
      <c r="L934" s="71" t="str">
        <f>IFERROR(_xlfn.IFNA(VLOOKUP($K934,коммент!$B:$C,2,0),""),"")</f>
        <v/>
      </c>
      <c r="M934" s="19"/>
      <c r="N934" s="20"/>
      <c r="O934" s="20"/>
      <c r="P934" s="20"/>
      <c r="Q934" s="13"/>
      <c r="R934" s="13"/>
    </row>
    <row r="935" spans="1:18" s="14" customFormat="1" x14ac:dyDescent="0.25">
      <c r="A935" s="15"/>
      <c r="B935" s="15"/>
      <c r="C935" s="15"/>
      <c r="D935" s="16"/>
      <c r="E935" s="16"/>
      <c r="F935" s="17"/>
      <c r="G935" s="15"/>
      <c r="H935" s="15"/>
      <c r="I935" s="15"/>
      <c r="J935" s="15"/>
      <c r="K935" s="18"/>
      <c r="L935" s="71" t="str">
        <f>IFERROR(_xlfn.IFNA(VLOOKUP($K935,коммент!$B:$C,2,0),""),"")</f>
        <v/>
      </c>
      <c r="M935" s="19"/>
      <c r="N935" s="20"/>
      <c r="O935" s="20"/>
      <c r="P935" s="20"/>
      <c r="Q935" s="13"/>
      <c r="R935" s="13"/>
    </row>
    <row r="936" spans="1:18" s="14" customFormat="1" x14ac:dyDescent="0.25">
      <c r="A936" s="15"/>
      <c r="B936" s="15"/>
      <c r="C936" s="15"/>
      <c r="D936" s="16"/>
      <c r="E936" s="16"/>
      <c r="F936" s="17"/>
      <c r="G936" s="15"/>
      <c r="H936" s="15"/>
      <c r="I936" s="15"/>
      <c r="J936" s="15"/>
      <c r="K936" s="18"/>
      <c r="L936" s="71" t="str">
        <f>IFERROR(_xlfn.IFNA(VLOOKUP($K936,коммент!$B:$C,2,0),""),"")</f>
        <v/>
      </c>
      <c r="M936" s="19"/>
      <c r="N936" s="20"/>
      <c r="O936" s="20"/>
      <c r="P936" s="20"/>
      <c r="Q936" s="13"/>
      <c r="R936" s="13"/>
    </row>
    <row r="937" spans="1:18" s="14" customFormat="1" x14ac:dyDescent="0.25">
      <c r="A937" s="15"/>
      <c r="B937" s="15"/>
      <c r="C937" s="15"/>
      <c r="D937" s="16"/>
      <c r="E937" s="16"/>
      <c r="F937" s="17"/>
      <c r="G937" s="15"/>
      <c r="H937" s="15"/>
      <c r="I937" s="15"/>
      <c r="J937" s="15"/>
      <c r="K937" s="18"/>
      <c r="L937" s="71" t="str">
        <f>IFERROR(_xlfn.IFNA(VLOOKUP($K937,коммент!$B:$C,2,0),""),"")</f>
        <v/>
      </c>
      <c r="M937" s="19"/>
      <c r="N937" s="20"/>
      <c r="O937" s="20"/>
      <c r="P937" s="20"/>
      <c r="Q937" s="13"/>
      <c r="R937" s="13"/>
    </row>
    <row r="938" spans="1:18" s="14" customFormat="1" x14ac:dyDescent="0.25">
      <c r="A938" s="15"/>
      <c r="B938" s="15"/>
      <c r="C938" s="15"/>
      <c r="D938" s="16"/>
      <c r="E938" s="16"/>
      <c r="F938" s="17"/>
      <c r="G938" s="15"/>
      <c r="H938" s="15"/>
      <c r="I938" s="15"/>
      <c r="J938" s="15"/>
      <c r="K938" s="18"/>
      <c r="L938" s="71" t="str">
        <f>IFERROR(_xlfn.IFNA(VLOOKUP($K938,коммент!$B:$C,2,0),""),"")</f>
        <v/>
      </c>
      <c r="M938" s="19"/>
      <c r="N938" s="20"/>
      <c r="O938" s="20"/>
      <c r="P938" s="20"/>
      <c r="Q938" s="13"/>
      <c r="R938" s="13"/>
    </row>
    <row r="939" spans="1:18" s="14" customFormat="1" x14ac:dyDescent="0.25">
      <c r="A939" s="15"/>
      <c r="B939" s="15"/>
      <c r="C939" s="15"/>
      <c r="D939" s="16"/>
      <c r="E939" s="16"/>
      <c r="F939" s="17"/>
      <c r="G939" s="15"/>
      <c r="H939" s="15"/>
      <c r="I939" s="15"/>
      <c r="J939" s="15"/>
      <c r="K939" s="18"/>
      <c r="L939" s="71" t="str">
        <f>IFERROR(_xlfn.IFNA(VLOOKUP($K939,коммент!$B:$C,2,0),""),"")</f>
        <v/>
      </c>
      <c r="M939" s="19"/>
      <c r="N939" s="20"/>
      <c r="O939" s="20"/>
      <c r="P939" s="20"/>
      <c r="Q939" s="13"/>
      <c r="R939" s="13"/>
    </row>
    <row r="940" spans="1:18" s="14" customFormat="1" x14ac:dyDescent="0.25">
      <c r="A940" s="15"/>
      <c r="B940" s="15"/>
      <c r="C940" s="15"/>
      <c r="D940" s="16"/>
      <c r="E940" s="16"/>
      <c r="F940" s="17"/>
      <c r="G940" s="15"/>
      <c r="H940" s="15"/>
      <c r="I940" s="15"/>
      <c r="J940" s="15"/>
      <c r="K940" s="18"/>
      <c r="L940" s="71" t="str">
        <f>IFERROR(_xlfn.IFNA(VLOOKUP($K940,коммент!$B:$C,2,0),""),"")</f>
        <v/>
      </c>
      <c r="M940" s="19"/>
      <c r="N940" s="20"/>
      <c r="O940" s="20"/>
      <c r="P940" s="20"/>
      <c r="Q940" s="13"/>
      <c r="R940" s="13"/>
    </row>
    <row r="941" spans="1:18" s="14" customFormat="1" x14ac:dyDescent="0.25">
      <c r="A941" s="15"/>
      <c r="B941" s="15"/>
      <c r="C941" s="15"/>
      <c r="D941" s="16"/>
      <c r="E941" s="16"/>
      <c r="F941" s="17"/>
      <c r="G941" s="15"/>
      <c r="H941" s="15"/>
      <c r="I941" s="15"/>
      <c r="J941" s="15"/>
      <c r="K941" s="18"/>
      <c r="L941" s="71" t="str">
        <f>IFERROR(_xlfn.IFNA(VLOOKUP($K941,коммент!$B:$C,2,0),""),"")</f>
        <v/>
      </c>
      <c r="M941" s="19"/>
      <c r="N941" s="20"/>
      <c r="O941" s="20"/>
      <c r="P941" s="20"/>
      <c r="Q941" s="13"/>
      <c r="R941" s="13"/>
    </row>
    <row r="942" spans="1:18" s="14" customFormat="1" x14ac:dyDescent="0.25">
      <c r="A942" s="15"/>
      <c r="B942" s="15"/>
      <c r="C942" s="15"/>
      <c r="D942" s="16"/>
      <c r="E942" s="16"/>
      <c r="F942" s="17"/>
      <c r="G942" s="15"/>
      <c r="H942" s="15"/>
      <c r="I942" s="15"/>
      <c r="J942" s="15"/>
      <c r="K942" s="18"/>
      <c r="L942" s="71" t="str">
        <f>IFERROR(_xlfn.IFNA(VLOOKUP($K942,коммент!$B:$C,2,0),""),"")</f>
        <v/>
      </c>
      <c r="M942" s="19"/>
      <c r="N942" s="20"/>
      <c r="O942" s="20"/>
      <c r="P942" s="20"/>
      <c r="Q942" s="13"/>
      <c r="R942" s="13"/>
    </row>
    <row r="943" spans="1:18" s="14" customFormat="1" x14ac:dyDescent="0.25">
      <c r="A943" s="15"/>
      <c r="B943" s="15"/>
      <c r="C943" s="15"/>
      <c r="D943" s="16"/>
      <c r="E943" s="16"/>
      <c r="F943" s="17"/>
      <c r="G943" s="15"/>
      <c r="H943" s="15"/>
      <c r="I943" s="15"/>
      <c r="J943" s="15"/>
      <c r="K943" s="18"/>
      <c r="L943" s="71" t="str">
        <f>IFERROR(_xlfn.IFNA(VLOOKUP($K943,коммент!$B:$C,2,0),""),"")</f>
        <v/>
      </c>
      <c r="M943" s="19"/>
      <c r="N943" s="20"/>
      <c r="O943" s="20"/>
      <c r="P943" s="20"/>
      <c r="Q943" s="13"/>
      <c r="R943" s="13"/>
    </row>
    <row r="944" spans="1:18" s="14" customFormat="1" x14ac:dyDescent="0.25">
      <c r="A944" s="15"/>
      <c r="B944" s="15"/>
      <c r="C944" s="15"/>
      <c r="D944" s="16"/>
      <c r="E944" s="16"/>
      <c r="F944" s="17"/>
      <c r="G944" s="15"/>
      <c r="H944" s="15"/>
      <c r="I944" s="15"/>
      <c r="J944" s="15"/>
      <c r="K944" s="18"/>
      <c r="L944" s="71" t="str">
        <f>IFERROR(_xlfn.IFNA(VLOOKUP($K944,коммент!$B:$C,2,0),""),"")</f>
        <v/>
      </c>
      <c r="M944" s="19"/>
      <c r="N944" s="20"/>
      <c r="O944" s="20"/>
      <c r="P944" s="20"/>
      <c r="Q944" s="13"/>
      <c r="R944" s="13"/>
    </row>
    <row r="945" spans="1:18" s="14" customFormat="1" x14ac:dyDescent="0.25">
      <c r="A945" s="15"/>
      <c r="B945" s="15"/>
      <c r="C945" s="15"/>
      <c r="D945" s="16"/>
      <c r="E945" s="16"/>
      <c r="F945" s="17"/>
      <c r="G945" s="15"/>
      <c r="H945" s="15"/>
      <c r="I945" s="15"/>
      <c r="J945" s="15"/>
      <c r="K945" s="18"/>
      <c r="L945" s="71" t="str">
        <f>IFERROR(_xlfn.IFNA(VLOOKUP($K945,коммент!$B:$C,2,0),""),"")</f>
        <v/>
      </c>
      <c r="M945" s="19"/>
      <c r="N945" s="20"/>
      <c r="O945" s="20"/>
      <c r="P945" s="20"/>
      <c r="Q945" s="13"/>
      <c r="R945" s="13"/>
    </row>
    <row r="946" spans="1:18" s="14" customFormat="1" x14ac:dyDescent="0.25">
      <c r="A946" s="15"/>
      <c r="B946" s="15"/>
      <c r="C946" s="15"/>
      <c r="D946" s="16"/>
      <c r="E946" s="16"/>
      <c r="F946" s="17"/>
      <c r="G946" s="15"/>
      <c r="H946" s="15"/>
      <c r="I946" s="15"/>
      <c r="J946" s="15"/>
      <c r="K946" s="18"/>
      <c r="L946" s="71" t="str">
        <f>IFERROR(_xlfn.IFNA(VLOOKUP($K946,коммент!$B:$C,2,0),""),"")</f>
        <v/>
      </c>
      <c r="M946" s="19"/>
      <c r="N946" s="20"/>
      <c r="O946" s="20"/>
      <c r="P946" s="20"/>
      <c r="Q946" s="13"/>
      <c r="R946" s="13"/>
    </row>
    <row r="947" spans="1:18" s="14" customFormat="1" x14ac:dyDescent="0.25">
      <c r="A947" s="15"/>
      <c r="B947" s="15"/>
      <c r="C947" s="15"/>
      <c r="D947" s="16"/>
      <c r="E947" s="16"/>
      <c r="F947" s="17"/>
      <c r="G947" s="15"/>
      <c r="H947" s="15"/>
      <c r="I947" s="15"/>
      <c r="J947" s="15"/>
      <c r="K947" s="18"/>
      <c r="L947" s="71" t="str">
        <f>IFERROR(_xlfn.IFNA(VLOOKUP($K947,коммент!$B:$C,2,0),""),"")</f>
        <v/>
      </c>
      <c r="M947" s="19"/>
      <c r="N947" s="20"/>
      <c r="O947" s="20"/>
      <c r="P947" s="20"/>
      <c r="Q947" s="13"/>
      <c r="R947" s="13"/>
    </row>
    <row r="948" spans="1:18" s="14" customFormat="1" x14ac:dyDescent="0.25">
      <c r="A948" s="15"/>
      <c r="B948" s="15"/>
      <c r="C948" s="15"/>
      <c r="D948" s="16"/>
      <c r="E948" s="16"/>
      <c r="F948" s="17"/>
      <c r="G948" s="15"/>
      <c r="H948" s="15"/>
      <c r="I948" s="15"/>
      <c r="J948" s="15"/>
      <c r="K948" s="18"/>
      <c r="L948" s="71" t="str">
        <f>IFERROR(_xlfn.IFNA(VLOOKUP($K948,коммент!$B:$C,2,0),""),"")</f>
        <v/>
      </c>
      <c r="M948" s="19"/>
      <c r="N948" s="20"/>
      <c r="O948" s="20"/>
      <c r="P948" s="20"/>
      <c r="Q948" s="13"/>
      <c r="R948" s="13"/>
    </row>
    <row r="949" spans="1:18" s="14" customFormat="1" x14ac:dyDescent="0.25">
      <c r="A949" s="15"/>
      <c r="B949" s="15"/>
      <c r="C949" s="15"/>
      <c r="D949" s="16"/>
      <c r="E949" s="16"/>
      <c r="F949" s="17"/>
      <c r="G949" s="15"/>
      <c r="H949" s="15"/>
      <c r="I949" s="15"/>
      <c r="J949" s="15"/>
      <c r="K949" s="18"/>
      <c r="L949" s="71" t="str">
        <f>IFERROR(_xlfn.IFNA(VLOOKUP($K949,коммент!$B:$C,2,0),""),"")</f>
        <v/>
      </c>
      <c r="M949" s="19"/>
      <c r="N949" s="20"/>
      <c r="O949" s="20"/>
      <c r="P949" s="20"/>
      <c r="Q949" s="13"/>
      <c r="R949" s="13"/>
    </row>
    <row r="950" spans="1:18" s="14" customFormat="1" x14ac:dyDescent="0.25">
      <c r="A950" s="15"/>
      <c r="B950" s="15"/>
      <c r="C950" s="15"/>
      <c r="D950" s="16"/>
      <c r="E950" s="16"/>
      <c r="F950" s="17"/>
      <c r="G950" s="15"/>
      <c r="H950" s="15"/>
      <c r="I950" s="15"/>
      <c r="J950" s="15"/>
      <c r="K950" s="18"/>
      <c r="L950" s="71" t="str">
        <f>IFERROR(_xlfn.IFNA(VLOOKUP($K950,коммент!$B:$C,2,0),""),"")</f>
        <v/>
      </c>
      <c r="M950" s="19"/>
      <c r="N950" s="20"/>
      <c r="O950" s="20"/>
      <c r="P950" s="20"/>
      <c r="Q950" s="13"/>
      <c r="R950" s="13"/>
    </row>
    <row r="951" spans="1:18" s="14" customFormat="1" x14ac:dyDescent="0.25">
      <c r="A951" s="15"/>
      <c r="B951" s="15"/>
      <c r="C951" s="15"/>
      <c r="D951" s="16"/>
      <c r="E951" s="16"/>
      <c r="F951" s="17"/>
      <c r="G951" s="15"/>
      <c r="H951" s="15"/>
      <c r="I951" s="15"/>
      <c r="J951" s="15"/>
      <c r="K951" s="18"/>
      <c r="L951" s="71" t="str">
        <f>IFERROR(_xlfn.IFNA(VLOOKUP($K951,коммент!$B:$C,2,0),""),"")</f>
        <v/>
      </c>
      <c r="M951" s="19"/>
      <c r="N951" s="20"/>
      <c r="O951" s="20"/>
      <c r="P951" s="20"/>
      <c r="Q951" s="13"/>
      <c r="R951" s="13"/>
    </row>
    <row r="952" spans="1:18" s="14" customFormat="1" x14ac:dyDescent="0.25">
      <c r="A952" s="15"/>
      <c r="B952" s="15"/>
      <c r="C952" s="15"/>
      <c r="D952" s="16"/>
      <c r="E952" s="16"/>
      <c r="F952" s="17"/>
      <c r="G952" s="15"/>
      <c r="H952" s="15"/>
      <c r="I952" s="15"/>
      <c r="J952" s="15"/>
      <c r="K952" s="18"/>
      <c r="L952" s="71" t="str">
        <f>IFERROR(_xlfn.IFNA(VLOOKUP($K952,коммент!$B:$C,2,0),""),"")</f>
        <v/>
      </c>
      <c r="M952" s="19"/>
      <c r="N952" s="20"/>
      <c r="O952" s="20"/>
      <c r="P952" s="20"/>
      <c r="Q952" s="13"/>
      <c r="R952" s="13"/>
    </row>
    <row r="953" spans="1:18" s="14" customFormat="1" x14ac:dyDescent="0.25">
      <c r="A953" s="15"/>
      <c r="B953" s="15"/>
      <c r="C953" s="15"/>
      <c r="D953" s="16"/>
      <c r="E953" s="16"/>
      <c r="F953" s="17"/>
      <c r="G953" s="15"/>
      <c r="H953" s="15"/>
      <c r="I953" s="15"/>
      <c r="J953" s="15"/>
      <c r="K953" s="18"/>
      <c r="L953" s="71" t="str">
        <f>IFERROR(_xlfn.IFNA(VLOOKUP($K953,коммент!$B:$C,2,0),""),"")</f>
        <v/>
      </c>
      <c r="M953" s="19"/>
      <c r="N953" s="20"/>
      <c r="O953" s="20"/>
      <c r="P953" s="20"/>
      <c r="Q953" s="13"/>
      <c r="R953" s="13"/>
    </row>
    <row r="954" spans="1:18" s="14" customFormat="1" x14ac:dyDescent="0.25">
      <c r="A954" s="15"/>
      <c r="B954" s="15"/>
      <c r="C954" s="15"/>
      <c r="D954" s="16"/>
      <c r="E954" s="16"/>
      <c r="F954" s="17"/>
      <c r="G954" s="15"/>
      <c r="H954" s="15"/>
      <c r="I954" s="15"/>
      <c r="J954" s="15"/>
      <c r="K954" s="18"/>
      <c r="L954" s="71" t="str">
        <f>IFERROR(_xlfn.IFNA(VLOOKUP($K954,коммент!$B:$C,2,0),""),"")</f>
        <v/>
      </c>
      <c r="M954" s="19"/>
      <c r="N954" s="20"/>
      <c r="O954" s="20"/>
      <c r="P954" s="20"/>
      <c r="Q954" s="13"/>
      <c r="R954" s="13"/>
    </row>
    <row r="955" spans="1:18" s="14" customFormat="1" x14ac:dyDescent="0.25">
      <c r="A955" s="15"/>
      <c r="B955" s="15"/>
      <c r="C955" s="15"/>
      <c r="D955" s="16"/>
      <c r="E955" s="16"/>
      <c r="F955" s="17"/>
      <c r="G955" s="15"/>
      <c r="H955" s="15"/>
      <c r="I955" s="15"/>
      <c r="J955" s="15"/>
      <c r="K955" s="18"/>
      <c r="L955" s="71" t="str">
        <f>IFERROR(_xlfn.IFNA(VLOOKUP($K955,коммент!$B:$C,2,0),""),"")</f>
        <v/>
      </c>
      <c r="M955" s="19"/>
      <c r="N955" s="20"/>
      <c r="O955" s="20"/>
      <c r="P955" s="20"/>
      <c r="Q955" s="13"/>
      <c r="R955" s="13"/>
    </row>
    <row r="956" spans="1:18" s="14" customFormat="1" x14ac:dyDescent="0.25">
      <c r="A956" s="15"/>
      <c r="B956" s="15"/>
      <c r="C956" s="15"/>
      <c r="D956" s="16"/>
      <c r="E956" s="16"/>
      <c r="F956" s="17"/>
      <c r="G956" s="15"/>
      <c r="H956" s="15"/>
      <c r="I956" s="15"/>
      <c r="J956" s="15"/>
      <c r="K956" s="18"/>
      <c r="L956" s="71" t="str">
        <f>IFERROR(_xlfn.IFNA(VLOOKUP($K956,коммент!$B:$C,2,0),""),"")</f>
        <v/>
      </c>
      <c r="M956" s="19"/>
      <c r="N956" s="20"/>
      <c r="O956" s="20"/>
      <c r="P956" s="20"/>
      <c r="Q956" s="13"/>
      <c r="R956" s="13"/>
    </row>
    <row r="957" spans="1:18" s="14" customFormat="1" x14ac:dyDescent="0.25">
      <c r="A957" s="15"/>
      <c r="B957" s="15"/>
      <c r="C957" s="15"/>
      <c r="D957" s="16"/>
      <c r="E957" s="16"/>
      <c r="F957" s="17"/>
      <c r="G957" s="15"/>
      <c r="H957" s="15"/>
      <c r="I957" s="15"/>
      <c r="J957" s="15"/>
      <c r="K957" s="18"/>
      <c r="L957" s="71" t="str">
        <f>IFERROR(_xlfn.IFNA(VLOOKUP($K957,коммент!$B:$C,2,0),""),"")</f>
        <v/>
      </c>
      <c r="M957" s="19"/>
      <c r="N957" s="20"/>
      <c r="O957" s="20"/>
      <c r="P957" s="20"/>
      <c r="Q957" s="13"/>
      <c r="R957" s="13"/>
    </row>
    <row r="958" spans="1:18" s="14" customFormat="1" x14ac:dyDescent="0.25">
      <c r="A958" s="15"/>
      <c r="B958" s="15"/>
      <c r="C958" s="15"/>
      <c r="D958" s="16"/>
      <c r="E958" s="16"/>
      <c r="F958" s="17"/>
      <c r="G958" s="15"/>
      <c r="H958" s="15"/>
      <c r="I958" s="15"/>
      <c r="J958" s="15"/>
      <c r="K958" s="18"/>
      <c r="L958" s="71" t="str">
        <f>IFERROR(_xlfn.IFNA(VLOOKUP($K958,коммент!$B:$C,2,0),""),"")</f>
        <v/>
      </c>
      <c r="M958" s="19"/>
      <c r="N958" s="20"/>
      <c r="O958" s="20"/>
      <c r="P958" s="20"/>
      <c r="Q958" s="13"/>
      <c r="R958" s="13"/>
    </row>
    <row r="959" spans="1:18" s="14" customFormat="1" x14ac:dyDescent="0.25">
      <c r="A959" s="15"/>
      <c r="B959" s="15"/>
      <c r="C959" s="15"/>
      <c r="D959" s="16"/>
      <c r="E959" s="16"/>
      <c r="F959" s="17"/>
      <c r="G959" s="15"/>
      <c r="H959" s="15"/>
      <c r="I959" s="15"/>
      <c r="J959" s="15"/>
      <c r="K959" s="18"/>
      <c r="L959" s="71" t="str">
        <f>IFERROR(_xlfn.IFNA(VLOOKUP($K959,коммент!$B:$C,2,0),""),"")</f>
        <v/>
      </c>
      <c r="M959" s="19"/>
      <c r="N959" s="20"/>
      <c r="O959" s="20"/>
      <c r="P959" s="20"/>
      <c r="Q959" s="13"/>
      <c r="R959" s="13"/>
    </row>
    <row r="960" spans="1:18" s="14" customFormat="1" x14ac:dyDescent="0.25">
      <c r="A960" s="15"/>
      <c r="B960" s="15"/>
      <c r="C960" s="15"/>
      <c r="D960" s="16"/>
      <c r="E960" s="16"/>
      <c r="F960" s="17"/>
      <c r="G960" s="15"/>
      <c r="H960" s="15"/>
      <c r="I960" s="15"/>
      <c r="J960" s="15"/>
      <c r="K960" s="18"/>
      <c r="L960" s="71" t="str">
        <f>IFERROR(_xlfn.IFNA(VLOOKUP($K960,коммент!$B:$C,2,0),""),"")</f>
        <v/>
      </c>
      <c r="M960" s="19"/>
      <c r="N960" s="20"/>
      <c r="O960" s="20"/>
      <c r="P960" s="20"/>
      <c r="Q960" s="13"/>
      <c r="R960" s="13"/>
    </row>
    <row r="961" spans="1:18" s="14" customFormat="1" x14ac:dyDescent="0.25">
      <c r="A961" s="15"/>
      <c r="B961" s="15"/>
      <c r="C961" s="15"/>
      <c r="D961" s="16"/>
      <c r="E961" s="16"/>
      <c r="F961" s="17"/>
      <c r="G961" s="15"/>
      <c r="H961" s="15"/>
      <c r="I961" s="15"/>
      <c r="J961" s="15"/>
      <c r="K961" s="18"/>
      <c r="L961" s="71" t="str">
        <f>IFERROR(_xlfn.IFNA(VLOOKUP($K961,коммент!$B:$C,2,0),""),"")</f>
        <v/>
      </c>
      <c r="M961" s="19"/>
      <c r="N961" s="20"/>
      <c r="O961" s="20"/>
      <c r="P961" s="20"/>
      <c r="Q961" s="13"/>
      <c r="R961" s="13"/>
    </row>
    <row r="962" spans="1:18" s="14" customFormat="1" x14ac:dyDescent="0.25">
      <c r="A962" s="15"/>
      <c r="B962" s="15"/>
      <c r="C962" s="15"/>
      <c r="D962" s="16"/>
      <c r="E962" s="16"/>
      <c r="F962" s="17"/>
      <c r="G962" s="15"/>
      <c r="H962" s="15"/>
      <c r="I962" s="15"/>
      <c r="J962" s="15"/>
      <c r="K962" s="18"/>
      <c r="L962" s="71" t="str">
        <f>IFERROR(_xlfn.IFNA(VLOOKUP($K962,коммент!$B:$C,2,0),""),"")</f>
        <v/>
      </c>
      <c r="M962" s="19"/>
      <c r="N962" s="20"/>
      <c r="O962" s="20"/>
      <c r="P962" s="20"/>
      <c r="Q962" s="13"/>
      <c r="R962" s="13"/>
    </row>
    <row r="963" spans="1:18" s="14" customFormat="1" x14ac:dyDescent="0.25">
      <c r="A963" s="15"/>
      <c r="B963" s="15"/>
      <c r="C963" s="15"/>
      <c r="D963" s="16"/>
      <c r="E963" s="16"/>
      <c r="F963" s="17"/>
      <c r="G963" s="15"/>
      <c r="H963" s="15"/>
      <c r="I963" s="15"/>
      <c r="J963" s="15"/>
      <c r="K963" s="18"/>
      <c r="L963" s="71" t="str">
        <f>IFERROR(_xlfn.IFNA(VLOOKUP($K963,коммент!$B:$C,2,0),""),"")</f>
        <v/>
      </c>
      <c r="M963" s="19"/>
      <c r="N963" s="20"/>
      <c r="O963" s="20"/>
      <c r="P963" s="20"/>
      <c r="Q963" s="13"/>
      <c r="R963" s="13"/>
    </row>
    <row r="964" spans="1:18" s="14" customFormat="1" x14ac:dyDescent="0.25">
      <c r="A964" s="15"/>
      <c r="B964" s="15"/>
      <c r="C964" s="15"/>
      <c r="D964" s="16"/>
      <c r="E964" s="16"/>
      <c r="F964" s="17"/>
      <c r="G964" s="15"/>
      <c r="H964" s="15"/>
      <c r="I964" s="15"/>
      <c r="J964" s="15"/>
      <c r="K964" s="18"/>
      <c r="L964" s="71" t="str">
        <f>IFERROR(_xlfn.IFNA(VLOOKUP($K964,коммент!$B:$C,2,0),""),"")</f>
        <v/>
      </c>
      <c r="M964" s="19"/>
      <c r="N964" s="20"/>
      <c r="O964" s="20"/>
      <c r="P964" s="20"/>
      <c r="Q964" s="13"/>
      <c r="R964" s="13"/>
    </row>
    <row r="965" spans="1:18" s="14" customFormat="1" x14ac:dyDescent="0.25">
      <c r="A965" s="15"/>
      <c r="B965" s="15"/>
      <c r="C965" s="15"/>
      <c r="D965" s="16"/>
      <c r="E965" s="16"/>
      <c r="F965" s="17"/>
      <c r="G965" s="15"/>
      <c r="H965" s="15"/>
      <c r="I965" s="15"/>
      <c r="J965" s="15"/>
      <c r="K965" s="18"/>
      <c r="L965" s="71" t="str">
        <f>IFERROR(_xlfn.IFNA(VLOOKUP($K965,коммент!$B:$C,2,0),""),"")</f>
        <v/>
      </c>
      <c r="M965" s="19"/>
      <c r="N965" s="20"/>
      <c r="O965" s="20"/>
      <c r="P965" s="20"/>
      <c r="Q965" s="13"/>
      <c r="R965" s="13"/>
    </row>
    <row r="966" spans="1:18" s="14" customFormat="1" x14ac:dyDescent="0.25">
      <c r="A966" s="15"/>
      <c r="B966" s="15"/>
      <c r="C966" s="15"/>
      <c r="D966" s="16"/>
      <c r="E966" s="16"/>
      <c r="F966" s="17"/>
      <c r="G966" s="15"/>
      <c r="H966" s="15"/>
      <c r="I966" s="15"/>
      <c r="J966" s="15"/>
      <c r="K966" s="18"/>
      <c r="L966" s="71" t="str">
        <f>IFERROR(_xlfn.IFNA(VLOOKUP($K966,коммент!$B:$C,2,0),""),"")</f>
        <v/>
      </c>
      <c r="M966" s="19"/>
      <c r="N966" s="20"/>
      <c r="O966" s="20"/>
      <c r="P966" s="20"/>
      <c r="Q966" s="13"/>
      <c r="R966" s="13"/>
    </row>
    <row r="967" spans="1:18" s="14" customFormat="1" x14ac:dyDescent="0.25">
      <c r="A967" s="15"/>
      <c r="B967" s="15"/>
      <c r="C967" s="15"/>
      <c r="D967" s="16"/>
      <c r="E967" s="16"/>
      <c r="F967" s="17"/>
      <c r="G967" s="15"/>
      <c r="H967" s="15"/>
      <c r="I967" s="15"/>
      <c r="J967" s="15"/>
      <c r="K967" s="18"/>
      <c r="L967" s="71" t="str">
        <f>IFERROR(_xlfn.IFNA(VLOOKUP($K967,коммент!$B:$C,2,0),""),"")</f>
        <v/>
      </c>
      <c r="M967" s="19"/>
      <c r="N967" s="20"/>
      <c r="O967" s="20"/>
      <c r="P967" s="20"/>
      <c r="Q967" s="13"/>
      <c r="R967" s="13"/>
    </row>
    <row r="968" spans="1:18" s="14" customFormat="1" x14ac:dyDescent="0.25">
      <c r="A968" s="15"/>
      <c r="B968" s="15"/>
      <c r="C968" s="15"/>
      <c r="D968" s="16"/>
      <c r="E968" s="16"/>
      <c r="F968" s="17"/>
      <c r="G968" s="15"/>
      <c r="H968" s="15"/>
      <c r="I968" s="15"/>
      <c r="J968" s="15"/>
      <c r="K968" s="18"/>
      <c r="L968" s="71" t="str">
        <f>IFERROR(_xlfn.IFNA(VLOOKUP($K968,коммент!$B:$C,2,0),""),"")</f>
        <v/>
      </c>
      <c r="M968" s="19"/>
      <c r="N968" s="20"/>
      <c r="O968" s="20"/>
      <c r="P968" s="20"/>
      <c r="Q968" s="13"/>
      <c r="R968" s="13"/>
    </row>
    <row r="969" spans="1:18" s="14" customFormat="1" x14ac:dyDescent="0.25">
      <c r="A969" s="15"/>
      <c r="B969" s="15"/>
      <c r="C969" s="15"/>
      <c r="D969" s="16"/>
      <c r="E969" s="16"/>
      <c r="F969" s="17"/>
      <c r="G969" s="15"/>
      <c r="H969" s="15"/>
      <c r="I969" s="15"/>
      <c r="J969" s="15"/>
      <c r="K969" s="18"/>
      <c r="L969" s="71" t="str">
        <f>IFERROR(_xlfn.IFNA(VLOOKUP($K969,коммент!$B:$C,2,0),""),"")</f>
        <v/>
      </c>
      <c r="M969" s="19"/>
      <c r="N969" s="20"/>
      <c r="O969" s="20"/>
      <c r="P969" s="20"/>
      <c r="Q969" s="13"/>
      <c r="R969" s="13"/>
    </row>
    <row r="970" spans="1:18" s="14" customFormat="1" x14ac:dyDescent="0.25">
      <c r="A970" s="15"/>
      <c r="B970" s="15"/>
      <c r="C970" s="15"/>
      <c r="D970" s="16"/>
      <c r="E970" s="16"/>
      <c r="F970" s="17"/>
      <c r="G970" s="15"/>
      <c r="H970" s="15"/>
      <c r="I970" s="15"/>
      <c r="J970" s="15"/>
      <c r="K970" s="18"/>
      <c r="L970" s="71" t="str">
        <f>IFERROR(_xlfn.IFNA(VLOOKUP($K970,коммент!$B:$C,2,0),""),"")</f>
        <v/>
      </c>
      <c r="M970" s="19"/>
      <c r="N970" s="20"/>
      <c r="O970" s="20"/>
      <c r="P970" s="20"/>
      <c r="Q970" s="13"/>
      <c r="R970" s="13"/>
    </row>
    <row r="971" spans="1:18" s="14" customFormat="1" x14ac:dyDescent="0.25">
      <c r="A971" s="15"/>
      <c r="B971" s="15"/>
      <c r="C971" s="15"/>
      <c r="D971" s="16"/>
      <c r="E971" s="16"/>
      <c r="F971" s="17"/>
      <c r="G971" s="15"/>
      <c r="H971" s="15"/>
      <c r="I971" s="15"/>
      <c r="J971" s="15"/>
      <c r="K971" s="18"/>
      <c r="L971" s="71" t="str">
        <f>IFERROR(_xlfn.IFNA(VLOOKUP($K971,коммент!$B:$C,2,0),""),"")</f>
        <v/>
      </c>
      <c r="M971" s="19"/>
      <c r="N971" s="20"/>
      <c r="O971" s="20"/>
      <c r="P971" s="20"/>
      <c r="Q971" s="13"/>
      <c r="R971" s="13"/>
    </row>
    <row r="972" spans="1:18" s="14" customFormat="1" x14ac:dyDescent="0.25">
      <c r="A972" s="15"/>
      <c r="B972" s="15"/>
      <c r="C972" s="15"/>
      <c r="D972" s="16"/>
      <c r="E972" s="16"/>
      <c r="F972" s="17"/>
      <c r="G972" s="15"/>
      <c r="H972" s="15"/>
      <c r="I972" s="15"/>
      <c r="J972" s="15"/>
      <c r="K972" s="18"/>
      <c r="L972" s="71" t="str">
        <f>IFERROR(_xlfn.IFNA(VLOOKUP($K972,коммент!$B:$C,2,0),""),"")</f>
        <v/>
      </c>
      <c r="M972" s="19"/>
      <c r="N972" s="20"/>
      <c r="O972" s="20"/>
      <c r="P972" s="20"/>
      <c r="Q972" s="13"/>
      <c r="R972" s="13"/>
    </row>
    <row r="973" spans="1:18" s="14" customFormat="1" x14ac:dyDescent="0.25">
      <c r="A973" s="15"/>
      <c r="B973" s="15"/>
      <c r="C973" s="15"/>
      <c r="D973" s="16"/>
      <c r="E973" s="16"/>
      <c r="F973" s="17"/>
      <c r="G973" s="15"/>
      <c r="H973" s="15"/>
      <c r="I973" s="15"/>
      <c r="J973" s="15"/>
      <c r="K973" s="18"/>
      <c r="L973" s="71" t="str">
        <f>IFERROR(_xlfn.IFNA(VLOOKUP($K973,коммент!$B:$C,2,0),""),"")</f>
        <v/>
      </c>
      <c r="M973" s="19"/>
      <c r="N973" s="20"/>
      <c r="O973" s="20"/>
      <c r="P973" s="20"/>
      <c r="Q973" s="13"/>
      <c r="R973" s="13"/>
    </row>
    <row r="974" spans="1:18" s="14" customFormat="1" x14ac:dyDescent="0.25">
      <c r="A974" s="15"/>
      <c r="B974" s="15"/>
      <c r="C974" s="15"/>
      <c r="D974" s="16"/>
      <c r="E974" s="16"/>
      <c r="F974" s="17"/>
      <c r="G974" s="15"/>
      <c r="H974" s="15"/>
      <c r="I974" s="15"/>
      <c r="J974" s="15"/>
      <c r="K974" s="18"/>
      <c r="L974" s="71" t="str">
        <f>IFERROR(_xlfn.IFNA(VLOOKUP($K974,коммент!$B:$C,2,0),""),"")</f>
        <v/>
      </c>
      <c r="M974" s="19"/>
      <c r="N974" s="20"/>
      <c r="O974" s="20"/>
      <c r="P974" s="20"/>
      <c r="Q974" s="13"/>
      <c r="R974" s="13"/>
    </row>
    <row r="975" spans="1:18" s="14" customFormat="1" x14ac:dyDescent="0.25">
      <c r="A975" s="15"/>
      <c r="B975" s="15"/>
      <c r="C975" s="15"/>
      <c r="D975" s="16"/>
      <c r="E975" s="16"/>
      <c r="F975" s="17"/>
      <c r="G975" s="15"/>
      <c r="H975" s="15"/>
      <c r="I975" s="15"/>
      <c r="J975" s="15"/>
      <c r="K975" s="18"/>
      <c r="L975" s="71" t="str">
        <f>IFERROR(_xlfn.IFNA(VLOOKUP($K975,коммент!$B:$C,2,0),""),"")</f>
        <v/>
      </c>
      <c r="M975" s="19"/>
      <c r="N975" s="20"/>
      <c r="O975" s="20"/>
      <c r="P975" s="20"/>
      <c r="Q975" s="13"/>
      <c r="R975" s="13"/>
    </row>
    <row r="976" spans="1:18" s="14" customFormat="1" x14ac:dyDescent="0.25">
      <c r="A976" s="15"/>
      <c r="B976" s="15"/>
      <c r="C976" s="15"/>
      <c r="D976" s="16"/>
      <c r="E976" s="16"/>
      <c r="F976" s="17"/>
      <c r="G976" s="15"/>
      <c r="H976" s="15"/>
      <c r="I976" s="15"/>
      <c r="J976" s="15"/>
      <c r="K976" s="18"/>
      <c r="L976" s="71" t="str">
        <f>IFERROR(_xlfn.IFNA(VLOOKUP($K976,коммент!$B:$C,2,0),""),"")</f>
        <v/>
      </c>
      <c r="M976" s="19"/>
      <c r="N976" s="20"/>
      <c r="O976" s="20"/>
      <c r="P976" s="20"/>
      <c r="Q976" s="13"/>
      <c r="R976" s="13"/>
    </row>
    <row r="977" spans="1:18" s="14" customFormat="1" x14ac:dyDescent="0.25">
      <c r="A977" s="15"/>
      <c r="B977" s="15"/>
      <c r="C977" s="15"/>
      <c r="D977" s="16"/>
      <c r="E977" s="16"/>
      <c r="F977" s="17"/>
      <c r="G977" s="15"/>
      <c r="H977" s="15"/>
      <c r="I977" s="15"/>
      <c r="J977" s="15"/>
      <c r="K977" s="18"/>
      <c r="L977" s="71" t="str">
        <f>IFERROR(_xlfn.IFNA(VLOOKUP($K977,коммент!$B:$C,2,0),""),"")</f>
        <v/>
      </c>
      <c r="M977" s="19"/>
      <c r="N977" s="20"/>
      <c r="O977" s="20"/>
      <c r="P977" s="20"/>
      <c r="Q977" s="13"/>
      <c r="R977" s="13"/>
    </row>
    <row r="978" spans="1:18" s="14" customFormat="1" x14ac:dyDescent="0.25">
      <c r="A978" s="15"/>
      <c r="B978" s="15"/>
      <c r="C978" s="15"/>
      <c r="D978" s="16"/>
      <c r="E978" s="16"/>
      <c r="F978" s="17"/>
      <c r="G978" s="15"/>
      <c r="H978" s="15"/>
      <c r="I978" s="15"/>
      <c r="J978" s="15"/>
      <c r="K978" s="18"/>
      <c r="L978" s="71" t="str">
        <f>IFERROR(_xlfn.IFNA(VLOOKUP($K978,коммент!$B:$C,2,0),""),"")</f>
        <v/>
      </c>
      <c r="M978" s="19"/>
      <c r="N978" s="20"/>
      <c r="O978" s="20"/>
      <c r="P978" s="20"/>
      <c r="Q978" s="13"/>
      <c r="R978" s="13"/>
    </row>
    <row r="979" spans="1:18" s="14" customFormat="1" x14ac:dyDescent="0.25">
      <c r="A979" s="15"/>
      <c r="B979" s="15"/>
      <c r="C979" s="15"/>
      <c r="D979" s="16"/>
      <c r="E979" s="16"/>
      <c r="F979" s="17"/>
      <c r="G979" s="15"/>
      <c r="H979" s="15"/>
      <c r="I979" s="15"/>
      <c r="J979" s="15"/>
      <c r="K979" s="18"/>
      <c r="L979" s="71" t="str">
        <f>IFERROR(_xlfn.IFNA(VLOOKUP($K979,коммент!$B:$C,2,0),""),"")</f>
        <v/>
      </c>
      <c r="M979" s="19"/>
      <c r="N979" s="20"/>
      <c r="O979" s="20"/>
      <c r="P979" s="20"/>
      <c r="Q979" s="13"/>
      <c r="R979" s="13"/>
    </row>
    <row r="980" spans="1:18" s="14" customFormat="1" x14ac:dyDescent="0.25">
      <c r="A980" s="15"/>
      <c r="B980" s="15"/>
      <c r="C980" s="15"/>
      <c r="D980" s="16"/>
      <c r="E980" s="16"/>
      <c r="F980" s="17"/>
      <c r="G980" s="15"/>
      <c r="H980" s="15"/>
      <c r="I980" s="15"/>
      <c r="J980" s="15"/>
      <c r="K980" s="18"/>
      <c r="L980" s="71" t="str">
        <f>IFERROR(_xlfn.IFNA(VLOOKUP($K980,коммент!$B:$C,2,0),""),"")</f>
        <v/>
      </c>
      <c r="M980" s="19"/>
      <c r="N980" s="20"/>
      <c r="O980" s="20"/>
      <c r="P980" s="20"/>
      <c r="Q980" s="13"/>
      <c r="R980" s="13"/>
    </row>
    <row r="981" spans="1:18" s="14" customFormat="1" x14ac:dyDescent="0.25">
      <c r="A981" s="15"/>
      <c r="B981" s="15"/>
      <c r="C981" s="15"/>
      <c r="D981" s="16"/>
      <c r="E981" s="16"/>
      <c r="F981" s="17"/>
      <c r="G981" s="15"/>
      <c r="H981" s="15"/>
      <c r="I981" s="15"/>
      <c r="J981" s="15"/>
      <c r="K981" s="18"/>
      <c r="L981" s="71" t="str">
        <f>IFERROR(_xlfn.IFNA(VLOOKUP($K981,коммент!$B:$C,2,0),""),"")</f>
        <v/>
      </c>
      <c r="M981" s="19"/>
      <c r="N981" s="20"/>
      <c r="O981" s="20"/>
      <c r="P981" s="20"/>
      <c r="Q981" s="13"/>
      <c r="R981" s="13"/>
    </row>
    <row r="982" spans="1:18" s="14" customFormat="1" x14ac:dyDescent="0.25">
      <c r="A982" s="15"/>
      <c r="B982" s="15"/>
      <c r="C982" s="15"/>
      <c r="D982" s="16"/>
      <c r="E982" s="16"/>
      <c r="F982" s="17"/>
      <c r="G982" s="15"/>
      <c r="H982" s="15"/>
      <c r="I982" s="15"/>
      <c r="J982" s="15"/>
      <c r="K982" s="18"/>
      <c r="L982" s="71" t="str">
        <f>IFERROR(_xlfn.IFNA(VLOOKUP($K982,коммент!$B:$C,2,0),""),"")</f>
        <v/>
      </c>
      <c r="M982" s="19"/>
      <c r="N982" s="20"/>
      <c r="O982" s="20"/>
      <c r="P982" s="20"/>
      <c r="Q982" s="13"/>
      <c r="R982" s="13"/>
    </row>
    <row r="983" spans="1:18" s="14" customFormat="1" x14ac:dyDescent="0.25">
      <c r="A983" s="15"/>
      <c r="B983" s="15"/>
      <c r="C983" s="15"/>
      <c r="D983" s="16"/>
      <c r="E983" s="16"/>
      <c r="F983" s="17"/>
      <c r="G983" s="15"/>
      <c r="H983" s="15"/>
      <c r="I983" s="15"/>
      <c r="J983" s="15"/>
      <c r="K983" s="18"/>
      <c r="L983" s="71" t="str">
        <f>IFERROR(_xlfn.IFNA(VLOOKUP($K983,коммент!$B:$C,2,0),""),"")</f>
        <v/>
      </c>
      <c r="M983" s="19"/>
      <c r="N983" s="20"/>
      <c r="O983" s="20"/>
      <c r="P983" s="20"/>
      <c r="Q983" s="13"/>
      <c r="R983" s="13"/>
    </row>
    <row r="984" spans="1:18" s="14" customFormat="1" x14ac:dyDescent="0.25">
      <c r="A984" s="15"/>
      <c r="B984" s="15"/>
      <c r="C984" s="15"/>
      <c r="D984" s="16"/>
      <c r="E984" s="16"/>
      <c r="F984" s="17"/>
      <c r="G984" s="15"/>
      <c r="H984" s="15"/>
      <c r="I984" s="15"/>
      <c r="J984" s="15"/>
      <c r="K984" s="18"/>
      <c r="L984" s="71" t="str">
        <f>IFERROR(_xlfn.IFNA(VLOOKUP($K984,коммент!$B:$C,2,0),""),"")</f>
        <v/>
      </c>
      <c r="M984" s="19"/>
      <c r="N984" s="20"/>
      <c r="O984" s="20"/>
      <c r="P984" s="20"/>
      <c r="Q984" s="13"/>
      <c r="R984" s="13"/>
    </row>
    <row r="985" spans="1:18" s="14" customFormat="1" x14ac:dyDescent="0.25">
      <c r="A985" s="15"/>
      <c r="B985" s="15"/>
      <c r="C985" s="15"/>
      <c r="D985" s="16"/>
      <c r="E985" s="16"/>
      <c r="F985" s="17"/>
      <c r="G985" s="15"/>
      <c r="H985" s="15"/>
      <c r="I985" s="15"/>
      <c r="J985" s="15"/>
      <c r="K985" s="18"/>
      <c r="L985" s="71" t="str">
        <f>IFERROR(_xlfn.IFNA(VLOOKUP($K985,коммент!$B:$C,2,0),""),"")</f>
        <v/>
      </c>
      <c r="M985" s="19"/>
      <c r="N985" s="20"/>
      <c r="O985" s="20"/>
      <c r="P985" s="20"/>
      <c r="Q985" s="13"/>
      <c r="R985" s="13"/>
    </row>
    <row r="986" spans="1:18" s="14" customFormat="1" x14ac:dyDescent="0.25">
      <c r="A986" s="15"/>
      <c r="B986" s="15"/>
      <c r="C986" s="15"/>
      <c r="D986" s="16"/>
      <c r="E986" s="16"/>
      <c r="F986" s="17"/>
      <c r="G986" s="15"/>
      <c r="H986" s="15"/>
      <c r="I986" s="15"/>
      <c r="J986" s="15"/>
      <c r="K986" s="18"/>
      <c r="L986" s="71" t="str">
        <f>IFERROR(_xlfn.IFNA(VLOOKUP($K986,коммент!$B:$C,2,0),""),"")</f>
        <v/>
      </c>
      <c r="M986" s="19"/>
      <c r="N986" s="20"/>
      <c r="O986" s="20"/>
      <c r="P986" s="20"/>
      <c r="Q986" s="13"/>
      <c r="R986" s="13"/>
    </row>
    <row r="987" spans="1:18" s="14" customFormat="1" x14ac:dyDescent="0.25">
      <c r="A987" s="15"/>
      <c r="B987" s="15"/>
      <c r="C987" s="15"/>
      <c r="D987" s="16"/>
      <c r="E987" s="16"/>
      <c r="F987" s="17"/>
      <c r="G987" s="15"/>
      <c r="H987" s="15"/>
      <c r="I987" s="15"/>
      <c r="J987" s="15"/>
      <c r="K987" s="18"/>
      <c r="L987" s="71" t="str">
        <f>IFERROR(_xlfn.IFNA(VLOOKUP($K987,коммент!$B:$C,2,0),""),"")</f>
        <v/>
      </c>
      <c r="M987" s="19"/>
      <c r="N987" s="20"/>
      <c r="O987" s="20"/>
      <c r="P987" s="20"/>
      <c r="Q987" s="13"/>
      <c r="R987" s="13"/>
    </row>
    <row r="988" spans="1:18" s="14" customFormat="1" x14ac:dyDescent="0.25">
      <c r="A988" s="15"/>
      <c r="B988" s="15"/>
      <c r="C988" s="15"/>
      <c r="D988" s="16"/>
      <c r="E988" s="16"/>
      <c r="F988" s="17"/>
      <c r="G988" s="15"/>
      <c r="H988" s="15"/>
      <c r="I988" s="15"/>
      <c r="J988" s="15"/>
      <c r="K988" s="18"/>
      <c r="L988" s="71" t="str">
        <f>IFERROR(_xlfn.IFNA(VLOOKUP($K988,коммент!$B:$C,2,0),""),"")</f>
        <v/>
      </c>
      <c r="M988" s="19"/>
      <c r="N988" s="20"/>
      <c r="O988" s="20"/>
      <c r="P988" s="20"/>
      <c r="Q988" s="13"/>
      <c r="R988" s="13"/>
    </row>
    <row r="989" spans="1:18" s="14" customFormat="1" x14ac:dyDescent="0.25">
      <c r="A989" s="15"/>
      <c r="B989" s="15"/>
      <c r="C989" s="15"/>
      <c r="D989" s="16"/>
      <c r="E989" s="16"/>
      <c r="F989" s="17"/>
      <c r="G989" s="15"/>
      <c r="H989" s="15"/>
      <c r="I989" s="15"/>
      <c r="J989" s="15"/>
      <c r="K989" s="18"/>
      <c r="L989" s="71" t="str">
        <f>IFERROR(_xlfn.IFNA(VLOOKUP($K989,коммент!$B:$C,2,0),""),"")</f>
        <v/>
      </c>
      <c r="M989" s="19"/>
      <c r="N989" s="20"/>
      <c r="O989" s="20"/>
      <c r="P989" s="20"/>
      <c r="Q989" s="13"/>
      <c r="R989" s="13"/>
    </row>
    <row r="990" spans="1:18" s="14" customFormat="1" x14ac:dyDescent="0.25">
      <c r="A990" s="15"/>
      <c r="B990" s="15"/>
      <c r="C990" s="15"/>
      <c r="D990" s="16"/>
      <c r="E990" s="16"/>
      <c r="F990" s="17"/>
      <c r="G990" s="15"/>
      <c r="H990" s="15"/>
      <c r="I990" s="15"/>
      <c r="J990" s="15"/>
      <c r="K990" s="18"/>
      <c r="L990" s="71" t="str">
        <f>IFERROR(_xlfn.IFNA(VLOOKUP($K990,коммент!$B:$C,2,0),""),"")</f>
        <v/>
      </c>
      <c r="M990" s="19"/>
      <c r="N990" s="20"/>
      <c r="O990" s="20"/>
      <c r="P990" s="20"/>
      <c r="Q990" s="13"/>
      <c r="R990" s="13"/>
    </row>
    <row r="991" spans="1:18" s="14" customFormat="1" x14ac:dyDescent="0.25">
      <c r="A991" s="15"/>
      <c r="B991" s="15"/>
      <c r="C991" s="15"/>
      <c r="D991" s="16"/>
      <c r="E991" s="16"/>
      <c r="F991" s="17"/>
      <c r="G991" s="15"/>
      <c r="H991" s="15"/>
      <c r="I991" s="15"/>
      <c r="J991" s="15"/>
      <c r="K991" s="18"/>
      <c r="L991" s="71" t="str">
        <f>IFERROR(_xlfn.IFNA(VLOOKUP($K991,коммент!$B:$C,2,0),""),"")</f>
        <v/>
      </c>
      <c r="M991" s="19"/>
      <c r="N991" s="20"/>
      <c r="O991" s="20"/>
      <c r="P991" s="20"/>
      <c r="Q991" s="13"/>
      <c r="R991" s="13"/>
    </row>
    <row r="992" spans="1:18" s="14" customFormat="1" x14ac:dyDescent="0.25">
      <c r="A992" s="15"/>
      <c r="B992" s="15"/>
      <c r="C992" s="15"/>
      <c r="D992" s="16"/>
      <c r="E992" s="16"/>
      <c r="F992" s="17"/>
      <c r="G992" s="15"/>
      <c r="H992" s="15"/>
      <c r="I992" s="15"/>
      <c r="J992" s="15"/>
      <c r="K992" s="18"/>
      <c r="L992" s="71" t="str">
        <f>IFERROR(_xlfn.IFNA(VLOOKUP($K992,коммент!$B:$C,2,0),""),"")</f>
        <v/>
      </c>
      <c r="M992" s="19"/>
      <c r="N992" s="20"/>
      <c r="O992" s="20"/>
      <c r="P992" s="20"/>
      <c r="Q992" s="13"/>
      <c r="R992" s="13"/>
    </row>
    <row r="993" spans="1:18" s="14" customFormat="1" x14ac:dyDescent="0.25">
      <c r="A993" s="15"/>
      <c r="B993" s="15"/>
      <c r="C993" s="15"/>
      <c r="D993" s="16"/>
      <c r="E993" s="16"/>
      <c r="F993" s="17"/>
      <c r="G993" s="15"/>
      <c r="H993" s="15"/>
      <c r="I993" s="15"/>
      <c r="J993" s="15"/>
      <c r="K993" s="18"/>
      <c r="L993" s="71" t="str">
        <f>IFERROR(_xlfn.IFNA(VLOOKUP($K993,коммент!$B:$C,2,0),""),"")</f>
        <v/>
      </c>
      <c r="M993" s="19"/>
      <c r="N993" s="20"/>
      <c r="O993" s="20"/>
      <c r="P993" s="20"/>
      <c r="Q993" s="13"/>
      <c r="R993" s="13"/>
    </row>
    <row r="994" spans="1:18" s="14" customFormat="1" x14ac:dyDescent="0.25">
      <c r="A994" s="15"/>
      <c r="B994" s="15"/>
      <c r="C994" s="15"/>
      <c r="D994" s="16"/>
      <c r="E994" s="16"/>
      <c r="F994" s="17"/>
      <c r="G994" s="15"/>
      <c r="H994" s="15"/>
      <c r="I994" s="15"/>
      <c r="J994" s="15"/>
      <c r="K994" s="18"/>
      <c r="L994" s="71" t="str">
        <f>IFERROR(_xlfn.IFNA(VLOOKUP($K994,коммент!$B:$C,2,0),""),"")</f>
        <v/>
      </c>
      <c r="M994" s="19"/>
      <c r="N994" s="20"/>
      <c r="O994" s="20"/>
      <c r="P994" s="20"/>
      <c r="Q994" s="13"/>
      <c r="R994" s="13"/>
    </row>
    <row r="995" spans="1:18" s="14" customFormat="1" x14ac:dyDescent="0.25">
      <c r="A995" s="15"/>
      <c r="B995" s="15"/>
      <c r="C995" s="15"/>
      <c r="D995" s="16"/>
      <c r="E995" s="16"/>
      <c r="F995" s="17"/>
      <c r="G995" s="15"/>
      <c r="H995" s="15"/>
      <c r="I995" s="15"/>
      <c r="J995" s="15"/>
      <c r="K995" s="18"/>
      <c r="L995" s="71" t="str">
        <f>IFERROR(_xlfn.IFNA(VLOOKUP($K995,коммент!$B:$C,2,0),""),"")</f>
        <v/>
      </c>
      <c r="M995" s="19"/>
      <c r="N995" s="20"/>
      <c r="O995" s="20"/>
      <c r="P995" s="20"/>
      <c r="Q995" s="13"/>
      <c r="R995" s="13"/>
    </row>
    <row r="996" spans="1:18" s="14" customFormat="1" x14ac:dyDescent="0.25">
      <c r="A996" s="15"/>
      <c r="B996" s="15"/>
      <c r="C996" s="15"/>
      <c r="D996" s="16"/>
      <c r="E996" s="16"/>
      <c r="F996" s="17"/>
      <c r="G996" s="15"/>
      <c r="H996" s="15"/>
      <c r="I996" s="15"/>
      <c r="J996" s="15"/>
      <c r="K996" s="18"/>
      <c r="L996" s="71" t="str">
        <f>IFERROR(_xlfn.IFNA(VLOOKUP($K996,коммент!$B:$C,2,0),""),"")</f>
        <v/>
      </c>
      <c r="M996" s="19"/>
      <c r="N996" s="20"/>
      <c r="O996" s="20"/>
      <c r="P996" s="20"/>
      <c r="Q996" s="13"/>
      <c r="R996" s="13"/>
    </row>
    <row r="997" spans="1:18" s="14" customFormat="1" x14ac:dyDescent="0.25">
      <c r="A997" s="15"/>
      <c r="B997" s="15"/>
      <c r="C997" s="15"/>
      <c r="D997" s="16"/>
      <c r="E997" s="16"/>
      <c r="F997" s="17"/>
      <c r="G997" s="15"/>
      <c r="H997" s="15"/>
      <c r="I997" s="15"/>
      <c r="J997" s="15"/>
      <c r="K997" s="18"/>
      <c r="L997" s="71" t="str">
        <f>IFERROR(_xlfn.IFNA(VLOOKUP($K997,коммент!$B:$C,2,0),""),"")</f>
        <v/>
      </c>
      <c r="M997" s="19"/>
      <c r="N997" s="20"/>
      <c r="O997" s="20"/>
      <c r="P997" s="20"/>
      <c r="Q997" s="13"/>
      <c r="R997" s="13"/>
    </row>
    <row r="998" spans="1:18" s="14" customFormat="1" x14ac:dyDescent="0.25">
      <c r="A998" s="15"/>
      <c r="B998" s="15"/>
      <c r="C998" s="15"/>
      <c r="D998" s="16"/>
      <c r="E998" s="16"/>
      <c r="F998" s="17"/>
      <c r="G998" s="15"/>
      <c r="H998" s="15"/>
      <c r="I998" s="15"/>
      <c r="J998" s="15"/>
      <c r="K998" s="18"/>
      <c r="L998" s="71" t="str">
        <f>IFERROR(_xlfn.IFNA(VLOOKUP($K998,коммент!$B:$C,2,0),""),"")</f>
        <v/>
      </c>
      <c r="M998" s="19"/>
      <c r="N998" s="20"/>
      <c r="O998" s="20"/>
      <c r="P998" s="20"/>
      <c r="Q998" s="13"/>
      <c r="R998" s="13"/>
    </row>
    <row r="999" spans="1:18" s="14" customFormat="1" x14ac:dyDescent="0.25">
      <c r="A999" s="15"/>
      <c r="B999" s="15"/>
      <c r="C999" s="15"/>
      <c r="D999" s="16"/>
      <c r="E999" s="16"/>
      <c r="F999" s="17"/>
      <c r="G999" s="15"/>
      <c r="H999" s="15"/>
      <c r="I999" s="15"/>
      <c r="J999" s="15"/>
      <c r="K999" s="18"/>
      <c r="L999" s="71" t="str">
        <f>IFERROR(_xlfn.IFNA(VLOOKUP($K999,коммент!$B:$C,2,0),""),"")</f>
        <v/>
      </c>
      <c r="M999" s="19"/>
      <c r="N999" s="20"/>
      <c r="O999" s="20"/>
      <c r="P999" s="20"/>
      <c r="Q999" s="13"/>
      <c r="R999" s="13"/>
    </row>
    <row r="1000" spans="1:18" s="14" customFormat="1" x14ac:dyDescent="0.25">
      <c r="A1000" s="15"/>
      <c r="B1000" s="15"/>
      <c r="C1000" s="15"/>
      <c r="D1000" s="16"/>
      <c r="E1000" s="16"/>
      <c r="F1000" s="17"/>
      <c r="G1000" s="15"/>
      <c r="H1000" s="15"/>
      <c r="I1000" s="15"/>
      <c r="J1000" s="15"/>
      <c r="K1000" s="18"/>
      <c r="L1000" s="71" t="str">
        <f>IFERROR(_xlfn.IFNA(VLOOKUP($K1000,коммент!$B:$C,2,0),""),"")</f>
        <v/>
      </c>
      <c r="M1000" s="19"/>
      <c r="N1000" s="20"/>
      <c r="O1000" s="20"/>
      <c r="P1000" s="20"/>
      <c r="Q1000" s="13"/>
      <c r="R1000" s="13"/>
    </row>
    <row r="1001" spans="1:18" s="14" customFormat="1" x14ac:dyDescent="0.25">
      <c r="A1001" s="15"/>
      <c r="B1001" s="15"/>
      <c r="C1001" s="15"/>
      <c r="D1001" s="16"/>
      <c r="E1001" s="16"/>
      <c r="F1001" s="17"/>
      <c r="G1001" s="15"/>
      <c r="H1001" s="15"/>
      <c r="I1001" s="15"/>
      <c r="J1001" s="15"/>
      <c r="K1001" s="18"/>
      <c r="L1001" s="71" t="str">
        <f>IFERROR(_xlfn.IFNA(VLOOKUP($K1001,коммент!$B:$C,2,0),""),"")</f>
        <v/>
      </c>
      <c r="M1001" s="19"/>
      <c r="N1001" s="20"/>
      <c r="O1001" s="20"/>
      <c r="P1001" s="20"/>
      <c r="Q1001" s="13"/>
      <c r="R1001" s="13"/>
    </row>
    <row r="1002" spans="1:18" s="14" customFormat="1" x14ac:dyDescent="0.25">
      <c r="A1002" s="15"/>
      <c r="B1002" s="15"/>
      <c r="C1002" s="15"/>
      <c r="D1002" s="16"/>
      <c r="E1002" s="16"/>
      <c r="F1002" s="17"/>
      <c r="G1002" s="15"/>
      <c r="H1002" s="15"/>
      <c r="I1002" s="15"/>
      <c r="J1002" s="15"/>
      <c r="K1002" s="18"/>
      <c r="L1002" s="71" t="str">
        <f>IFERROR(_xlfn.IFNA(VLOOKUP($K1002,коммент!$B:$C,2,0),""),"")</f>
        <v/>
      </c>
      <c r="M1002" s="19"/>
      <c r="N1002" s="20"/>
      <c r="O1002" s="20"/>
      <c r="P1002" s="20"/>
      <c r="Q1002" s="13"/>
      <c r="R1002" s="13"/>
    </row>
    <row r="1003" spans="1:18" s="14" customFormat="1" x14ac:dyDescent="0.25">
      <c r="A1003" s="15"/>
      <c r="B1003" s="15"/>
      <c r="C1003" s="15"/>
      <c r="D1003" s="16"/>
      <c r="E1003" s="16"/>
      <c r="F1003" s="17"/>
      <c r="G1003" s="15"/>
      <c r="H1003" s="15"/>
      <c r="I1003" s="15"/>
      <c r="J1003" s="15"/>
      <c r="K1003" s="18"/>
      <c r="L1003" s="71" t="str">
        <f>IFERROR(_xlfn.IFNA(VLOOKUP($K1003,коммент!$B:$C,2,0),""),"")</f>
        <v/>
      </c>
      <c r="M1003" s="19"/>
      <c r="N1003" s="20"/>
      <c r="O1003" s="20"/>
      <c r="P1003" s="20"/>
      <c r="Q1003" s="13"/>
      <c r="R1003" s="13"/>
    </row>
    <row r="1004" spans="1:18" s="14" customFormat="1" x14ac:dyDescent="0.25">
      <c r="A1004" s="15"/>
      <c r="B1004" s="15"/>
      <c r="C1004" s="15"/>
      <c r="D1004" s="16"/>
      <c r="E1004" s="16"/>
      <c r="F1004" s="17"/>
      <c r="G1004" s="15"/>
      <c r="H1004" s="15"/>
      <c r="I1004" s="15"/>
      <c r="J1004" s="15"/>
      <c r="K1004" s="18"/>
      <c r="L1004" s="71" t="str">
        <f>IFERROR(_xlfn.IFNA(VLOOKUP($K1004,коммент!$B:$C,2,0),""),"")</f>
        <v/>
      </c>
      <c r="M1004" s="19"/>
      <c r="N1004" s="20"/>
      <c r="O1004" s="20"/>
      <c r="P1004" s="20"/>
      <c r="Q1004" s="13"/>
      <c r="R1004" s="13"/>
    </row>
    <row r="1005" spans="1:18" s="14" customFormat="1" x14ac:dyDescent="0.25">
      <c r="A1005" s="15"/>
      <c r="B1005" s="15"/>
      <c r="C1005" s="15"/>
      <c r="D1005" s="16"/>
      <c r="E1005" s="16"/>
      <c r="F1005" s="17"/>
      <c r="G1005" s="15"/>
      <c r="H1005" s="15"/>
      <c r="I1005" s="15"/>
      <c r="J1005" s="15"/>
      <c r="K1005" s="18"/>
      <c r="L1005" s="71" t="str">
        <f>IFERROR(_xlfn.IFNA(VLOOKUP($K1005,коммент!$B:$C,2,0),""),"")</f>
        <v/>
      </c>
      <c r="M1005" s="19"/>
      <c r="N1005" s="20"/>
      <c r="O1005" s="20"/>
      <c r="P1005" s="20"/>
      <c r="Q1005" s="13"/>
      <c r="R1005" s="13"/>
    </row>
    <row r="1006" spans="1:18" s="14" customFormat="1" x14ac:dyDescent="0.25">
      <c r="A1006" s="15"/>
      <c r="B1006" s="15"/>
      <c r="C1006" s="15"/>
      <c r="D1006" s="16"/>
      <c r="E1006" s="16"/>
      <c r="F1006" s="17"/>
      <c r="G1006" s="15"/>
      <c r="H1006" s="15"/>
      <c r="I1006" s="15"/>
      <c r="J1006" s="15"/>
      <c r="K1006" s="18"/>
      <c r="L1006" s="71" t="str">
        <f>IFERROR(_xlfn.IFNA(VLOOKUP($K1006,коммент!$B:$C,2,0),""),"")</f>
        <v/>
      </c>
      <c r="M1006" s="19"/>
      <c r="N1006" s="20"/>
      <c r="O1006" s="20"/>
      <c r="P1006" s="20"/>
      <c r="Q1006" s="13"/>
      <c r="R1006" s="13"/>
    </row>
    <row r="1007" spans="1:18" s="14" customFormat="1" x14ac:dyDescent="0.25">
      <c r="A1007" s="15"/>
      <c r="B1007" s="15"/>
      <c r="C1007" s="15"/>
      <c r="D1007" s="16"/>
      <c r="E1007" s="16"/>
      <c r="F1007" s="17"/>
      <c r="G1007" s="15"/>
      <c r="H1007" s="15"/>
      <c r="I1007" s="15"/>
      <c r="J1007" s="15"/>
      <c r="K1007" s="18"/>
      <c r="L1007" s="71" t="str">
        <f>IFERROR(_xlfn.IFNA(VLOOKUP($K1007,коммент!$B:$C,2,0),""),"")</f>
        <v/>
      </c>
      <c r="M1007" s="19"/>
      <c r="N1007" s="20"/>
      <c r="O1007" s="20"/>
      <c r="P1007" s="20"/>
      <c r="Q1007" s="13"/>
      <c r="R1007" s="13"/>
    </row>
    <row r="1008" spans="1:18" s="14" customFormat="1" x14ac:dyDescent="0.25">
      <c r="A1008" s="15"/>
      <c r="B1008" s="15"/>
      <c r="C1008" s="15"/>
      <c r="D1008" s="16"/>
      <c r="E1008" s="16"/>
      <c r="F1008" s="17"/>
      <c r="G1008" s="15"/>
      <c r="H1008" s="15"/>
      <c r="I1008" s="15"/>
      <c r="J1008" s="15"/>
      <c r="K1008" s="18"/>
      <c r="L1008" s="71" t="str">
        <f>IFERROR(_xlfn.IFNA(VLOOKUP($K1008,коммент!$B:$C,2,0),""),"")</f>
        <v/>
      </c>
      <c r="M1008" s="19"/>
      <c r="N1008" s="20"/>
      <c r="O1008" s="20"/>
      <c r="P1008" s="20"/>
      <c r="Q1008" s="13"/>
      <c r="R1008" s="13"/>
    </row>
    <row r="1009" spans="1:18" s="14" customFormat="1" x14ac:dyDescent="0.25">
      <c r="A1009" s="15"/>
      <c r="B1009" s="15"/>
      <c r="C1009" s="15"/>
      <c r="D1009" s="16"/>
      <c r="E1009" s="16"/>
      <c r="F1009" s="17"/>
      <c r="G1009" s="15"/>
      <c r="H1009" s="15"/>
      <c r="I1009" s="15"/>
      <c r="J1009" s="15"/>
      <c r="K1009" s="18"/>
      <c r="L1009" s="71" t="str">
        <f>IFERROR(_xlfn.IFNA(VLOOKUP($K1009,коммент!$B:$C,2,0),""),"")</f>
        <v/>
      </c>
      <c r="M1009" s="19"/>
      <c r="N1009" s="20"/>
      <c r="O1009" s="20"/>
      <c r="P1009" s="20"/>
      <c r="Q1009" s="13"/>
      <c r="R1009" s="13"/>
    </row>
    <row r="1010" spans="1:18" s="14" customFormat="1" x14ac:dyDescent="0.25">
      <c r="A1010" s="15"/>
      <c r="B1010" s="15"/>
      <c r="C1010" s="15"/>
      <c r="D1010" s="16"/>
      <c r="E1010" s="16"/>
      <c r="F1010" s="17"/>
      <c r="G1010" s="15"/>
      <c r="H1010" s="15"/>
      <c r="I1010" s="15"/>
      <c r="J1010" s="15"/>
      <c r="K1010" s="18"/>
      <c r="L1010" s="71" t="str">
        <f>IFERROR(_xlfn.IFNA(VLOOKUP($K1010,коммент!$B:$C,2,0),""),"")</f>
        <v/>
      </c>
      <c r="M1010" s="19"/>
      <c r="N1010" s="20"/>
      <c r="O1010" s="20"/>
      <c r="P1010" s="20"/>
      <c r="Q1010" s="13"/>
      <c r="R1010" s="13"/>
    </row>
    <row r="1011" spans="1:18" s="14" customFormat="1" x14ac:dyDescent="0.25">
      <c r="A1011" s="15"/>
      <c r="B1011" s="15"/>
      <c r="C1011" s="15"/>
      <c r="D1011" s="16"/>
      <c r="E1011" s="16"/>
      <c r="F1011" s="17"/>
      <c r="G1011" s="15"/>
      <c r="H1011" s="15"/>
      <c r="I1011" s="15"/>
      <c r="J1011" s="15"/>
      <c r="K1011" s="18"/>
      <c r="L1011" s="71" t="str">
        <f>IFERROR(_xlfn.IFNA(VLOOKUP($K1011,коммент!$B:$C,2,0),""),"")</f>
        <v/>
      </c>
      <c r="M1011" s="19"/>
      <c r="N1011" s="20"/>
      <c r="O1011" s="20"/>
      <c r="P1011" s="20"/>
      <c r="Q1011" s="13"/>
      <c r="R1011" s="13"/>
    </row>
    <row r="1012" spans="1:18" s="14" customFormat="1" x14ac:dyDescent="0.25">
      <c r="A1012" s="15"/>
      <c r="B1012" s="15"/>
      <c r="C1012" s="15"/>
      <c r="D1012" s="16"/>
      <c r="E1012" s="16"/>
      <c r="F1012" s="17"/>
      <c r="G1012" s="15"/>
      <c r="H1012" s="15"/>
      <c r="I1012" s="15"/>
      <c r="J1012" s="15"/>
      <c r="K1012" s="18"/>
      <c r="L1012" s="71" t="str">
        <f>IFERROR(_xlfn.IFNA(VLOOKUP($K1012,коммент!$B:$C,2,0),""),"")</f>
        <v/>
      </c>
      <c r="M1012" s="19"/>
      <c r="N1012" s="20"/>
      <c r="O1012" s="20"/>
      <c r="P1012" s="20"/>
      <c r="Q1012" s="13"/>
      <c r="R1012" s="13"/>
    </row>
    <row r="1013" spans="1:18" s="14" customFormat="1" x14ac:dyDescent="0.25">
      <c r="A1013" s="15"/>
      <c r="B1013" s="15"/>
      <c r="C1013" s="15"/>
      <c r="D1013" s="16"/>
      <c r="E1013" s="16"/>
      <c r="F1013" s="17"/>
      <c r="G1013" s="15"/>
      <c r="H1013" s="15"/>
      <c r="I1013" s="15"/>
      <c r="J1013" s="15"/>
      <c r="K1013" s="18"/>
      <c r="L1013" s="71" t="str">
        <f>IFERROR(_xlfn.IFNA(VLOOKUP($K1013,коммент!$B:$C,2,0),""),"")</f>
        <v/>
      </c>
      <c r="M1013" s="19"/>
      <c r="N1013" s="20"/>
      <c r="O1013" s="20"/>
      <c r="P1013" s="20"/>
      <c r="Q1013" s="13"/>
      <c r="R1013" s="13"/>
    </row>
  </sheetData>
  <sheetProtection formatCells="0" formatColumns="0" formatRows="0" insertRows="0" sort="0" autoFilter="0"/>
  <autoFilter ref="B2:R1013"/>
  <conditionalFormatting sqref="M578:M1013 M387:M389 M41 P60:P64 M64:M71 P88:P90 M101 M122 P127:P128 P132:P133 P198 P201:P202 M201:M202 P194:P195 P235 P371:P372 M364 P365:P368 M366:M373 M381:M383 P374:P393 P400 P404:P406 M408 P415 M417:M418 P412:P413 P430:P449 P417:P419 P422 M430:M454 M459:M464 M477:M478 P455:P471 M472:M475 P473:P480 M480:M481 M483 P482:P487 M505 M509:M510 M512:M515 M489:M493 P489:P504 P506:P512 P514:P522 M523:M529 P530:P537 M551 M559 P539:P555 M553:M557 P557:P559 P561 P563:P1013 P213:P224 P210 P176 M173:M182 M166:M171 P165:P172 M163 P142:P163 P135:P140 M129:M160 P122 M119:M120 M111:M117 P110:P120 P92:P97 M88:M98 P85:P86 P66:P82 M74:M86 P53:P58 P49:P51 M47:M58 M4:M38 P3 P204:P208 M205:M211 P185:P192 M184:M192 P5:P46 M44:M45 P240:P363 M213:M361 M103:M106 P99:P108">
    <cfRule type="expression" dxfId="1038" priority="1251">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M578:M1013 M387:M389 M41 M64 M66:M71 M85:M86 M101 M122 M201:M202 M371:M372 M366:M368 M381:M383 M430:M449 M459:M464 M473:M475 M477:M478 M480 M483 M505 M509:M510 M512:M515 M489:M493 M551 M553:M555 M557 M559 M176 M166:M171 M163 M135:M160 M129:M133 M119:M120 M111:M117 M88:M98 M74:M82 M47:M58 M5:M38 M205:M211 M185:M192 M44:M45 M213:M361 M103:M106">
    <cfRule type="expression" dxfId="1037" priority="1244">
      <formula>ISBLANK($K5)</formula>
    </cfRule>
    <cfRule type="expression" dxfId="1036" priority="1252">
      <formula>OR($K5="Клиника женского здоровья",$K5="Принят без записи",$K5="Динамика состояния",$K5="Статус диагноза",$K5="К сведению ГП/ЦАОП",$K5="Некорректное обращение с пациентом",$K5="Отказ от сопровождения персональным помощником")</formula>
    </cfRule>
    <cfRule type="expression" dxfId="1035" priority="1253">
      <formula>NOT(ISBLANK(K5))</formula>
    </cfRule>
  </conditionalFormatting>
  <conditionalFormatting sqref="P578:P1013 P387:P389 P41 P85:P86 P88:P89 P128 P201:P202 P195 P235 P371:P372 P366:P368 P381:P383 P405 P400 P415 P417:P418 P412:P413 P430:P449 P473:P475 P477:P478 P480 P482 P507:P510 P512 P514:P515 P539:P548 P551:P555 P557 P559 P563:P572 P213:P224 P210 P176 P166:P172 P142:P163 P135:P140 P122 P119:P120 P111:P117 P92:P97 P66:P82 P53:P58 P49:P51 P5:P38 P205:P208 P185:P192 P44:P45 P240:P361 P101:P106">
    <cfRule type="expression" dxfId="1034" priority="1245">
      <formula>OR($M5="Врач",$K5="Клиника женского здоровья",$K5="Принят без записи",$K5="Динамика состояния",$K5="Статус диагноза",AND($K5="Онкологический консилиум",$M5="Расхождение данных"),AND($K5="Превышен срок",$M5="Исследование"),AND($K5="Отсутствует протокол",$M5="Протокол исследования"),AND($K5="Дата записи",$M5="Исследование "),$K5="К сведению ГП/ЦАОП",$K5="Некорректное обращение с пациентом",$K5="Тактика ведения",$K5="Отказ в приеме")</formula>
    </cfRule>
    <cfRule type="expression" dxfId="1033" priority="1250">
      <formula>OR($K5="Онкологический консилиум",$K5="Дата записи",$K5="Возврат в МО без приема",$K5="Данные о биопсии",$K5="КАНЦЕР-регистр",$K5="Отказ от записи ",$K5="Отсутствует протокол",$K5="Превышен срок")</formula>
    </cfRule>
  </conditionalFormatting>
  <conditionalFormatting sqref="M3">
    <cfRule type="expression" dxfId="1032" priority="1241">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M3">
    <cfRule type="expression" dxfId="1031" priority="1238">
      <formula>ISBLANK($K3)</formula>
    </cfRule>
    <cfRule type="expression" dxfId="1030" priority="1242">
      <formula>OR($K3="Клиника женского здоровья",$K3="Принят без записи",$K3="Динамика состояния",$K3="Статус диагноза",$K3="К сведению ГП/ЦАОП",$K3="Некорректное обращение с пациентом",$K3="Отказ от сопровождения персональным помощником")</formula>
    </cfRule>
    <cfRule type="expression" dxfId="1029" priority="1243">
      <formula>NOT(ISBLANK(K3))</formula>
    </cfRule>
  </conditionalFormatting>
  <conditionalFormatting sqref="P3">
    <cfRule type="expression" dxfId="1028" priority="1239">
      <formula>OR($M3="Врач",$K3="Клиника женского здоровья",$K3="Принят без записи",$K3="Динамика состояния",$K3="Статус диагноза",AND($K3="Онкологический консилиум",$M3="Расхождение данных"),AND($K3="Превышен срок",$M3="Исследование"),AND($K3="Отсутствует протокол",$M3="Протокол исследования"),AND($K3="Дата записи",$M3="Исследование "),$K3="К сведению ГП/ЦАОП",$K3="Некорректное обращение с пациентом",$K3="Тактика ведения",$K3="Отказ в приеме")</formula>
    </cfRule>
    <cfRule type="expression" dxfId="1027" priority="1240">
      <formula>OR($K3="Онкологический консилиум",$K3="Дата записи",$K3="Возврат в МО без приема",$K3="Данные о биопсии",$K3="КАНЦЕР-регистр",$K3="Отказ от записи ",$K3="Отсутствует протокол",$K3="Превышен срок")</formula>
    </cfRule>
  </conditionalFormatting>
  <conditionalFormatting sqref="P4">
    <cfRule type="expression" dxfId="1026" priority="1229">
      <formula>OR($K4="Цель приема",$K4="Отказ в приеме",$K4="Тактика ведения",$K4="Не дозвонились в течение 2-х дней",$K4="Паллиатив/Патронаж",$K4="Отказ от сопровождения в проекте",$K4="Отказ от сопровождения персональным помощником",$K4="Нарушение маршрутизации",$K4="КАНЦЕР-регистр")</formula>
    </cfRule>
  </conditionalFormatting>
  <conditionalFormatting sqref="M4">
    <cfRule type="expression" dxfId="1025" priority="1226">
      <formula>ISBLANK($K4)</formula>
    </cfRule>
    <cfRule type="expression" dxfId="1024" priority="1230">
      <formula>OR($K4="Клиника женского здоровья",$K4="Принят без записи",$K4="Динамика состояния",$K4="Статус диагноза",$K4="К сведению ГП/ЦАОП",$K4="Некорректное обращение с пациентом",$K4="Отказ от сопровождения персональным помощником")</formula>
    </cfRule>
    <cfRule type="expression" dxfId="1023" priority="1231">
      <formula>NOT(ISBLANK(K4))</formula>
    </cfRule>
  </conditionalFormatting>
  <conditionalFormatting sqref="P4">
    <cfRule type="expression" dxfId="1022" priority="1227">
      <formula>OR($M4="Врач",$K4="Клиника женского здоровья",$K4="Принят без записи",$K4="Динамика состояния",$K4="Статус диагноза",AND($K4="Онкологический консилиум",$M4="Расхождение данных"),AND($K4="Превышен срок",$M4="Исследование"),AND($K4="Отсутствует протокол",$M4="Протокол исследования"),AND($K4="Дата записи",$M4="Исследование "),$K4="К сведению ГП/ЦАОП",$K4="Некорректное обращение с пациентом",$K4="Тактика ведения",$K4="Отказ в приеме")</formula>
    </cfRule>
    <cfRule type="expression" dxfId="1021" priority="1228">
      <formula>OR($K4="Онкологический консилиум",$K4="Дата записи",$K4="Возврат в МО без приема",$K4="Данные о биопсии",$K4="КАНЦЕР-регистр",$K4="Отказ от записи ",$K4="Отсутствует протокол",$K4="Превышен срок")</formula>
    </cfRule>
  </conditionalFormatting>
  <conditionalFormatting sqref="M39">
    <cfRule type="expression" dxfId="1020" priority="1223">
      <formula>OR($K39="Цель приема",$K39="Отказ в приеме",$K39="Тактика ведения",$K39="Не дозвонились в течение 2-х дней",$K39="Паллиатив/Патронаж",$K39="Отказ от сопровождения в проекте",$K39="Отказ от сопровождения персональным помощником",$K39="Нарушение маршрутизации",$K39="КАНЦЕР-регистр")</formula>
    </cfRule>
  </conditionalFormatting>
  <conditionalFormatting sqref="M39">
    <cfRule type="expression" dxfId="1019" priority="1220">
      <formula>ISBLANK($K39)</formula>
    </cfRule>
    <cfRule type="expression" dxfId="1018" priority="1224">
      <formula>OR($K39="Клиника женского здоровья",$K39="Принят без записи",$K39="Динамика состояния",$K39="Статус диагноза",$K39="К сведению ГП/ЦАОП",$K39="Некорректное обращение с пациентом",$K39="Отказ от сопровождения персональным помощником")</formula>
    </cfRule>
    <cfRule type="expression" dxfId="1017" priority="1225">
      <formula>NOT(ISBLANK(K39))</formula>
    </cfRule>
  </conditionalFormatting>
  <conditionalFormatting sqref="P39">
    <cfRule type="expression" dxfId="1016" priority="1221">
      <formula>OR($M39="Врач",$K39="Клиника женского здоровья",$K39="Принят без записи",$K39="Динамика состояния",$K39="Статус диагноза",AND($K39="Онкологический консилиум",$M39="Расхождение данных"),AND($K39="Превышен срок",$M39="Исследование"),AND($K39="Отсутствует протокол",$M39="Протокол исследования"),AND($K39="Дата записи",$M39="Исследование "),$K39="К сведению ГП/ЦАОП",$K39="Некорректное обращение с пациентом",$K39="Тактика ведения",$K39="Отказ в приеме")</formula>
    </cfRule>
    <cfRule type="expression" dxfId="1015" priority="1222">
      <formula>OR($K39="Онкологический консилиум",$K39="Дата записи",$K39="Возврат в МО без приема",$K39="Данные о биопсии",$K39="КАНЦЕР-регистр",$K39="Отказ от записи ",$K39="Отсутствует протокол",$K39="Превышен срок")</formula>
    </cfRule>
  </conditionalFormatting>
  <conditionalFormatting sqref="M40">
    <cfRule type="expression" dxfId="1014" priority="1217">
      <formula>OR($K40="Цель приема",$K40="Отказ в приеме",$K40="Тактика ведения",$K40="Не дозвонились в течение 2-х дней",$K40="Паллиатив/Патронаж",$K40="Отказ от сопровождения в проекте",$K40="Отказ от сопровождения персональным помощником",$K40="Нарушение маршрутизации",$K40="КАНЦЕР-регистр")</formula>
    </cfRule>
  </conditionalFormatting>
  <conditionalFormatting sqref="M40">
    <cfRule type="expression" dxfId="1013" priority="1214">
      <formula>ISBLANK($K40)</formula>
    </cfRule>
    <cfRule type="expression" dxfId="1012" priority="1218">
      <formula>OR($K40="Клиника женского здоровья",$K40="Принят без записи",$K40="Динамика состояния",$K40="Статус диагноза",$K40="К сведению ГП/ЦАОП",$K40="Некорректное обращение с пациентом",$K40="Отказ от сопровождения персональным помощником")</formula>
    </cfRule>
    <cfRule type="expression" dxfId="1011" priority="1219">
      <formula>NOT(ISBLANK(K40))</formula>
    </cfRule>
  </conditionalFormatting>
  <conditionalFormatting sqref="P40">
    <cfRule type="expression" dxfId="1010" priority="1215">
      <formula>OR($M40="Врач",$K40="Клиника женского здоровья",$K40="Принят без записи",$K40="Динамика состояния",$K40="Статус диагноза",AND($K40="Онкологический консилиум",$M40="Расхождение данных"),AND($K40="Превышен срок",$M40="Исследование"),AND($K40="Отсутствует протокол",$M40="Протокол исследования"),AND($K40="Дата записи",$M40="Исследование "),$K40="К сведению ГП/ЦАОП",$K40="Некорректное обращение с пациентом",$K40="Тактика ведения",$K40="Отказ в приеме")</formula>
    </cfRule>
    <cfRule type="expression" dxfId="1009" priority="1216">
      <formula>OR($K40="Онкологический консилиум",$K40="Дата записи",$K40="Возврат в МО без приема",$K40="Данные о биопсии",$K40="КАНЦЕР-регистр",$K40="Отказ от записи ",$K40="Отсутствует протокол",$K40="Превышен срок")</formula>
    </cfRule>
  </conditionalFormatting>
  <conditionalFormatting sqref="M42:M43">
    <cfRule type="expression" dxfId="1008" priority="1211">
      <formula>OR($K42="Цель приема",$K42="Отказ в приеме",$K42="Тактика ведения",$K42="Не дозвонились в течение 2-х дней",$K42="Паллиатив/Патронаж",$K42="Отказ от сопровождения в проекте",$K42="Отказ от сопровождения персональным помощником",$K42="Нарушение маршрутизации",$K42="КАНЦЕР-регистр")</formula>
    </cfRule>
  </conditionalFormatting>
  <conditionalFormatting sqref="M42:M43">
    <cfRule type="expression" dxfId="1007" priority="1208">
      <formula>ISBLANK($K42)</formula>
    </cfRule>
    <cfRule type="expression" dxfId="1006" priority="1212">
      <formula>OR($K42="Клиника женского здоровья",$K42="Принят без записи",$K42="Динамика состояния",$K42="Статус диагноза",$K42="К сведению ГП/ЦАОП",$K42="Некорректное обращение с пациентом",$K42="Отказ от сопровождения персональным помощником")</formula>
    </cfRule>
    <cfRule type="expression" dxfId="1005" priority="1213">
      <formula>NOT(ISBLANK(K42))</formula>
    </cfRule>
  </conditionalFormatting>
  <conditionalFormatting sqref="P42:P43">
    <cfRule type="expression" dxfId="1004" priority="1209">
      <formula>OR($M42="Врач",$K42="Клиника женского здоровья",$K42="Принят без записи",$K42="Динамика состояния",$K42="Статус диагноза",AND($K42="Онкологический консилиум",$M42="Расхождение данных"),AND($K42="Превышен срок",$M42="Исследование"),AND($K42="Отсутствует протокол",$M42="Протокол исследования"),AND($K42="Дата записи",$M42="Исследование "),$K42="К сведению ГП/ЦАОП",$K42="Некорректное обращение с пациентом",$K42="Тактика ведения",$K42="Отказ в приеме")</formula>
    </cfRule>
    <cfRule type="expression" dxfId="1003" priority="1210">
      <formula>OR($K42="Онкологический консилиум",$K42="Дата записи",$K42="Возврат в МО без приема",$K42="Данные о биопсии",$K42="КАНЦЕР-регистр",$K42="Отказ от записи ",$K42="Отсутствует протокол",$K42="Превышен срок")</formula>
    </cfRule>
  </conditionalFormatting>
  <conditionalFormatting sqref="M46">
    <cfRule type="expression" dxfId="1002" priority="1199">
      <formula>OR($K46="Цель приема",$K46="Отказ в приеме",$K46="Тактика ведения",$K46="Не дозвонились в течение 2-х дней",$K46="Паллиатив/Патронаж",$K46="Отказ от сопровождения в проекте",$K46="Отказ от сопровождения персональным помощником",$K46="Нарушение маршрутизации",$K46="КАНЦЕР-регистр")</formula>
    </cfRule>
  </conditionalFormatting>
  <conditionalFormatting sqref="M46">
    <cfRule type="expression" dxfId="1001" priority="1196">
      <formula>ISBLANK($K46)</formula>
    </cfRule>
    <cfRule type="expression" dxfId="1000" priority="1200">
      <formula>OR($K46="Клиника женского здоровья",$K46="Принят без записи",$K46="Динамика состояния",$K46="Статус диагноза",$K46="К сведению ГП/ЦАОП",$K46="Некорректное обращение с пациентом",$K46="Отказ от сопровождения персональным помощником")</formula>
    </cfRule>
    <cfRule type="expression" dxfId="999" priority="1201">
      <formula>NOT(ISBLANK(K46))</formula>
    </cfRule>
  </conditionalFormatting>
  <conditionalFormatting sqref="P46">
    <cfRule type="expression" dxfId="998" priority="1197">
      <formula>OR($M46="Врач",$K46="Клиника женского здоровья",$K46="Принят без записи",$K46="Динамика состояния",$K46="Статус диагноза",AND($K46="Онкологический консилиум",$M46="Расхождение данных"),AND($K46="Превышен срок",$M46="Исследование"),AND($K46="Отсутствует протокол",$M46="Протокол исследования"),AND($K46="Дата записи",$M46="Исследование "),$K46="К сведению ГП/ЦАОП",$K46="Некорректное обращение с пациентом",$K46="Тактика ведения",$K46="Отказ в приеме")</formula>
    </cfRule>
    <cfRule type="expression" dxfId="997" priority="1198">
      <formula>OR($K46="Онкологический консилиум",$K46="Дата записи",$K46="Возврат в МО без приема",$K46="Данные о биопсии",$K46="КАНЦЕР-регистр",$K46="Отказ от записи ",$K46="Отсутствует протокол",$K46="Превышен срок")</formula>
    </cfRule>
  </conditionalFormatting>
  <conditionalFormatting sqref="P47">
    <cfRule type="expression" dxfId="996" priority="1193">
      <formula>OR($K47="Цель приема",$K47="Отказ в приеме",$K47="Тактика ведения",$K47="Не дозвонились в течение 2-х дней",$K47="Паллиатив/Патронаж",$K47="Отказ от сопровождения в проекте",$K47="Отказ от сопровождения персональным помощником",$K47="Нарушение маршрутизации",$K47="КАНЦЕР-регистр")</formula>
    </cfRule>
  </conditionalFormatting>
  <conditionalFormatting sqref="P47">
    <cfRule type="expression" dxfId="995" priority="1191">
      <formula>OR($M47="Врач",$K47="Клиника женского здоровья",$K47="Принят без записи",$K47="Динамика состояния",$K47="Статус диагноза",AND($K47="Онкологический консилиум",$M47="Расхождение данных"),AND($K47="Превышен срок",$M47="Исследование"),AND($K47="Отсутствует протокол",$M47="Протокол исследования"),AND($K47="Дата записи",$M47="Исследование "),$K47="К сведению ГП/ЦАОП",$K47="Некорректное обращение с пациентом",$K47="Тактика ведения",$K47="Отказ в приеме")</formula>
    </cfRule>
    <cfRule type="expression" dxfId="994" priority="1192">
      <formula>OR($K47="Онкологический консилиум",$K47="Дата записи",$K47="Возврат в МО без приема",$K47="Данные о биопсии",$K47="КАНЦЕР-регистр",$K47="Отказ от записи ",$K47="Отсутствует протокол",$K47="Превышен срок")</formula>
    </cfRule>
  </conditionalFormatting>
  <conditionalFormatting sqref="P52">
    <cfRule type="expression" dxfId="993" priority="1189">
      <formula>OR($K52="Цель приема",$K52="Отказ в приеме",$K52="Тактика ведения",$K52="Не дозвонились в течение 2-х дней",$K52="Паллиатив/Патронаж",$K52="Отказ от сопровождения в проекте",$K52="Отказ от сопровождения персональным помощником",$K52="Нарушение маршрутизации",$K52="КАНЦЕР-регистр")</formula>
    </cfRule>
  </conditionalFormatting>
  <conditionalFormatting sqref="P52">
    <cfRule type="expression" dxfId="992" priority="1187">
      <formula>OR($M52="Врач",$K52="Клиника женского здоровья",$K52="Принят без записи",$K52="Динамика состояния",$K52="Статус диагноза",AND($K52="Онкологический консилиум",$M52="Расхождение данных"),AND($K52="Превышен срок",$M52="Исследование"),AND($K52="Отсутствует протокол",$M52="Протокол исследования"),AND($K52="Дата записи",$M52="Исследование "),$K52="К сведению ГП/ЦАОП",$K52="Некорректное обращение с пациентом",$K52="Тактика ведения",$K52="Отказ в приеме")</formula>
    </cfRule>
    <cfRule type="expression" dxfId="991" priority="1188">
      <formula>OR($K52="Онкологический консилиум",$K52="Дата записи",$K52="Возврат в МО без приема",$K52="Данные о биопсии",$K52="КАНЦЕР-регистр",$K52="Отказ от записи ",$K52="Отсутствует протокол",$K52="Превышен срок")</formula>
    </cfRule>
  </conditionalFormatting>
  <conditionalFormatting sqref="P48">
    <cfRule type="expression" dxfId="990" priority="1186">
      <formula>OR($K48="Цель приема",$K48="Отказ в приеме",$K48="Тактика ведения",$K48="Не дозвонились в течение 2-х дней",$K48="Паллиатив/Патронаж",$K48="Отказ от сопровождения в проекте",$K48="Отказ от сопровождения персональным помощником",$K48="Нарушение маршрутизации",$K48="КАНЦЕР-регистр")</formula>
    </cfRule>
  </conditionalFormatting>
  <conditionalFormatting sqref="P48">
    <cfRule type="expression" dxfId="989" priority="1184">
      <formula>OR($M48="Врач",$K48="Клиника женского здоровья",$K48="Принят без записи",$K48="Динамика состояния",$K48="Статус диагноза",AND($K48="Онкологический консилиум",$M48="Расхождение данных"),AND($K48="Превышен срок",$M48="Исследование"),AND($K48="Отсутствует протокол",$M48="Протокол исследования"),AND($K48="Дата записи",$M48="Исследование "),$K48="К сведению ГП/ЦАОП",$K48="Некорректное обращение с пациентом",$K48="Тактика ведения",$K48="Отказ в приеме")</formula>
    </cfRule>
    <cfRule type="expression" dxfId="988" priority="1185">
      <formula>OR($K48="Онкологический консилиум",$K48="Дата записи",$K48="Возврат в МО без приема",$K48="Данные о биопсии",$K48="КАНЦЕР-регистр",$K48="Отказ от записи ",$K48="Отсутствует протокол",$K48="Превышен срок")</formula>
    </cfRule>
  </conditionalFormatting>
  <conditionalFormatting sqref="M61">
    <cfRule type="expression" dxfId="987" priority="1175">
      <formula>OR($K61="Цель приема",$K61="Отказ в приеме",$K61="Тактика ведения",$K61="Не дозвонились в течение 2-х дней",$K61="Паллиатив/Патронаж",$K61="Отказ от сопровождения в проекте",$K61="Отказ от сопровождения персональным помощником",$K61="Нарушение маршрутизации",$K61="КАНЦЕР-регистр")</formula>
    </cfRule>
  </conditionalFormatting>
  <conditionalFormatting sqref="M61">
    <cfRule type="expression" dxfId="986" priority="1172">
      <formula>ISBLANK($K61)</formula>
    </cfRule>
    <cfRule type="expression" dxfId="985" priority="1176">
      <formula>OR($K61="Клиника женского здоровья",$K61="Принят без записи",$K61="Динамика состояния",$K61="Статус диагноза",$K61="К сведению ГП/ЦАОП",$K61="Некорректное обращение с пациентом",$K61="Отказ от сопровождения персональным помощником")</formula>
    </cfRule>
    <cfRule type="expression" dxfId="984" priority="1177">
      <formula>NOT(ISBLANK(K61))</formula>
    </cfRule>
  </conditionalFormatting>
  <conditionalFormatting sqref="P61:P64">
    <cfRule type="expression" dxfId="983" priority="1173">
      <formula>OR($M61="Врач",$K61="Клиника женского здоровья",$K61="Принят без записи",$K61="Динамика состояния",$K61="Статус диагноза",AND($K61="Онкологический консилиум",$M61="Расхождение данных"),AND($K61="Превышен срок",$M61="Исследование"),AND($K61="Отсутствует протокол",$M61="Протокол исследования"),AND($K61="Дата записи",$M61="Исследование "),$K61="К сведению ГП/ЦАОП",$K61="Некорректное обращение с пациентом",$K61="Тактика ведения",$K61="Отказ в приеме")</formula>
    </cfRule>
    <cfRule type="expression" dxfId="982" priority="1174">
      <formula>OR($K61="Онкологический консилиум",$K61="Дата записи",$K61="Возврат в МО без приема",$K61="Данные о биопсии",$K61="КАНЦЕР-регистр",$K61="Отказ от записи ",$K61="Отсутствует протокол",$K61="Превышен срок")</formula>
    </cfRule>
  </conditionalFormatting>
  <conditionalFormatting sqref="P59">
    <cfRule type="expression" dxfId="981" priority="1171">
      <formula>OR($K59="Цель приема",$K59="Отказ в приеме",$K59="Тактика ведения",$K59="Не дозвонились в течение 2-х дней",$K59="Паллиатив/Патронаж",$K59="Отказ от сопровождения в проекте",$K59="Отказ от сопровождения персональным помощником",$K59="Нарушение маршрутизации",$K59="КАНЦЕР-регистр")</formula>
    </cfRule>
  </conditionalFormatting>
  <conditionalFormatting sqref="P59">
    <cfRule type="expression" dxfId="980" priority="1169">
      <formula>OR($M59="Врач",$K59="Клиника женского здоровья",$K59="Принят без записи",$K59="Динамика состояния",$K59="Статус диагноза",AND($K59="Онкологический консилиум",$M59="Расхождение данных"),AND($K59="Превышен срок",$M59="Исследование"),AND($K59="Отсутствует протокол",$M59="Протокол исследования"),AND($K59="Дата записи",$M59="Исследование "),$K59="К сведению ГП/ЦАОП",$K59="Некорректное обращение с пациентом",$K59="Тактика ведения",$K59="Отказ в приеме")</formula>
    </cfRule>
    <cfRule type="expression" dxfId="979" priority="1170">
      <formula>OR($K59="Онкологический консилиум",$K59="Дата записи",$K59="Возврат в МО без приема",$K59="Данные о биопсии",$K59="КАНЦЕР-регистр",$K59="Отказ от записи ",$K59="Отсутствует протокол",$K59="Превышен срок")</formula>
    </cfRule>
  </conditionalFormatting>
  <conditionalFormatting sqref="M59">
    <cfRule type="expression" dxfId="978" priority="1166">
      <formula>OR($K59="Цель приема",$K59="Отказ в приеме",$K59="Тактика ведения",$K59="Не дозвонились в течение 2-х дней",$K59="Паллиатив/Патронаж",$K59="Отказ от сопровождения в проекте",$K59="Отказ от сопровождения персональным помощником",$K59="Нарушение маршрутизации",$K59="КАНЦЕР-регистр")</formula>
    </cfRule>
  </conditionalFormatting>
  <conditionalFormatting sqref="M59">
    <cfRule type="expression" dxfId="977" priority="1165">
      <formula>ISBLANK($K59)</formula>
    </cfRule>
    <cfRule type="expression" dxfId="976" priority="1167">
      <formula>OR($K59="Клиника женского здоровья",$K59="Принят без записи",$K59="Динамика состояния",$K59="Статус диагноза",$K59="К сведению ГП/ЦАОП",$K59="Некорректное обращение с пациентом",$K59="Отказ от сопровождения персональным помощником")</formula>
    </cfRule>
    <cfRule type="expression" dxfId="975" priority="1168">
      <formula>NOT(ISBLANK(K59))</formula>
    </cfRule>
  </conditionalFormatting>
  <conditionalFormatting sqref="M60">
    <cfRule type="expression" dxfId="974" priority="1162">
      <formula>OR($K60="Цель приема",$K60="Отказ в приеме",$K60="Тактика ведения",$K60="Не дозвонились в течение 2-х дней",$K60="Паллиатив/Патронаж",$K60="Отказ от сопровождения в проекте",$K60="Отказ от сопровождения персональным помощником",$K60="Нарушение маршрутизации",$K60="КАНЦЕР-регистр")</formula>
    </cfRule>
  </conditionalFormatting>
  <conditionalFormatting sqref="M60">
    <cfRule type="expression" dxfId="973" priority="1159">
      <formula>ISBLANK($K60)</formula>
    </cfRule>
    <cfRule type="expression" dxfId="972" priority="1163">
      <formula>OR($K60="Клиника женского здоровья",$K60="Принят без записи",$K60="Динамика состояния",$K60="Статус диагноза",$K60="К сведению ГП/ЦАОП",$K60="Некорректное обращение с пациентом",$K60="Отказ от сопровождения персональным помощником")</formula>
    </cfRule>
    <cfRule type="expression" dxfId="971" priority="1164">
      <formula>NOT(ISBLANK(K60))</formula>
    </cfRule>
  </conditionalFormatting>
  <conditionalFormatting sqref="P60">
    <cfRule type="expression" dxfId="970" priority="1160">
      <formula>OR($M60="Врач",$K60="Клиника женского здоровья",$K60="Принят без записи",$K60="Динамика состояния",$K60="Статус диагноза",AND($K60="Онкологический консилиум",$M60="Расхождение данных"),AND($K60="Превышен срок",$M60="Исследование"),AND($K60="Отсутствует протокол",$M60="Протокол исследования"),AND($K60="Дата записи",$M60="Исследование "),$K60="К сведению ГП/ЦАОП",$K60="Некорректное обращение с пациентом",$K60="Тактика ведения",$K60="Отказ в приеме")</formula>
    </cfRule>
    <cfRule type="expression" dxfId="969" priority="1161">
      <formula>OR($K60="Онкологический консилиум",$K60="Дата записи",$K60="Возврат в МО без приема",$K60="Данные о биопсии",$K60="КАНЦЕР-регистр",$K60="Отказ от записи ",$K60="Отсутствует протокол",$K60="Превышен срок")</formula>
    </cfRule>
  </conditionalFormatting>
  <conditionalFormatting sqref="M62">
    <cfRule type="expression" dxfId="968" priority="1156">
      <formula>OR($K62="Цель приема",$K62="Отказ в приеме",$K62="Тактика ведения",$K62="Не дозвонились в течение 2-х дней",$K62="Паллиатив/Патронаж",$K62="Отказ от сопровождения в проекте",$K62="Отказ от сопровождения персональным помощником",$K62="Нарушение маршрутизации",$K62="КАНЦЕР-регистр")</formula>
    </cfRule>
  </conditionalFormatting>
  <conditionalFormatting sqref="M62">
    <cfRule type="expression" dxfId="967" priority="1155">
      <formula>ISBLANK($K62)</formula>
    </cfRule>
    <cfRule type="expression" dxfId="966" priority="1157">
      <formula>OR($K62="Клиника женского здоровья",$K62="Принят без записи",$K62="Динамика состояния",$K62="Статус диагноза",$K62="К сведению ГП/ЦАОП",$K62="Некорректное обращение с пациентом",$K62="Отказ от сопровождения персональным помощником")</formula>
    </cfRule>
    <cfRule type="expression" dxfId="965" priority="1158">
      <formula>NOT(ISBLANK(K62))</formula>
    </cfRule>
  </conditionalFormatting>
  <conditionalFormatting sqref="M63">
    <cfRule type="expression" dxfId="964" priority="1152">
      <formula>OR($K63="Цель приема",$K63="Отказ в приеме",$K63="Тактика ведения",$K63="Не дозвонились в течение 2-х дней",$K63="Паллиатив/Патронаж",$K63="Отказ от сопровождения в проекте",$K63="Отказ от сопровождения персональным помощником",$K63="Нарушение маршрутизации",$K63="КАНЦЕР-регистр")</formula>
    </cfRule>
  </conditionalFormatting>
  <conditionalFormatting sqref="M63">
    <cfRule type="expression" dxfId="963" priority="1151">
      <formula>ISBLANK($K63)</formula>
    </cfRule>
    <cfRule type="expression" dxfId="962" priority="1153">
      <formula>OR($K63="Клиника женского здоровья",$K63="Принят без записи",$K63="Динамика состояния",$K63="Статус диагноза",$K63="К сведению ГП/ЦАОП",$K63="Некорректное обращение с пациентом",$K63="Отказ от сопровождения персональным помощником")</formula>
    </cfRule>
    <cfRule type="expression" dxfId="961" priority="1154">
      <formula>NOT(ISBLANK(K63))</formula>
    </cfRule>
  </conditionalFormatting>
  <conditionalFormatting sqref="P65">
    <cfRule type="expression" dxfId="960" priority="1148">
      <formula>OR($K65="Цель приема",$K65="Отказ в приеме",$K65="Тактика ведения",$K65="Не дозвонились в течение 2-х дней",$K65="Паллиатив/Патронаж",$K65="Отказ от сопровождения в проекте",$K65="Отказ от сопровождения персональным помощником",$K65="Нарушение маршрутизации",$K65="КАНЦЕР-регистр")</formula>
    </cfRule>
  </conditionalFormatting>
  <conditionalFormatting sqref="M65">
    <cfRule type="expression" dxfId="959" priority="1145">
      <formula>ISBLANK($K65)</formula>
    </cfRule>
    <cfRule type="expression" dxfId="958" priority="1149">
      <formula>OR($K65="Клиника женского здоровья",$K65="Принят без записи",$K65="Динамика состояния",$K65="Статус диагноза",$K65="К сведению ГП/ЦАОП",$K65="Некорректное обращение с пациентом",$K65="Отказ от сопровождения персональным помощником")</formula>
    </cfRule>
    <cfRule type="expression" dxfId="957" priority="1150">
      <formula>NOT(ISBLANK(K65))</formula>
    </cfRule>
  </conditionalFormatting>
  <conditionalFormatting sqref="P65">
    <cfRule type="expression" dxfId="956" priority="1146">
      <formula>OR($M65="Врач",$K65="Клиника женского здоровья",$K65="Принят без записи",$K65="Динамика состояния",$K65="Статус диагноза",AND($K65="Онкологический консилиум",$M65="Расхождение данных"),AND($K65="Превышен срок",$M65="Исследование"),AND($K65="Отсутствует протокол",$M65="Протокол исследования"),AND($K65="Дата записи",$M65="Исследование "),$K65="К сведению ГП/ЦАОП",$K65="Некорректное обращение с пациентом",$K65="Тактика ведения",$K65="Отказ в приеме")</formula>
    </cfRule>
    <cfRule type="expression" dxfId="955" priority="1147">
      <formula>OR($K65="Онкологический консилиум",$K65="Дата записи",$K65="Возврат в МО без приема",$K65="Данные о биопсии",$K65="КАНЦЕР-регистр",$K65="Отказ от записи ",$K65="Отсутствует протокол",$K65="Превышен срок")</formula>
    </cfRule>
  </conditionalFormatting>
  <conditionalFormatting sqref="M72">
    <cfRule type="expression" dxfId="954" priority="1142">
      <formula>OR($K72="Цель приема",$K72="Отказ в приеме",$K72="Тактика ведения",$K72="Не дозвонились в течение 2-х дней",$K72="Паллиатив/Патронаж",$K72="Отказ от сопровождения в проекте",$K72="Отказ от сопровождения персональным помощником",$K72="Нарушение маршрутизации",$K72="КАНЦЕР-регистр")</formula>
    </cfRule>
  </conditionalFormatting>
  <conditionalFormatting sqref="M72">
    <cfRule type="expression" dxfId="953" priority="1139">
      <formula>ISBLANK($K72)</formula>
    </cfRule>
    <cfRule type="expression" dxfId="952" priority="1143">
      <formula>OR($K72="Клиника женского здоровья",$K72="Принят без записи",$K72="Динамика состояния",$K72="Статус диагноза",$K72="К сведению ГП/ЦАОП",$K72="Некорректное обращение с пациентом",$K72="Отказ от сопровождения персональным помощником")</formula>
    </cfRule>
    <cfRule type="expression" dxfId="951" priority="1144">
      <formula>NOT(ISBLANK(K72))</formula>
    </cfRule>
  </conditionalFormatting>
  <conditionalFormatting sqref="M73">
    <cfRule type="expression" dxfId="950" priority="1136">
      <formula>OR($K73="Цель приема",$K73="Отказ в приеме",$K73="Тактика ведения",$K73="Не дозвонились в течение 2-х дней",$K73="Паллиатив/Патронаж",$K73="Отказ от сопровождения в проекте",$K73="Отказ от сопровождения персональным помощником",$K73="Нарушение маршрутизации",$K73="КАНЦЕР-регистр")</formula>
    </cfRule>
  </conditionalFormatting>
  <conditionalFormatting sqref="M73">
    <cfRule type="expression" dxfId="949" priority="1135">
      <formula>ISBLANK($K73)</formula>
    </cfRule>
    <cfRule type="expression" dxfId="948" priority="1137">
      <formula>OR($K73="Клиника женского здоровья",$K73="Принят без записи",$K73="Динамика состояния",$K73="Статус диагноза",$K73="К сведению ГП/ЦАОП",$K73="Некорректное обращение с пациентом",$K73="Отказ от сопровождения персональным помощником")</formula>
    </cfRule>
    <cfRule type="expression" dxfId="947" priority="1138">
      <formula>NOT(ISBLANK(K73))</formula>
    </cfRule>
  </conditionalFormatting>
  <conditionalFormatting sqref="P83">
    <cfRule type="expression" dxfId="946" priority="1132">
      <formula>OR($K83="Цель приема",$K83="Отказ в приеме",$K83="Тактика ведения",$K83="Не дозвонились в течение 2-х дней",$K83="Паллиатив/Патронаж",$K83="Отказ от сопровождения в проекте",$K83="Отказ от сопровождения персональным помощником",$K83="Нарушение маршрутизации",$K83="КАНЦЕР-регистр")</formula>
    </cfRule>
  </conditionalFormatting>
  <conditionalFormatting sqref="M83">
    <cfRule type="expression" dxfId="945" priority="1129">
      <formula>ISBLANK($K83)</formula>
    </cfRule>
    <cfRule type="expression" dxfId="944" priority="1133">
      <formula>OR($K83="Клиника женского здоровья",$K83="Принят без записи",$K83="Динамика состояния",$K83="Статус диагноза",$K83="К сведению ГП/ЦАОП",$K83="Некорректное обращение с пациентом",$K83="Отказ от сопровождения персональным помощником")</formula>
    </cfRule>
    <cfRule type="expression" dxfId="943" priority="1134">
      <formula>NOT(ISBLANK(K83))</formula>
    </cfRule>
  </conditionalFormatting>
  <conditionalFormatting sqref="P83">
    <cfRule type="expression" dxfId="942" priority="1130">
      <formula>OR($M83="Врач",$K83="Клиника женского здоровья",$K83="Принят без записи",$K83="Динамика состояния",$K83="Статус диагноза",AND($K83="Онкологический консилиум",$M83="Расхождение данных"),AND($K83="Превышен срок",$M83="Исследование"),AND($K83="Отсутствует протокол",$M83="Протокол исследования"),AND($K83="Дата записи",$M83="Исследование "),$K83="К сведению ГП/ЦАОП",$K83="Некорректное обращение с пациентом",$K83="Тактика ведения",$K83="Отказ в приеме")</formula>
    </cfRule>
    <cfRule type="expression" dxfId="941" priority="1131">
      <formula>OR($K83="Онкологический консилиум",$K83="Дата записи",$K83="Возврат в МО без приема",$K83="Данные о биопсии",$K83="КАНЦЕР-регистр",$K83="Отказ от записи ",$K83="Отсутствует протокол",$K83="Превышен срок")</formula>
    </cfRule>
  </conditionalFormatting>
  <conditionalFormatting sqref="P84">
    <cfRule type="expression" dxfId="940" priority="1124">
      <formula>OR($K84="Цель приема",$K84="Отказ в приеме",$K84="Тактика ведения",$K84="Не дозвонились в течение 2-х дней",$K84="Паллиатив/Патронаж",$K84="Отказ от сопровождения в проекте",$K84="Отказ от сопровождения персональным помощником",$K84="Нарушение маршрутизации",$K84="КАНЦЕР-регистр")</formula>
    </cfRule>
  </conditionalFormatting>
  <conditionalFormatting sqref="M84">
    <cfRule type="expression" dxfId="939" priority="1121">
      <formula>ISBLANK($K84)</formula>
    </cfRule>
    <cfRule type="expression" dxfId="938" priority="1125">
      <formula>OR($K84="Клиника женского здоровья",$K84="Принят без записи",$K84="Динамика состояния",$K84="Статус диагноза",$K84="К сведению ГП/ЦАОП",$K84="Некорректное обращение с пациентом",$K84="Отказ от сопровождения персональным помощником")</formula>
    </cfRule>
    <cfRule type="expression" dxfId="937" priority="1126">
      <formula>NOT(ISBLANK(K84))</formula>
    </cfRule>
  </conditionalFormatting>
  <conditionalFormatting sqref="P84">
    <cfRule type="expression" dxfId="936" priority="1122">
      <formula>OR($M84="Врач",$K84="Клиника женского здоровья",$K84="Принят без записи",$K84="Динамика состояния",$K84="Статус диагноза",AND($K84="Онкологический консилиум",$M84="Расхождение данных"),AND($K84="Превышен срок",$M84="Исследование"),AND($K84="Отсутствует протокол",$M84="Протокол исследования"),AND($K84="Дата записи",$M84="Исследование "),$K84="К сведению ГП/ЦАОП",$K84="Некорректное обращение с пациентом",$K84="Тактика ведения",$K84="Отказ в приеме")</formula>
    </cfRule>
    <cfRule type="expression" dxfId="935" priority="1123">
      <formula>OR($K84="Онкологический консилиум",$K84="Дата записи",$K84="Возврат в МО без приема",$K84="Данные о биопсии",$K84="КАНЦЕР-регистр",$K84="Отказ от записи ",$K84="Отсутствует протокол",$K84="Превышен срок")</formula>
    </cfRule>
  </conditionalFormatting>
  <conditionalFormatting sqref="M87">
    <cfRule type="expression" dxfId="934" priority="1112">
      <formula>OR($K87="Цель приема",$K87="Отказ в приеме",$K87="Тактика ведения",$K87="Не дозвонились в течение 2-х дней",$K87="Паллиатив/Патронаж",$K87="Отказ от сопровождения в проекте",$K87="Отказ от сопровождения персональным помощником",$K87="Нарушение маршрутизации",$K87="КАНЦЕР-регистр")</formula>
    </cfRule>
  </conditionalFormatting>
  <conditionalFormatting sqref="M87">
    <cfRule type="expression" dxfId="933" priority="1111">
      <formula>ISBLANK($K87)</formula>
    </cfRule>
    <cfRule type="expression" dxfId="932" priority="1113">
      <formula>OR($K87="Клиника женского здоровья",$K87="Принят без записи",$K87="Динамика состояния",$K87="Статус диагноза",$K87="К сведению ГП/ЦАОП",$K87="Некорректное обращение с пациентом",$K87="Отказ от сопровождения персональным помощником")</formula>
    </cfRule>
    <cfRule type="expression" dxfId="931" priority="1114">
      <formula>NOT(ISBLANK(K87))</formula>
    </cfRule>
  </conditionalFormatting>
  <conditionalFormatting sqref="P87">
    <cfRule type="expression" dxfId="930" priority="1108">
      <formula>OR($M87="Врач",$K87="Клиника женского здоровья",$K87="Принят без записи",$K87="Динамика состояния",$K87="Статус диагноза",AND($K87="Онкологический консилиум",$M87="Расхождение данных"),AND($K87="Превышен срок",$M87="Исследование"),AND($K87="Отсутствует протокол",$M87="Протокол исследования"),AND($K87="Дата записи",$M87="Исследование "),$K87="К сведению ГП/ЦАОП",$K87="Некорректное обращение с пациентом",$K87="Тактика ведения",$K87="Отказ в приеме")</formula>
    </cfRule>
    <cfRule type="expression" dxfId="929" priority="1109">
      <formula>OR($K87="Онкологический консилиум",$K87="Дата записи",$K87="Возврат в МО без приема",$K87="Данные о биопсии",$K87="КАНЦЕР-регистр",$K87="Отказ от записи ",$K87="Отсутствует протокол",$K87="Превышен срок")</formula>
    </cfRule>
    <cfRule type="expression" dxfId="928" priority="1110">
      <formula>OR($K87="Цель приема",$K87="Отказ в приеме",$K87="Тактика ведения",$K87="Не дозвонились в течение 2-х дней",$K87="Паллиатив/Патронаж",$K87="Отказ от сопровождения в проекте",$K87="Отказ от сопровождения персональным помощником",$K87="Нарушение маршрутизации",$K87="КАНЦЕР-регистр")</formula>
    </cfRule>
  </conditionalFormatting>
  <conditionalFormatting sqref="P90">
    <cfRule type="expression" dxfId="927" priority="1103">
      <formula>OR($M90="Врач",$K90="Клиника женского здоровья",$K90="Принят без записи",$K90="Динамика состояния",$K90="Статус диагноза",AND($K90="Онкологический консилиум",$M90="Расхождение данных"),AND($K90="Превышен срок",$M90="Исследование"),AND($K90="Отсутствует протокол",$M90="Протокол исследования"),AND($K90="Дата записи",$M90="Исследование "),$K90="К сведению ГП/ЦАОП",$K90="Некорректное обращение с пациентом",$K90="Тактика ведения",$K90="Отказ в приеме")</formula>
    </cfRule>
    <cfRule type="expression" dxfId="926" priority="1104">
      <formula>OR($K90="Онкологический консилиум",$K90="Дата записи",$K90="Возврат в МО без приема",$K90="Данные о биопсии",$K90="КАНЦЕР-регистр",$K90="Отказ от записи ",$K90="Отсутствует протокол",$K90="Превышен срок")</formula>
    </cfRule>
  </conditionalFormatting>
  <conditionalFormatting sqref="P91">
    <cfRule type="expression" dxfId="925" priority="1101">
      <formula>OR($K91="Цель приема",$K91="Отказ в приеме",$K91="Тактика ведения",$K91="Не дозвонились в течение 2-х дней",$K91="Паллиатив/Патронаж",$K91="Отказ от сопровождения в проекте",$K91="Отказ от сопровождения персональным помощником",$K91="Нарушение маршрутизации",$K91="КАНЦЕР-регистр")</formula>
    </cfRule>
  </conditionalFormatting>
  <conditionalFormatting sqref="P91">
    <cfRule type="expression" dxfId="924" priority="1099">
      <formula>OR($M91="Врач",$K91="Клиника женского здоровья",$K91="Принят без записи",$K91="Динамика состояния",$K91="Статус диагноза",AND($K91="Онкологический консилиум",$M91="Расхождение данных"),AND($K91="Превышен срок",$M91="Исследование"),AND($K91="Отсутствует протокол",$M91="Протокол исследования"),AND($K91="Дата записи",$M91="Исследование "),$K91="К сведению ГП/ЦАОП",$K91="Некорректное обращение с пациентом",$K91="Тактика ведения",$K91="Отказ в приеме")</formula>
    </cfRule>
    <cfRule type="expression" dxfId="923" priority="1100">
      <formula>OR($K91="Онкологический консилиум",$K91="Дата записи",$K91="Возврат в МО без приема",$K91="Данные о биопсии",$K91="КАНЦЕР-регистр",$K91="Отказ от записи ",$K91="Отсутствует протокол",$K91="Превышен срок")</formula>
    </cfRule>
  </conditionalFormatting>
  <conditionalFormatting sqref="P98">
    <cfRule type="expression" dxfId="922" priority="1098">
      <formula>OR($K98="Цель приема",$K98="Отказ в приеме",$K98="Тактика ведения",$K98="Не дозвонились в течение 2-х дней",$K98="Паллиатив/Патронаж",$K98="Отказ от сопровождения в проекте",$K98="Отказ от сопровождения персональным помощником",$K98="Нарушение маршрутизации",$K98="КАНЦЕР-регистр")</formula>
    </cfRule>
  </conditionalFormatting>
  <conditionalFormatting sqref="P98">
    <cfRule type="expression" dxfId="921" priority="1096">
      <formula>OR($M98="Врач",$K98="Клиника женского здоровья",$K98="Принят без записи",$K98="Динамика состояния",$K98="Статус диагноза",AND($K98="Онкологический консилиум",$M98="Расхождение данных"),AND($K98="Превышен срок",$M98="Исследование"),AND($K98="Отсутствует протокол",$M98="Протокол исследования"),AND($K98="Дата записи",$M98="Исследование "),$K98="К сведению ГП/ЦАОП",$K98="Некорректное обращение с пациентом",$K98="Тактика ведения",$K98="Отказ в приеме")</formula>
    </cfRule>
    <cfRule type="expression" dxfId="920" priority="1097">
      <formula>OR($K98="Онкологический консилиум",$K98="Дата записи",$K98="Возврат в МО без приема",$K98="Данные о биопсии",$K98="КАНЦЕР-регистр",$K98="Отказ от записи ",$K98="Отсутствует протокол",$K98="Превышен срок")</formula>
    </cfRule>
  </conditionalFormatting>
  <conditionalFormatting sqref="M99">
    <cfRule type="expression" dxfId="919" priority="1093">
      <formula>OR($K99="Цель приема",$K99="Отказ в приеме",$K99="Тактика ведения",$K99="Не дозвонились в течение 2-х дней",$K99="Паллиатив/Патронаж",$K99="Отказ от сопровождения в проекте",$K99="Отказ от сопровождения персональным помощником",$K99="Нарушение маршрутизации",$K99="КАНЦЕР-регистр")</formula>
    </cfRule>
  </conditionalFormatting>
  <conditionalFormatting sqref="M99">
    <cfRule type="expression" dxfId="918" priority="1090">
      <formula>ISBLANK($K99)</formula>
    </cfRule>
    <cfRule type="expression" dxfId="917" priority="1094">
      <formula>OR($K99="Клиника женского здоровья",$K99="Принят без записи",$K99="Динамика состояния",$K99="Статус диагноза",$K99="К сведению ГП/ЦАОП",$K99="Некорректное обращение с пациентом",$K99="Отказ от сопровождения персональным помощником")</formula>
    </cfRule>
    <cfRule type="expression" dxfId="916" priority="1095">
      <formula>NOT(ISBLANK(K99))</formula>
    </cfRule>
  </conditionalFormatting>
  <conditionalFormatting sqref="P99">
    <cfRule type="expression" dxfId="915" priority="1091">
      <formula>OR($M99="Врач",$K99="Клиника женского здоровья",$K99="Принят без записи",$K99="Динамика состояния",$K99="Статус диагноза",AND($K99="Онкологический консилиум",$M99="Расхождение данных"),AND($K99="Превышен срок",$M99="Исследование"),AND($K99="Отсутствует протокол",$M99="Протокол исследования"),AND($K99="Дата записи",$M99="Исследование "),$K99="К сведению ГП/ЦАОП",$K99="Некорректное обращение с пациентом",$K99="Тактика ведения",$K99="Отказ в приеме")</formula>
    </cfRule>
    <cfRule type="expression" dxfId="914" priority="1092">
      <formula>OR($K99="Онкологический консилиум",$K99="Дата записи",$K99="Возврат в МО без приема",$K99="Данные о биопсии",$K99="КАНЦЕР-регистр",$K99="Отказ от записи ",$K99="Отсутствует протокол",$K99="Превышен срок")</formula>
    </cfRule>
  </conditionalFormatting>
  <conditionalFormatting sqref="M100">
    <cfRule type="expression" dxfId="913" priority="1087">
      <formula>OR($K100="Цель приема",$K100="Отказ в приеме",$K100="Тактика ведения",$K100="Не дозвонились в течение 2-х дней",$K100="Паллиатив/Патронаж",$K100="Отказ от сопровождения в проекте",$K100="Отказ от сопровождения персональным помощником",$K100="Нарушение маршрутизации",$K100="КАНЦЕР-регистр")</formula>
    </cfRule>
  </conditionalFormatting>
  <conditionalFormatting sqref="M100">
    <cfRule type="expression" dxfId="912" priority="1084">
      <formula>ISBLANK($K100)</formula>
    </cfRule>
    <cfRule type="expression" dxfId="911" priority="1088">
      <formula>OR($K100="Клиника женского здоровья",$K100="Принят без записи",$K100="Динамика состояния",$K100="Статус диагноза",$K100="К сведению ГП/ЦАОП",$K100="Некорректное обращение с пациентом",$K100="Отказ от сопровождения персональным помощником")</formula>
    </cfRule>
    <cfRule type="expression" dxfId="910" priority="1089">
      <formula>NOT(ISBLANK(K100))</formula>
    </cfRule>
  </conditionalFormatting>
  <conditionalFormatting sqref="P100">
    <cfRule type="expression" dxfId="909" priority="1085">
      <formula>OR($M100="Врач",$K100="Клиника женского здоровья",$K100="Принят без записи",$K100="Динамика состояния",$K100="Статус диагноза",AND($K100="Онкологический консилиум",$M100="Расхождение данных"),AND($K100="Превышен срок",$M100="Исследование"),AND($K100="Отсутствует протокол",$M100="Протокол исследования"),AND($K100="Дата записи",$M100="Исследование "),$K100="К сведению ГП/ЦАОП",$K100="Некорректное обращение с пациентом",$K100="Тактика ведения",$K100="Отказ в приеме")</formula>
    </cfRule>
    <cfRule type="expression" dxfId="908" priority="1086">
      <formula>OR($K100="Онкологический консилиум",$K100="Дата записи",$K100="Возврат в МО без приема",$K100="Данные о биопсии",$K100="КАНЦЕР-регистр",$K100="Отказ от записи ",$K100="Отсутствует протокол",$K100="Превышен срок")</formula>
    </cfRule>
  </conditionalFormatting>
  <conditionalFormatting sqref="M102">
    <cfRule type="expression" dxfId="907" priority="1081">
      <formula>OR($K102="Цель приема",$K102="Отказ в приеме",$K102="Тактика ведения",$K102="Не дозвонились в течение 2-х дней",$K102="Паллиатив/Патронаж",$K102="Отказ от сопровождения в проекте",$K102="Отказ от сопровождения персональным помощником",$K102="Нарушение маршрутизации",$K102="КАНЦЕР-регистр")</formula>
    </cfRule>
  </conditionalFormatting>
  <conditionalFormatting sqref="M102">
    <cfRule type="expression" dxfId="906" priority="1080">
      <formula>ISBLANK($K102)</formula>
    </cfRule>
    <cfRule type="expression" dxfId="905" priority="1082">
      <formula>OR($K102="Клиника женского здоровья",$K102="Принят без записи",$K102="Динамика состояния",$K102="Статус диагноза",$K102="К сведению ГП/ЦАОП",$K102="Некорректное обращение с пациентом",$K102="Отказ от сопровождения персональным помощником")</formula>
    </cfRule>
    <cfRule type="expression" dxfId="904" priority="1083">
      <formula>NOT(ISBLANK(K102))</formula>
    </cfRule>
  </conditionalFormatting>
  <conditionalFormatting sqref="M107">
    <cfRule type="expression" dxfId="903" priority="1077">
      <formula>OR($K107="Цель приема",$K107="Отказ в приеме",$K107="Тактика ведения",$K107="Не дозвонились в течение 2-х дней",$K107="Паллиатив/Патронаж",$K107="Отказ от сопровождения в проекте",$K107="Отказ от сопровождения персональным помощником",$K107="Нарушение маршрутизации",$K107="КАНЦЕР-регистр")</formula>
    </cfRule>
  </conditionalFormatting>
  <conditionalFormatting sqref="M107">
    <cfRule type="expression" dxfId="902" priority="1074">
      <formula>ISBLANK($K107)</formula>
    </cfRule>
    <cfRule type="expression" dxfId="901" priority="1078">
      <formula>OR($K107="Клиника женского здоровья",$K107="Принят без записи",$K107="Динамика состояния",$K107="Статус диагноза",$K107="К сведению ГП/ЦАОП",$K107="Некорректное обращение с пациентом",$K107="Отказ от сопровождения персональным помощником")</formula>
    </cfRule>
    <cfRule type="expression" dxfId="900" priority="1079">
      <formula>NOT(ISBLANK(K107))</formula>
    </cfRule>
  </conditionalFormatting>
  <conditionalFormatting sqref="P107">
    <cfRule type="expression" dxfId="899" priority="1075">
      <formula>OR($M107="Врач",$K107="Клиника женского здоровья",$K107="Принят без записи",$K107="Динамика состояния",$K107="Статус диагноза",AND($K107="Онкологический консилиум",$M107="Расхождение данных"),AND($K107="Превышен срок",$M107="Исследование"),AND($K107="Отсутствует протокол",$M107="Протокол исследования"),AND($K107="Дата записи",$M107="Исследование "),$K107="К сведению ГП/ЦАОП",$K107="Некорректное обращение с пациентом",$K107="Тактика ведения",$K107="Отказ в приеме")</formula>
    </cfRule>
    <cfRule type="expression" dxfId="898" priority="1076">
      <formula>OR($K107="Онкологический консилиум",$K107="Дата записи",$K107="Возврат в МО без приема",$K107="Данные о биопсии",$K107="КАНЦЕР-регистр",$K107="Отказ от записи ",$K107="Отсутствует протокол",$K107="Превышен срок")</formula>
    </cfRule>
  </conditionalFormatting>
  <conditionalFormatting sqref="M108">
    <cfRule type="expression" dxfId="897" priority="1071">
      <formula>OR($K108="Цель приема",$K108="Отказ в приеме",$K108="Тактика ведения",$K108="Не дозвонились в течение 2-х дней",$K108="Паллиатив/Патронаж",$K108="Отказ от сопровождения в проекте",$K108="Отказ от сопровождения персональным помощником",$K108="Нарушение маршрутизации",$K108="КАНЦЕР-регистр")</formula>
    </cfRule>
  </conditionalFormatting>
  <conditionalFormatting sqref="M108">
    <cfRule type="expression" dxfId="896" priority="1068">
      <formula>ISBLANK($K108)</formula>
    </cfRule>
    <cfRule type="expression" dxfId="895" priority="1072">
      <formula>OR($K108="Клиника женского здоровья",$K108="Принят без записи",$K108="Динамика состояния",$K108="Статус диагноза",$K108="К сведению ГП/ЦАОП",$K108="Некорректное обращение с пациентом",$K108="Отказ от сопровождения персональным помощником")</formula>
    </cfRule>
    <cfRule type="expression" dxfId="894" priority="1073">
      <formula>NOT(ISBLANK(K108))</formula>
    </cfRule>
  </conditionalFormatting>
  <conditionalFormatting sqref="P108">
    <cfRule type="expression" dxfId="893" priority="1069">
      <formula>OR($M108="Врач",$K108="Клиника женского здоровья",$K108="Принят без записи",$K108="Динамика состояния",$K108="Статус диагноза",AND($K108="Онкологический консилиум",$M108="Расхождение данных"),AND($K108="Превышен срок",$M108="Исследование"),AND($K108="Отсутствует протокол",$M108="Протокол исследования"),AND($K108="Дата записи",$M108="Исследование "),$K108="К сведению ГП/ЦАОП",$K108="Некорректное обращение с пациентом",$K108="Тактика ведения",$K108="Отказ в приеме")</formula>
    </cfRule>
    <cfRule type="expression" dxfId="892" priority="1070">
      <formula>OR($K108="Онкологический консилиум",$K108="Дата записи",$K108="Возврат в МО без приема",$K108="Данные о биопсии",$K108="КАНЦЕР-регистр",$K108="Отказ от записи ",$K108="Отсутствует протокол",$K108="Превышен срок")</formula>
    </cfRule>
  </conditionalFormatting>
  <conditionalFormatting sqref="M109">
    <cfRule type="expression" dxfId="891" priority="1065">
      <formula>OR($K109="Цель приема",$K109="Отказ в приеме",$K109="Тактика ведения",$K109="Не дозвонились в течение 2-х дней",$K109="Паллиатив/Патронаж",$K109="Отказ от сопровождения в проекте",$K109="Отказ от сопровождения персональным помощником",$K109="Нарушение маршрутизации",$K109="КАНЦЕР-регистр")</formula>
    </cfRule>
  </conditionalFormatting>
  <conditionalFormatting sqref="M109">
    <cfRule type="expression" dxfId="890" priority="1064">
      <formula>ISBLANK($K109)</formula>
    </cfRule>
    <cfRule type="expression" dxfId="889" priority="1066">
      <formula>OR($K109="Клиника женского здоровья",$K109="Принят без записи",$K109="Динамика состояния",$K109="Статус диагноза",$K109="К сведению ГП/ЦАОП",$K109="Некорректное обращение с пациентом",$K109="Отказ от сопровождения персональным помощником")</formula>
    </cfRule>
    <cfRule type="expression" dxfId="888" priority="1067">
      <formula>NOT(ISBLANK(K109))</formula>
    </cfRule>
  </conditionalFormatting>
  <conditionalFormatting sqref="M110">
    <cfRule type="expression" dxfId="887" priority="1061">
      <formula>OR($K110="Цель приема",$K110="Отказ в приеме",$K110="Тактика ведения",$K110="Не дозвонились в течение 2-х дней",$K110="Паллиатив/Патронаж",$K110="Отказ от сопровождения в проекте",$K110="Отказ от сопровождения персональным помощником",$K110="Нарушение маршрутизации",$K110="КАНЦЕР-регистр")</formula>
    </cfRule>
  </conditionalFormatting>
  <conditionalFormatting sqref="M110">
    <cfRule type="expression" dxfId="886" priority="1058">
      <formula>ISBLANK($K110)</formula>
    </cfRule>
    <cfRule type="expression" dxfId="885" priority="1062">
      <formula>OR($K110="Клиника женского здоровья",$K110="Принят без записи",$K110="Динамика состояния",$K110="Статус диагноза",$K110="К сведению ГП/ЦАОП",$K110="Некорректное обращение с пациентом",$K110="Отказ от сопровождения персональным помощником")</formula>
    </cfRule>
    <cfRule type="expression" dxfId="884" priority="1063">
      <formula>NOT(ISBLANK(K110))</formula>
    </cfRule>
  </conditionalFormatting>
  <conditionalFormatting sqref="P110">
    <cfRule type="expression" dxfId="883" priority="1059">
      <formula>OR($M110="Врач",$K110="Клиника женского здоровья",$K110="Принят без записи",$K110="Динамика состояния",$K110="Статус диагноза",AND($K110="Онкологический консилиум",$M110="Расхождение данных"),AND($K110="Превышен срок",$M110="Исследование"),AND($K110="Отсутствует протокол",$M110="Протокол исследования"),AND($K110="Дата записи",$M110="Исследование "),$K110="К сведению ГП/ЦАОП",$K110="Некорректное обращение с пациентом",$K110="Тактика ведения",$K110="Отказ в приеме")</formula>
    </cfRule>
    <cfRule type="expression" dxfId="882" priority="1060">
      <formula>OR($K110="Онкологический консилиум",$K110="Дата записи",$K110="Возврат в МО без приема",$K110="Данные о биопсии",$K110="КАНЦЕР-регистр",$K110="Отказ от записи ",$K110="Отсутствует протокол",$K110="Превышен срок")</formula>
    </cfRule>
  </conditionalFormatting>
  <conditionalFormatting sqref="P109">
    <cfRule type="expression" dxfId="881" priority="1057">
      <formula>OR($K109="Цель приема",$K109="Отказ в приеме",$K109="Тактика ведения",$K109="Не дозвонились в течение 2-х дней",$K109="Паллиатив/Патронаж",$K109="Отказ от сопровождения в проекте",$K109="Отказ от сопровождения персональным помощником",$K109="Нарушение маршрутизации",$K109="КАНЦЕР-регистр")</formula>
    </cfRule>
  </conditionalFormatting>
  <conditionalFormatting sqref="P109">
    <cfRule type="expression" dxfId="880" priority="1055">
      <formula>OR($M109="Врач",$K109="Клиника женского здоровья",$K109="Принят без записи",$K109="Динамика состояния",$K109="Статус диагноза",AND($K109="Онкологический консилиум",$M109="Расхождение данных"),AND($K109="Превышен срок",$M109="Исследование"),AND($K109="Отсутствует протокол",$M109="Протокол исследования"),AND($K109="Дата записи",$M109="Исследование "),$K109="К сведению ГП/ЦАОП",$K109="Некорректное обращение с пациентом",$K109="Тактика ведения",$K109="Отказ в приеме")</formula>
    </cfRule>
    <cfRule type="expression" dxfId="879" priority="1056">
      <formula>OR($K109="Онкологический консилиум",$K109="Дата записи",$K109="Возврат в МО без приема",$K109="Данные о биопсии",$K109="КАНЦЕР-регистр",$K109="Отказ от записи ",$K109="Отсутствует протокол",$K109="Превышен срок")</formula>
    </cfRule>
  </conditionalFormatting>
  <conditionalFormatting sqref="M118">
    <cfRule type="expression" dxfId="878" priority="1052">
      <formula>OR($K118="Цель приема",$K118="Отказ в приеме",$K118="Тактика ведения",$K118="Не дозвонились в течение 2-х дней",$K118="Паллиатив/Патронаж",$K118="Отказ от сопровождения в проекте",$K118="Отказ от сопровождения персональным помощником",$K118="Нарушение маршрутизации",$K118="КАНЦЕР-регистр")</formula>
    </cfRule>
  </conditionalFormatting>
  <conditionalFormatting sqref="M118">
    <cfRule type="expression" dxfId="877" priority="1049">
      <formula>ISBLANK($K118)</formula>
    </cfRule>
    <cfRule type="expression" dxfId="876" priority="1053">
      <formula>OR($K118="Клиника женского здоровья",$K118="Принят без записи",$K118="Динамика состояния",$K118="Статус диагноза",$K118="К сведению ГП/ЦАОП",$K118="Некорректное обращение с пациентом",$K118="Отказ от сопровождения персональным помощником")</formula>
    </cfRule>
    <cfRule type="expression" dxfId="875" priority="1054">
      <formula>NOT(ISBLANK(K118))</formula>
    </cfRule>
  </conditionalFormatting>
  <conditionalFormatting sqref="P118">
    <cfRule type="expression" dxfId="874" priority="1050">
      <formula>OR($M118="Врач",$K118="Клиника женского здоровья",$K118="Принят без записи",$K118="Динамика состояния",$K118="Статус диагноза",AND($K118="Онкологический консилиум",$M118="Расхождение данных"),AND($K118="Превышен срок",$M118="Исследование"),AND($K118="Отсутствует протокол",$M118="Протокол исследования"),AND($K118="Дата записи",$M118="Исследование "),$K118="К сведению ГП/ЦАОП",$K118="Некорректное обращение с пациентом",$K118="Тактика ведения",$K118="Отказ в приеме")</formula>
    </cfRule>
    <cfRule type="expression" dxfId="873" priority="1051">
      <formula>OR($K118="Онкологический консилиум",$K118="Дата записи",$K118="Возврат в МО без приема",$K118="Данные о биопсии",$K118="КАНЦЕР-регистр",$K118="Отказ от записи ",$K118="Отсутствует протокол",$K118="Превышен срок")</formula>
    </cfRule>
  </conditionalFormatting>
  <conditionalFormatting sqref="P121">
    <cfRule type="expression" dxfId="872" priority="1034">
      <formula>OR($K121="Цель приема",$K121="Отказ в приеме",$K121="Тактика ведения",$K121="Не дозвонились в течение 2-х дней",$K121="Паллиатив/Патронаж",$K121="Отказ от сопровождения в проекте",$K121="Отказ от сопровождения персональным помощником",$K121="Нарушение маршрутизации",$K121="КАНЦЕР-регистр")</formula>
    </cfRule>
  </conditionalFormatting>
  <conditionalFormatting sqref="P121">
    <cfRule type="expression" dxfId="871" priority="1032">
      <formula>OR($M121="Врач",$K121="Клиника женского здоровья",$K121="Принят без записи",$K121="Динамика состояния",$K121="Статус диагноза",AND($K121="Онкологический консилиум",$M121="Расхождение данных"),AND($K121="Превышен срок",$M121="Исследование"),AND($K121="Отсутствует протокол",$M121="Протокол исследования"),AND($K121="Дата записи",$M121="Исследование "),$K121="К сведению ГП/ЦАОП",$K121="Некорректное обращение с пациентом",$K121="Тактика ведения",$K121="Отказ в приеме")</formula>
    </cfRule>
    <cfRule type="expression" dxfId="870" priority="1033">
      <formula>OR($K121="Онкологический консилиум",$K121="Дата записи",$K121="Возврат в МО без приема",$K121="Данные о биопсии",$K121="КАНЦЕР-регистр",$K121="Отказ от записи ",$K121="Отсутствует протокол",$K121="Превышен срок")</formula>
    </cfRule>
  </conditionalFormatting>
  <conditionalFormatting sqref="P125">
    <cfRule type="expression" dxfId="869" priority="1031">
      <formula>OR($K125="Цель приема",$K125="Отказ в приеме",$K125="Тактика ведения",$K125="Не дозвонились в течение 2-х дней",$K125="Паллиатив/Патронаж",$K125="Отказ от сопровождения в проекте",$K125="Отказ от сопровождения персональным помощником",$K125="Нарушение маршрутизации",$K125="КАНЦЕР-регистр")</formula>
    </cfRule>
  </conditionalFormatting>
  <conditionalFormatting sqref="P125">
    <cfRule type="expression" dxfId="868" priority="1029">
      <formula>OR($M125="Врач",$K125="Клиника женского здоровья",$K125="Принят без записи",$K125="Динамика состояния",$K125="Статус диагноза",AND($K125="Онкологический консилиум",$M125="Расхождение данных"),AND($K125="Превышен срок",$M125="Исследование"),AND($K125="Отсутствует протокол",$M125="Протокол исследования"),AND($K125="Дата записи",$M125="Исследование "),$K125="К сведению ГП/ЦАОП",$K125="Некорректное обращение с пациентом",$K125="Тактика ведения",$K125="Отказ в приеме")</formula>
    </cfRule>
    <cfRule type="expression" dxfId="867" priority="1030">
      <formula>OR($K125="Онкологический консилиум",$K125="Дата записи",$K125="Возврат в МО без приема",$K125="Данные о биопсии",$K125="КАНЦЕР-регистр",$K125="Отказ от записи ",$K125="Отсутствует протокол",$K125="Превышен срок")</formula>
    </cfRule>
  </conditionalFormatting>
  <conditionalFormatting sqref="P123">
    <cfRule type="expression" dxfId="866" priority="1028">
      <formula>OR($K123="Цель приема",$K123="Отказ в приеме",$K123="Тактика ведения",$K123="Не дозвонились в течение 2-х дней",$K123="Паллиатив/Патронаж",$K123="Отказ от сопровождения в проекте",$K123="Отказ от сопровождения персональным помощником",$K123="Нарушение маршрутизации",$K123="КАНЦЕР-регистр")</formula>
    </cfRule>
  </conditionalFormatting>
  <conditionalFormatting sqref="P123">
    <cfRule type="expression" dxfId="865" priority="1026">
      <formula>OR($M123="Врач",$K123="Клиника женского здоровья",$K123="Принят без записи",$K123="Динамика состояния",$K123="Статус диагноза",AND($K123="Онкологический консилиум",$M123="Расхождение данных"),AND($K123="Превышен срок",$M123="Исследование"),AND($K123="Отсутствует протокол",$M123="Протокол исследования"),AND($K123="Дата записи",$M123="Исследование "),$K123="К сведению ГП/ЦАОП",$K123="Некорректное обращение с пациентом",$K123="Тактика ведения",$K123="Отказ в приеме")</formula>
    </cfRule>
    <cfRule type="expression" dxfId="864" priority="1027">
      <formula>OR($K123="Онкологический консилиум",$K123="Дата записи",$K123="Возврат в МО без приема",$K123="Данные о биопсии",$K123="КАНЦЕР-регистр",$K123="Отказ от записи ",$K123="Отсутствует протокол",$K123="Превышен срок")</formula>
    </cfRule>
  </conditionalFormatting>
  <conditionalFormatting sqref="P124">
    <cfRule type="expression" dxfId="863" priority="1022">
      <formula>OR($K124="Цель приема",$K124="Отказ в приеме",$K124="Тактика ведения",$K124="Не дозвонились в течение 2-х дней",$K124="Паллиатив/Патронаж",$K124="Отказ от сопровождения в проекте",$K124="Отказ от сопровождения персональным помощником",$K124="Нарушение маршрутизации",$K124="КАНЦЕР-регистр")</formula>
    </cfRule>
  </conditionalFormatting>
  <conditionalFormatting sqref="P124">
    <cfRule type="expression" dxfId="862" priority="1020">
      <formula>OR($M124="Врач",$K124="Клиника женского здоровья",$K124="Принят без записи",$K124="Динамика состояния",$K124="Статус диагноза",AND($K124="Онкологический консилиум",$M124="Расхождение данных"),AND($K124="Превышен срок",$M124="Исследование"),AND($K124="Отсутствует протокол",$M124="Протокол исследования"),AND($K124="Дата записи",$M124="Исследование "),$K124="К сведению ГП/ЦАОП",$K124="Некорректное обращение с пациентом",$K124="Тактика ведения",$K124="Отказ в приеме")</formula>
    </cfRule>
    <cfRule type="expression" dxfId="861" priority="1021">
      <formula>OR($K124="Онкологический консилиум",$K124="Дата записи",$K124="Возврат в МО без приема",$K124="Данные о биопсии",$K124="КАНЦЕР-регистр",$K124="Отказ от записи ",$K124="Отсутствует протокол",$K124="Превышен срок")</formula>
    </cfRule>
  </conditionalFormatting>
  <conditionalFormatting sqref="M124">
    <cfRule type="expression" dxfId="860" priority="1017">
      <formula>OR($K124="Цель приема",$K124="Отказ в приеме",$K124="Тактика ведения",$K124="Не дозвонились в течение 2-х дней",$K124="Паллиатив/Патронаж",$K124="Отказ от сопровождения в проекте",$K124="Отказ от сопровождения персональным помощником",$K124="Нарушение маршрутизации",$K124="КАНЦЕР-регистр")</formula>
    </cfRule>
  </conditionalFormatting>
  <conditionalFormatting sqref="M124">
    <cfRule type="expression" dxfId="859" priority="1016">
      <formula>ISBLANK($K124)</formula>
    </cfRule>
    <cfRule type="expression" dxfId="858" priority="1018">
      <formula>OR($K124="Клиника женского здоровья",$K124="Принят без записи",$K124="Динамика состояния",$K124="Статус диагноза",$K124="К сведению ГП/ЦАОП",$K124="Некорректное обращение с пациентом",$K124="Отказ от сопровождения персональным помощником")</formula>
    </cfRule>
    <cfRule type="expression" dxfId="857" priority="1019">
      <formula>NOT(ISBLANK(K124))</formula>
    </cfRule>
  </conditionalFormatting>
  <conditionalFormatting sqref="P126">
    <cfRule type="expression" dxfId="856" priority="1012">
      <formula>OR($K126="Цель приема",$K126="Отказ в приеме",$K126="Тактика ведения",$K126="Не дозвонились в течение 2-х дней",$K126="Паллиатив/Патронаж",$K126="Отказ от сопровождения в проекте",$K126="Отказ от сопровождения персональным помощником",$K126="Нарушение маршрутизации",$K126="КАНЦЕР-регистр")</formula>
    </cfRule>
  </conditionalFormatting>
  <conditionalFormatting sqref="P126">
    <cfRule type="expression" dxfId="855" priority="1010">
      <formula>OR($M126="Врач",$K126="Клиника женского здоровья",$K126="Принят без записи",$K126="Динамика состояния",$K126="Статус диагноза",AND($K126="Онкологический консилиум",$M126="Расхождение данных"),AND($K126="Превышен срок",$M126="Исследование"),AND($K126="Отсутствует протокол",$M126="Протокол исследования"),AND($K126="Дата записи",$M126="Исследование "),$K126="К сведению ГП/ЦАОП",$K126="Некорректное обращение с пациентом",$K126="Тактика ведения",$K126="Отказ в приеме")</formula>
    </cfRule>
    <cfRule type="expression" dxfId="854" priority="1011">
      <formula>OR($K126="Онкологический консилиум",$K126="Дата записи",$K126="Возврат в МО без приема",$K126="Данные о биопсии",$K126="КАНЦЕР-регистр",$K126="Отказ от записи ",$K126="Отсутствует протокол",$K126="Превышен срок")</formula>
    </cfRule>
  </conditionalFormatting>
  <conditionalFormatting sqref="M127">
    <cfRule type="expression" dxfId="853" priority="1007">
      <formula>OR($K127="Цель приема",$K127="Отказ в приеме",$K127="Тактика ведения",$K127="Не дозвонились в течение 2-х дней",$K127="Паллиатив/Патронаж",$K127="Отказ от сопровождения в проекте",$K127="Отказ от сопровождения персональным помощником",$K127="Нарушение маршрутизации",$K127="КАНЦЕР-регистр")</formula>
    </cfRule>
  </conditionalFormatting>
  <conditionalFormatting sqref="M127">
    <cfRule type="expression" dxfId="852" priority="1004">
      <formula>ISBLANK($K127)</formula>
    </cfRule>
    <cfRule type="expression" dxfId="851" priority="1008">
      <formula>OR($K127="Клиника женского здоровья",$K127="Принят без записи",$K127="Динамика состояния",$K127="Статус диагноза",$K127="К сведению ГП/ЦАОП",$K127="Некорректное обращение с пациентом",$K127="Отказ от сопровождения персональным помощником")</formula>
    </cfRule>
    <cfRule type="expression" dxfId="850" priority="1009">
      <formula>NOT(ISBLANK(K127))</formula>
    </cfRule>
  </conditionalFormatting>
  <conditionalFormatting sqref="P127">
    <cfRule type="expression" dxfId="849" priority="1005">
      <formula>OR($M127="Врач",$K127="Клиника женского здоровья",$K127="Принят без записи",$K127="Динамика состояния",$K127="Статус диагноза",AND($K127="Онкологический консилиум",$M127="Расхождение данных"),AND($K127="Превышен срок",$M127="Исследование"),AND($K127="Отсутствует протокол",$M127="Протокол исследования"),AND($K127="Дата записи",$M127="Исследование "),$K127="К сведению ГП/ЦАОП",$K127="Некорректное обращение с пациентом",$K127="Тактика ведения",$K127="Отказ в приеме")</formula>
    </cfRule>
    <cfRule type="expression" dxfId="848" priority="1006">
      <formula>OR($K127="Онкологический консилиум",$K127="Дата записи",$K127="Возврат в МО без приема",$K127="Данные о биопсии",$K127="КАНЦЕР-регистр",$K127="Отказ от записи ",$K127="Отсутствует протокол",$K127="Превышен срок")</formula>
    </cfRule>
  </conditionalFormatting>
  <conditionalFormatting sqref="M128">
    <cfRule type="expression" dxfId="847" priority="1001">
      <formula>OR($K128="Цель приема",$K128="Отказ в приеме",$K128="Тактика ведения",$K128="Не дозвонились в течение 2-х дней",$K128="Паллиатив/Патронаж",$K128="Отказ от сопровождения в проекте",$K128="Отказ от сопровождения персональным помощником",$K128="Нарушение маршрутизации",$K128="КАНЦЕР-регистр")</formula>
    </cfRule>
  </conditionalFormatting>
  <conditionalFormatting sqref="M128">
    <cfRule type="expression" dxfId="846" priority="1000">
      <formula>ISBLANK($K128)</formula>
    </cfRule>
    <cfRule type="expression" dxfId="845" priority="1002">
      <formula>OR($K128="Клиника женского здоровья",$K128="Принят без записи",$K128="Динамика состояния",$K128="Статус диагноза",$K128="К сведению ГП/ЦАОП",$K128="Некорректное обращение с пациентом",$K128="Отказ от сопровождения персональным помощником")</formula>
    </cfRule>
    <cfRule type="expression" dxfId="844" priority="1003">
      <formula>NOT(ISBLANK(K128))</formula>
    </cfRule>
  </conditionalFormatting>
  <conditionalFormatting sqref="M123">
    <cfRule type="expression" dxfId="843" priority="997">
      <formula>OR($K123="Цель приема",$K123="Отказ в приеме",$K123="Тактика ведения",$K123="Не дозвонились в течение 2-х дней",$K123="Паллиатив/Патронаж",$K123="Отказ от сопровождения в проекте",$K123="Отказ от сопровождения персональным помощником",$K123="Нарушение маршрутизации",$K123="КАНЦЕР-регистр")</formula>
    </cfRule>
  </conditionalFormatting>
  <conditionalFormatting sqref="M123">
    <cfRule type="expression" dxfId="842" priority="996">
      <formula>ISBLANK($K123)</formula>
    </cfRule>
    <cfRule type="expression" dxfId="841" priority="998">
      <formula>OR($K123="Клиника женского здоровья",$K123="Принят без записи",$K123="Динамика состояния",$K123="Статус диагноза",$K123="К сведению ГП/ЦАОП",$K123="Некорректное обращение с пациентом",$K123="Отказ от сопровождения персональным помощником")</formula>
    </cfRule>
    <cfRule type="expression" dxfId="840" priority="999">
      <formula>NOT(ISBLANK(K123))</formula>
    </cfRule>
  </conditionalFormatting>
  <conditionalFormatting sqref="M121">
    <cfRule type="expression" dxfId="839" priority="988">
      <formula>ISBLANK($K121)</formula>
    </cfRule>
    <cfRule type="expression" dxfId="838" priority="989">
      <formula>OR($K121="Цель приема",$K121="Отказ в приеме",$K121="Тактика ведения",$K121="Не дозвонились в течение 2-х дней",$K121="Паллиатив/Патронаж",$K121="Отказ от сопровождения в проекте",$K121="Отказ от сопровождения персональным помощником",$K121="Нарушение маршрутизации",$K121="КАНЦЕР-регистр")</formula>
    </cfRule>
    <cfRule type="expression" dxfId="837" priority="990">
      <formula>OR($K121="Клиника женского здоровья",$K121="Принят без записи",$K121="Динамика состояния",$K121="Статус диагноза",$K121="К сведению ГП/ЦАОП",$K121="Некорректное обращение с пациентом",$K121="Отказ от сопровождения персональным помощником")</formula>
    </cfRule>
    <cfRule type="expression" dxfId="836" priority="991">
      <formula>NOT(ISBLANK(K121))</formula>
    </cfRule>
  </conditionalFormatting>
  <conditionalFormatting sqref="M125">
    <cfRule type="expression" dxfId="835" priority="981">
      <formula>OR($K125="Цель приема",$K125="Отказ в приеме",$K125="Тактика ведения",$K125="Не дозвонились в течение 2-х дней",$K125="Паллиатив/Патронаж",$K125="Отказ от сопровождения в проекте",$K125="Отказ от сопровождения персональным помощником",$K125="Нарушение маршрутизации",$K125="КАНЦЕР-регистр")</formula>
    </cfRule>
  </conditionalFormatting>
  <conditionalFormatting sqref="M125">
    <cfRule type="expression" dxfId="834" priority="980">
      <formula>ISBLANK($K125)</formula>
    </cfRule>
    <cfRule type="expression" dxfId="833" priority="982">
      <formula>OR($K125="Клиника женского здоровья",$K125="Принят без записи",$K125="Динамика состояния",$K125="Статус диагноза",$K125="К сведению ГП/ЦАОП",$K125="Некорректное обращение с пациентом",$K125="Отказ от сопровождения персональным помощником")</formula>
    </cfRule>
    <cfRule type="expression" dxfId="832" priority="983">
      <formula>NOT(ISBLANK(K125))</formula>
    </cfRule>
  </conditionalFormatting>
  <conditionalFormatting sqref="M126">
    <cfRule type="expression" dxfId="831" priority="976">
      <formula>ISBLANK($K126)</formula>
    </cfRule>
    <cfRule type="expression" dxfId="830" priority="977">
      <formula>OR($K126="Цель приема",$K126="Отказ в приеме",$K126="Тактика ведения",$K126="Не дозвонились в течение 2-х дней",$K126="Паллиатив/Патронаж",$K126="Отказ от сопровождения в проекте",$K126="Отказ от сопровождения персональным помощником",$K126="Нарушение маршрутизации",$K126="КАНЦЕР-регистр")</formula>
    </cfRule>
    <cfRule type="expression" dxfId="829" priority="978">
      <formula>OR($K126="Клиника женского здоровья",$K126="Принят без записи",$K126="Динамика состояния",$K126="Статус диагноза",$K126="К сведению ГП/ЦАОП",$K126="Некорректное обращение с пациентом",$K126="Отказ от сопровождения персональным помощником")</formula>
    </cfRule>
    <cfRule type="expression" dxfId="828" priority="979">
      <formula>NOT(ISBLANK(K126))</formula>
    </cfRule>
  </conditionalFormatting>
  <conditionalFormatting sqref="P132:P133">
    <cfRule type="expression" dxfId="827" priority="971">
      <formula>OR($M132="Врач",$K132="Клиника женского здоровья",$K132="Принят без записи",$K132="Динамика состояния",$K132="Статус диагноза",AND($K132="Онкологический консилиум",$M132="Расхождение данных"),AND($K132="Превышен срок",$M132="Исследование"),AND($K132="Отсутствует протокол",$M132="Протокол исследования"),AND($K132="Дата записи",$M132="Исследование "),$K132="К сведению ГП/ЦАОП",$K132="Некорректное обращение с пациентом",$K132="Тактика ведения",$K132="Отказ в приеме")</formula>
    </cfRule>
    <cfRule type="expression" dxfId="826" priority="972">
      <formula>OR($K132="Онкологический консилиум",$K132="Дата записи",$K132="Возврат в МО без приема",$K132="Данные о биопсии",$K132="КАНЦЕР-регистр",$K132="Отказ от записи ",$K132="Отсутствует протокол",$K132="Превышен срок")</formula>
    </cfRule>
  </conditionalFormatting>
  <conditionalFormatting sqref="P130">
    <cfRule type="expression" dxfId="825" priority="969">
      <formula>OR($K130="Цель приема",$K130="Отказ в приеме",$K130="Тактика ведения",$K130="Не дозвонились в течение 2-х дней",$K130="Паллиатив/Патронаж",$K130="Отказ от сопровождения в проекте",$K130="Отказ от сопровождения персональным помощником",$K130="Нарушение маршрутизации",$K130="КАНЦЕР-регистр")</formula>
    </cfRule>
  </conditionalFormatting>
  <conditionalFormatting sqref="P130">
    <cfRule type="expression" dxfId="824" priority="967">
      <formula>OR($M130="Врач",$K130="Клиника женского здоровья",$K130="Принят без записи",$K130="Динамика состояния",$K130="Статус диагноза",AND($K130="Онкологический консилиум",$M130="Расхождение данных"),AND($K130="Превышен срок",$M130="Исследование"),AND($K130="Отсутствует протокол",$M130="Протокол исследования"),AND($K130="Дата записи",$M130="Исследование "),$K130="К сведению ГП/ЦАОП",$K130="Некорректное обращение с пациентом",$K130="Тактика ведения",$K130="Отказ в приеме")</formula>
    </cfRule>
    <cfRule type="expression" dxfId="823" priority="968">
      <formula>OR($K130="Онкологический консилиум",$K130="Дата записи",$K130="Возврат в МО без приема",$K130="Данные о биопсии",$K130="КАНЦЕР-регистр",$K130="Отказ от записи ",$K130="Отсутствует протокол",$K130="Превышен срок")</formula>
    </cfRule>
  </conditionalFormatting>
  <conditionalFormatting sqref="P129">
    <cfRule type="expression" dxfId="822" priority="966">
      <formula>OR($K129="Цель приема",$K129="Отказ в приеме",$K129="Тактика ведения",$K129="Не дозвонились в течение 2-х дней",$K129="Паллиатив/Патронаж",$K129="Отказ от сопровождения в проекте",$K129="Отказ от сопровождения персональным помощником",$K129="Нарушение маршрутизации",$K129="КАНЦЕР-регистр")</formula>
    </cfRule>
  </conditionalFormatting>
  <conditionalFormatting sqref="P129">
    <cfRule type="expression" dxfId="821" priority="964">
      <formula>OR($M129="Врач",$K129="Клиника женского здоровья",$K129="Принят без записи",$K129="Динамика состояния",$K129="Статус диагноза",AND($K129="Онкологический консилиум",$M129="Расхождение данных"),AND($K129="Превышен срок",$M129="Исследование"),AND($K129="Отсутствует протокол",$M129="Протокол исследования"),AND($K129="Дата записи",$M129="Исследование "),$K129="К сведению ГП/ЦАОП",$K129="Некорректное обращение с пациентом",$K129="Тактика ведения",$K129="Отказ в приеме")</formula>
    </cfRule>
    <cfRule type="expression" dxfId="820" priority="965">
      <formula>OR($K129="Онкологический консилиум",$K129="Дата записи",$K129="Возврат в МО без приема",$K129="Данные о биопсии",$K129="КАНЦЕР-регистр",$K129="Отказ от записи ",$K129="Отсутствует протокол",$K129="Превышен срок")</formula>
    </cfRule>
  </conditionalFormatting>
  <conditionalFormatting sqref="P131">
    <cfRule type="expression" dxfId="819" priority="960">
      <formula>OR($K131="Цель приема",$K131="Отказ в приеме",$K131="Тактика ведения",$K131="Не дозвонились в течение 2-х дней",$K131="Паллиатив/Патронаж",$K131="Отказ от сопровождения в проекте",$K131="Отказ от сопровождения персональным помощником",$K131="Нарушение маршрутизации",$K131="КАНЦЕР-регистр")</formula>
    </cfRule>
  </conditionalFormatting>
  <conditionalFormatting sqref="P131">
    <cfRule type="expression" dxfId="818" priority="958">
      <formula>OR($M131="Врач",$K131="Клиника женского здоровья",$K131="Принят без записи",$K131="Динамика состояния",$K131="Статус диагноза",AND($K131="Онкологический консилиум",$M131="Расхождение данных"),AND($K131="Превышен срок",$M131="Исследование"),AND($K131="Отсутствует протокол",$M131="Протокол исследования"),AND($K131="Дата записи",$M131="Исследование "),$K131="К сведению ГП/ЦАОП",$K131="Некорректное обращение с пациентом",$K131="Тактика ведения",$K131="Отказ в приеме")</formula>
    </cfRule>
    <cfRule type="expression" dxfId="817" priority="959">
      <formula>OR($K131="Онкологический консилиум",$K131="Дата записи",$K131="Возврат в МО без приема",$K131="Данные о биопсии",$K131="КАНЦЕР-регистр",$K131="Отказ от записи ",$K131="Отсутствует протокол",$K131="Превышен срок")</formula>
    </cfRule>
  </conditionalFormatting>
  <conditionalFormatting sqref="F134:F135">
    <cfRule type="expression" dxfId="816" priority="956" stopIfTrue="1">
      <formula>$AL134="Техническая приостановка"</formula>
    </cfRule>
    <cfRule type="expression" dxfId="815" priority="957" stopIfTrue="1">
      <formula>$AA134="Сегодня"</formula>
    </cfRule>
  </conditionalFormatting>
  <conditionalFormatting sqref="G129">
    <cfRule type="expression" dxfId="814" priority="954" stopIfTrue="1">
      <formula>$AL129="Техническая приостановка"</formula>
    </cfRule>
    <cfRule type="expression" dxfId="813" priority="955" stopIfTrue="1">
      <formula>$AA129="Сегодня"</formula>
    </cfRule>
  </conditionalFormatting>
  <conditionalFormatting sqref="G130">
    <cfRule type="expression" dxfId="812" priority="952" stopIfTrue="1">
      <formula>$AL130="Техническая приостановка"</formula>
    </cfRule>
    <cfRule type="expression" dxfId="811" priority="953" stopIfTrue="1">
      <formula>$AA130="Сегодня"</formula>
    </cfRule>
  </conditionalFormatting>
  <conditionalFormatting sqref="G132">
    <cfRule type="expression" dxfId="810" priority="950" stopIfTrue="1">
      <formula>$AL132="Техническая приостановка"</formula>
    </cfRule>
    <cfRule type="expression" dxfId="809" priority="951" stopIfTrue="1">
      <formula>$AA132="Сегодня"</formula>
    </cfRule>
  </conditionalFormatting>
  <conditionalFormatting sqref="G133">
    <cfRule type="expression" dxfId="808" priority="948" stopIfTrue="1">
      <formula>$AL133="Техническая приостановка"</formula>
    </cfRule>
    <cfRule type="expression" dxfId="807" priority="949" stopIfTrue="1">
      <formula>$AA133="Сегодня"</formula>
    </cfRule>
  </conditionalFormatting>
  <conditionalFormatting sqref="P134">
    <cfRule type="expression" dxfId="806" priority="945">
      <formula>OR($K134="Цель приема",$K134="Отказ в приеме",$K134="Тактика ведения",$K134="Не дозвонились в течение 2-х дней",$K134="Паллиатив/Патронаж",$K134="Отказ от сопровождения в проекте",$K134="Отказ от сопровождения персональным помощником",$K134="Нарушение маршрутизации",$K134="КАНЦЕР-регистр")</formula>
    </cfRule>
  </conditionalFormatting>
  <conditionalFormatting sqref="M134">
    <cfRule type="expression" dxfId="805" priority="942">
      <formula>ISBLANK($K134)</formula>
    </cfRule>
    <cfRule type="expression" dxfId="804" priority="946">
      <formula>OR($K134="Клиника женского здоровья",$K134="Принят без записи",$K134="Динамика состояния",$K134="Статус диагноза",$K134="К сведению ГП/ЦАОП",$K134="Некорректное обращение с пациентом",$K134="Отказ от сопровождения персональным помощником")</formula>
    </cfRule>
    <cfRule type="expression" dxfId="803" priority="947">
      <formula>NOT(ISBLANK(K134))</formula>
    </cfRule>
  </conditionalFormatting>
  <conditionalFormatting sqref="P134">
    <cfRule type="expression" dxfId="802" priority="943">
      <formula>OR($M134="Врач",$K134="Клиника женского здоровья",$K134="Принят без записи",$K134="Динамика состояния",$K134="Статус диагноза",AND($K134="Онкологический консилиум",$M134="Расхождение данных"),AND($K134="Превышен срок",$M134="Исследование"),AND($K134="Отсутствует протокол",$M134="Протокол исследования"),AND($K134="Дата записи",$M134="Исследование "),$K134="К сведению ГП/ЦАОП",$K134="Некорректное обращение с пациентом",$K134="Тактика ведения",$K134="Отказ в приеме")</formula>
    </cfRule>
    <cfRule type="expression" dxfId="801" priority="944">
      <formula>OR($K134="Онкологический консилиум",$K134="Дата записи",$K134="Возврат в МО без приема",$K134="Данные о биопсии",$K134="КАНЦЕР-регистр",$K134="Отказ от записи ",$K134="Отсутствует протокол",$K134="Превышен срок")</formula>
    </cfRule>
  </conditionalFormatting>
  <conditionalFormatting sqref="P141">
    <cfRule type="expression" dxfId="800" priority="911">
      <formula>OR($K141="Цель приема",$K141="Отказ в приеме",$K141="Тактика ведения",$K141="Не дозвонились в течение 2-х дней",$K141="Паллиатив/Патронаж",$K141="Отказ от сопровождения в проекте",$K141="Отказ от сопровождения персональным помощником",$K141="Нарушение маршрутизации",$K141="КАНЦЕР-регистр")</formula>
    </cfRule>
  </conditionalFormatting>
  <conditionalFormatting sqref="P141">
    <cfRule type="expression" dxfId="799" priority="909">
      <formula>OR($M141="Врач",$K141="Клиника женского здоровья",$K141="Принят без записи",$K141="Динамика состояния",$K141="Статус диагноза",AND($K141="Онкологический консилиум",$M141="Расхождение данных"),AND($K141="Превышен срок",$M141="Исследование"),AND($K141="Отсутствует протокол",$M141="Протокол исследования"),AND($K141="Дата записи",$M141="Исследование "),$K141="К сведению ГП/ЦАОП",$K141="Некорректное обращение с пациентом",$K141="Тактика ведения",$K141="Отказ в приеме")</formula>
    </cfRule>
    <cfRule type="expression" dxfId="798" priority="910">
      <formula>OR($K141="Онкологический консилиум",$K141="Дата записи",$K141="Возврат в МО без приема",$K141="Данные о биопсии",$K141="КАНЦЕР-регистр",$K141="Отказ от записи ",$K141="Отсутствует протокол",$K141="Превышен срок")</formula>
    </cfRule>
  </conditionalFormatting>
  <conditionalFormatting sqref="M161">
    <cfRule type="expression" dxfId="797" priority="876">
      <formula>OR($K161="Цель приема",$K161="Отказ в приеме",$K161="Тактика ведения",$K161="Не дозвонились в течение 2-х дней",$K161="Паллиатив/Патронаж",$K161="Отказ от сопровождения в проекте",$K161="Отказ от сопровождения персональным помощником",$K161="Нарушение маршрутизации",$K161="КАНЦЕР-регистр")</formula>
    </cfRule>
  </conditionalFormatting>
  <conditionalFormatting sqref="M161">
    <cfRule type="expression" dxfId="796" priority="875">
      <formula>ISBLANK($K161)</formula>
    </cfRule>
    <cfRule type="expression" dxfId="795" priority="877">
      <formula>OR($K161="Клиника женского здоровья",$K161="Принят без записи",$K161="Динамика состояния",$K161="Статус диагноза",$K161="К сведению ГП/ЦАОП",$K161="Некорректное обращение с пациентом",$K161="Отказ от сопровождения персональным помощником")</formula>
    </cfRule>
    <cfRule type="expression" dxfId="794" priority="878">
      <formula>NOT(ISBLANK(K161))</formula>
    </cfRule>
  </conditionalFormatting>
  <conditionalFormatting sqref="M162">
    <cfRule type="expression" dxfId="793" priority="872">
      <formula>OR($K162="Цель приема",$K162="Отказ в приеме",$K162="Тактика ведения",$K162="Не дозвонились в течение 2-х дней",$K162="Паллиатив/Патронаж",$K162="Отказ от сопровождения в проекте",$K162="Отказ от сопровождения персональным помощником",$K162="Нарушение маршрутизации",$K162="КАНЦЕР-регистр")</formula>
    </cfRule>
  </conditionalFormatting>
  <conditionalFormatting sqref="M162">
    <cfRule type="expression" dxfId="792" priority="871">
      <formula>ISBLANK($K162)</formula>
    </cfRule>
    <cfRule type="expression" dxfId="791" priority="873">
      <formula>OR($K162="Клиника женского здоровья",$K162="Принят без записи",$K162="Динамика состояния",$K162="Статус диагноза",$K162="К сведению ГП/ЦАОП",$K162="Некорректное обращение с пациентом",$K162="Отказ от сопровождения персональным помощником")</formula>
    </cfRule>
    <cfRule type="expression" dxfId="790" priority="874">
      <formula>NOT(ISBLANK(K162))</formula>
    </cfRule>
  </conditionalFormatting>
  <conditionalFormatting sqref="G163">
    <cfRule type="expression" dxfId="789" priority="869" stopIfTrue="1">
      <formula>$AL163="Техническая приостановка"</formula>
    </cfRule>
    <cfRule type="expression" dxfId="788" priority="870" stopIfTrue="1">
      <formula>$AA163="Сегодня"</formula>
    </cfRule>
  </conditionalFormatting>
  <conditionalFormatting sqref="M164">
    <cfRule type="expression" dxfId="787" priority="863">
      <formula>OR($K164="Цель приема",$K164="Отказ в приеме",$K164="Тактика ведения",$K164="Не дозвонились в течение 2-х дней",$K164="Паллиатив/Патронаж",$K164="Отказ от сопровождения в проекте",$K164="Отказ от сопровождения персональным помощником",$K164="Нарушение маршрутизации",$K164="КАНЦЕР-регистр")</formula>
    </cfRule>
  </conditionalFormatting>
  <conditionalFormatting sqref="M164">
    <cfRule type="expression" dxfId="786" priority="862">
      <formula>ISBLANK($K164)</formula>
    </cfRule>
    <cfRule type="expression" dxfId="785" priority="864">
      <formula>OR($K164="Клиника женского здоровья",$K164="Принят без записи",$K164="Динамика состояния",$K164="Статус диагноза",$K164="К сведению ГП/ЦАОП",$K164="Некорректное обращение с пациентом",$K164="Отказ от сопровождения персональным помощником")</formula>
    </cfRule>
    <cfRule type="expression" dxfId="784" priority="865">
      <formula>NOT(ISBLANK(K164))</formula>
    </cfRule>
  </conditionalFormatting>
  <conditionalFormatting sqref="P164">
    <cfRule type="expression" dxfId="783" priority="866">
      <formula>OR(#REF!="Цель приема",#REF!="Отказ в приеме",#REF!="Тактика ведения",#REF!="Не дозвонились в течение 2-х дней",#REF!="Паллиатив/Патронаж",#REF!="Отказ от сопровождения в проекте",#REF!="Отказ от сопровождения персональным помощником",#REF!="Нарушение маршрутизации",#REF!="КАНЦЕР-регистр")</formula>
    </cfRule>
    <cfRule type="expression" dxfId="782" priority="867">
      <formula>OR(#REF!="Врач",#REF!="Клиника женского здоровья",#REF!="Принят без записи",#REF!="Динамика состояния",#REF!="Статус диагноза",AND(#REF!="Онкологический консилиум",#REF!="Расхождение данных"),AND(#REF!="Превышен срок",#REF!="Исследование"),AND(#REF!="Отсутствует протокол",#REF!="Протокол исследования"),AND(#REF!="Дата записи",#REF!="Исследование "),#REF!="К сведению ГП/ЦАОП",#REF!="Некорректное обращение с пациентом",#REF!="Тактика ведения",#REF!="Отказ в приеме")</formula>
    </cfRule>
    <cfRule type="expression" dxfId="781" priority="868">
      <formula>OR(#REF!="Онкологический консилиум",#REF!="Дата записи",#REF!="Возврат в МО без приема",#REF!="Данные о биопсии",#REF!="КАНЦЕР-регистр",#REF!="Отказ от записи ",#REF!="Отсутствует протокол",#REF!="Превышен срок")</formula>
    </cfRule>
  </conditionalFormatting>
  <conditionalFormatting sqref="M165">
    <cfRule type="expression" dxfId="780" priority="859">
      <formula>OR($K165="Цель приема",$K165="Отказ в приеме",$K165="Тактика ведения",$K165="Не дозвонились в течение 2-х дней",$K165="Паллиатив/Патронаж",$K165="Отказ от сопровождения в проекте",$K165="Отказ от сопровождения персональным помощником",$K165="Нарушение маршрутизации",$K165="КАНЦЕР-регистр")</formula>
    </cfRule>
  </conditionalFormatting>
  <conditionalFormatting sqref="M165">
    <cfRule type="expression" dxfId="779" priority="856">
      <formula>ISBLANK($K165)</formula>
    </cfRule>
    <cfRule type="expression" dxfId="778" priority="860">
      <formula>OR($K165="Клиника женского здоровья",$K165="Принят без записи",$K165="Динамика состояния",$K165="Статус диагноза",$K165="К сведению ГП/ЦАОП",$K165="Некорректное обращение с пациентом",$K165="Отказ от сопровождения персональным помощником")</formula>
    </cfRule>
    <cfRule type="expression" dxfId="777" priority="861">
      <formula>NOT(ISBLANK(K165))</formula>
    </cfRule>
  </conditionalFormatting>
  <conditionalFormatting sqref="P165">
    <cfRule type="expression" dxfId="776" priority="857">
      <formula>OR($M165="Врач",$K165="Клиника женского здоровья",$K165="Принят без записи",$K165="Динамика состояния",$K165="Статус диагноза",AND($K165="Онкологический консилиум",$M165="Расхождение данных"),AND($K165="Превышен срок",$M165="Исследование"),AND($K165="Отсутствует протокол",$M165="Протокол исследования"),AND($K165="Дата записи",$M165="Исследование "),$K165="К сведению ГП/ЦАОП",$K165="Некорректное обращение с пациентом",$K165="Тактика ведения",$K165="Отказ в приеме")</formula>
    </cfRule>
    <cfRule type="expression" dxfId="775" priority="858">
      <formula>OR($K165="Онкологический консилиум",$K165="Дата записи",$K165="Возврат в МО без приема",$K165="Данные о биопсии",$K165="КАНЦЕР-регистр",$K165="Отказ от записи ",$K165="Отсутствует протокол",$K165="Превышен срок")</formula>
    </cfRule>
  </conditionalFormatting>
  <conditionalFormatting sqref="M172">
    <cfRule type="expression" dxfId="774" priority="843">
      <formula>OR($K172="Цель приема",$K172="Отказ в приеме",$K172="Тактика ведения",$K172="Не дозвонились в течение 2-х дней",$K172="Паллиатив/Патронаж",$K172="Отказ от сопровождения в проекте",$K172="Отказ от сопровождения персональным помощником",$K172="Нарушение маршрутизации",$K172="КАНЦЕР-регистр")</formula>
    </cfRule>
  </conditionalFormatting>
  <conditionalFormatting sqref="M172">
    <cfRule type="expression" dxfId="773" priority="842">
      <formula>ISBLANK($K172)</formula>
    </cfRule>
    <cfRule type="expression" dxfId="772" priority="844">
      <formula>OR($K172="Клиника женского здоровья",$K172="Принят без записи",$K172="Динамика состояния",$K172="Статус диагноза",$K172="К сведению ГП/ЦАОП",$K172="Некорректное обращение с пациентом",$K172="Отказ от сопровождения персональным помощником")</formula>
    </cfRule>
    <cfRule type="expression" dxfId="771" priority="845">
      <formula>NOT(ISBLANK(K172))</formula>
    </cfRule>
  </conditionalFormatting>
  <conditionalFormatting sqref="P179">
    <cfRule type="expression" dxfId="770" priority="773">
      <formula>OR($K179="Цель приема",$K179="Отказ в приеме",$K179="Тактика ведения",$K179="Не дозвонились в течение 2-х дней",$K179="Паллиатив/Патронаж",$K179="Отказ от сопровождения в проекте",$K179="Отказ от сопровождения персональным помощником",$K179="Нарушение маршрутизации",$K179="КАНЦЕР-регистр")</formula>
    </cfRule>
  </conditionalFormatting>
  <conditionalFormatting sqref="M179">
    <cfRule type="expression" dxfId="769" priority="770">
      <formula>ISBLANK($K179)</formula>
    </cfRule>
    <cfRule type="expression" dxfId="768" priority="774">
      <formula>OR($K179="Клиника женского здоровья",$K179="Принят без записи",$K179="Динамика состояния",$K179="Статус диагноза",$K179="К сведению ГП/ЦАОП",$K179="Некорректное обращение с пациентом",$K179="Отказ от сопровождения персональным помощником")</formula>
    </cfRule>
    <cfRule type="expression" dxfId="767" priority="775">
      <formula>NOT(ISBLANK(K179))</formula>
    </cfRule>
  </conditionalFormatting>
  <conditionalFormatting sqref="P179">
    <cfRule type="expression" dxfId="766" priority="771">
      <formula>OR($M179="Врач",$K179="Клиника женского здоровья",$K179="Принят без записи",$K179="Динамика состояния",$K179="Статус диагноза",AND($K179="Онкологический консилиум",$M179="Расхождение данных"),AND($K179="Превышен срок",$M179="Исследование"),AND($K179="Отсутствует протокол",$M179="Протокол исследования"),AND($K179="Дата записи",$M179="Исследование "),$K179="К сведению ГП/ЦАОП",$K179="Некорректное обращение с пациентом",$K179="Тактика ведения",$K179="Отказ в приеме")</formula>
    </cfRule>
    <cfRule type="expression" dxfId="765" priority="772">
      <formula>OR($K179="Онкологический консилиум",$K179="Дата записи",$K179="Возврат в МО без приема",$K179="Данные о биопсии",$K179="КАНЦЕР-регистр",$K179="Отказ от записи ",$K179="Отсутствует протокол",$K179="Превышен срок")</formula>
    </cfRule>
  </conditionalFormatting>
  <conditionalFormatting sqref="P173">
    <cfRule type="expression" dxfId="764" priority="815">
      <formula>OR($K173="Цель приема",$K173="Отказ в приеме",$K173="Тактика ведения",$K173="Не дозвонились в течение 2-х дней",$K173="Паллиатив/Патронаж",$K173="Отказ от сопровождения в проекте",$K173="Отказ от сопровождения персональным помощником",$K173="Нарушение маршрутизации",$K173="КАНЦЕР-регистр")</formula>
    </cfRule>
  </conditionalFormatting>
  <conditionalFormatting sqref="M173">
    <cfRule type="expression" dxfId="763" priority="812">
      <formula>ISBLANK($K173)</formula>
    </cfRule>
    <cfRule type="expression" dxfId="762" priority="816">
      <formula>OR($K173="Клиника женского здоровья",$K173="Принят без записи",$K173="Динамика состояния",$K173="Статус диагноза",$K173="К сведению ГП/ЦАОП",$K173="Некорректное обращение с пациентом",$K173="Отказ от сопровождения персональным помощником")</formula>
    </cfRule>
    <cfRule type="expression" dxfId="761" priority="817">
      <formula>NOT(ISBLANK(K173))</formula>
    </cfRule>
  </conditionalFormatting>
  <conditionalFormatting sqref="P173">
    <cfRule type="expression" dxfId="760" priority="813">
      <formula>OR($M173="Врач",$K173="Клиника женского здоровья",$K173="Принят без записи",$K173="Динамика состояния",$K173="Статус диагноза",AND($K173="Онкологический консилиум",$M173="Расхождение данных"),AND($K173="Превышен срок",$M173="Исследование"),AND($K173="Отсутствует протокол",$M173="Протокол исследования"),AND($K173="Дата записи",$M173="Исследование "),$K173="К сведению ГП/ЦАОП",$K173="Некорректное обращение с пациентом",$K173="Тактика ведения",$K173="Отказ в приеме")</formula>
    </cfRule>
    <cfRule type="expression" dxfId="759" priority="814">
      <formula>OR($K173="Онкологический консилиум",$K173="Дата записи",$K173="Возврат в МО без приема",$K173="Данные о биопсии",$K173="КАНЦЕР-регистр",$K173="Отказ от записи ",$K173="Отсутствует протокол",$K173="Превышен срок")</formula>
    </cfRule>
  </conditionalFormatting>
  <conditionalFormatting sqref="P174">
    <cfRule type="expression" dxfId="758" priority="809">
      <formula>OR($K174="Цель приема",$K174="Отказ в приеме",$K174="Тактика ведения",$K174="Не дозвонились в течение 2-х дней",$K174="Паллиатив/Патронаж",$K174="Отказ от сопровождения в проекте",$K174="Отказ от сопровождения персональным помощником",$K174="Нарушение маршрутизации",$K174="КАНЦЕР-регистр")</formula>
    </cfRule>
  </conditionalFormatting>
  <conditionalFormatting sqref="M174">
    <cfRule type="expression" dxfId="757" priority="806">
      <formula>ISBLANK($K174)</formula>
    </cfRule>
    <cfRule type="expression" dxfId="756" priority="810">
      <formula>OR($K174="Клиника женского здоровья",$K174="Принят без записи",$K174="Динамика состояния",$K174="Статус диагноза",$K174="К сведению ГП/ЦАОП",$K174="Некорректное обращение с пациентом",$K174="Отказ от сопровождения персональным помощником")</formula>
    </cfRule>
    <cfRule type="expression" dxfId="755" priority="811">
      <formula>NOT(ISBLANK(K174))</formula>
    </cfRule>
  </conditionalFormatting>
  <conditionalFormatting sqref="P174">
    <cfRule type="expression" dxfId="754" priority="807">
      <formula>OR($M174="Врач",$K174="Клиника женского здоровья",$K174="Принят без записи",$K174="Динамика состояния",$K174="Статус диагноза",AND($K174="Онкологический консилиум",$M174="Расхождение данных"),AND($K174="Превышен срок",$M174="Исследование"),AND($K174="Отсутствует протокол",$M174="Протокол исследования"),AND($K174="Дата записи",$M174="Исследование "),$K174="К сведению ГП/ЦАОП",$K174="Некорректное обращение с пациентом",$K174="Тактика ведения",$K174="Отказ в приеме")</formula>
    </cfRule>
    <cfRule type="expression" dxfId="753" priority="808">
      <formula>OR($K174="Онкологический консилиум",$K174="Дата записи",$K174="Возврат в МО без приема",$K174="Данные о биопсии",$K174="КАНЦЕР-регистр",$K174="Отказ от записи ",$K174="Отсутствует протокол",$K174="Превышен срок")</formula>
    </cfRule>
  </conditionalFormatting>
  <conditionalFormatting sqref="P175">
    <cfRule type="expression" dxfId="752" priority="797">
      <formula>OR($K175="Цель приема",$K175="Отказ в приеме",$K175="Тактика ведения",$K175="Не дозвонились в течение 2-х дней",$K175="Паллиатив/Патронаж",$K175="Отказ от сопровождения в проекте",$K175="Отказ от сопровождения персональным помощником",$K175="Нарушение маршрутизации",$K175="КАНЦЕР-регистр")</formula>
    </cfRule>
  </conditionalFormatting>
  <conditionalFormatting sqref="M175">
    <cfRule type="expression" dxfId="751" priority="794">
      <formula>ISBLANK($K175)</formula>
    </cfRule>
    <cfRule type="expression" dxfId="750" priority="798">
      <formula>OR($K175="Клиника женского здоровья",$K175="Принят без записи",$K175="Динамика состояния",$K175="Статус диагноза",$K175="К сведению ГП/ЦАОП",$K175="Некорректное обращение с пациентом",$K175="Отказ от сопровождения персональным помощником")</formula>
    </cfRule>
    <cfRule type="expression" dxfId="749" priority="799">
      <formula>NOT(ISBLANK(K175))</formula>
    </cfRule>
  </conditionalFormatting>
  <conditionalFormatting sqref="P175">
    <cfRule type="expression" dxfId="748" priority="795">
      <formula>OR($M175="Врач",$K175="Клиника женского здоровья",$K175="Принят без записи",$K175="Динамика состояния",$K175="Статус диагноза",AND($K175="Онкологический консилиум",$M175="Расхождение данных"),AND($K175="Превышен срок",$M175="Исследование"),AND($K175="Отсутствует протокол",$M175="Протокол исследования"),AND($K175="Дата записи",$M175="Исследование "),$K175="К сведению ГП/ЦАОП",$K175="Некорректное обращение с пациентом",$K175="Тактика ведения",$K175="Отказ в приеме")</formula>
    </cfRule>
    <cfRule type="expression" dxfId="747" priority="796">
      <formula>OR($K175="Онкологический консилиум",$K175="Дата записи",$K175="Возврат в МО без приема",$K175="Данные о биопсии",$K175="КАНЦЕР-регистр",$K175="Отказ от записи ",$K175="Отсутствует протокол",$K175="Превышен срок")</formula>
    </cfRule>
  </conditionalFormatting>
  <conditionalFormatting sqref="P177">
    <cfRule type="expression" dxfId="746" priority="785">
      <formula>OR($K177="Цель приема",$K177="Отказ в приеме",$K177="Тактика ведения",$K177="Не дозвонились в течение 2-х дней",$K177="Паллиатив/Патронаж",$K177="Отказ от сопровождения в проекте",$K177="Отказ от сопровождения персональным помощником",$K177="Нарушение маршрутизации",$K177="КАНЦЕР-регистр")</formula>
    </cfRule>
  </conditionalFormatting>
  <conditionalFormatting sqref="M177">
    <cfRule type="expression" dxfId="745" priority="782">
      <formula>ISBLANK($K177)</formula>
    </cfRule>
    <cfRule type="expression" dxfId="744" priority="786">
      <formula>OR($K177="Клиника женского здоровья",$K177="Принят без записи",$K177="Динамика состояния",$K177="Статус диагноза",$K177="К сведению ГП/ЦАОП",$K177="Некорректное обращение с пациентом",$K177="Отказ от сопровождения персональным помощником")</formula>
    </cfRule>
    <cfRule type="expression" dxfId="743" priority="787">
      <formula>NOT(ISBLANK(K177))</formula>
    </cfRule>
  </conditionalFormatting>
  <conditionalFormatting sqref="P177">
    <cfRule type="expression" dxfId="742" priority="783">
      <formula>OR($M177="Врач",$K177="Клиника женского здоровья",$K177="Принят без записи",$K177="Динамика состояния",$K177="Статус диагноза",AND($K177="Онкологический консилиум",$M177="Расхождение данных"),AND($K177="Превышен срок",$M177="Исследование"),AND($K177="Отсутствует протокол",$M177="Протокол исследования"),AND($K177="Дата записи",$M177="Исследование "),$K177="К сведению ГП/ЦАОП",$K177="Некорректное обращение с пациентом",$K177="Тактика ведения",$K177="Отказ в приеме")</formula>
    </cfRule>
    <cfRule type="expression" dxfId="741" priority="784">
      <formula>OR($K177="Онкологический консилиум",$K177="Дата записи",$K177="Возврат в МО без приема",$K177="Данные о биопсии",$K177="КАНЦЕР-регистр",$K177="Отказ от записи ",$K177="Отсутствует протокол",$K177="Превышен срок")</formula>
    </cfRule>
  </conditionalFormatting>
  <conditionalFormatting sqref="P178">
    <cfRule type="expression" dxfId="740" priority="779">
      <formula>OR($K178="Цель приема",$K178="Отказ в приеме",$K178="Тактика ведения",$K178="Не дозвонились в течение 2-х дней",$K178="Паллиатив/Патронаж",$K178="Отказ от сопровождения в проекте",$K178="Отказ от сопровождения персональным помощником",$K178="Нарушение маршрутизации",$K178="КАНЦЕР-регистр")</formula>
    </cfRule>
  </conditionalFormatting>
  <conditionalFormatting sqref="M178">
    <cfRule type="expression" dxfId="739" priority="776">
      <formula>ISBLANK($K178)</formula>
    </cfRule>
    <cfRule type="expression" dxfId="738" priority="780">
      <formula>OR($K178="Клиника женского здоровья",$K178="Принят без записи",$K178="Динамика состояния",$K178="Статус диагноза",$K178="К сведению ГП/ЦАОП",$K178="Некорректное обращение с пациентом",$K178="Отказ от сопровождения персональным помощником")</formula>
    </cfRule>
    <cfRule type="expression" dxfId="737" priority="781">
      <formula>NOT(ISBLANK(K178))</formula>
    </cfRule>
  </conditionalFormatting>
  <conditionalFormatting sqref="P178">
    <cfRule type="expression" dxfId="736" priority="777">
      <formula>OR($M178="Врач",$K178="Клиника женского здоровья",$K178="Принят без записи",$K178="Динамика состояния",$K178="Статус диагноза",AND($K178="Онкологический консилиум",$M178="Расхождение данных"),AND($K178="Превышен срок",$M178="Исследование"),AND($K178="Отсутствует протокол",$M178="Протокол исследования"),AND($K178="Дата записи",$M178="Исследование "),$K178="К сведению ГП/ЦАОП",$K178="Некорректное обращение с пациентом",$K178="Тактика ведения",$K178="Отказ в приеме")</formula>
    </cfRule>
    <cfRule type="expression" dxfId="735" priority="778">
      <formula>OR($K178="Онкологический консилиум",$K178="Дата записи",$K178="Возврат в МО без приема",$K178="Данные о биопсии",$K178="КАНЦЕР-регистр",$K178="Отказ от записи ",$K178="Отсутствует протокол",$K178="Превышен срок")</formula>
    </cfRule>
  </conditionalFormatting>
  <conditionalFormatting sqref="P180">
    <cfRule type="expression" dxfId="734" priority="767">
      <formula>OR($K180="Цель приема",$K180="Отказ в приеме",$K180="Тактика ведения",$K180="Не дозвонились в течение 2-х дней",$K180="Паллиатив/Патронаж",$K180="Отказ от сопровождения в проекте",$K180="Отказ от сопровождения персональным помощником",$K180="Нарушение маршрутизации",$K180="КАНЦЕР-регистр")</formula>
    </cfRule>
  </conditionalFormatting>
  <conditionalFormatting sqref="M180">
    <cfRule type="expression" dxfId="733" priority="764">
      <formula>ISBLANK($K180)</formula>
    </cfRule>
    <cfRule type="expression" dxfId="732" priority="768">
      <formula>OR($K180="Клиника женского здоровья",$K180="Принят без записи",$K180="Динамика состояния",$K180="Статус диагноза",$K180="К сведению ГП/ЦАОП",$K180="Некорректное обращение с пациентом",$K180="Отказ от сопровождения персональным помощником")</formula>
    </cfRule>
    <cfRule type="expression" dxfId="731" priority="769">
      <formula>NOT(ISBLANK(K180))</formula>
    </cfRule>
  </conditionalFormatting>
  <conditionalFormatting sqref="P180">
    <cfRule type="expression" dxfId="730" priority="765">
      <formula>OR($M180="Врач",$K180="Клиника женского здоровья",$K180="Принят без записи",$K180="Динамика состояния",$K180="Статус диагноза",AND($K180="Онкологический консилиум",$M180="Расхождение данных"),AND($K180="Превышен срок",$M180="Исследование"),AND($K180="Отсутствует протокол",$M180="Протокол исследования"),AND($K180="Дата записи",$M180="Исследование "),$K180="К сведению ГП/ЦАОП",$K180="Некорректное обращение с пациентом",$K180="Тактика ведения",$K180="Отказ в приеме")</formula>
    </cfRule>
    <cfRule type="expression" dxfId="729" priority="766">
      <formula>OR($K180="Онкологический консилиум",$K180="Дата записи",$K180="Возврат в МО без приема",$K180="Данные о биопсии",$K180="КАНЦЕР-регистр",$K180="Отказ от записи ",$K180="Отсутствует протокол",$K180="Превышен срок")</formula>
    </cfRule>
  </conditionalFormatting>
  <conditionalFormatting sqref="P181">
    <cfRule type="expression" dxfId="728" priority="755">
      <formula>OR($K181="Цель приема",$K181="Отказ в приеме",$K181="Тактика ведения",$K181="Не дозвонились в течение 2-х дней",$K181="Паллиатив/Патронаж",$K181="Отказ от сопровождения в проекте",$K181="Отказ от сопровождения персональным помощником",$K181="Нарушение маршрутизации",$K181="КАНЦЕР-регистр")</formula>
    </cfRule>
  </conditionalFormatting>
  <conditionalFormatting sqref="M181">
    <cfRule type="expression" dxfId="727" priority="752">
      <formula>ISBLANK($K181)</formula>
    </cfRule>
    <cfRule type="expression" dxfId="726" priority="756">
      <formula>OR($K181="Клиника женского здоровья",$K181="Принят без записи",$K181="Динамика состояния",$K181="Статус диагноза",$K181="К сведению ГП/ЦАОП",$K181="Некорректное обращение с пациентом",$K181="Отказ от сопровождения персональным помощником")</formula>
    </cfRule>
    <cfRule type="expression" dxfId="725" priority="757">
      <formula>NOT(ISBLANK(K181))</formula>
    </cfRule>
  </conditionalFormatting>
  <conditionalFormatting sqref="P181">
    <cfRule type="expression" dxfId="724" priority="753">
      <formula>OR($M181="Врач",$K181="Клиника женского здоровья",$K181="Принят без записи",$K181="Динамика состояния",$K181="Статус диагноза",AND($K181="Онкологический консилиум",$M181="Расхождение данных"),AND($K181="Превышен срок",$M181="Исследование"),AND($K181="Отсутствует протокол",$M181="Протокол исследования"),AND($K181="Дата записи",$M181="Исследование "),$K181="К сведению ГП/ЦАОП",$K181="Некорректное обращение с пациентом",$K181="Тактика ведения",$K181="Отказ в приеме")</formula>
    </cfRule>
    <cfRule type="expression" dxfId="723" priority="754">
      <formula>OR($K181="Онкологический консилиум",$K181="Дата записи",$K181="Возврат в МО без приема",$K181="Данные о биопсии",$K181="КАНЦЕР-регистр",$K181="Отказ от записи ",$K181="Отсутствует протокол",$K181="Превышен срок")</formula>
    </cfRule>
  </conditionalFormatting>
  <conditionalFormatting sqref="P184">
    <cfRule type="expression" dxfId="722" priority="749">
      <formula>OR($K184="Цель приема",$K184="Отказ в приеме",$K184="Тактика ведения",$K184="Не дозвонились в течение 2-х дней",$K184="Паллиатив/Патронаж",$K184="Отказ от сопровождения в проекте",$K184="Отказ от сопровождения персональным помощником",$K184="Нарушение маршрутизации",$K184="КАНЦЕР-регистр")</formula>
    </cfRule>
  </conditionalFormatting>
  <conditionalFormatting sqref="M184">
    <cfRule type="expression" dxfId="721" priority="746">
      <formula>ISBLANK($K184)</formula>
    </cfRule>
    <cfRule type="expression" dxfId="720" priority="750">
      <formula>OR($K184="Клиника женского здоровья",$K184="Принят без записи",$K184="Динамика состояния",$K184="Статус диагноза",$K184="К сведению ГП/ЦАОП",$K184="Некорректное обращение с пациентом",$K184="Отказ от сопровождения персональным помощником")</formula>
    </cfRule>
    <cfRule type="expression" dxfId="719" priority="751">
      <formula>NOT(ISBLANK(K184))</formula>
    </cfRule>
  </conditionalFormatting>
  <conditionalFormatting sqref="P184">
    <cfRule type="expression" dxfId="718" priority="747">
      <formula>OR($M184="Врач",$K184="Клиника женского здоровья",$K184="Принят без записи",$K184="Динамика состояния",$K184="Статус диагноза",AND($K184="Онкологический консилиум",$M184="Расхождение данных"),AND($K184="Превышен срок",$M184="Исследование"),AND($K184="Отсутствует протокол",$M184="Протокол исследования"),AND($K184="Дата записи",$M184="Исследование "),$K184="К сведению ГП/ЦАОП",$K184="Некорректное обращение с пациентом",$K184="Тактика ведения",$K184="Отказ в приеме")</formula>
    </cfRule>
    <cfRule type="expression" dxfId="717" priority="748">
      <formula>OR($K184="Онкологический консилиум",$K184="Дата записи",$K184="Возврат в МО без приема",$K184="Данные о биопсии",$K184="КАНЦЕР-регистр",$K184="Отказ от записи ",$K184="Отсутствует протокол",$K184="Превышен срок")</formula>
    </cfRule>
  </conditionalFormatting>
  <conditionalFormatting sqref="P184">
    <cfRule type="expression" dxfId="716" priority="743">
      <formula>OR($K184="Цель приема",$K184="Отказ в приеме",$K184="Тактика ведения",$K184="Не дозвонились в течение 2-х дней",$K184="Паллиатив/Патронаж",$K184="Отказ от сопровождения в проекте",$K184="Отказ от сопровождения персональным помощником",$K184="Нарушение маршрутизации",$K184="КАНЦЕР-регистр")</formula>
    </cfRule>
  </conditionalFormatting>
  <conditionalFormatting sqref="M184">
    <cfRule type="expression" dxfId="715" priority="740">
      <formula>ISBLANK($K184)</formula>
    </cfRule>
    <cfRule type="expression" dxfId="714" priority="744">
      <formula>OR($K184="Клиника женского здоровья",$K184="Принят без записи",$K184="Динамика состояния",$K184="Статус диагноза",$K184="К сведению ГП/ЦАОП",$K184="Некорректное обращение с пациентом",$K184="Отказ от сопровождения персональным помощником")</formula>
    </cfRule>
    <cfRule type="expression" dxfId="713" priority="745">
      <formula>NOT(ISBLANK(K184))</formula>
    </cfRule>
  </conditionalFormatting>
  <conditionalFormatting sqref="P184">
    <cfRule type="expression" dxfId="712" priority="741">
      <formula>OR($M184="Врач",$K184="Клиника женского здоровья",$K184="Принят без записи",$K184="Динамика состояния",$K184="Статус диагноза",AND($K184="Онкологический консилиум",$M184="Расхождение данных"),AND($K184="Превышен срок",$M184="Исследование"),AND($K184="Отсутствует протокол",$M184="Протокол исследования"),AND($K184="Дата записи",$M184="Исследование "),$K184="К сведению ГП/ЦАОП",$K184="Некорректное обращение с пациентом",$K184="Тактика ведения",$K184="Отказ в приеме")</formula>
    </cfRule>
    <cfRule type="expression" dxfId="711" priority="742">
      <formula>OR($K184="Онкологический консилиум",$K184="Дата записи",$K184="Возврат в МО без приема",$K184="Данные о биопсии",$K184="КАНЦЕР-регистр",$K184="Отказ от записи ",$K184="Отсутствует протокол",$K184="Превышен срок")</formula>
    </cfRule>
  </conditionalFormatting>
  <conditionalFormatting sqref="P183">
    <cfRule type="expression" dxfId="710" priority="739">
      <formula>OR($K183="Цель приема",$K183="Отказ в приеме",$K183="Тактика ведения",$K183="Не дозвонились в течение 2-х дней",$K183="Паллиатив/Патронаж",$K183="Отказ от сопровождения в проекте",$K183="Отказ от сопровождения персональным помощником",$K183="Нарушение маршрутизации",$K183="КАНЦЕР-регистр")</formula>
    </cfRule>
  </conditionalFormatting>
  <conditionalFormatting sqref="P183">
    <cfRule type="expression" dxfId="709" priority="737">
      <formula>OR($M183="Врач",$K183="Клиника женского здоровья",$K183="Принят без записи",$K183="Динамика состояния",$K183="Статус диагноза",AND($K183="Онкологический консилиум",$M183="Расхождение данных"),AND($K183="Превышен срок",$M183="Исследование"),AND($K183="Отсутствует протокол",$M183="Протокол исследования"),AND($K183="Дата записи",$M183="Исследование "),$K183="К сведению ГП/ЦАОП",$K183="Некорректное обращение с пациентом",$K183="Тактика ведения",$K183="Отказ в приеме")</formula>
    </cfRule>
    <cfRule type="expression" dxfId="708" priority="738">
      <formula>OR($K183="Онкологический консилиум",$K183="Дата записи",$K183="Возврат в МО без приема",$K183="Данные о биопсии",$K183="КАНЦЕР-регистр",$K183="Отказ от записи ",$K183="Отсутствует протокол",$K183="Превышен срок")</formula>
    </cfRule>
  </conditionalFormatting>
  <conditionalFormatting sqref="P183">
    <cfRule type="expression" dxfId="707" priority="736">
      <formula>OR($K183="Цель приема",$K183="Отказ в приеме",$K183="Тактика ведения",$K183="Не дозвонились в течение 2-х дней",$K183="Паллиатив/Патронаж",$K183="Отказ от сопровождения в проекте",$K183="Отказ от сопровождения персональным помощником",$K183="Нарушение маршрутизации",$K183="КАНЦЕР-регистр")</formula>
    </cfRule>
  </conditionalFormatting>
  <conditionalFormatting sqref="P183">
    <cfRule type="expression" dxfId="706" priority="734">
      <formula>OR($M183="Врач",$K183="Клиника женского здоровья",$K183="Принят без записи",$K183="Динамика состояния",$K183="Статус диагноза",AND($K183="Онкологический консилиум",$M183="Расхождение данных"),AND($K183="Превышен срок",$M183="Исследование"),AND($K183="Отсутствует протокол",$M183="Протокол исследования"),AND($K183="Дата записи",$M183="Исследование "),$K183="К сведению ГП/ЦАОП",$K183="Некорректное обращение с пациентом",$K183="Тактика ведения",$K183="Отказ в приеме")</formula>
    </cfRule>
    <cfRule type="expression" dxfId="705" priority="735">
      <formula>OR($K183="Онкологический консилиум",$K183="Дата записи",$K183="Возврат в МО без приема",$K183="Данные о биопсии",$K183="КАНЦЕР-регистр",$K183="Отказ от записи ",$K183="Отсутствует протокол",$K183="Превышен срок")</formula>
    </cfRule>
  </conditionalFormatting>
  <conditionalFormatting sqref="P182">
    <cfRule type="expression" dxfId="704" priority="731">
      <formula>OR($K182="Цель приема",$K182="Отказ в приеме",$K182="Тактика ведения",$K182="Не дозвонились в течение 2-х дней",$K182="Паллиатив/Патронаж",$K182="Отказ от сопровождения в проекте",$K182="Отказ от сопровождения персональным помощником",$K182="Нарушение маршрутизации",$K182="КАНЦЕР-регистр")</formula>
    </cfRule>
  </conditionalFormatting>
  <conditionalFormatting sqref="M182">
    <cfRule type="expression" dxfId="703" priority="728">
      <formula>ISBLANK($K182)</formula>
    </cfRule>
    <cfRule type="expression" dxfId="702" priority="732">
      <formula>OR($K182="Клиника женского здоровья",$K182="Принят без записи",$K182="Динамика состояния",$K182="Статус диагноза",$K182="К сведению ГП/ЦАОП",$K182="Некорректное обращение с пациентом",$K182="Отказ от сопровождения персональным помощником")</formula>
    </cfRule>
    <cfRule type="expression" dxfId="701" priority="733">
      <formula>NOT(ISBLANK(K182))</formula>
    </cfRule>
  </conditionalFormatting>
  <conditionalFormatting sqref="P182">
    <cfRule type="expression" dxfId="700" priority="729">
      <formula>OR($M182="Врач",$K182="Клиника женского здоровья",$K182="Принят без записи",$K182="Динамика состояния",$K182="Статус диагноза",AND($K182="Онкологический консилиум",$M182="Расхождение данных"),AND($K182="Превышен срок",$M182="Исследование"),AND($K182="Отсутствует протокол",$M182="Протокол исследования"),AND($K182="Дата записи",$M182="Исследование "),$K182="К сведению ГП/ЦАОП",$K182="Некорректное обращение с пациентом",$K182="Тактика ведения",$K182="Отказ в приеме")</formula>
    </cfRule>
    <cfRule type="expression" dxfId="699" priority="730">
      <formula>OR($K182="Онкологический консилиум",$K182="Дата записи",$K182="Возврат в МО без приема",$K182="Данные о биопсии",$K182="КАНЦЕР-регистр",$K182="Отказ от записи ",$K182="Отсутствует протокол",$K182="Превышен срок")</formula>
    </cfRule>
  </conditionalFormatting>
  <conditionalFormatting sqref="P182">
    <cfRule type="expression" dxfId="698" priority="725">
      <formula>OR($K182="Цель приема",$K182="Отказ в приеме",$K182="Тактика ведения",$K182="Не дозвонились в течение 2-х дней",$K182="Паллиатив/Патронаж",$K182="Отказ от сопровождения в проекте",$K182="Отказ от сопровождения персональным помощником",$K182="Нарушение маршрутизации",$K182="КАНЦЕР-регистр")</formula>
    </cfRule>
  </conditionalFormatting>
  <conditionalFormatting sqref="M182">
    <cfRule type="expression" dxfId="697" priority="722">
      <formula>ISBLANK($K182)</formula>
    </cfRule>
    <cfRule type="expression" dxfId="696" priority="726">
      <formula>OR($K182="Клиника женского здоровья",$K182="Принят без записи",$K182="Динамика состояния",$K182="Статус диагноза",$K182="К сведению ГП/ЦАОП",$K182="Некорректное обращение с пациентом",$K182="Отказ от сопровождения персональным помощником")</formula>
    </cfRule>
    <cfRule type="expression" dxfId="695" priority="727">
      <formula>NOT(ISBLANK(K182))</formula>
    </cfRule>
  </conditionalFormatting>
  <conditionalFormatting sqref="P182">
    <cfRule type="expression" dxfId="694" priority="723">
      <formula>OR($M182="Врач",$K182="Клиника женского здоровья",$K182="Принят без записи",$K182="Динамика состояния",$K182="Статус диагноза",AND($K182="Онкологический консилиум",$M182="Расхождение данных"),AND($K182="Превышен срок",$M182="Исследование"),AND($K182="Отсутствует протокол",$M182="Протокол исследования"),AND($K182="Дата записи",$M182="Исследование "),$K182="К сведению ГП/ЦАОП",$K182="Некорректное обращение с пациентом",$K182="Тактика ведения",$K182="Отказ в приеме")</formula>
    </cfRule>
    <cfRule type="expression" dxfId="693" priority="724">
      <formula>OR($K182="Онкологический консилиум",$K182="Дата записи",$K182="Возврат в МО без приема",$K182="Данные о биопсии",$K182="КАНЦЕР-регистр",$K182="Отказ от записи ",$K182="Отсутствует протокол",$K182="Превышен срок")</formula>
    </cfRule>
  </conditionalFormatting>
  <conditionalFormatting sqref="M183">
    <cfRule type="expression" dxfId="692" priority="719">
      <formula>OR($K183="Цель приема",$K183="Отказ в приеме",$K183="Тактика ведения",$K183="Не дозвонились в течение 2-х дней",$K183="Паллиатив/Патронаж",$K183="Отказ от сопровождения в проекте",$K183="Отказ от сопровождения персональным помощником",$K183="Нарушение маршрутизации",$K183="КАНЦЕР-регистр")</formula>
    </cfRule>
  </conditionalFormatting>
  <conditionalFormatting sqref="M183">
    <cfRule type="expression" dxfId="691" priority="718">
      <formula>ISBLANK($K183)</formula>
    </cfRule>
    <cfRule type="expression" dxfId="690" priority="720">
      <formula>OR($K183="Клиника женского здоровья",$K183="Принят без записи",$K183="Динамика состояния",$K183="Статус диагноза",$K183="К сведению ГП/ЦАОП",$K183="Некорректное обращение с пациентом",$K183="Отказ от сопровождения персональным помощником")</formula>
    </cfRule>
    <cfRule type="expression" dxfId="689" priority="721">
      <formula>NOT(ISBLANK(K183))</formula>
    </cfRule>
  </conditionalFormatting>
  <conditionalFormatting sqref="M194">
    <cfRule type="expression" dxfId="688" priority="709">
      <formula>OR($K194="Цель приема",$K194="Отказ в приеме",$K194="Тактика ведения",$K194="Не дозвонились в течение 2-х дней",$K194="Паллиатив/Патронаж",$K194="Отказ от сопровождения в проекте",$K194="Отказ от сопровождения персональным помощником",$K194="Нарушение маршрутизации",$K194="КАНЦЕР-регистр")</formula>
    </cfRule>
  </conditionalFormatting>
  <conditionalFormatting sqref="M194">
    <cfRule type="expression" dxfId="687" priority="706">
      <formula>ISBLANK($K194)</formula>
    </cfRule>
    <cfRule type="expression" dxfId="686" priority="710">
      <formula>OR($K194="Клиника женского здоровья",$K194="Принят без записи",$K194="Динамика состояния",$K194="Статус диагноза",$K194="К сведению ГП/ЦАОП",$K194="Некорректное обращение с пациентом",$K194="Отказ от сопровождения персональным помощником")</formula>
    </cfRule>
    <cfRule type="expression" dxfId="685" priority="711">
      <formula>NOT(ISBLANK(K194))</formula>
    </cfRule>
  </conditionalFormatting>
  <conditionalFormatting sqref="P194">
    <cfRule type="expression" dxfId="684" priority="707">
      <formula>OR($M194="Врач",$K194="Клиника женского здоровья",$K194="Принят без записи",$K194="Динамика состояния",$K194="Статус диагноза",AND($K194="Онкологический консилиум",$M194="Расхождение данных"),AND($K194="Превышен срок",$M194="Исследование"),AND($K194="Отсутствует протокол",$M194="Протокол исследования"),AND($K194="Дата записи",$M194="Исследование "),$K194="К сведению ГП/ЦАОП",$K194="Некорректное обращение с пациентом",$K194="Тактика ведения",$K194="Отказ в приеме")</formula>
    </cfRule>
    <cfRule type="expression" dxfId="683" priority="708">
      <formula>OR($K194="Онкологический консилиум",$K194="Дата записи",$K194="Возврат в МО без приема",$K194="Данные о биопсии",$K194="КАНЦЕР-регистр",$K194="Отказ от записи ",$K194="Отсутствует протокол",$K194="Превышен срок")</formula>
    </cfRule>
  </conditionalFormatting>
  <conditionalFormatting sqref="M195">
    <cfRule type="expression" dxfId="682" priority="703">
      <formula>OR($K195="Цель приема",$K195="Отказ в приеме",$K195="Тактика ведения",$K195="Не дозвонились в течение 2-х дней",$K195="Паллиатив/Патронаж",$K195="Отказ от сопровождения в проекте",$K195="Отказ от сопровождения персональным помощником",$K195="Нарушение маршрутизации",$K195="КАНЦЕР-регистр")</formula>
    </cfRule>
  </conditionalFormatting>
  <conditionalFormatting sqref="M195">
    <cfRule type="expression" dxfId="681" priority="700">
      <formula>ISBLANK($K195)</formula>
    </cfRule>
    <cfRule type="expression" dxfId="680" priority="704">
      <formula>OR($K195="Клиника женского здоровья",$K195="Принят без записи",$K195="Динамика состояния",$K195="Статус диагноза",$K195="К сведению ГП/ЦАОП",$K195="Некорректное обращение с пациентом",$K195="Отказ от сопровождения персональным помощником")</formula>
    </cfRule>
    <cfRule type="expression" dxfId="679" priority="705">
      <formula>NOT(ISBLANK(K195))</formula>
    </cfRule>
  </conditionalFormatting>
  <conditionalFormatting sqref="P198">
    <cfRule type="expression" dxfId="678" priority="701">
      <formula>OR($M198="Врач",$K198="Клиника женского здоровья",$K198="Принят без записи",$K198="Динамика состояния",$K198="Статус диагноза",AND($K198="Онкологический консилиум",$M198="Расхождение данных"),AND($K198="Превышен срок",$M198="Исследование"),AND($K198="Отсутствует протокол",$M198="Протокол исследования"),AND($K198="Дата записи",$M198="Исследование "),$K198="К сведению ГП/ЦАОП",$K198="Некорректное обращение с пациентом",$K198="Тактика ведения",$K198="Отказ в приеме")</formula>
    </cfRule>
    <cfRule type="expression" dxfId="677" priority="702">
      <formula>OR($K198="Онкологический консилиум",$K198="Дата записи",$K198="Возврат в МО без приема",$K198="Данные о биопсии",$K198="КАНЦЕР-регистр",$K198="Отказ от записи ",$K198="Отсутствует протокол",$K198="Превышен срок")</formula>
    </cfRule>
  </conditionalFormatting>
  <conditionalFormatting sqref="P197">
    <cfRule type="expression" dxfId="676" priority="696">
      <formula>OR($K197="Цель приема",$K197="Отказ в приеме",$K197="Тактика ведения",$K197="Не дозвонились в течение 2-х дней",$K197="Паллиатив/Патронаж",$K197="Отказ от сопровождения в проекте",$K197="Отказ от сопровождения персональным помощником",$K197="Нарушение маршрутизации",$K197="КАНЦЕР-регистр")</formula>
    </cfRule>
  </conditionalFormatting>
  <conditionalFormatting sqref="P197">
    <cfRule type="expression" dxfId="675" priority="694">
      <formula>OR($M197="Врач",$K197="Клиника женского здоровья",$K197="Принят без записи",$K197="Динамика состояния",$K197="Статус диагноза",AND($K197="Онкологический консилиум",$M197="Расхождение данных"),AND($K197="Превышен срок",$M197="Исследование"),AND($K197="Отсутствует протокол",$M197="Протокол исследования"),AND($K197="Дата записи",$M197="Исследование "),$K197="К сведению ГП/ЦАОП",$K197="Некорректное обращение с пациентом",$K197="Тактика ведения",$K197="Отказ в приеме")</formula>
    </cfRule>
    <cfRule type="expression" dxfId="674" priority="695">
      <formula>OR($K197="Онкологический консилиум",$K197="Дата записи",$K197="Возврат в МО без приема",$K197="Данные о биопсии",$K197="КАНЦЕР-регистр",$K197="Отказ от записи ",$K197="Отсутствует протокол",$K197="Превышен срок")</formula>
    </cfRule>
  </conditionalFormatting>
  <conditionalFormatting sqref="M197">
    <cfRule type="expression" dxfId="673" priority="691">
      <formula>OR($K197="Цель приема",$K197="Отказ в приеме",$K197="Тактика ведения",$K197="Не дозвонились в течение 2-х дней",$K197="Паллиатив/Патронаж",$K197="Отказ от сопровождения в проекте",$K197="Отказ от сопровождения персональным помощником",$K197="Нарушение маршрутизации",$K197="КАНЦЕР-регистр")</formula>
    </cfRule>
  </conditionalFormatting>
  <conditionalFormatting sqref="M197">
    <cfRule type="expression" dxfId="672" priority="690">
      <formula>ISBLANK($K197)</formula>
    </cfRule>
    <cfRule type="expression" dxfId="671" priority="692">
      <formula>OR($K197="Клиника женского здоровья",$K197="Принят без записи",$K197="Динамика состояния",$K197="Статус диагноза",$K197="К сведению ГП/ЦАОП",$K197="Некорректное обращение с пациентом",$K197="Отказ от сопровождения персональным помощником")</formula>
    </cfRule>
    <cfRule type="expression" dxfId="670" priority="693">
      <formula>NOT(ISBLANK(K197))</formula>
    </cfRule>
  </conditionalFormatting>
  <conditionalFormatting sqref="M198">
    <cfRule type="expression" dxfId="669" priority="683">
      <formula>OR($K198="Цель приема",$K198="Отказ в приеме",$K198="Тактика ведения",$K198="Не дозвонились в течение 2-х дней",$K198="Паллиатив/Патронаж",$K198="Отказ от сопровождения в проекте",$K198="Отказ от сопровождения персональным помощником",$K198="Нарушение маршрутизации",$K198="КАНЦЕР-регистр")</formula>
    </cfRule>
  </conditionalFormatting>
  <conditionalFormatting sqref="M198">
    <cfRule type="expression" dxfId="668" priority="682">
      <formula>ISBLANK($K198)</formula>
    </cfRule>
    <cfRule type="expression" dxfId="667" priority="684">
      <formula>OR($K198="Клиника женского здоровья",$K198="Принят без записи",$K198="Динамика состояния",$K198="Статус диагноза",$K198="К сведению ГП/ЦАОП",$K198="Некорректное обращение с пациентом",$K198="Отказ от сопровождения персональным помощником")</formula>
    </cfRule>
    <cfRule type="expression" dxfId="666" priority="685">
      <formula>NOT(ISBLANK(K198))</formula>
    </cfRule>
  </conditionalFormatting>
  <conditionalFormatting sqref="M199">
    <cfRule type="expression" dxfId="665" priority="679">
      <formula>OR($K199="Цель приема",$K199="Отказ в приеме",$K199="Тактика ведения",$K199="Не дозвонились в течение 2-х дней",$K199="Паллиатив/Патронаж",$K199="Отказ от сопровождения в проекте",$K199="Отказ от сопровождения персональным помощником",$K199="Нарушение маршрутизации",$K199="КАНЦЕР-регистр")</formula>
    </cfRule>
  </conditionalFormatting>
  <conditionalFormatting sqref="M199">
    <cfRule type="expression" dxfId="664" priority="678">
      <formula>ISBLANK($K199)</formula>
    </cfRule>
    <cfRule type="expression" dxfId="663" priority="680">
      <formula>OR($K199="Клиника женского здоровья",$K199="Принят без записи",$K199="Динамика состояния",$K199="Статус диагноза",$K199="К сведению ГП/ЦАОП",$K199="Некорректное обращение с пациентом",$K199="Отказ от сопровождения персональным помощником")</formula>
    </cfRule>
    <cfRule type="expression" dxfId="662" priority="681">
      <formula>NOT(ISBLANK(K199))</formula>
    </cfRule>
  </conditionalFormatting>
  <conditionalFormatting sqref="P199">
    <cfRule type="expression" dxfId="661" priority="677">
      <formula>OR($K199="Цель приема",$K199="Отказ в приеме",$K199="Тактика ведения",$K199="Не дозвонились в течение 2-х дней",$K199="Паллиатив/Патронаж",$K199="Отказ от сопровождения в проекте",$K199="Отказ от сопровождения персональным помощником",$K199="Нарушение маршрутизации",$K199="КАНЦЕР-регистр")</formula>
    </cfRule>
  </conditionalFormatting>
  <conditionalFormatting sqref="P199">
    <cfRule type="expression" dxfId="660" priority="675">
      <formula>OR($M199="Врач",$K199="Клиника женского здоровья",$K199="Принят без записи",$K199="Динамика состояния",$K199="Статус диагноза",AND($K199="Онкологический консилиум",$M199="Расхождение данных"),AND($K199="Превышен срок",$M199="Исследование"),AND($K199="Отсутствует протокол",$M199="Протокол исследования"),AND($K199="Дата записи",$M199="Исследование "),$K199="К сведению ГП/ЦАОП",$K199="Некорректное обращение с пациентом",$K199="Тактика ведения",$K199="Отказ в приеме")</formula>
    </cfRule>
    <cfRule type="expression" dxfId="659" priority="676">
      <formula>OR($K199="Онкологический консилиум",$K199="Дата записи",$K199="Возврат в МО без приема",$K199="Данные о биопсии",$K199="КАНЦЕР-регистр",$K199="Отказ от записи ",$K199="Отсутствует протокол",$K199="Превышен срок")</formula>
    </cfRule>
  </conditionalFormatting>
  <conditionalFormatting sqref="P200">
    <cfRule type="expression" dxfId="658" priority="674">
      <formula>OR($K200="Цель приема",$K200="Отказ в приеме",$K200="Тактика ведения",$K200="Не дозвонились в течение 2-х дней",$K200="Паллиатив/Патронаж",$K200="Отказ от сопровождения в проекте",$K200="Отказ от сопровождения персональным помощником",$K200="Нарушение маршрутизации",$K200="КАНЦЕР-регистр")</formula>
    </cfRule>
  </conditionalFormatting>
  <conditionalFormatting sqref="P200">
    <cfRule type="expression" dxfId="657" priority="672">
      <formula>OR($M200="Врач",$K200="Клиника женского здоровья",$K200="Принят без записи",$K200="Динамика состояния",$K200="Статус диагноза",AND($K200="Онкологический консилиум",$M200="Расхождение данных"),AND($K200="Превышен срок",$M200="Исследование"),AND($K200="Отсутствует протокол",$M200="Протокол исследования"),AND($K200="Дата записи",$M200="Исследование "),$K200="К сведению ГП/ЦАОП",$K200="Некорректное обращение с пациентом",$K200="Тактика ведения",$K200="Отказ в приеме")</formula>
    </cfRule>
    <cfRule type="expression" dxfId="656" priority="673">
      <formula>OR($K200="Онкологический консилиум",$K200="Дата записи",$K200="Возврат в МО без приема",$K200="Данные о биопсии",$K200="КАНЦЕР-регистр",$K200="Отказ от записи ",$K200="Отсутствует протокол",$K200="Превышен срок")</formula>
    </cfRule>
  </conditionalFormatting>
  <conditionalFormatting sqref="M193">
    <cfRule type="expression" dxfId="655" priority="669">
      <formula>OR($K193="Цель приема",$K193="Отказ в приеме",$K193="Тактика ведения",$K193="Не дозвонились в течение 2-х дней",$K193="Паллиатив/Патронаж",$K193="Отказ от сопровождения в проекте",$K193="Отказ от сопровождения персональным помощником",$K193="Нарушение маршрутизации",$K193="КАНЦЕР-регистр")</formula>
    </cfRule>
  </conditionalFormatting>
  <conditionalFormatting sqref="M193">
    <cfRule type="expression" dxfId="654" priority="668">
      <formula>ISBLANK($K193)</formula>
    </cfRule>
    <cfRule type="expression" dxfId="653" priority="670">
      <formula>OR($K193="Клиника женского здоровья",$K193="Принят без записи",$K193="Динамика состояния",$K193="Статус диагноза",$K193="К сведению ГП/ЦАОП",$K193="Некорректное обращение с пациентом",$K193="Отказ от сопровождения персональным помощником")</formula>
    </cfRule>
    <cfRule type="expression" dxfId="652" priority="671">
      <formula>NOT(ISBLANK(K193))</formula>
    </cfRule>
  </conditionalFormatting>
  <conditionalFormatting sqref="P193">
    <cfRule type="expression" dxfId="651" priority="667">
      <formula>OR($K193="Цель приема",$K193="Отказ в приеме",$K193="Тактика ведения",$K193="Не дозвонились в течение 2-х дней",$K193="Паллиатив/Патронаж",$K193="Отказ от сопровождения в проекте",$K193="Отказ от сопровождения персональным помощником",$K193="Нарушение маршрутизации",$K193="КАНЦЕР-регистр")</formula>
    </cfRule>
  </conditionalFormatting>
  <conditionalFormatting sqref="P193">
    <cfRule type="expression" dxfId="650" priority="665">
      <formula>OR($M193="Врач",$K193="Клиника женского здоровья",$K193="Принят без записи",$K193="Динамика состояния",$K193="Статус диагноза",AND($K193="Онкологический консилиум",$M193="Расхождение данных"),AND($K193="Превышен срок",$M193="Исследование"),AND($K193="Отсутствует протокол",$M193="Протокол исследования"),AND($K193="Дата записи",$M193="Исследование "),$K193="К сведению ГП/ЦАОП",$K193="Некорректное обращение с пациентом",$K193="Тактика ведения",$K193="Отказ в приеме")</formula>
    </cfRule>
    <cfRule type="expression" dxfId="649" priority="666">
      <formula>OR($K193="Онкологический консилиум",$K193="Дата записи",$K193="Возврат в МО без приема",$K193="Данные о биопсии",$K193="КАНЦЕР-регистр",$K193="Отказ от записи ",$K193="Отсутствует протокол",$K193="Превышен срок")</formula>
    </cfRule>
  </conditionalFormatting>
  <conditionalFormatting sqref="P196">
    <cfRule type="expression" dxfId="648" priority="664">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P196">
    <cfRule type="expression" dxfId="647" priority="662">
      <formula>OR($M196="Врач",$K196="Клиника женского здоровья",$K196="Принят без записи",$K196="Динамика состояния",$K196="Статус диагноза",AND($K196="Онкологический консилиум",$M196="Расхождение данных"),AND($K196="Превышен срок",$M196="Исследование"),AND($K196="Отсутствует протокол",$M196="Протокол исследования"),AND($K196="Дата записи",$M196="Исследование "),$K196="К сведению ГП/ЦАОП",$K196="Некорректное обращение с пациентом",$K196="Тактика ведения",$K196="Отказ в приеме")</formula>
    </cfRule>
    <cfRule type="expression" dxfId="646" priority="663">
      <formula>OR($K196="Онкологический консилиум",$K196="Дата записи",$K196="Возврат в МО без приема",$K196="Данные о биопсии",$K196="КАНЦЕР-регистр",$K196="Отказ от записи ",$K196="Отсутствует протокол",$K196="Превышен срок")</formula>
    </cfRule>
  </conditionalFormatting>
  <conditionalFormatting sqref="M196">
    <cfRule type="expression" dxfId="645" priority="659">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M196">
    <cfRule type="expression" dxfId="644" priority="658">
      <formula>ISBLANK($K196)</formula>
    </cfRule>
    <cfRule type="expression" dxfId="643" priority="660">
      <formula>OR($K196="Клиника женского здоровья",$K196="Принят без записи",$K196="Динамика состояния",$K196="Статус диагноза",$K196="К сведению ГП/ЦАОП",$K196="Некорректное обращение с пациентом",$K196="Отказ от сопровождения персональным помощником")</formula>
    </cfRule>
    <cfRule type="expression" dxfId="642" priority="661">
      <formula>NOT(ISBLANK(K196))</formula>
    </cfRule>
  </conditionalFormatting>
  <conditionalFormatting sqref="M200">
    <cfRule type="expression" dxfId="641" priority="655">
      <formula>OR($K200="Цель приема",$K200="Отказ в приеме",$K200="Тактика ведения",$K200="Не дозвонились в течение 2-х дней",$K200="Паллиатив/Патронаж",$K200="Отказ от сопровождения в проекте",$K200="Отказ от сопровождения персональным помощником",$K200="Нарушение маршрутизации",$K200="КАНЦЕР-регистр")</formula>
    </cfRule>
  </conditionalFormatting>
  <conditionalFormatting sqref="M200">
    <cfRule type="expression" dxfId="640" priority="654">
      <formula>ISBLANK($K200)</formula>
    </cfRule>
    <cfRule type="expression" dxfId="639" priority="656">
      <formula>OR($K200="Клиника женского здоровья",$K200="Принят без записи",$K200="Динамика состояния",$K200="Статус диагноза",$K200="К сведению ГП/ЦАОП",$K200="Некорректное обращение с пациентом",$K200="Отказ от сопровождения персональным помощником")</formula>
    </cfRule>
    <cfRule type="expression" dxfId="638" priority="657">
      <formula>NOT(ISBLANK(K200))</formula>
    </cfRule>
  </conditionalFormatting>
  <conditionalFormatting sqref="M203">
    <cfRule type="expression" dxfId="637" priority="651">
      <formula>OR($K203="Цель приема",$K203="Отказ в приеме",$K203="Тактика ведения",$K203="Не дозвонились в течение 2-х дней",$K203="Паллиатив/Патронаж",$K203="Отказ от сопровождения в проекте",$K203="Отказ от сопровождения персональным помощником",$K203="Нарушение маршрутизации",$K203="КАНЦЕР-регистр")</formula>
    </cfRule>
  </conditionalFormatting>
  <conditionalFormatting sqref="M203">
    <cfRule type="expression" dxfId="636" priority="650">
      <formula>ISBLANK($K203)</formula>
    </cfRule>
    <cfRule type="expression" dxfId="635" priority="652">
      <formula>OR($K203="Клиника женского здоровья",$K203="Принят без записи",$K203="Динамика состояния",$K203="Статус диагноза",$K203="К сведению ГП/ЦАОП",$K203="Некорректное обращение с пациентом",$K203="Отказ от сопровождения персональным помощником")</formula>
    </cfRule>
    <cfRule type="expression" dxfId="634" priority="653">
      <formula>NOT(ISBLANK(K203))</formula>
    </cfRule>
  </conditionalFormatting>
  <conditionalFormatting sqref="P203">
    <cfRule type="expression" dxfId="633" priority="649">
      <formula>OR($K203="Цель приема",$K203="Отказ в приеме",$K203="Тактика ведения",$K203="Не дозвонились в течение 2-х дней",$K203="Паллиатив/Патронаж",$K203="Отказ от сопровождения в проекте",$K203="Отказ от сопровождения персональным помощником",$K203="Нарушение маршрутизации",$K203="КАНЦЕР-регистр")</formula>
    </cfRule>
  </conditionalFormatting>
  <conditionalFormatting sqref="P203">
    <cfRule type="expression" dxfId="632" priority="647">
      <formula>OR($M203="Врач",$K203="Клиника женского здоровья",$K203="Принят без записи",$K203="Динамика состояния",$K203="Статус диагноза",AND($K203="Онкологический консилиум",$M203="Расхождение данных"),AND($K203="Превышен срок",$M203="Исследование"),AND($K203="Отсутствует протокол",$M203="Протокол исследования"),AND($K203="Дата записи",$M203="Исследование "),$K203="К сведению ГП/ЦАОП",$K203="Некорректное обращение с пациентом",$K203="Тактика ведения",$K203="Отказ в приеме")</formula>
    </cfRule>
    <cfRule type="expression" dxfId="631" priority="648">
      <formula>OR($K203="Онкологический консилиум",$K203="Дата записи",$K203="Возврат в МО без приема",$K203="Данные о биопсии",$K203="КАНЦЕР-регистр",$K203="Отказ от записи ",$K203="Отсутствует протокол",$K203="Превышен срок")</formula>
    </cfRule>
  </conditionalFormatting>
  <conditionalFormatting sqref="M204">
    <cfRule type="expression" dxfId="630" priority="644">
      <formula>OR($K204="Цель приема",$K204="Отказ в приеме",$K204="Тактика ведения",$K204="Не дозвонились в течение 2-х дней",$K204="Паллиатив/Патронаж",$K204="Отказ от сопровождения в проекте",$K204="Отказ от сопровождения персональным помощником",$K204="Нарушение маршрутизации",$K204="КАНЦЕР-регистр")</formula>
    </cfRule>
  </conditionalFormatting>
  <conditionalFormatting sqref="M204">
    <cfRule type="expression" dxfId="629" priority="641">
      <formula>ISBLANK($K204)</formula>
    </cfRule>
    <cfRule type="expression" dxfId="628" priority="645">
      <formula>OR($K204="Клиника женского здоровья",$K204="Принят без записи",$K204="Динамика состояния",$K204="Статус диагноза",$K204="К сведению ГП/ЦАОП",$K204="Некорректное обращение с пациентом",$K204="Отказ от сопровождения персональным помощником")</formula>
    </cfRule>
    <cfRule type="expression" dxfId="627" priority="646">
      <formula>NOT(ISBLANK(K204))</formula>
    </cfRule>
  </conditionalFormatting>
  <conditionalFormatting sqref="P204">
    <cfRule type="expression" dxfId="626" priority="642">
      <formula>OR($M204="Врач",$K204="Клиника женского здоровья",$K204="Принят без записи",$K204="Динамика состояния",$K204="Статус диагноза",AND($K204="Онкологический консилиум",$M204="Расхождение данных"),AND($K204="Превышен срок",$M204="Исследование"),AND($K204="Отсутствует протокол",$M204="Протокол исследования"),AND($K204="Дата записи",$M204="Исследование "),$K204="К сведению ГП/ЦАОП",$K204="Некорректное обращение с пациентом",$K204="Тактика ведения",$K204="Отказ в приеме")</formula>
    </cfRule>
    <cfRule type="expression" dxfId="625" priority="643">
      <formula>OR($K204="Онкологический консилиум",$K204="Дата записи",$K204="Возврат в МО без приема",$K204="Данные о биопсии",$K204="КАНЦЕР-регистр",$K204="Отказ от записи ",$K204="Отсутствует протокол",$K204="Превышен срок")</formula>
    </cfRule>
  </conditionalFormatting>
  <conditionalFormatting sqref="P209">
    <cfRule type="expression" dxfId="624" priority="634">
      <formula>OR($K209="Цель приема",$K209="Отказ в приеме",$K209="Тактика ведения",$K209="Не дозвонились в течение 2-х дней",$K209="Паллиатив/Патронаж",$K209="Отказ от сопровождения в проекте",$K209="Отказ от сопровождения персональным помощником",$K209="Нарушение маршрутизации",$K209="КАНЦЕР-регистр")</formula>
    </cfRule>
  </conditionalFormatting>
  <conditionalFormatting sqref="P209">
    <cfRule type="expression" dxfId="623" priority="632">
      <formula>OR($M209="Врач",$K209="Клиника женского здоровья",$K209="Принят без записи",$K209="Динамика состояния",$K209="Статус диагноза",AND($K209="Онкологический консилиум",$M209="Расхождение данных"),AND($K209="Превышен срок",$M209="Исследование"),AND($K209="Отсутствует протокол",$M209="Протокол исследования"),AND($K209="Дата записи",$M209="Исследование "),$K209="К сведению ГП/ЦАОП",$K209="Некорректное обращение с пациентом",$K209="Тактика ведения",$K209="Отказ в приеме")</formula>
    </cfRule>
    <cfRule type="expression" dxfId="622" priority="633">
      <formula>OR($K209="Онкологический консилиум",$K209="Дата записи",$K209="Возврат в МО без приема",$K209="Данные о биопсии",$K209="КАНЦЕР-регистр",$K209="Отказ от записи ",$K209="Отсутствует протокол",$K209="Превышен срок")</formula>
    </cfRule>
  </conditionalFormatting>
  <conditionalFormatting sqref="P211">
    <cfRule type="expression" dxfId="621" priority="625">
      <formula>OR($K211="Цель приема",$K211="Отказ в приеме",$K211="Тактика ведения",$K211="Не дозвонились в течение 2-х дней",$K211="Паллиатив/Патронаж",$K211="Отказ от сопровождения в проекте",$K211="Отказ от сопровождения персональным помощником",$K211="Нарушение маршрутизации",$K211="КАНЦЕР-регистр")</formula>
    </cfRule>
  </conditionalFormatting>
  <conditionalFormatting sqref="P211">
    <cfRule type="expression" dxfId="620" priority="623">
      <formula>OR($M211="Врач",$K211="Клиника женского здоровья",$K211="Принят без записи",$K211="Динамика состояния",$K211="Статус диагноза",AND($K211="Онкологический консилиум",$M211="Расхождение данных"),AND($K211="Превышен срок",$M211="Исследование"),AND($K211="Отсутствует протокол",$M211="Протокол исследования"),AND($K211="Дата записи",$M211="Исследование "),$K211="К сведению ГП/ЦАОП",$K211="Некорректное обращение с пациентом",$K211="Тактика ведения",$K211="Отказ в приеме")</formula>
    </cfRule>
    <cfRule type="expression" dxfId="619" priority="624">
      <formula>OR($K211="Онкологический консилиум",$K211="Дата записи",$K211="Возврат в МО без приема",$K211="Данные о биопсии",$K211="КАНЦЕР-регистр",$K211="Отказ от записи ",$K211="Отсутствует протокол",$K211="Превышен срок")</formula>
    </cfRule>
  </conditionalFormatting>
  <conditionalFormatting sqref="M212">
    <cfRule type="expression" dxfId="618" priority="620">
      <formula>OR($K212="Цель приема",$K212="Отказ в приеме",$K212="Тактика ведения",$K212="Не дозвонились в течение 2-х дней",$K212="Паллиатив/Патронаж",$K212="Отказ от сопровождения в проекте",$K212="Отказ от сопровождения персональным помощником",$K212="Нарушение маршрутизации",$K212="КАНЦЕР-регистр")</formula>
    </cfRule>
  </conditionalFormatting>
  <conditionalFormatting sqref="M212">
    <cfRule type="expression" dxfId="617" priority="619">
      <formula>ISBLANK($K212)</formula>
    </cfRule>
    <cfRule type="expression" dxfId="616" priority="621">
      <formula>OR($K212="Клиника женского здоровья",$K212="Принят без записи",$K212="Динамика состояния",$K212="Статус диагноза",$K212="К сведению ГП/ЦАОП",$K212="Некорректное обращение с пациентом",$K212="Отказ от сопровождения персональным помощником")</formula>
    </cfRule>
    <cfRule type="expression" dxfId="615" priority="622">
      <formula>NOT(ISBLANK(K212))</formula>
    </cfRule>
  </conditionalFormatting>
  <conditionalFormatting sqref="P212">
    <cfRule type="expression" dxfId="614" priority="618">
      <formula>OR($K212="Цель приема",$K212="Отказ в приеме",$K212="Тактика ведения",$K212="Не дозвонились в течение 2-х дней",$K212="Паллиатив/Патронаж",$K212="Отказ от сопровождения в проекте",$K212="Отказ от сопровождения персональным помощником",$K212="Нарушение маршрутизации",$K212="КАНЦЕР-регистр")</formula>
    </cfRule>
  </conditionalFormatting>
  <conditionalFormatting sqref="P212">
    <cfRule type="expression" dxfId="613" priority="616">
      <formula>OR($M212="Врач",$K212="Клиника женского здоровья",$K212="Принят без записи",$K212="Динамика состояния",$K212="Статус диагноза",AND($K212="Онкологический консилиум",$M212="Расхождение данных"),AND($K212="Превышен срок",$M212="Исследование"),AND($K212="Отсутствует протокол",$M212="Протокол исследования"),AND($K212="Дата записи",$M212="Исследование "),$K212="К сведению ГП/ЦАОП",$K212="Некорректное обращение с пациентом",$K212="Тактика ведения",$K212="Отказ в приеме")</formula>
    </cfRule>
    <cfRule type="expression" dxfId="612" priority="617">
      <formula>OR($K212="Онкологический консилиум",$K212="Дата записи",$K212="Возврат в МО без приема",$K212="Данные о биопсии",$K212="КАНЦЕР-регистр",$K212="Отказ от записи ",$K212="Отсутствует протокол",$K212="Превышен срок")</formula>
    </cfRule>
  </conditionalFormatting>
  <conditionalFormatting sqref="P239">
    <cfRule type="expression" dxfId="611" priority="607">
      <formula>OR($K239="Цель приема",$K239="Отказ в приеме",$K239="Тактика ведения",$K239="Не дозвонились в течение 2-х дней",$K239="Паллиатив/Патронаж",$K239="Отказ от сопровождения в проекте",$K239="Отказ от сопровождения персональным помощником",$K239="Нарушение маршрутизации",$K239="КАНЦЕР-регистр")</formula>
    </cfRule>
  </conditionalFormatting>
  <conditionalFormatting sqref="P239">
    <cfRule type="expression" dxfId="610" priority="605">
      <formula>OR($M239="Врач",$K239="Клиника женского здоровья",$K239="Принят без записи",$K239="Динамика состояния",$K239="Статус диагноза",AND($K239="Онкологический консилиум",$M239="Расхождение данных"),AND($K239="Превышен срок",$M239="Исследование"),AND($K239="Отсутствует протокол",$M239="Протокол исследования"),AND($K239="Дата записи",$M239="Исследование "),$K239="К сведению ГП/ЦАОП",$K239="Некорректное обращение с пациентом",$K239="Тактика ведения",$K239="Отказ в приеме")</formula>
    </cfRule>
    <cfRule type="expression" dxfId="609" priority="606">
      <formula>OR($K239="Онкологический консилиум",$K239="Дата записи",$K239="Возврат в МО без приема",$K239="Данные о биопсии",$K239="КАНЦЕР-регистр",$K239="Отказ от записи ",$K239="Отсутствует протокол",$K239="Превышен срок")</formula>
    </cfRule>
  </conditionalFormatting>
  <conditionalFormatting sqref="P231">
    <cfRule type="expression" dxfId="608" priority="598">
      <formula>OR($M231="Врач",$K231="Клиника женского здоровья",$K231="Принят без записи",$K231="Динамика состояния",$K231="Статус диагноза",AND($K231="Онкологический консилиум",$M231="Расхождение данных"),AND($K231="Превышен срок",$M231="Исследование"),AND($K231="Отсутствует протокол",$M231="Протокол исследования"),AND($K231="Дата записи",$M231="Исследование "),$K231="К сведению ГП/ЦАОП",$K231="Некорректное обращение с пациентом",$K231="Тактика ведения",$K231="Отказ в приеме")</formula>
    </cfRule>
    <cfRule type="expression" dxfId="607" priority="599">
      <formula>OR($K231="Онкологический консилиум",$K231="Дата записи",$K231="Возврат в МО без приема",$K231="Данные о биопсии",$K231="КАНЦЕР-регистр",$K231="Отказ от записи ",$K231="Отсутствует протокол",$K231="Превышен срок")</formula>
    </cfRule>
    <cfRule type="expression" dxfId="606" priority="600">
      <formula>OR($K231="Цель приема",$K231="Отказ в приеме",$K231="Тактика ведения",$K231="Не дозвонились в течение 2-х дней",$K231="Паллиатив/Патронаж",$K231="Отказ от сопровождения в проекте",$K231="Отказ от сопровождения персональным помощником",$K231="Нарушение маршрутизации",$K231="КАНЦЕР-регистр")</formula>
    </cfRule>
  </conditionalFormatting>
  <conditionalFormatting sqref="P237">
    <cfRule type="expression" dxfId="605" priority="594">
      <formula>OR($K237="Цель приема",$K237="Отказ в приеме",$K237="Тактика ведения",$K237="Не дозвонились в течение 2-х дней",$K237="Паллиатив/Патронаж",$K237="Отказ от сопровождения в проекте",$K237="Отказ от сопровождения персональным помощником",$K237="Нарушение маршрутизации",$K237="КАНЦЕР-регистр")</formula>
    </cfRule>
  </conditionalFormatting>
  <conditionalFormatting sqref="P237">
    <cfRule type="expression" dxfId="604" priority="592">
      <formula>OR($M237="Врач",$K237="Клиника женского здоровья",$K237="Принят без записи",$K237="Динамика состояния",$K237="Статус диагноза",AND($K237="Онкологический консилиум",$M237="Расхождение данных"),AND($K237="Превышен срок",$M237="Исследование"),AND($K237="Отсутствует протокол",$M237="Протокол исследования"),AND($K237="Дата записи",$M237="Исследование "),$K237="К сведению ГП/ЦАОП",$K237="Некорректное обращение с пациентом",$K237="Тактика ведения",$K237="Отказ в приеме")</formula>
    </cfRule>
    <cfRule type="expression" dxfId="603" priority="593">
      <formula>OR($K237="Онкологический консилиум",$K237="Дата записи",$K237="Возврат в МО без приема",$K237="Данные о биопсии",$K237="КАНЦЕР-регистр",$K237="Отказ от записи ",$K237="Отсутствует протокол",$K237="Превышен срок")</formula>
    </cfRule>
  </conditionalFormatting>
  <conditionalFormatting sqref="P226">
    <cfRule type="expression" dxfId="602" priority="591">
      <formula>OR($K226="Цель приема",$K226="Отказ в приеме",$K226="Тактика ведения",$K226="Не дозвонились в течение 2-х дней",$K226="Паллиатив/Патронаж",$K226="Отказ от сопровождения в проекте",$K226="Отказ от сопровождения персональным помощником",$K226="Нарушение маршрутизации",$K226="КАНЦЕР-регистр")</formula>
    </cfRule>
  </conditionalFormatting>
  <conditionalFormatting sqref="P226">
    <cfRule type="expression" dxfId="601" priority="589">
      <formula>OR($M226="Врач",$K226="Клиника женского здоровья",$K226="Принят без записи",$K226="Динамика состояния",$K226="Статус диагноза",AND($K226="Онкологический консилиум",$M226="Расхождение данных"),AND($K226="Превышен срок",$M226="Исследование"),AND($K226="Отсутствует протокол",$M226="Протокол исследования"),AND($K226="Дата записи",$M226="Исследование "),$K226="К сведению ГП/ЦАОП",$K226="Некорректное обращение с пациентом",$K226="Тактика ведения",$K226="Отказ в приеме")</formula>
    </cfRule>
    <cfRule type="expression" dxfId="600" priority="590">
      <formula>OR($K226="Онкологический консилиум",$K226="Дата записи",$K226="Возврат в МО без приема",$K226="Данные о биопсии",$K226="КАНЦЕР-регистр",$K226="Отказ от записи ",$K226="Отсутствует протокол",$K226="Превышен срок")</formula>
    </cfRule>
  </conditionalFormatting>
  <conditionalFormatting sqref="P228">
    <cfRule type="expression" dxfId="599" priority="588">
      <formula>OR($K228="Цель приема",$K228="Отказ в приеме",$K228="Тактика ведения",$K228="Не дозвонились в течение 2-х дней",$K228="Паллиатив/Патронаж",$K228="Отказ от сопровождения в проекте",$K228="Отказ от сопровождения персональным помощником",$K228="Нарушение маршрутизации",$K228="КАНЦЕР-регистр")</formula>
    </cfRule>
  </conditionalFormatting>
  <conditionalFormatting sqref="P228">
    <cfRule type="expression" dxfId="598" priority="586">
      <formula>OR($M228="Врач",$K228="Клиника женского здоровья",$K228="Принят без записи",$K228="Динамика состояния",$K228="Статус диагноза",AND($K228="Онкологический консилиум",$M228="Расхождение данных"),AND($K228="Превышен срок",$M228="Исследование"),AND($K228="Отсутствует протокол",$M228="Протокол исследования"),AND($K228="Дата записи",$M228="Исследование "),$K228="К сведению ГП/ЦАОП",$K228="Некорректное обращение с пациентом",$K228="Тактика ведения",$K228="Отказ в приеме")</formula>
    </cfRule>
    <cfRule type="expression" dxfId="597" priority="587">
      <formula>OR($K228="Онкологический консилиум",$K228="Дата записи",$K228="Возврат в МО без приема",$K228="Данные о биопсии",$K228="КАНЦЕР-регистр",$K228="Отказ от записи ",$K228="Отсутствует протокол",$K228="Превышен срок")</formula>
    </cfRule>
  </conditionalFormatting>
  <conditionalFormatting sqref="P233">
    <cfRule type="expression" dxfId="596" priority="585">
      <formula>OR($K233="Цель приема",$K233="Отказ в приеме",$K233="Тактика ведения",$K233="Не дозвонились в течение 2-х дней",$K233="Паллиатив/Патронаж",$K233="Отказ от сопровождения в проекте",$K233="Отказ от сопровождения персональным помощником",$K233="Нарушение маршрутизации",$K233="КАНЦЕР-регистр")</formula>
    </cfRule>
  </conditionalFormatting>
  <conditionalFormatting sqref="P233">
    <cfRule type="expression" dxfId="595" priority="583">
      <formula>OR($M233="Врач",$K233="Клиника женского здоровья",$K233="Принят без записи",$K233="Динамика состояния",$K233="Статус диагноза",AND($K233="Онкологический консилиум",$M233="Расхождение данных"),AND($K233="Превышен срок",$M233="Исследование"),AND($K233="Отсутствует протокол",$M233="Протокол исследования"),AND($K233="Дата записи",$M233="Исследование "),$K233="К сведению ГП/ЦАОП",$K233="Некорректное обращение с пациентом",$K233="Тактика ведения",$K233="Отказ в приеме")</formula>
    </cfRule>
    <cfRule type="expression" dxfId="594" priority="584">
      <formula>OR($K233="Онкологический консилиум",$K233="Дата записи",$K233="Возврат в МО без приема",$K233="Данные о биопсии",$K233="КАНЦЕР-регистр",$K233="Отказ от записи ",$K233="Отсутствует протокол",$K233="Превышен срок")</formula>
    </cfRule>
  </conditionalFormatting>
  <conditionalFormatting sqref="P236">
    <cfRule type="expression" dxfId="593" priority="582">
      <formula>OR($K236="Цель приема",$K236="Отказ в приеме",$K236="Тактика ведения",$K236="Не дозвонились в течение 2-х дней",$K236="Паллиатив/Патронаж",$K236="Отказ от сопровождения в проекте",$K236="Отказ от сопровождения персональным помощником",$K236="Нарушение маршрутизации",$K236="КАНЦЕР-регистр")</formula>
    </cfRule>
  </conditionalFormatting>
  <conditionalFormatting sqref="P236">
    <cfRule type="expression" dxfId="592" priority="580">
      <formula>OR($M236="Врач",$K236="Клиника женского здоровья",$K236="Принят без записи",$K236="Динамика состояния",$K236="Статус диагноза",AND($K236="Онкологический консилиум",$M236="Расхождение данных"),AND($K236="Превышен срок",$M236="Исследование"),AND($K236="Отсутствует протокол",$M236="Протокол исследования"),AND($K236="Дата записи",$M236="Исследование "),$K236="К сведению ГП/ЦАОП",$K236="Некорректное обращение с пациентом",$K236="Тактика ведения",$K236="Отказ в приеме")</formula>
    </cfRule>
    <cfRule type="expression" dxfId="591" priority="581">
      <formula>OR($K236="Онкологический консилиум",$K236="Дата записи",$K236="Возврат в МО без приема",$K236="Данные о биопсии",$K236="КАНЦЕР-регистр",$K236="Отказ от записи ",$K236="Отсутствует протокол",$K236="Превышен срок")</formula>
    </cfRule>
  </conditionalFormatting>
  <conditionalFormatting sqref="P225">
    <cfRule type="expression" dxfId="590" priority="579">
      <formula>OR($K225="Цель приема",$K225="Отказ в приеме",$K225="Тактика ведения",$K225="Не дозвонились в течение 2-х дней",$K225="Паллиатив/Патронаж",$K225="Отказ от сопровождения в проекте",$K225="Отказ от сопровождения персональным помощником",$K225="Нарушение маршрутизации",$K225="КАНЦЕР-регистр")</formula>
    </cfRule>
  </conditionalFormatting>
  <conditionalFormatting sqref="P225">
    <cfRule type="expression" dxfId="589" priority="577">
      <formula>OR($M225="Врач",$K225="Клиника женского здоровья",$K225="Принят без записи",$K225="Динамика состояния",$K225="Статус диагноза",AND($K225="Онкологический консилиум",$M225="Расхождение данных"),AND($K225="Превышен срок",$M225="Исследование"),AND($K225="Отсутствует протокол",$M225="Протокол исследования"),AND($K225="Дата записи",$M225="Исследование "),$K225="К сведению ГП/ЦАОП",$K225="Некорректное обращение с пациентом",$K225="Тактика ведения",$K225="Отказ в приеме")</formula>
    </cfRule>
    <cfRule type="expression" dxfId="588" priority="578">
      <formula>OR($K225="Онкологический консилиум",$K225="Дата записи",$K225="Возврат в МО без приема",$K225="Данные о биопсии",$K225="КАНЦЕР-регистр",$K225="Отказ от записи ",$K225="Отсутствует протокол",$K225="Превышен срок")</formula>
    </cfRule>
  </conditionalFormatting>
  <conditionalFormatting sqref="P229">
    <cfRule type="expression" dxfId="587" priority="576">
      <formula>OR($K229="Цель приема",$K229="Отказ в приеме",$K229="Тактика ведения",$K229="Не дозвонились в течение 2-х дней",$K229="Паллиатив/Патронаж",$K229="Отказ от сопровождения в проекте",$K229="Отказ от сопровождения персональным помощником",$K229="Нарушение маршрутизации",$K229="КАНЦЕР-регистр")</formula>
    </cfRule>
  </conditionalFormatting>
  <conditionalFormatting sqref="P229">
    <cfRule type="expression" dxfId="586" priority="574">
      <formula>OR($M229="Врач",$K229="Клиника женского здоровья",$K229="Принят без записи",$K229="Динамика состояния",$K229="Статус диагноза",AND($K229="Онкологический консилиум",$M229="Расхождение данных"),AND($K229="Превышен срок",$M229="Исследование"),AND($K229="Отсутствует протокол",$M229="Протокол исследования"),AND($K229="Дата записи",$M229="Исследование "),$K229="К сведению ГП/ЦАОП",$K229="Некорректное обращение с пациентом",$K229="Тактика ведения",$K229="Отказ в приеме")</formula>
    </cfRule>
    <cfRule type="expression" dxfId="585" priority="575">
      <formula>OR($K229="Онкологический консилиум",$K229="Дата записи",$K229="Возврат в МО без приема",$K229="Данные о биопсии",$K229="КАНЦЕР-регистр",$K229="Отказ от записи ",$K229="Отсутствует протокол",$K229="Превышен срок")</formula>
    </cfRule>
  </conditionalFormatting>
  <conditionalFormatting sqref="P230">
    <cfRule type="expression" dxfId="584" priority="571">
      <formula>OR($M230="Врач",$K230="Клиника женского здоровья",$K230="Принят без записи",$K230="Динамика состояния",$K230="Статус диагноза",AND($K230="Онкологический консилиум",$M230="Расхождение данных"),AND($K230="Превышен срок",$M230="Исследование"),AND($K230="Отсутствует протокол",$M230="Протокол исследования"),AND($K230="Дата записи",$M230="Исследование "),$K230="К сведению ГП/ЦАОП",$K230="Некорректное обращение с пациентом",$K230="Тактика ведения",$K230="Отказ в приеме")</formula>
    </cfRule>
    <cfRule type="expression" dxfId="583" priority="572">
      <formula>OR($K230="Онкологический консилиум",$K230="Дата записи",$K230="Возврат в МО без приема",$K230="Данные о биопсии",$K230="КАНЦЕР-регистр",$K230="Отказ от записи ",$K230="Отсутствует протокол",$K230="Превышен срок")</formula>
    </cfRule>
    <cfRule type="expression" dxfId="582" priority="573">
      <formula>OR($K230="Цель приема",$K230="Отказ в приеме",$K230="Тактика ведения",$K230="Не дозвонились в течение 2-х дней",$K230="Паллиатив/Патронаж",$K230="Отказ от сопровождения в проекте",$K230="Отказ от сопровождения персональным помощником",$K230="Нарушение маршрутизации",$K230="КАНЦЕР-регистр")</formula>
    </cfRule>
  </conditionalFormatting>
  <conditionalFormatting sqref="P227">
    <cfRule type="expression" dxfId="581" priority="563">
      <formula>OR($K227="Цель приема",$K227="Отказ в приеме",$K227="Тактика ведения",$K227="Не дозвонились в течение 2-х дней",$K227="Паллиатив/Патронаж",$K227="Отказ от сопровождения в проекте",$K227="Отказ от сопровождения персональным помощником",$K227="Нарушение маршрутизации",$K227="КАНЦЕР-регистр")</formula>
    </cfRule>
  </conditionalFormatting>
  <conditionalFormatting sqref="P227">
    <cfRule type="expression" dxfId="580" priority="561">
      <formula>OR($M227="Врач",$K227="Клиника женского здоровья",$K227="Принят без записи",$K227="Динамика состояния",$K227="Статус диагноза",AND($K227="Онкологический консилиум",$M227="Расхождение данных"),AND($K227="Превышен срок",$M227="Исследование"),AND($K227="Отсутствует протокол",$M227="Протокол исследования"),AND($K227="Дата записи",$M227="Исследование "),$K227="К сведению ГП/ЦАОП",$K227="Некорректное обращение с пациентом",$K227="Тактика ведения",$K227="Отказ в приеме")</formula>
    </cfRule>
    <cfRule type="expression" dxfId="579" priority="562">
      <formula>OR($K227="Онкологический консилиум",$K227="Дата записи",$K227="Возврат в МО без приема",$K227="Данные о биопсии",$K227="КАНЦЕР-регистр",$K227="Отказ от записи ",$K227="Отсутствует протокол",$K227="Превышен срок")</formula>
    </cfRule>
  </conditionalFormatting>
  <conditionalFormatting sqref="P232">
    <cfRule type="expression" dxfId="578" priority="540">
      <formula>OR($M232="Врач",$K232="Клиника женского здоровья",$K232="Принят без записи",$K232="Динамика состояния",$K232="Статус диагноза",AND($K232="Онкологический консилиум",$M232="Расхождение данных"),AND($K232="Превышен срок",$M232="Исследование"),AND($K232="Отсутствует протокол",$M232="Протокол исследования"),AND($K232="Дата записи",$M232="Исследование "),$K232="К сведению ГП/ЦАОП",$K232="Некорректное обращение с пациентом",$K232="Тактика ведения",$K232="Отказ в приеме")</formula>
    </cfRule>
    <cfRule type="expression" dxfId="577" priority="541">
      <formula>OR($K232="Онкологический консилиум",$K232="Дата записи",$K232="Возврат в МО без приема",$K232="Данные о биопсии",$K232="КАНЦЕР-регистр",$K232="Отказ от записи ",$K232="Отсутствует протокол",$K232="Превышен срок")</formula>
    </cfRule>
    <cfRule type="expression" dxfId="576" priority="542">
      <formula>OR($K232="Цель приема",$K232="Отказ в приеме",$K232="Тактика ведения",$K232="Не дозвонились в течение 2-х дней",$K232="Паллиатив/Патронаж",$K232="Отказ от сопровождения в проекте",$K232="Отказ от сопровождения персональным помощником",$K232="Нарушение маршрутизации",$K232="КАНЦЕР-регистр")</formula>
    </cfRule>
  </conditionalFormatting>
  <conditionalFormatting sqref="P238">
    <cfRule type="expression" dxfId="575" priority="531">
      <formula>OR($K238="Цель приема",$K238="Отказ в приеме",$K238="Тактика ведения",$K238="Не дозвонились в течение 2-х дней",$K238="Паллиатив/Патронаж",$K238="Отказ от сопровождения в проекте",$K238="Отказ от сопровождения персональным помощником",$K238="Нарушение маршрутизации",$K238="КАНЦЕР-регистр")</formula>
    </cfRule>
  </conditionalFormatting>
  <conditionalFormatting sqref="P238">
    <cfRule type="expression" dxfId="574" priority="529">
      <formula>OR($M238="Врач",$K238="Клиника женского здоровья",$K238="Принят без записи",$K238="Динамика состояния",$K238="Статус диагноза",AND($K238="Онкологический консилиум",$M238="Расхождение данных"),AND($K238="Превышен срок",$M238="Исследование"),AND($K238="Отсутствует протокол",$M238="Протокол исследования"),AND($K238="Дата записи",$M238="Исследование "),$K238="К сведению ГП/ЦАОП",$K238="Некорректное обращение с пациентом",$K238="Тактика ведения",$K238="Отказ в приеме")</formula>
    </cfRule>
    <cfRule type="expression" dxfId="573" priority="530">
      <formula>OR($K238="Онкологический консилиум",$K238="Дата записи",$K238="Возврат в МО без приема",$K238="Данные о биопсии",$K238="КАНЦЕР-регистр",$K238="Отказ от записи ",$K238="Отсутствует протокол",$K238="Превышен срок")</formula>
    </cfRule>
  </conditionalFormatting>
  <conditionalFormatting sqref="M362:M363">
    <cfRule type="expression" dxfId="572" priority="518">
      <formula>OR($K362="Цель приема",$K362="Отказ в приеме",$K362="Тактика ведения",$K362="Не дозвонились в течение 2-х дней",$K362="Паллиатив/Патронаж",$K362="Отказ от сопровождения в проекте",$K362="Отказ от сопровождения персональным помощником",$K362="Нарушение маршрутизации",$K362="КАНЦЕР-регистр")</formula>
    </cfRule>
  </conditionalFormatting>
  <conditionalFormatting sqref="M362:M363">
    <cfRule type="expression" dxfId="571" priority="515">
      <formula>ISBLANK($K362)</formula>
    </cfRule>
    <cfRule type="expression" dxfId="570" priority="519">
      <formula>OR($K362="Клиника женского здоровья",$K362="Принят без записи",$K362="Динамика состояния",$K362="Статус диагноза",$K362="К сведению ГП/ЦАОП",$K362="Некорректное обращение с пациентом",$K362="Отказ от сопровождения персональным помощником")</formula>
    </cfRule>
    <cfRule type="expression" dxfId="569" priority="520">
      <formula>NOT(ISBLANK(K362))</formula>
    </cfRule>
  </conditionalFormatting>
  <conditionalFormatting sqref="P362:P363">
    <cfRule type="expression" dxfId="568" priority="516">
      <formula>OR($M362="Врач",$K362="Клиника женского здоровья",$K362="Принят без записи",$K362="Динамика состояния",$K362="Статус диагноза",AND($K362="Онкологический консилиум",$M362="Расхождение данных"),AND($K362="Превышен срок",$M362="Исследование"),AND($K362="Отсутствует протокол",$M362="Протокол исследования"),AND($K362="Дата записи",$M362="Исследование "),$K362="К сведению ГП/ЦАОП",$K362="Некорректное обращение с пациентом",$K362="Тактика ведения",$K362="Отказ в приеме")</formula>
    </cfRule>
    <cfRule type="expression" dxfId="567" priority="517">
      <formula>OR($K362="Онкологический консилиум",$K362="Дата записи",$K362="Возврат в МО без приема",$K362="Данные о биопсии",$K362="КАНЦЕР-регистр",$K362="Отказ от записи ",$K362="Отсутствует протокол",$K362="Превышен срок")</formula>
    </cfRule>
  </conditionalFormatting>
  <conditionalFormatting sqref="P364">
    <cfRule type="expression" dxfId="566" priority="512">
      <formula>OR($K364="Цель приема",$K364="Отказ в приеме",$K364="Тактика ведения",$K364="Не дозвонились в течение 2-х дней",$K364="Паллиатив/Патронаж",$K364="Отказ от сопровождения в проекте",$K364="Отказ от сопровождения персональным помощником",$K364="Нарушение маршрутизации",$K364="КАНЦЕР-регистр")</formula>
    </cfRule>
  </conditionalFormatting>
  <conditionalFormatting sqref="M364">
    <cfRule type="expression" dxfId="565" priority="509">
      <formula>ISBLANK($K364)</formula>
    </cfRule>
    <cfRule type="expression" dxfId="564" priority="513">
      <formula>OR($K364="Клиника женского здоровья",$K364="Принят без записи",$K364="Динамика состояния",$K364="Статус диагноза",$K364="К сведению ГП/ЦАОП",$K364="Некорректное обращение с пациентом",$K364="Отказ от сопровождения персональным помощником")</formula>
    </cfRule>
    <cfRule type="expression" dxfId="563" priority="514">
      <formula>NOT(ISBLANK(K364))</formula>
    </cfRule>
  </conditionalFormatting>
  <conditionalFormatting sqref="P364">
    <cfRule type="expression" dxfId="562" priority="510">
      <formula>OR($M364="Врач",$K364="Клиника женского здоровья",$K364="Принят без записи",$K364="Динамика состояния",$K364="Статус диагноза",AND($K364="Онкологический консилиум",$M364="Расхождение данных"),AND($K364="Превышен срок",$M364="Исследование"),AND($K364="Отсутствует протокол",$M364="Протокол исследования"),AND($K364="Дата записи",$M364="Исследование "),$K364="К сведению ГП/ЦАОП",$K364="Некорректное обращение с пациентом",$K364="Тактика ведения",$K364="Отказ в приеме")</formula>
    </cfRule>
    <cfRule type="expression" dxfId="561" priority="511">
      <formula>OR($K364="Онкологический консилиум",$K364="Дата записи",$K364="Возврат в МО без приема",$K364="Данные о биопсии",$K364="КАНЦЕР-регистр",$K364="Отказ от записи ",$K364="Отсутствует протокол",$K364="Превышен срок")</formula>
    </cfRule>
  </conditionalFormatting>
  <conditionalFormatting sqref="M365">
    <cfRule type="expression" dxfId="560" priority="506">
      <formula>OR($K365="Цель приема",$K365="Отказ в приеме",$K365="Тактика ведения",$K365="Не дозвонились в течение 2-х дней",$K365="Паллиатив/Патронаж",$K365="Отказ от сопровождения в проекте",$K365="Отказ от сопровождения персональным помощником",$K365="Нарушение маршрутизации",$K365="КАНЦЕР-регистр")</formula>
    </cfRule>
  </conditionalFormatting>
  <conditionalFormatting sqref="M365">
    <cfRule type="expression" dxfId="559" priority="503">
      <formula>ISBLANK($K365)</formula>
    </cfRule>
    <cfRule type="expression" dxfId="558" priority="507">
      <formula>OR($K365="Клиника женского здоровья",$K365="Принят без записи",$K365="Динамика состояния",$K365="Статус диагноза",$K365="К сведению ГП/ЦАОП",$K365="Некорректное обращение с пациентом",$K365="Отказ от сопровождения персональным помощником")</formula>
    </cfRule>
    <cfRule type="expression" dxfId="557" priority="508">
      <formula>NOT(ISBLANK(K365))</formula>
    </cfRule>
  </conditionalFormatting>
  <conditionalFormatting sqref="P365">
    <cfRule type="expression" dxfId="556" priority="504">
      <formula>OR($M365="Врач",$K365="Клиника женского здоровья",$K365="Принят без записи",$K365="Динамика состояния",$K365="Статус диагноза",AND($K365="Онкологический консилиум",$M365="Расхождение данных"),AND($K365="Превышен срок",$M365="Исследование"),AND($K365="Отсутствует протокол",$M365="Протокол исследования"),AND($K365="Дата записи",$M365="Исследование "),$K365="К сведению ГП/ЦАОП",$K365="Некорректное обращение с пациентом",$K365="Тактика ведения",$K365="Отказ в приеме")</formula>
    </cfRule>
    <cfRule type="expression" dxfId="555" priority="505">
      <formula>OR($K365="Онкологический консилиум",$K365="Дата записи",$K365="Возврат в МО без приема",$K365="Данные о биопсии",$K365="КАНЦЕР-регистр",$K365="Отказ от записи ",$K365="Отсутствует протокол",$K365="Превышен срок")</formula>
    </cfRule>
  </conditionalFormatting>
  <conditionalFormatting sqref="P369">
    <cfRule type="expression" dxfId="554" priority="500">
      <formula>OR($K369="Цель приема",$K369="Отказ в приеме",$K369="Тактика ведения",$K369="Не дозвонились в течение 2-х дней",$K369="Паллиатив/Патронаж",$K369="Отказ от сопровождения в проекте",$K369="Отказ от сопровождения персональным помощником",$K369="Нарушение маршрутизации",$K369="КАНЦЕР-регистр")</formula>
    </cfRule>
  </conditionalFormatting>
  <conditionalFormatting sqref="M369">
    <cfRule type="expression" dxfId="553" priority="497">
      <formula>ISBLANK($K369)</formula>
    </cfRule>
    <cfRule type="expression" dxfId="552" priority="501">
      <formula>OR($K369="Клиника женского здоровья",$K369="Принят без записи",$K369="Динамика состояния",$K369="Статус диагноза",$K369="К сведению ГП/ЦАОП",$K369="Некорректное обращение с пациентом",$K369="Отказ от сопровождения персональным помощником")</formula>
    </cfRule>
    <cfRule type="expression" dxfId="551" priority="502">
      <formula>NOT(ISBLANK(K369))</formula>
    </cfRule>
  </conditionalFormatting>
  <conditionalFormatting sqref="P369">
    <cfRule type="expression" dxfId="550" priority="498">
      <formula>OR($M369="Врач",$K369="Клиника женского здоровья",$K369="Принят без записи",$K369="Динамика состояния",$K369="Статус диагноза",AND($K369="Онкологический консилиум",$M369="Расхождение данных"),AND($K369="Превышен срок",$M369="Исследование"),AND($K369="Отсутствует протокол",$M369="Протокол исследования"),AND($K369="Дата записи",$M369="Исследование "),$K369="К сведению ГП/ЦАОП",$K369="Некорректное обращение с пациентом",$K369="Тактика ведения",$K369="Отказ в приеме")</formula>
    </cfRule>
    <cfRule type="expression" dxfId="549" priority="499">
      <formula>OR($K369="Онкологический консилиум",$K369="Дата записи",$K369="Возврат в МО без приема",$K369="Данные о биопсии",$K369="КАНЦЕР-регистр",$K369="Отказ от записи ",$K369="Отсутствует протокол",$K369="Превышен срок")</formula>
    </cfRule>
  </conditionalFormatting>
  <conditionalFormatting sqref="P370">
    <cfRule type="expression" dxfId="548" priority="494">
      <formula>OR($K370="Цель приема",$K370="Отказ в приеме",$K370="Тактика ведения",$K370="Не дозвонились в течение 2-х дней",$K370="Паллиатив/Патронаж",$K370="Отказ от сопровождения в проекте",$K370="Отказ от сопровождения персональным помощником",$K370="Нарушение маршрутизации",$K370="КАНЦЕР-регистр")</formula>
    </cfRule>
  </conditionalFormatting>
  <conditionalFormatting sqref="M370">
    <cfRule type="expression" dxfId="547" priority="491">
      <formula>ISBLANK($K370)</formula>
    </cfRule>
    <cfRule type="expression" dxfId="546" priority="495">
      <formula>OR($K370="Клиника женского здоровья",$K370="Принят без записи",$K370="Динамика состояния",$K370="Статус диагноза",$K370="К сведению ГП/ЦАОП",$K370="Некорректное обращение с пациентом",$K370="Отказ от сопровождения персональным помощником")</formula>
    </cfRule>
    <cfRule type="expression" dxfId="545" priority="496">
      <formula>NOT(ISBLANK(K370))</formula>
    </cfRule>
  </conditionalFormatting>
  <conditionalFormatting sqref="P370">
    <cfRule type="expression" dxfId="544" priority="492">
      <formula>OR($M370="Врач",$K370="Клиника женского здоровья",$K370="Принят без записи",$K370="Динамика состояния",$K370="Статус диагноза",AND($K370="Онкологический консилиум",$M370="Расхождение данных"),AND($K370="Превышен срок",$M370="Исследование"),AND($K370="Отсутствует протокол",$M370="Протокол исследования"),AND($K370="Дата записи",$M370="Исследование "),$K370="К сведению ГП/ЦАОП",$K370="Некорректное обращение с пациентом",$K370="Тактика ведения",$K370="Отказ в приеме")</formula>
    </cfRule>
    <cfRule type="expression" dxfId="543" priority="493">
      <formula>OR($K370="Онкологический консилиум",$K370="Дата записи",$K370="Возврат в МО без приема",$K370="Данные о биопсии",$K370="КАНЦЕР-регистр",$K370="Отказ от записи ",$K370="Отсутствует протокол",$K370="Превышен срок")</formula>
    </cfRule>
  </conditionalFormatting>
  <conditionalFormatting sqref="M374:M378">
    <cfRule type="expression" dxfId="542" priority="488">
      <formula>OR($K374="Цель приема",$K374="Отказ в приеме",$K374="Тактика ведения",$K374="Не дозвонились в течение 2-х дней",$K374="Паллиатив/Патронаж",$K374="Отказ от сопровождения в проекте",$K374="Отказ от сопровождения персональным помощником",$K374="Нарушение маршрутизации",$K374="КАНЦЕР-регистр")</formula>
    </cfRule>
  </conditionalFormatting>
  <conditionalFormatting sqref="M374:M378">
    <cfRule type="expression" dxfId="541" priority="485">
      <formula>ISBLANK($K374)</formula>
    </cfRule>
    <cfRule type="expression" dxfId="540" priority="489">
      <formula>OR($K374="Клиника женского здоровья",$K374="Принят без записи",$K374="Динамика состояния",$K374="Статус диагноза",$K374="К сведению ГП/ЦАОП",$K374="Некорректное обращение с пациентом",$K374="Отказ от сопровождения персональным помощником")</formula>
    </cfRule>
    <cfRule type="expression" dxfId="539" priority="490">
      <formula>NOT(ISBLANK(K374))</formula>
    </cfRule>
  </conditionalFormatting>
  <conditionalFormatting sqref="P374:P378">
    <cfRule type="expression" dxfId="538" priority="486">
      <formula>OR($M374="Врач",$K374="Клиника женского здоровья",$K374="Принят без записи",$K374="Динамика состояния",$K374="Статус диагноза",AND($K374="Онкологический консилиум",$M374="Расхождение данных"),AND($K374="Превышен срок",$M374="Исследование"),AND($K374="Отсутствует протокол",$M374="Протокол исследования"),AND($K374="Дата записи",$M374="Исследование "),$K374="К сведению ГП/ЦАОП",$K374="Некорректное обращение с пациентом",$K374="Тактика ведения",$K374="Отказ в приеме")</formula>
    </cfRule>
    <cfRule type="expression" dxfId="537" priority="487">
      <formula>OR($K374="Онкологический консилиум",$K374="Дата записи",$K374="Возврат в МО без приема",$K374="Данные о биопсии",$K374="КАНЦЕР-регистр",$K374="Отказ от записи ",$K374="Отсутствует протокол",$K374="Превышен срок")</formula>
    </cfRule>
  </conditionalFormatting>
  <conditionalFormatting sqref="P373">
    <cfRule type="expression" dxfId="536" priority="482">
      <formula>OR($K373="Цель приема",$K373="Отказ в приеме",$K373="Тактика ведения",$K373="Не дозвонились в течение 2-х дней",$K373="Паллиатив/Патронаж",$K373="Отказ от сопровождения в проекте",$K373="Отказ от сопровождения персональным помощником",$K373="Нарушение маршрутизации",$K373="КАНЦЕР-регистр")</formula>
    </cfRule>
  </conditionalFormatting>
  <conditionalFormatting sqref="M373">
    <cfRule type="expression" dxfId="535" priority="479">
      <formula>ISBLANK($K373)</formula>
    </cfRule>
    <cfRule type="expression" dxfId="534" priority="483">
      <formula>OR($K373="Клиника женского здоровья",$K373="Принят без записи",$K373="Динамика состояния",$K373="Статус диагноза",$K373="К сведению ГП/ЦАОП",$K373="Некорректное обращение с пациентом",$K373="Отказ от сопровождения персональным помощником")</formula>
    </cfRule>
    <cfRule type="expression" dxfId="533" priority="484">
      <formula>NOT(ISBLANK(K373))</formula>
    </cfRule>
  </conditionalFormatting>
  <conditionalFormatting sqref="P373">
    <cfRule type="expression" dxfId="532" priority="480">
      <formula>OR($M373="Врач",$K373="Клиника женского здоровья",$K373="Принят без записи",$K373="Динамика состояния",$K373="Статус диагноза",AND($K373="Онкологический консилиум",$M373="Расхождение данных"),AND($K373="Превышен срок",$M373="Исследование"),AND($K373="Отсутствует протокол",$M373="Протокол исследования"),AND($K373="Дата записи",$M373="Исследование "),$K373="К сведению ГП/ЦАОП",$K373="Некорректное обращение с пациентом",$K373="Тактика ведения",$K373="Отказ в приеме")</formula>
    </cfRule>
    <cfRule type="expression" dxfId="531" priority="481">
      <formula>OR($K373="Онкологический консилиум",$K373="Дата записи",$K373="Возврат в МО без приема",$K373="Данные о биопсии",$K373="КАНЦЕР-регистр",$K373="Отказ от записи ",$K373="Отсутствует протокол",$K373="Превышен срок")</formula>
    </cfRule>
  </conditionalFormatting>
  <conditionalFormatting sqref="M379">
    <cfRule type="expression" dxfId="530" priority="476">
      <formula>OR($K379="Цель приема",$K379="Отказ в приеме",$K379="Тактика ведения",$K379="Не дозвонились в течение 2-х дней",$K379="Паллиатив/Патронаж",$K379="Отказ от сопровождения в проекте",$K379="Отказ от сопровождения персональным помощником",$K379="Нарушение маршрутизации",$K379="КАНЦЕР-регистр")</formula>
    </cfRule>
  </conditionalFormatting>
  <conditionalFormatting sqref="M379">
    <cfRule type="expression" dxfId="529" priority="473">
      <formula>ISBLANK($K379)</formula>
    </cfRule>
    <cfRule type="expression" dxfId="528" priority="477">
      <formula>OR($K379="Клиника женского здоровья",$K379="Принят без записи",$K379="Динамика состояния",$K379="Статус диагноза",$K379="К сведению ГП/ЦАОП",$K379="Некорректное обращение с пациентом",$K379="Отказ от сопровождения персональным помощником")</formula>
    </cfRule>
    <cfRule type="expression" dxfId="527" priority="478">
      <formula>NOT(ISBLANK(K379))</formula>
    </cfRule>
  </conditionalFormatting>
  <conditionalFormatting sqref="P379">
    <cfRule type="expression" dxfId="526" priority="474">
      <formula>OR($M379="Врач",$K379="Клиника женского здоровья",$K379="Принят без записи",$K379="Динамика состояния",$K379="Статус диагноза",AND($K379="Онкологический консилиум",$M379="Расхождение данных"),AND($K379="Превышен срок",$M379="Исследование"),AND($K379="Отсутствует протокол",$M379="Протокол исследования"),AND($K379="Дата записи",$M379="Исследование "),$K379="К сведению ГП/ЦАОП",$K379="Некорректное обращение с пациентом",$K379="Тактика ведения",$K379="Отказ в приеме")</formula>
    </cfRule>
    <cfRule type="expression" dxfId="525" priority="475">
      <formula>OR($K379="Онкологический консилиум",$K379="Дата записи",$K379="Возврат в МО без приема",$K379="Данные о биопсии",$K379="КАНЦЕР-регистр",$K379="Отказ от записи ",$K379="Отсутствует протокол",$K379="Превышен срок")</formula>
    </cfRule>
  </conditionalFormatting>
  <conditionalFormatting sqref="M380">
    <cfRule type="expression" dxfId="524" priority="470">
      <formula>OR($K380="Цель приема",$K380="Отказ в приеме",$K380="Тактика ведения",$K380="Не дозвонились в течение 2-х дней",$K380="Паллиатив/Патронаж",$K380="Отказ от сопровождения в проекте",$K380="Отказ от сопровождения персональным помощником",$K380="Нарушение маршрутизации",$K380="КАНЦЕР-регистр")</formula>
    </cfRule>
  </conditionalFormatting>
  <conditionalFormatting sqref="M380">
    <cfRule type="expression" dxfId="523" priority="467">
      <formula>ISBLANK($K380)</formula>
    </cfRule>
    <cfRule type="expression" dxfId="522" priority="471">
      <formula>OR($K380="Клиника женского здоровья",$K380="Принят без записи",$K380="Динамика состояния",$K380="Статус диагноза",$K380="К сведению ГП/ЦАОП",$K380="Некорректное обращение с пациентом",$K380="Отказ от сопровождения персональным помощником")</formula>
    </cfRule>
    <cfRule type="expression" dxfId="521" priority="472">
      <formula>NOT(ISBLANK(K380))</formula>
    </cfRule>
  </conditionalFormatting>
  <conditionalFormatting sqref="P380">
    <cfRule type="expression" dxfId="520" priority="468">
      <formula>OR($M380="Врач",$K380="Клиника женского здоровья",$K380="Принят без записи",$K380="Динамика состояния",$K380="Статус диагноза",AND($K380="Онкологический консилиум",$M380="Расхождение данных"),AND($K380="Превышен срок",$M380="Исследование"),AND($K380="Отсутствует протокол",$M380="Протокол исследования"),AND($K380="Дата записи",$M380="Исследование "),$K380="К сведению ГП/ЦАОП",$K380="Некорректное обращение с пациентом",$K380="Тактика ведения",$K380="Отказ в приеме")</formula>
    </cfRule>
    <cfRule type="expression" dxfId="519" priority="469">
      <formula>OR($K380="Онкологический консилиум",$K380="Дата записи",$K380="Возврат в МО без приема",$K380="Данные о биопсии",$K380="КАНЦЕР-регистр",$K380="Отказ от записи ",$K380="Отсутствует протокол",$K380="Превышен срок")</formula>
    </cfRule>
  </conditionalFormatting>
  <conditionalFormatting sqref="M384">
    <cfRule type="expression" dxfId="518" priority="464">
      <formula>OR($K384="Цель приема",$K384="Отказ в приеме",$K384="Тактика ведения",$K384="Не дозвонились в течение 2-х дней",$K384="Паллиатив/Патронаж",$K384="Отказ от сопровождения в проекте",$K384="Отказ от сопровождения персональным помощником",$K384="Нарушение маршрутизации",$K384="КАНЦЕР-регистр")</formula>
    </cfRule>
  </conditionalFormatting>
  <conditionalFormatting sqref="M384">
    <cfRule type="expression" dxfId="517" priority="461">
      <formula>ISBLANK($K384)</formula>
    </cfRule>
    <cfRule type="expression" dxfId="516" priority="465">
      <formula>OR($K384="Клиника женского здоровья",$K384="Принят без записи",$K384="Динамика состояния",$K384="Статус диагноза",$K384="К сведению ГП/ЦАОП",$K384="Некорректное обращение с пациентом",$K384="Отказ от сопровождения персональным помощником")</formula>
    </cfRule>
    <cfRule type="expression" dxfId="515" priority="466">
      <formula>NOT(ISBLANK(K384))</formula>
    </cfRule>
  </conditionalFormatting>
  <conditionalFormatting sqref="P384">
    <cfRule type="expression" dxfId="514" priority="462">
      <formula>OR($M384="Врач",$K384="Клиника женского здоровья",$K384="Принят без записи",$K384="Динамика состояния",$K384="Статус диагноза",AND($K384="Онкологический консилиум",$M384="Расхождение данных"),AND($K384="Превышен срок",$M384="Исследование"),AND($K384="Отсутствует протокол",$M384="Протокол исследования"),AND($K384="Дата записи",$M384="Исследование "),$K384="К сведению ГП/ЦАОП",$K384="Некорректное обращение с пациентом",$K384="Тактика ведения",$K384="Отказ в приеме")</formula>
    </cfRule>
    <cfRule type="expression" dxfId="513" priority="463">
      <formula>OR($K384="Онкологический консилиум",$K384="Дата записи",$K384="Возврат в МО без приема",$K384="Данные о биопсии",$K384="КАНЦЕР-регистр",$K384="Отказ от записи ",$K384="Отсутствует протокол",$K384="Превышен срок")</formula>
    </cfRule>
  </conditionalFormatting>
  <conditionalFormatting sqref="M385">
    <cfRule type="expression" dxfId="512" priority="458">
      <formula>OR($K385="Цель приема",$K385="Отказ в приеме",$K385="Тактика ведения",$K385="Не дозвонились в течение 2-х дней",$K385="Паллиатив/Патронаж",$K385="Отказ от сопровождения в проекте",$K385="Отказ от сопровождения персональным помощником",$K385="Нарушение маршрутизации",$K385="КАНЦЕР-регистр")</formula>
    </cfRule>
  </conditionalFormatting>
  <conditionalFormatting sqref="M385">
    <cfRule type="expression" dxfId="511" priority="455">
      <formula>ISBLANK($K385)</formula>
    </cfRule>
    <cfRule type="expression" dxfId="510" priority="459">
      <formula>OR($K385="Клиника женского здоровья",$K385="Принят без записи",$K385="Динамика состояния",$K385="Статус диагноза",$K385="К сведению ГП/ЦАОП",$K385="Некорректное обращение с пациентом",$K385="Отказ от сопровождения персональным помощником")</formula>
    </cfRule>
    <cfRule type="expression" dxfId="509" priority="460">
      <formula>NOT(ISBLANK(K385))</formula>
    </cfRule>
  </conditionalFormatting>
  <conditionalFormatting sqref="P385">
    <cfRule type="expression" dxfId="508" priority="456">
      <formula>OR($M385="Врач",$K385="Клиника женского здоровья",$K385="Принят без записи",$K385="Динамика состояния",$K385="Статус диагноза",AND($K385="Онкологический консилиум",$M385="Расхождение данных"),AND($K385="Превышен срок",$M385="Исследование"),AND($K385="Отсутствует протокол",$M385="Протокол исследования"),AND($K385="Дата записи",$M385="Исследование "),$K385="К сведению ГП/ЦАОП",$K385="Некорректное обращение с пациентом",$K385="Тактика ведения",$K385="Отказ в приеме")</formula>
    </cfRule>
    <cfRule type="expression" dxfId="507" priority="457">
      <formula>OR($K385="Онкологический консилиум",$K385="Дата записи",$K385="Возврат в МО без приема",$K385="Данные о биопсии",$K385="КАНЦЕР-регистр",$K385="Отказ от записи ",$K385="Отсутствует протокол",$K385="Превышен срок")</formula>
    </cfRule>
  </conditionalFormatting>
  <conditionalFormatting sqref="M386">
    <cfRule type="expression" dxfId="506" priority="452">
      <formula>OR($K386="Цель приема",$K386="Отказ в приеме",$K386="Тактика ведения",$K386="Не дозвонились в течение 2-х дней",$K386="Паллиатив/Патронаж",$K386="Отказ от сопровождения в проекте",$K386="Отказ от сопровождения персональным помощником",$K386="Нарушение маршрутизации",$K386="КАНЦЕР-регистр")</formula>
    </cfRule>
  </conditionalFormatting>
  <conditionalFormatting sqref="M386">
    <cfRule type="expression" dxfId="505" priority="449">
      <formula>ISBLANK($K386)</formula>
    </cfRule>
    <cfRule type="expression" dxfId="504" priority="453">
      <formula>OR($K386="Клиника женского здоровья",$K386="Принят без записи",$K386="Динамика состояния",$K386="Статус диагноза",$K386="К сведению ГП/ЦАОП",$K386="Некорректное обращение с пациентом",$K386="Отказ от сопровождения персональным помощником")</formula>
    </cfRule>
    <cfRule type="expression" dxfId="503" priority="454">
      <formula>NOT(ISBLANK(K386))</formula>
    </cfRule>
  </conditionalFormatting>
  <conditionalFormatting sqref="P386">
    <cfRule type="expression" dxfId="502" priority="450">
      <formula>OR($M386="Врач",$K386="Клиника женского здоровья",$K386="Принят без записи",$K386="Динамика состояния",$K386="Статус диагноза",AND($K386="Онкологический консилиум",$M386="Расхождение данных"),AND($K386="Превышен срок",$M386="Исследование"),AND($K386="Отсутствует протокол",$M386="Протокол исследования"),AND($K386="Дата записи",$M386="Исследование "),$K386="К сведению ГП/ЦАОП",$K386="Некорректное обращение с пациентом",$K386="Тактика ведения",$K386="Отказ в приеме")</formula>
    </cfRule>
    <cfRule type="expression" dxfId="501" priority="451">
      <formula>OR($K386="Онкологический консилиум",$K386="Дата записи",$K386="Возврат в МО без приема",$K386="Данные о биопсии",$K386="КАНЦЕР-регистр",$K386="Отказ от записи ",$K386="Отсутствует протокол",$K386="Превышен срок")</formula>
    </cfRule>
  </conditionalFormatting>
  <conditionalFormatting sqref="M390:M393">
    <cfRule type="expression" dxfId="500" priority="446">
      <formula>OR($K390="Цель приема",$K390="Отказ в приеме",$K390="Тактика ведения",$K390="Не дозвонились в течение 2-х дней",$K390="Паллиатив/Патронаж",$K390="Отказ от сопровождения в проекте",$K390="Отказ от сопровождения персональным помощником",$K390="Нарушение маршрутизации",$K390="КАНЦЕР-регистр")</formula>
    </cfRule>
  </conditionalFormatting>
  <conditionalFormatting sqref="M390:M393">
    <cfRule type="expression" dxfId="499" priority="443">
      <formula>ISBLANK($K390)</formula>
    </cfRule>
    <cfRule type="expression" dxfId="498" priority="447">
      <formula>OR($K390="Клиника женского здоровья",$K390="Принят без записи",$K390="Динамика состояния",$K390="Статус диагноза",$K390="К сведению ГП/ЦАОП",$K390="Некорректное обращение с пациентом",$K390="Отказ от сопровождения персональным помощником")</formula>
    </cfRule>
    <cfRule type="expression" dxfId="497" priority="448">
      <formula>NOT(ISBLANK(K390))</formula>
    </cfRule>
  </conditionalFormatting>
  <conditionalFormatting sqref="P390:P393">
    <cfRule type="expression" dxfId="496" priority="444">
      <formula>OR($M390="Врач",$K390="Клиника женского здоровья",$K390="Принят без записи",$K390="Динамика состояния",$K390="Статус диагноза",AND($K390="Онкологический консилиум",$M390="Расхождение данных"),AND($K390="Превышен срок",$M390="Исследование"),AND($K390="Отсутствует протокол",$M390="Протокол исследования"),AND($K390="Дата записи",$M390="Исследование "),$K390="К сведению ГП/ЦАОП",$K390="Некорректное обращение с пациентом",$K390="Тактика ведения",$K390="Отказ в приеме")</formula>
    </cfRule>
    <cfRule type="expression" dxfId="495" priority="445">
      <formula>OR($K390="Онкологический консилиум",$K390="Дата записи",$K390="Возврат в МО без приема",$K390="Данные о биопсии",$K390="КАНЦЕР-регистр",$K390="Отказ от записи ",$K390="Отсутствует протокол",$K390="Превышен срок")</formula>
    </cfRule>
  </conditionalFormatting>
  <conditionalFormatting sqref="P403">
    <cfRule type="expression" dxfId="494" priority="442">
      <formula>OR($K403="Цель приема",$K403="Отказ в приеме",$K403="Тактика ведения",$K403="Не дозвонились в течение 2-х дней",$K403="Паллиатив/Патронаж",$K403="Отказ от сопровождения в проекте",$K403="Отказ от сопровождения персональным помощником",$K403="Нарушение маршрутизации",$K403="КАНЦЕР-регистр")</formula>
    </cfRule>
  </conditionalFormatting>
  <conditionalFormatting sqref="P403">
    <cfRule type="expression" dxfId="493" priority="440">
      <formula>OR($M403="Врач",$K403="Клиника женского здоровья",$K403="Принят без записи",$K403="Динамика состояния",$K403="Статус диагноза",AND($K403="Онкологический консилиум",$M403="Расхождение данных"),AND($K403="Превышен срок",$M403="Исследование"),AND($K403="Отсутствует протокол",$M403="Протокол исследования"),AND($K403="Дата записи",$M403="Исследование "),$K403="К сведению ГП/ЦАОП",$K403="Некорректное обращение с пациентом",$K403="Тактика ведения",$K403="Отказ в приеме")</formula>
    </cfRule>
    <cfRule type="expression" dxfId="492" priority="441">
      <formula>OR($K403="Онкологический консилиум",$K403="Дата записи",$K403="Возврат в МО без приема",$K403="Данные о биопсии",$K403="КАНЦЕР-регистр",$K403="Отказ от записи ",$K403="Отсутствует протокол",$K403="Превышен срок")</formula>
    </cfRule>
  </conditionalFormatting>
  <conditionalFormatting sqref="P396">
    <cfRule type="expression" dxfId="491" priority="439">
      <formula>OR($K396="Цель приема",$K396="Отказ в приеме",$K396="Тактика ведения",$K396="Не дозвонились в течение 2-х дней",$K396="Паллиатив/Патронаж",$K396="Отказ от сопровождения в проекте",$K396="Отказ от сопровождения персональным помощником",$K396="Нарушение маршрутизации",$K396="КАНЦЕР-регистр")</formula>
    </cfRule>
  </conditionalFormatting>
  <conditionalFormatting sqref="P396">
    <cfRule type="expression" dxfId="490" priority="437">
      <formula>OR($M396="Врач",$K396="Клиника женского здоровья",$K396="Принят без записи",$K396="Динамика состояния",$K396="Статус диагноза",AND($K396="Онкологический консилиум",$M396="Расхождение данных"),AND($K396="Превышен срок",$M396="Исследование"),AND($K396="Отсутствует протокол",$M396="Протокол исследования"),AND($K396="Дата записи",$M396="Исследование "),$K396="К сведению ГП/ЦАОП",$K396="Некорректное обращение с пациентом",$K396="Тактика ведения",$K396="Отказ в приеме")</formula>
    </cfRule>
    <cfRule type="expression" dxfId="489" priority="438">
      <formula>OR($K396="Онкологический консилиум",$K396="Дата записи",$K396="Возврат в МО без приема",$K396="Данные о биопсии",$K396="КАНЦЕР-регистр",$K396="Отказ от записи ",$K396="Отсутствует протокол",$K396="Превышен срок")</formula>
    </cfRule>
  </conditionalFormatting>
  <conditionalFormatting sqref="M404">
    <cfRule type="expression" dxfId="488" priority="434">
      <formula>OR($K404="Цель приема",$K404="Отказ в приеме",$K404="Тактика ведения",$K404="Не дозвонились в течение 2-х дней",$K404="Паллиатив/Патронаж",$K404="Отказ от сопровождения в проекте",$K404="Отказ от сопровождения персональным помощником",$K404="Нарушение маршрутизации",$K404="КАНЦЕР-регистр")</formula>
    </cfRule>
  </conditionalFormatting>
  <conditionalFormatting sqref="M404">
    <cfRule type="expression" dxfId="487" priority="431">
      <formula>ISBLANK($K404)</formula>
    </cfRule>
    <cfRule type="expression" dxfId="486" priority="435">
      <formula>OR($K404="Клиника женского здоровья",$K404="Принят без записи",$K404="Динамика состояния",$K404="Статус диагноза",$K404="К сведению ГП/ЦАОП",$K404="Некорректное обращение с пациентом",$K404="Отказ от сопровождения персональным помощником")</formula>
    </cfRule>
    <cfRule type="expression" dxfId="485" priority="436">
      <formula>NOT(ISBLANK(K404))</formula>
    </cfRule>
  </conditionalFormatting>
  <conditionalFormatting sqref="P404">
    <cfRule type="expression" dxfId="484" priority="432">
      <formula>OR($M404="Врач",$K404="Клиника женского здоровья",$K404="Принят без записи",$K404="Динамика состояния",$K404="Статус диагноза",AND($K404="Онкологический консилиум",$M404="Расхождение данных"),AND($K404="Превышен срок",$M404="Исследование"),AND($K404="Отсутствует протокол",$M404="Протокол исследования"),AND($K404="Дата записи",$M404="Исследование "),$K404="К сведению ГП/ЦАОП",$K404="Некорректное обращение с пациентом",$K404="Тактика ведения",$K404="Отказ в приеме")</formula>
    </cfRule>
    <cfRule type="expression" dxfId="483" priority="433">
      <formula>OR($K404="Онкологический консилиум",$K404="Дата записи",$K404="Возврат в МО без приема",$K404="Данные о биопсии",$K404="КАНЦЕР-регистр",$K404="Отказ от записи ",$K404="Отсутствует протокол",$K404="Превышен срок")</formula>
    </cfRule>
  </conditionalFormatting>
  <conditionalFormatting sqref="P407">
    <cfRule type="expression" dxfId="482" priority="430">
      <formula>OR($K407="Цель приема",$K407="Отказ в приеме",$K407="Тактика ведения",$K407="Не дозвонились в течение 2-х дней",$K407="Паллиатив/Патронаж",$K407="Отказ от сопровождения в проекте",$K407="Отказ от сопровождения персональным помощником",$K407="Нарушение маршрутизации",$K407="КАНЦЕР-регистр")</formula>
    </cfRule>
  </conditionalFormatting>
  <conditionalFormatting sqref="P407">
    <cfRule type="expression" dxfId="481" priority="428">
      <formula>OR($M407="Врач",$K407="Клиника женского здоровья",$K407="Принят без записи",$K407="Динамика состояния",$K407="Статус диагноза",AND($K407="Онкологический консилиум",$M407="Расхождение данных"),AND($K407="Превышен срок",$M407="Исследование"),AND($K407="Отсутствует протокол",$M407="Протокол исследования"),AND($K407="Дата записи",$M407="Исследование "),$K407="К сведению ГП/ЦАОП",$K407="Некорректное обращение с пациентом",$K407="Тактика ведения",$K407="Отказ в приеме")</formula>
    </cfRule>
    <cfRule type="expression" dxfId="480" priority="429">
      <formula>OR($K407="Онкологический консилиум",$K407="Дата записи",$K407="Возврат в МО без приема",$K407="Данные о биопсии",$K407="КАНЦЕР-регистр",$K407="Отказ от записи ",$K407="Отсутствует протокол",$K407="Превышен срок")</formula>
    </cfRule>
  </conditionalFormatting>
  <conditionalFormatting sqref="P398">
    <cfRule type="expression" dxfId="479" priority="427">
      <formula>OR($K398="Цель приема",$K398="Отказ в приеме",$K398="Тактика ведения",$K398="Не дозвонились в течение 2-х дней",$K398="Паллиатив/Патронаж",$K398="Отказ от сопровождения в проекте",$K398="Отказ от сопровождения персональным помощником",$K398="Нарушение маршрутизации",$K398="КАНЦЕР-регистр")</formula>
    </cfRule>
  </conditionalFormatting>
  <conditionalFormatting sqref="P398">
    <cfRule type="expression" dxfId="478" priority="425">
      <formula>OR($M398="Врач",$K398="Клиника женского здоровья",$K398="Принят без записи",$K398="Динамика состояния",$K398="Статус диагноза",AND($K398="Онкологический консилиум",$M398="Расхождение данных"),AND($K398="Превышен срок",$M398="Исследование"),AND($K398="Отсутствует протокол",$M398="Протокол исследования"),AND($K398="Дата записи",$M398="Исследование "),$K398="К сведению ГП/ЦАОП",$K398="Некорректное обращение с пациентом",$K398="Тактика ведения",$K398="Отказ в приеме")</formula>
    </cfRule>
    <cfRule type="expression" dxfId="477" priority="426">
      <formula>OR($K398="Онкологический консилиум",$K398="Дата записи",$K398="Возврат в МО без приема",$K398="Данные о биопсии",$K398="КАНЦЕР-регистр",$K398="Отказ от записи ",$K398="Отсутствует протокол",$K398="Превышен срок")</formula>
    </cfRule>
  </conditionalFormatting>
  <conditionalFormatting sqref="P401">
    <cfRule type="expression" dxfId="476" priority="424">
      <formula>OR($K401="Цель приема",$K401="Отказ в приеме",$K401="Тактика ведения",$K401="Не дозвонились в течение 2-х дней",$K401="Паллиатив/Патронаж",$K401="Отказ от сопровождения в проекте",$K401="Отказ от сопровождения персональным помощником",$K401="Нарушение маршрутизации",$K401="КАНЦЕР-регистр")</formula>
    </cfRule>
  </conditionalFormatting>
  <conditionalFormatting sqref="P401">
    <cfRule type="expression" dxfId="475" priority="422">
      <formula>OR($M401="Врач",$K401="Клиника женского здоровья",$K401="Принят без записи",$K401="Динамика состояния",$K401="Статус диагноза",AND($K401="Онкологический консилиум",$M401="Расхождение данных"),AND($K401="Превышен срок",$M401="Исследование"),AND($K401="Отсутствует протокол",$M401="Протокол исследования"),AND($K401="Дата записи",$M401="Исследование "),$K401="К сведению ГП/ЦАОП",$K401="Некорректное обращение с пациентом",$K401="Тактика ведения",$K401="Отказ в приеме")</formula>
    </cfRule>
    <cfRule type="expression" dxfId="474" priority="423">
      <formula>OR($K401="Онкологический консилиум",$K401="Дата записи",$K401="Возврат в МО без приема",$K401="Данные о биопсии",$K401="КАНЦЕР-регистр",$K401="Отказ от записи ",$K401="Отсутствует протокол",$K401="Превышен срок")</formula>
    </cfRule>
  </conditionalFormatting>
  <conditionalFormatting sqref="P394">
    <cfRule type="expression" dxfId="473" priority="421">
      <formula>OR($K394="Цель приема",$K394="Отказ в приеме",$K394="Тактика ведения",$K394="Не дозвонились в течение 2-х дней",$K394="Паллиатив/Патронаж",$K394="Отказ от сопровождения в проекте",$K394="Отказ от сопровождения персональным помощником",$K394="Нарушение маршрутизации",$K394="КАНЦЕР-регистр")</formula>
    </cfRule>
  </conditionalFormatting>
  <conditionalFormatting sqref="P394">
    <cfRule type="expression" dxfId="472" priority="419">
      <formula>OR($M394="Врач",$K394="Клиника женского здоровья",$K394="Принят без записи",$K394="Динамика состояния",$K394="Статус диагноза",AND($K394="Онкологический консилиум",$M394="Расхождение данных"),AND($K394="Превышен срок",$M394="Исследование"),AND($K394="Отсутствует протокол",$M394="Протокол исследования"),AND($K394="Дата записи",$M394="Исследование "),$K394="К сведению ГП/ЦАОП",$K394="Некорректное обращение с пациентом",$K394="Тактика ведения",$K394="Отказ в приеме")</formula>
    </cfRule>
    <cfRule type="expression" dxfId="471" priority="420">
      <formula>OR($K394="Онкологический консилиум",$K394="Дата записи",$K394="Возврат в МО без приема",$K394="Данные о биопсии",$K394="КАНЦЕР-регистр",$K394="Отказ от записи ",$K394="Отсутствует протокол",$K394="Превышен срок")</formula>
    </cfRule>
  </conditionalFormatting>
  <conditionalFormatting sqref="M396">
    <cfRule type="expression" dxfId="470" priority="416">
      <formula>OR($K396="Цель приема",$K396="Отказ в приеме",$K396="Тактика ведения",$K396="Не дозвонились в течение 2-х дней",$K396="Паллиатив/Патронаж",$K396="Отказ от сопровождения в проекте",$K396="Отказ от сопровождения персональным помощником",$K396="Нарушение маршрутизации",$K396="КАНЦЕР-регистр")</formula>
    </cfRule>
  </conditionalFormatting>
  <conditionalFormatting sqref="M396">
    <cfRule type="expression" dxfId="469" priority="415">
      <formula>ISBLANK($K396)</formula>
    </cfRule>
    <cfRule type="expression" dxfId="468" priority="417">
      <formula>OR($K396="Клиника женского здоровья",$K396="Принят без записи",$K396="Динамика состояния",$K396="Статус диагноза",$K396="К сведению ГП/ЦАОП",$K396="Некорректное обращение с пациентом",$K396="Отказ от сопровождения персональным помощником")</formula>
    </cfRule>
    <cfRule type="expression" dxfId="467" priority="418">
      <formula>NOT(ISBLANK(K396))</formula>
    </cfRule>
  </conditionalFormatting>
  <conditionalFormatting sqref="P409">
    <cfRule type="expression" dxfId="466" priority="414">
      <formula>OR($K409="Цель приема",$K409="Отказ в приеме",$K409="Тактика ведения",$K409="Не дозвонились в течение 2-х дней",$K409="Паллиатив/Патронаж",$K409="Отказ от сопровождения в проекте",$K409="Отказ от сопровождения персональным помощником",$K409="Нарушение маршрутизации",$K409="КАНЦЕР-регистр")</formula>
    </cfRule>
  </conditionalFormatting>
  <conditionalFormatting sqref="P409">
    <cfRule type="expression" dxfId="465" priority="412">
      <formula>OR($M409="Врач",$K409="Клиника женского здоровья",$K409="Принят без записи",$K409="Динамика состояния",$K409="Статус диагноза",AND($K409="Онкологический консилиум",$M409="Расхождение данных"),AND($K409="Превышен срок",$M409="Исследование"),AND($K409="Отсутствует протокол",$M409="Протокол исследования"),AND($K409="Дата записи",$M409="Исследование "),$K409="К сведению ГП/ЦАОП",$K409="Некорректное обращение с пациентом",$K409="Тактика ведения",$K409="Отказ в приеме")</formula>
    </cfRule>
    <cfRule type="expression" dxfId="464" priority="413">
      <formula>OR($K409="Онкологический консилиум",$K409="Дата записи",$K409="Возврат в МО без приема",$K409="Данные о биопсии",$K409="КАНЦЕР-регистр",$K409="Отказ от записи ",$K409="Отсутствует протокол",$K409="Превышен срок")</formula>
    </cfRule>
  </conditionalFormatting>
  <conditionalFormatting sqref="M394">
    <cfRule type="expression" dxfId="463" priority="409">
      <formula>OR($K394="Цель приема",$K394="Отказ в приеме",$K394="Тактика ведения",$K394="Не дозвонились в течение 2-х дней",$K394="Паллиатив/Патронаж",$K394="Отказ от сопровождения в проекте",$K394="Отказ от сопровождения персональным помощником",$K394="Нарушение маршрутизации",$K394="КАНЦЕР-регистр")</formula>
    </cfRule>
  </conditionalFormatting>
  <conditionalFormatting sqref="M394">
    <cfRule type="expression" dxfId="462" priority="408">
      <formula>ISBLANK($K394)</formula>
    </cfRule>
    <cfRule type="expression" dxfId="461" priority="410">
      <formula>OR($K394="Клиника женского здоровья",$K394="Принят без записи",$K394="Динамика состояния",$K394="Статус диагноза",$K394="К сведению ГП/ЦАОП",$K394="Некорректное обращение с пациентом",$K394="Отказ от сопровождения персональным помощником")</formula>
    </cfRule>
    <cfRule type="expression" dxfId="460" priority="411">
      <formula>NOT(ISBLANK(K394))</formula>
    </cfRule>
  </conditionalFormatting>
  <conditionalFormatting sqref="M401">
    <cfRule type="expression" dxfId="459" priority="405">
      <formula>OR($K401="Цель приема",$K401="Отказ в приеме",$K401="Тактика ведения",$K401="Не дозвонились в течение 2-х дней",$K401="Паллиатив/Патронаж",$K401="Отказ от сопровождения в проекте",$K401="Отказ от сопровождения персональным помощником",$K401="Нарушение маршрутизации",$K401="КАНЦЕР-регистр")</formula>
    </cfRule>
  </conditionalFormatting>
  <conditionalFormatting sqref="M401">
    <cfRule type="expression" dxfId="458" priority="404">
      <formula>ISBLANK($K401)</formula>
    </cfRule>
    <cfRule type="expression" dxfId="457" priority="406">
      <formula>OR($K401="Клиника женского здоровья",$K401="Принят без записи",$K401="Динамика состояния",$K401="Статус диагноза",$K401="К сведению ГП/ЦАОП",$K401="Некорректное обращение с пациентом",$K401="Отказ от сопровождения персональным помощником")</formula>
    </cfRule>
    <cfRule type="expression" dxfId="456" priority="407">
      <formula>NOT(ISBLANK(K401))</formula>
    </cfRule>
  </conditionalFormatting>
  <conditionalFormatting sqref="P402">
    <cfRule type="expression" dxfId="455" priority="403">
      <formula>OR($K402="Цель приема",$K402="Отказ в приеме",$K402="Тактика ведения",$K402="Не дозвонились в течение 2-х дней",$K402="Паллиатив/Патронаж",$K402="Отказ от сопровождения в проекте",$K402="Отказ от сопровождения персональным помощником",$K402="Нарушение маршрутизации",$K402="КАНЦЕР-регистр")</formula>
    </cfRule>
  </conditionalFormatting>
  <conditionalFormatting sqref="P402">
    <cfRule type="expression" dxfId="454" priority="401">
      <formula>OR($M402="Врач",$K402="Клиника женского здоровья",$K402="Принят без записи",$K402="Динамика состояния",$K402="Статус диагноза",AND($K402="Онкологический консилиум",$M402="Расхождение данных"),AND($K402="Превышен срок",$M402="Исследование"),AND($K402="Отсутствует протокол",$M402="Протокол исследования"),AND($K402="Дата записи",$M402="Исследование "),$K402="К сведению ГП/ЦАОП",$K402="Некорректное обращение с пациентом",$K402="Тактика ведения",$K402="Отказ в приеме")</formula>
    </cfRule>
    <cfRule type="expression" dxfId="453" priority="402">
      <formula>OR($K402="Онкологический консилиум",$K402="Дата записи",$K402="Возврат в МО без приема",$K402="Данные о биопсии",$K402="КАНЦЕР-регистр",$K402="Отказ от записи ",$K402="Отсутствует протокол",$K402="Превышен срок")</formula>
    </cfRule>
  </conditionalFormatting>
  <conditionalFormatting sqref="P395">
    <cfRule type="expression" dxfId="452" priority="400">
      <formula>OR($K395="Цель приема",$K395="Отказ в приеме",$K395="Тактика ведения",$K395="Не дозвонились в течение 2-х дней",$K395="Паллиатив/Патронаж",$K395="Отказ от сопровождения в проекте",$K395="Отказ от сопровождения персональным помощником",$K395="Нарушение маршрутизации",$K395="КАНЦЕР-регистр")</formula>
    </cfRule>
  </conditionalFormatting>
  <conditionalFormatting sqref="P395">
    <cfRule type="expression" dxfId="451" priority="398">
      <formula>OR($M395="Врач",$K395="Клиника женского здоровья",$K395="Принят без записи",$K395="Динамика состояния",$K395="Статус диагноза",AND($K395="Онкологический консилиум",$M395="Расхождение данных"),AND($K395="Превышен срок",$M395="Исследование"),AND($K395="Отсутствует протокол",$M395="Протокол исследования"),AND($K395="Дата записи",$M395="Исследование "),$K395="К сведению ГП/ЦАОП",$K395="Некорректное обращение с пациентом",$K395="Тактика ведения",$K395="Отказ в приеме")</formula>
    </cfRule>
    <cfRule type="expression" dxfId="450" priority="399">
      <formula>OR($K395="Онкологический консилиум",$K395="Дата записи",$K395="Возврат в МО без приема",$K395="Данные о биопсии",$K395="КАНЦЕР-регистр",$K395="Отказ от записи ",$K395="Отсутствует протокол",$K395="Превышен срок")</formula>
    </cfRule>
  </conditionalFormatting>
  <conditionalFormatting sqref="P397">
    <cfRule type="expression" dxfId="449" priority="397">
      <formula>OR($K397="Цель приема",$K397="Отказ в приеме",$K397="Тактика ведения",$K397="Не дозвонились в течение 2-х дней",$K397="Паллиатив/Патронаж",$K397="Отказ от сопровождения в проекте",$K397="Отказ от сопровождения персональным помощником",$K397="Нарушение маршрутизации",$K397="КАНЦЕР-регистр")</formula>
    </cfRule>
  </conditionalFormatting>
  <conditionalFormatting sqref="P397">
    <cfRule type="expression" dxfId="448" priority="395">
      <formula>OR($M397="Врач",$K397="Клиника женского здоровья",$K397="Принят без записи",$K397="Динамика состояния",$K397="Статус диагноза",AND($K397="Онкологический консилиум",$M397="Расхождение данных"),AND($K397="Превышен срок",$M397="Исследование"),AND($K397="Отсутствует протокол",$M397="Протокол исследования"),AND($K397="Дата записи",$M397="Исследование "),$K397="К сведению ГП/ЦАОП",$K397="Некорректное обращение с пациентом",$K397="Тактика ведения",$K397="Отказ в приеме")</formula>
    </cfRule>
    <cfRule type="expression" dxfId="447" priority="396">
      <formula>OR($K397="Онкологический консилиум",$K397="Дата записи",$K397="Возврат в МО без приема",$K397="Данные о биопсии",$K397="КАНЦЕР-регистр",$K397="Отказ от записи ",$K397="Отсутствует протокол",$K397="Превышен срок")</formula>
    </cfRule>
  </conditionalFormatting>
  <conditionalFormatting sqref="M400">
    <cfRule type="expression" dxfId="446" priority="392">
      <formula>OR($K400="Цель приема",$K400="Отказ в приеме",$K400="Тактика ведения",$K400="Не дозвонились в течение 2-х дней",$K400="Паллиатив/Патронаж",$K400="Отказ от сопровождения в проекте",$K400="Отказ от сопровождения персональным помощником",$K400="Нарушение маршрутизации",$K400="КАНЦЕР-регистр")</formula>
    </cfRule>
  </conditionalFormatting>
  <conditionalFormatting sqref="M400">
    <cfRule type="expression" dxfId="445" priority="391">
      <formula>ISBLANK($K400)</formula>
    </cfRule>
    <cfRule type="expression" dxfId="444" priority="393">
      <formula>OR($K400="Клиника женского здоровья",$K400="Принят без записи",$K400="Динамика состояния",$K400="Статус диагноза",$K400="К сведению ГП/ЦАОП",$K400="Некорректное обращение с пациентом",$K400="Отказ от сопровождения персональным помощником")</formula>
    </cfRule>
    <cfRule type="expression" dxfId="443" priority="394">
      <formula>NOT(ISBLANK(K400))</formula>
    </cfRule>
  </conditionalFormatting>
  <conditionalFormatting sqref="M402">
    <cfRule type="expression" dxfId="442" priority="388">
      <formula>OR($K402="Цель приема",$K402="Отказ в приеме",$K402="Тактика ведения",$K402="Не дозвонились в течение 2-х дней",$K402="Паллиатив/Патронаж",$K402="Отказ от сопровождения в проекте",$K402="Отказ от сопровождения персональным помощником",$K402="Нарушение маршрутизации",$K402="КАНЦЕР-регистр")</formula>
    </cfRule>
  </conditionalFormatting>
  <conditionalFormatting sqref="M402">
    <cfRule type="expression" dxfId="441" priority="387">
      <formula>ISBLANK($K402)</formula>
    </cfRule>
    <cfRule type="expression" dxfId="440" priority="389">
      <formula>OR($K402="Клиника женского здоровья",$K402="Принят без записи",$K402="Динамика состояния",$K402="Статус диагноза",$K402="К сведению ГП/ЦАОП",$K402="Некорректное обращение с пациентом",$K402="Отказ от сопровождения персональным помощником")</formula>
    </cfRule>
    <cfRule type="expression" dxfId="439" priority="390">
      <formula>NOT(ISBLANK(K402))</formula>
    </cfRule>
  </conditionalFormatting>
  <conditionalFormatting sqref="M407">
    <cfRule type="expression" dxfId="438" priority="384">
      <formula>OR($K407="Цель приема",$K407="Отказ в приеме",$K407="Тактика ведения",$K407="Не дозвонились в течение 2-х дней",$K407="Паллиатив/Патронаж",$K407="Отказ от сопровождения в проекте",$K407="Отказ от сопровождения персональным помощником",$K407="Нарушение маршрутизации",$K407="КАНЦЕР-регистр")</formula>
    </cfRule>
  </conditionalFormatting>
  <conditionalFormatting sqref="M407">
    <cfRule type="expression" dxfId="437" priority="383">
      <formula>ISBLANK($K407)</formula>
    </cfRule>
    <cfRule type="expression" dxfId="436" priority="385">
      <formula>OR($K407="Клиника женского здоровья",$K407="Принят без записи",$K407="Динамика состояния",$K407="Статус диагноза",$K407="К сведению ГП/ЦАОП",$K407="Некорректное обращение с пациентом",$K407="Отказ от сопровождения персональным помощником")</formula>
    </cfRule>
    <cfRule type="expression" dxfId="435" priority="386">
      <formula>NOT(ISBLANK(K407))</formula>
    </cfRule>
  </conditionalFormatting>
  <conditionalFormatting sqref="M395">
    <cfRule type="expression" dxfId="434" priority="380">
      <formula>OR($K395="Цель приема",$K395="Отказ в приеме",$K395="Тактика ведения",$K395="Не дозвонились в течение 2-х дней",$K395="Паллиатив/Патронаж",$K395="Отказ от сопровождения в проекте",$K395="Отказ от сопровождения персональным помощником",$K395="Нарушение маршрутизации",$K395="КАНЦЕР-регистр")</formula>
    </cfRule>
  </conditionalFormatting>
  <conditionalFormatting sqref="M395">
    <cfRule type="expression" dxfId="433" priority="379">
      <formula>ISBLANK($K395)</formula>
    </cfRule>
    <cfRule type="expression" dxfId="432" priority="381">
      <formula>OR($K395="Клиника женского здоровья",$K395="Принят без записи",$K395="Динамика состояния",$K395="Статус диагноза",$K395="К сведению ГП/ЦАОП",$K395="Некорректное обращение с пациентом",$K395="Отказ от сопровождения персональным помощником")</formula>
    </cfRule>
    <cfRule type="expression" dxfId="431" priority="382">
      <formula>NOT(ISBLANK(K395))</formula>
    </cfRule>
  </conditionalFormatting>
  <conditionalFormatting sqref="M397">
    <cfRule type="expression" dxfId="430" priority="376">
      <formula>OR($K397="Цель приема",$K397="Отказ в приеме",$K397="Тактика ведения",$K397="Не дозвонились в течение 2-х дней",$K397="Паллиатив/Патронаж",$K397="Отказ от сопровождения в проекте",$K397="Отказ от сопровождения персональным помощником",$K397="Нарушение маршрутизации",$K397="КАНЦЕР-регистр")</formula>
    </cfRule>
  </conditionalFormatting>
  <conditionalFormatting sqref="M397">
    <cfRule type="expression" dxfId="429" priority="375">
      <formula>ISBLANK($K397)</formula>
    </cfRule>
    <cfRule type="expression" dxfId="428" priority="377">
      <formula>OR($K397="Клиника женского здоровья",$K397="Принят без записи",$K397="Динамика состояния",$K397="Статус диагноза",$K397="К сведению ГП/ЦАОП",$K397="Некорректное обращение с пациентом",$K397="Отказ от сопровождения персональным помощником")</formula>
    </cfRule>
    <cfRule type="expression" dxfId="427" priority="378">
      <formula>NOT(ISBLANK(K397))</formula>
    </cfRule>
  </conditionalFormatting>
  <conditionalFormatting sqref="M398">
    <cfRule type="expression" dxfId="426" priority="372">
      <formula>OR($K398="Цель приема",$K398="Отказ в приеме",$K398="Тактика ведения",$K398="Не дозвонились в течение 2-х дней",$K398="Паллиатив/Патронаж",$K398="Отказ от сопровождения в проекте",$K398="Отказ от сопровождения персональным помощником",$K398="Нарушение маршрутизации",$K398="КАНЦЕР-регистр")</formula>
    </cfRule>
  </conditionalFormatting>
  <conditionalFormatting sqref="M398">
    <cfRule type="expression" dxfId="425" priority="371">
      <formula>ISBLANK($K398)</formula>
    </cfRule>
    <cfRule type="expression" dxfId="424" priority="373">
      <formula>OR($K398="Клиника женского здоровья",$K398="Принят без записи",$K398="Динамика состояния",$K398="Статус диагноза",$K398="К сведению ГП/ЦАОП",$K398="Некорректное обращение с пациентом",$K398="Отказ от сопровождения персональным помощником")</formula>
    </cfRule>
    <cfRule type="expression" dxfId="423" priority="374">
      <formula>NOT(ISBLANK(K398))</formula>
    </cfRule>
  </conditionalFormatting>
  <conditionalFormatting sqref="P399">
    <cfRule type="expression" dxfId="422" priority="370">
      <formula>OR($K399="Цель приема",$K399="Отказ в приеме",$K399="Тактика ведения",$K399="Не дозвонились в течение 2-х дней",$K399="Паллиатив/Патронаж",$K399="Отказ от сопровождения в проекте",$K399="Отказ от сопровождения персональным помощником",$K399="Нарушение маршрутизации",$K399="КАНЦЕР-регистр")</formula>
    </cfRule>
  </conditionalFormatting>
  <conditionalFormatting sqref="P399">
    <cfRule type="expression" dxfId="421" priority="368">
      <formula>OR($M399="Врач",$K399="Клиника женского здоровья",$K399="Принят без записи",$K399="Динамика состояния",$K399="Статус диагноза",AND($K399="Онкологический консилиум",$M399="Расхождение данных"),AND($K399="Превышен срок",$M399="Исследование"),AND($K399="Отсутствует протокол",$M399="Протокол исследования"),AND($K399="Дата записи",$M399="Исследование "),$K399="К сведению ГП/ЦАОП",$K399="Некорректное обращение с пациентом",$K399="Тактика ведения",$K399="Отказ в приеме")</formula>
    </cfRule>
    <cfRule type="expression" dxfId="420" priority="369">
      <formula>OR($K399="Онкологический консилиум",$K399="Дата записи",$K399="Возврат в МО без приема",$K399="Данные о биопсии",$K399="КАНЦЕР-регистр",$K399="Отказ от записи ",$K399="Отсутствует протокол",$K399="Превышен срок")</formula>
    </cfRule>
  </conditionalFormatting>
  <conditionalFormatting sqref="M399">
    <cfRule type="expression" dxfId="419" priority="365">
      <formula>OR($K399="Цель приема",$K399="Отказ в приеме",$K399="Тактика ведения",$K399="Не дозвонились в течение 2-х дней",$K399="Паллиатив/Патронаж",$K399="Отказ от сопровождения в проекте",$K399="Отказ от сопровождения персональным помощником",$K399="Нарушение маршрутизации",$K399="КАНЦЕР-регистр")</formula>
    </cfRule>
  </conditionalFormatting>
  <conditionalFormatting sqref="M399">
    <cfRule type="expression" dxfId="418" priority="364">
      <formula>ISBLANK($K399)</formula>
    </cfRule>
    <cfRule type="expression" dxfId="417" priority="366">
      <formula>OR($K399="Клиника женского здоровья",$K399="Принят без записи",$K399="Динамика состояния",$K399="Статус диагноза",$K399="К сведению ГП/ЦАОП",$K399="Некорректное обращение с пациентом",$K399="Отказ от сопровождения персональным помощником")</formula>
    </cfRule>
    <cfRule type="expression" dxfId="416" priority="367">
      <formula>NOT(ISBLANK(K399))</formula>
    </cfRule>
  </conditionalFormatting>
  <conditionalFormatting sqref="M403">
    <cfRule type="expression" dxfId="415" priority="361">
      <formula>OR($K403="Цель приема",$K403="Отказ в приеме",$K403="Тактика ведения",$K403="Не дозвонились в течение 2-х дней",$K403="Паллиатив/Патронаж",$K403="Отказ от сопровождения в проекте",$K403="Отказ от сопровождения персональным помощником",$K403="Нарушение маршрутизации",$K403="КАНЦЕР-регистр")</formula>
    </cfRule>
  </conditionalFormatting>
  <conditionalFormatting sqref="M403">
    <cfRule type="expression" dxfId="414" priority="360">
      <formula>ISBLANK($K403)</formula>
    </cfRule>
    <cfRule type="expression" dxfId="413" priority="362">
      <formula>OR($K403="Клиника женского здоровья",$K403="Принят без записи",$K403="Динамика состояния",$K403="Статус диагноза",$K403="К сведению ГП/ЦАОП",$K403="Некорректное обращение с пациентом",$K403="Отказ от сопровождения персональным помощником")</formula>
    </cfRule>
    <cfRule type="expression" dxfId="412" priority="363">
      <formula>NOT(ISBLANK(K403))</formula>
    </cfRule>
  </conditionalFormatting>
  <conditionalFormatting sqref="M405">
    <cfRule type="expression" dxfId="411" priority="357">
      <formula>OR($K405="Цель приема",$K405="Отказ в приеме",$K405="Тактика ведения",$K405="Не дозвонились в течение 2-х дней",$K405="Паллиатив/Патронаж",$K405="Отказ от сопровождения в проекте",$K405="Отказ от сопровождения персональным помощником",$K405="Нарушение маршрутизации",$K405="КАНЦЕР-регистр")</formula>
    </cfRule>
  </conditionalFormatting>
  <conditionalFormatting sqref="M405">
    <cfRule type="expression" dxfId="410" priority="356">
      <formula>ISBLANK($K405)</formula>
    </cfRule>
    <cfRule type="expression" dxfId="409" priority="358">
      <formula>OR($K405="Клиника женского здоровья",$K405="Принят без записи",$K405="Динамика состояния",$K405="Статус диагноза",$K405="К сведению ГП/ЦАОП",$K405="Некорректное обращение с пациентом",$K405="Отказ от сопровождения персональным помощником")</formula>
    </cfRule>
    <cfRule type="expression" dxfId="408" priority="359">
      <formula>NOT(ISBLANK(K405))</formula>
    </cfRule>
  </conditionalFormatting>
  <conditionalFormatting sqref="M406">
    <cfRule type="expression" dxfId="407" priority="353">
      <formula>OR($K406="Цель приема",$K406="Отказ в приеме",$K406="Тактика ведения",$K406="Не дозвонились в течение 2-х дней",$K406="Паллиатив/Патронаж",$K406="Отказ от сопровождения в проекте",$K406="Отказ от сопровождения персональным помощником",$K406="Нарушение маршрутизации",$K406="КАНЦЕР-регистр")</formula>
    </cfRule>
  </conditionalFormatting>
  <conditionalFormatting sqref="M406">
    <cfRule type="expression" dxfId="406" priority="350">
      <formula>ISBLANK($K406)</formula>
    </cfRule>
    <cfRule type="expression" dxfId="405" priority="354">
      <formula>OR($K406="Клиника женского здоровья",$K406="Принят без записи",$K406="Динамика состояния",$K406="Статус диагноза",$K406="К сведению ГП/ЦАОП",$K406="Некорректное обращение с пациентом",$K406="Отказ от сопровождения персональным помощником")</formula>
    </cfRule>
    <cfRule type="expression" dxfId="404" priority="355">
      <formula>NOT(ISBLANK(K406))</formula>
    </cfRule>
  </conditionalFormatting>
  <conditionalFormatting sqref="P406">
    <cfRule type="expression" dxfId="403" priority="351">
      <formula>OR($M406="Врач",$K406="Клиника женского здоровья",$K406="Принят без записи",$K406="Динамика состояния",$K406="Статус диагноза",AND($K406="Онкологический консилиум",$M406="Расхождение данных"),AND($K406="Превышен срок",$M406="Исследование"),AND($K406="Отсутствует протокол",$M406="Протокол исследования"),AND($K406="Дата записи",$M406="Исследование "),$K406="К сведению ГП/ЦАОП",$K406="Некорректное обращение с пациентом",$K406="Тактика ведения",$K406="Отказ в приеме")</formula>
    </cfRule>
    <cfRule type="expression" dxfId="402" priority="352">
      <formula>OR($K406="Онкологический консилиум",$K406="Дата записи",$K406="Возврат в МО без приема",$K406="Данные о биопсии",$K406="КАНЦЕР-регистр",$K406="Отказ от записи ",$K406="Отсутствует протокол",$K406="Превышен срок")</formula>
    </cfRule>
  </conditionalFormatting>
  <conditionalFormatting sqref="P408">
    <cfRule type="expression" dxfId="401" priority="347">
      <formula>OR($K408="Цель приема",$K408="Отказ в приеме",$K408="Тактика ведения",$K408="Не дозвонились в течение 2-х дней",$K408="Паллиатив/Патронаж",$K408="Отказ от сопровождения в проекте",$K408="Отказ от сопровождения персональным помощником",$K408="Нарушение маршрутизации",$K408="КАНЦЕР-регистр")</formula>
    </cfRule>
  </conditionalFormatting>
  <conditionalFormatting sqref="M408">
    <cfRule type="expression" dxfId="400" priority="344">
      <formula>ISBLANK($K408)</formula>
    </cfRule>
    <cfRule type="expression" dxfId="399" priority="348">
      <formula>OR($K408="Клиника женского здоровья",$K408="Принят без записи",$K408="Динамика состояния",$K408="Статус диагноза",$K408="К сведению ГП/ЦАОП",$K408="Некорректное обращение с пациентом",$K408="Отказ от сопровождения персональным помощником")</formula>
    </cfRule>
    <cfRule type="expression" dxfId="398" priority="349">
      <formula>NOT(ISBLANK(K408))</formula>
    </cfRule>
  </conditionalFormatting>
  <conditionalFormatting sqref="P408">
    <cfRule type="expression" dxfId="397" priority="345">
      <formula>OR($M408="Врач",$K408="Клиника женского здоровья",$K408="Принят без записи",$K408="Динамика состояния",$K408="Статус диагноза",AND($K408="Онкологический консилиум",$M408="Расхождение данных"),AND($K408="Превышен срок",$M408="Исследование"),AND($K408="Отсутствует протокол",$M408="Протокол исследования"),AND($K408="Дата записи",$M408="Исследование "),$K408="К сведению ГП/ЦАОП",$K408="Некорректное обращение с пациентом",$K408="Тактика ведения",$K408="Отказ в приеме")</formula>
    </cfRule>
    <cfRule type="expression" dxfId="396" priority="346">
      <formula>OR($K408="Онкологический консилиум",$K408="Дата записи",$K408="Возврат в МО без приема",$K408="Данные о биопсии",$K408="КАНЦЕР-регистр",$K408="Отказ от записи ",$K408="Отсутствует протокол",$K408="Превышен срок")</formula>
    </cfRule>
  </conditionalFormatting>
  <conditionalFormatting sqref="M409">
    <cfRule type="expression" dxfId="395" priority="341">
      <formula>OR($K409="Цель приема",$K409="Отказ в приеме",$K409="Тактика ведения",$K409="Не дозвонились в течение 2-х дней",$K409="Паллиатив/Патронаж",$K409="Отказ от сопровождения в проекте",$K409="Отказ от сопровождения персональным помощником",$K409="Нарушение маршрутизации",$K409="КАНЦЕР-регистр")</formula>
    </cfRule>
  </conditionalFormatting>
  <conditionalFormatting sqref="M409">
    <cfRule type="expression" dxfId="394" priority="340">
      <formula>ISBLANK($K409)</formula>
    </cfRule>
    <cfRule type="expression" dxfId="393" priority="342">
      <formula>OR($K409="Клиника женского здоровья",$K409="Принят без записи",$K409="Динамика состояния",$K409="Статус диагноза",$K409="К сведению ГП/ЦАОП",$K409="Некорректное обращение с пациентом",$K409="Отказ от сопровождения персональным помощником")</formula>
    </cfRule>
    <cfRule type="expression" dxfId="392" priority="343">
      <formula>NOT(ISBLANK(K409))</formula>
    </cfRule>
  </conditionalFormatting>
  <conditionalFormatting sqref="P410">
    <cfRule type="expression" dxfId="391" priority="337">
      <formula>OR($K410="Цель приема",$K410="Отказ в приеме",$K410="Тактика ведения",$K410="Не дозвонились в течение 2-х дней",$K410="Паллиатив/Патронаж",$K410="Отказ от сопровождения в проекте",$K410="Отказ от сопровождения персональным помощником",$K410="Нарушение маршрутизации",$K410="КАНЦЕР-регистр")</formula>
    </cfRule>
  </conditionalFormatting>
  <conditionalFormatting sqref="M417:M418">
    <cfRule type="expression" dxfId="390" priority="334">
      <formula>ISBLANK($K417)</formula>
    </cfRule>
    <cfRule type="expression" dxfId="389" priority="338">
      <formula>OR($K417="Клиника женского здоровья",$K417="Принят без записи",$K417="Динамика состояния",$K417="Статус диагноза",$K417="К сведению ГП/ЦАОП",$K417="Некорректное обращение с пациентом",$K417="Отказ от сопровождения персональным помощником")</formula>
    </cfRule>
    <cfRule type="expression" dxfId="388" priority="339">
      <formula>NOT(ISBLANK(K417))</formula>
    </cfRule>
  </conditionalFormatting>
  <conditionalFormatting sqref="P410">
    <cfRule type="expression" dxfId="387" priority="335">
      <formula>OR($M410="Врач",$K410="Клиника женского здоровья",$K410="Принят без записи",$K410="Динамика состояния",$K410="Статус диагноза",AND($K410="Онкологический консилиум",$M410="Расхождение данных"),AND($K410="Превышен срок",$M410="Исследование"),AND($K410="Отсутствует протокол",$M410="Протокол исследования"),AND($K410="Дата записи",$M410="Исследование "),$K410="К сведению ГП/ЦАОП",$K410="Некорректное обращение с пациентом",$K410="Тактика ведения",$K410="Отказ в приеме")</formula>
    </cfRule>
    <cfRule type="expression" dxfId="386" priority="336">
      <formula>OR($K410="Онкологический консилиум",$K410="Дата записи",$K410="Возврат в МО без приема",$K410="Данные о биопсии",$K410="КАНЦЕР-регистр",$K410="Отказ от записи ",$K410="Отсутствует протокол",$K410="Превышен срок")</formula>
    </cfRule>
  </conditionalFormatting>
  <conditionalFormatting sqref="P411">
    <cfRule type="expression" dxfId="385" priority="333">
      <formula>OR($K411="Цель приема",$K411="Отказ в приеме",$K411="Тактика ведения",$K411="Не дозвонились в течение 2-х дней",$K411="Паллиатив/Патронаж",$K411="Отказ от сопровождения в проекте",$K411="Отказ от сопровождения персональным помощником",$K411="Нарушение маршрутизации",$K411="КАНЦЕР-регистр")</formula>
    </cfRule>
  </conditionalFormatting>
  <conditionalFormatting sqref="P411">
    <cfRule type="expression" dxfId="384" priority="331">
      <formula>OR($M411="Врач",$K411="Клиника женского здоровья",$K411="Принят без записи",$K411="Динамика состояния",$K411="Статус диагноза",AND($K411="Онкологический консилиум",$M411="Расхождение данных"),AND($K411="Превышен срок",$M411="Исследование"),AND($K411="Отсутствует протокол",$M411="Протокол исследования"),AND($K411="Дата записи",$M411="Исследование "),$K411="К сведению ГП/ЦАОП",$K411="Некорректное обращение с пациентом",$K411="Тактика ведения",$K411="Отказ в приеме")</formula>
    </cfRule>
    <cfRule type="expression" dxfId="383" priority="332">
      <formula>OR($K411="Онкологический консилиум",$K411="Дата записи",$K411="Возврат в МО без приема",$K411="Данные о биопсии",$K411="КАНЦЕР-регистр",$K411="Отказ от записи ",$K411="Отсутствует протокол",$K411="Превышен срок")</formula>
    </cfRule>
  </conditionalFormatting>
  <conditionalFormatting sqref="M412">
    <cfRule type="expression" dxfId="382" priority="328">
      <formula>OR($K412="Цель приема",$K412="Отказ в приеме",$K412="Тактика ведения",$K412="Не дозвонились в течение 2-х дней",$K412="Паллиатив/Патронаж",$K412="Отказ от сопровождения в проекте",$K412="Отказ от сопровождения персональным помощником",$K412="Нарушение маршрутизации",$K412="КАНЦЕР-регистр")</formula>
    </cfRule>
  </conditionalFormatting>
  <conditionalFormatting sqref="M412">
    <cfRule type="expression" dxfId="381" priority="327">
      <formula>ISBLANK($K412)</formula>
    </cfRule>
    <cfRule type="expression" dxfId="380" priority="329">
      <formula>OR($K412="Клиника женского здоровья",$K412="Принят без записи",$K412="Динамика состояния",$K412="Статус диагноза",$K412="К сведению ГП/ЦАОП",$K412="Некорректное обращение с пациентом",$K412="Отказ от сопровождения персональным помощником")</formula>
    </cfRule>
    <cfRule type="expression" dxfId="379" priority="330">
      <formula>NOT(ISBLANK(K412))</formula>
    </cfRule>
  </conditionalFormatting>
  <conditionalFormatting sqref="M413">
    <cfRule type="expression" dxfId="378" priority="324">
      <formula>OR($K413="Цель приема",$K413="Отказ в приеме",$K413="Тактика ведения",$K413="Не дозвонились в течение 2-х дней",$K413="Паллиатив/Патронаж",$K413="Отказ от сопровождения в проекте",$K413="Отказ от сопровождения персональным помощником",$K413="Нарушение маршрутизации",$K413="КАНЦЕР-регистр")</formula>
    </cfRule>
  </conditionalFormatting>
  <conditionalFormatting sqref="M413">
    <cfRule type="expression" dxfId="377" priority="323">
      <formula>ISBLANK($K413)</formula>
    </cfRule>
    <cfRule type="expression" dxfId="376" priority="325">
      <formula>OR($K413="Клиника женского здоровья",$K413="Принят без записи",$K413="Динамика состояния",$K413="Статус диагноза",$K413="К сведению ГП/ЦАОП",$K413="Некорректное обращение с пациентом",$K413="Отказ от сопровождения персональным помощником")</formula>
    </cfRule>
    <cfRule type="expression" dxfId="375" priority="326">
      <formula>NOT(ISBLANK(K413))</formula>
    </cfRule>
  </conditionalFormatting>
  <conditionalFormatting sqref="M411">
    <cfRule type="expression" dxfId="374" priority="316">
      <formula>OR($K411="Цель приема",$K411="Отказ в приеме",$K411="Тактика ведения",$K411="Не дозвонились в течение 2-х дней",$K411="Паллиатив/Патронаж",$K411="Отказ от сопровождения в проекте",$K411="Отказ от сопровождения персональным помощником",$K411="Нарушение маршрутизации",$K411="КАНЦЕР-регистр")</formula>
    </cfRule>
  </conditionalFormatting>
  <conditionalFormatting sqref="M411">
    <cfRule type="expression" dxfId="373" priority="315">
      <formula>ISBLANK($K411)</formula>
    </cfRule>
    <cfRule type="expression" dxfId="372" priority="317">
      <formula>OR($K411="Клиника женского здоровья",$K411="Принят без записи",$K411="Динамика состояния",$K411="Статус диагноза",$K411="К сведению ГП/ЦАОП",$K411="Некорректное обращение с пациентом",$K411="Отказ от сопровождения персональным помощником")</formula>
    </cfRule>
    <cfRule type="expression" dxfId="371" priority="318">
      <formula>NOT(ISBLANK(K411))</formula>
    </cfRule>
  </conditionalFormatting>
  <conditionalFormatting sqref="M410">
    <cfRule type="expression" dxfId="370" priority="320">
      <formula>OR($K410="Цель приема",$K410="Отказ в приеме",$K410="Тактика ведения",$K410="Не дозвонились в течение 2-х дней",$K410="Паллиатив/Патронаж",$K410="Отказ от сопровождения в проекте",$K410="Отказ от сопровождения персональным помощником",$K410="Нарушение маршрутизации",$K410="КАНЦЕР-регистр")</formula>
    </cfRule>
  </conditionalFormatting>
  <conditionalFormatting sqref="M410">
    <cfRule type="expression" dxfId="369" priority="319">
      <formula>ISBLANK($K410)</formula>
    </cfRule>
    <cfRule type="expression" dxfId="368" priority="321">
      <formula>OR($K410="Клиника женского здоровья",$K410="Принят без записи",$K410="Динамика состояния",$K410="Статус диагноза",$K410="К сведению ГП/ЦАОП",$K410="Некорректное обращение с пациентом",$K410="Отказ от сопровождения персональным помощником")</formula>
    </cfRule>
    <cfRule type="expression" dxfId="367" priority="322">
      <formula>NOT(ISBLANK(K410))</formula>
    </cfRule>
  </conditionalFormatting>
  <conditionalFormatting sqref="P414">
    <cfRule type="expression" dxfId="366" priority="314">
      <formula>OR($K414="Цель приема",$K414="Отказ в приеме",$K414="Тактика ведения",$K414="Не дозвонились в течение 2-х дней",$K414="Паллиатив/Патронаж",$K414="Отказ от сопровождения в проекте",$K414="Отказ от сопровождения персональным помощником",$K414="Нарушение маршрутизации",$K414="КАНЦЕР-регистр")</formula>
    </cfRule>
  </conditionalFormatting>
  <conditionalFormatting sqref="P414">
    <cfRule type="expression" dxfId="365" priority="312">
      <formula>OR($M414="Врач",$K414="Клиника женского здоровья",$K414="Принят без записи",$K414="Динамика состояния",$K414="Статус диагноза",AND($K414="Онкологический консилиум",$M414="Расхождение данных"),AND($K414="Превышен срок",$M414="Исследование"),AND($K414="Отсутствует протокол",$M414="Протокол исследования"),AND($K414="Дата записи",$M414="Исследование "),$K414="К сведению ГП/ЦАОП",$K414="Некорректное обращение с пациентом",$K414="Тактика ведения",$K414="Отказ в приеме")</formula>
    </cfRule>
    <cfRule type="expression" dxfId="364" priority="313">
      <formula>OR($K414="Онкологический консилиум",$K414="Дата записи",$K414="Возврат в МО без приема",$K414="Данные о биопсии",$K414="КАНЦЕР-регистр",$K414="Отказ от записи ",$K414="Отсутствует протокол",$K414="Превышен срок")</formula>
    </cfRule>
  </conditionalFormatting>
  <conditionalFormatting sqref="M414">
    <cfRule type="expression" dxfId="363" priority="309">
      <formula>OR($K414="Цель приема",$K414="Отказ в приеме",$K414="Тактика ведения",$K414="Не дозвонились в течение 2-х дней",$K414="Паллиатив/Патронаж",$K414="Отказ от сопровождения в проекте",$K414="Отказ от сопровождения персональным помощником",$K414="Нарушение маршрутизации",$K414="КАНЦЕР-регистр")</formula>
    </cfRule>
  </conditionalFormatting>
  <conditionalFormatting sqref="M414">
    <cfRule type="expression" dxfId="362" priority="308">
      <formula>ISBLANK($K414)</formula>
    </cfRule>
    <cfRule type="expression" dxfId="361" priority="310">
      <formula>OR($K414="Клиника женского здоровья",$K414="Принят без записи",$K414="Динамика состояния",$K414="Статус диагноза",$K414="К сведению ГП/ЦАОП",$K414="Некорректное обращение с пациентом",$K414="Отказ от сопровождения персональным помощником")</formula>
    </cfRule>
    <cfRule type="expression" dxfId="360" priority="311">
      <formula>NOT(ISBLANK(K414))</formula>
    </cfRule>
  </conditionalFormatting>
  <conditionalFormatting sqref="M419">
    <cfRule type="expression" dxfId="359" priority="305">
      <formula>OR($K419="Цель приема",$K419="Отказ в приеме",$K419="Тактика ведения",$K419="Не дозвонились в течение 2-х дней",$K419="Паллиатив/Патронаж",$K419="Отказ от сопровождения в проекте",$K419="Отказ от сопровождения персональным помощником",$K419="Нарушение маршрутизации",$K419="КАНЦЕР-регистр")</formula>
    </cfRule>
  </conditionalFormatting>
  <conditionalFormatting sqref="M419">
    <cfRule type="expression" dxfId="358" priority="302">
      <formula>ISBLANK($K419)</formula>
    </cfRule>
    <cfRule type="expression" dxfId="357" priority="306">
      <formula>OR($K419="Клиника женского здоровья",$K419="Принят без записи",$K419="Динамика состояния",$K419="Статус диагноза",$K419="К сведению ГП/ЦАОП",$K419="Некорректное обращение с пациентом",$K419="Отказ от сопровождения персональным помощником")</formula>
    </cfRule>
    <cfRule type="expression" dxfId="356" priority="307">
      <formula>NOT(ISBLANK(K419))</formula>
    </cfRule>
  </conditionalFormatting>
  <conditionalFormatting sqref="P419">
    <cfRule type="expression" dxfId="355" priority="303">
      <formula>OR($M419="Врач",$K419="Клиника женского здоровья",$K419="Принят без записи",$K419="Динамика состояния",$K419="Статус диагноза",AND($K419="Онкологический консилиум",$M419="Расхождение данных"),AND($K419="Превышен срок",$M419="Исследование"),AND($K419="Отсутствует протокол",$M419="Протокол исследования"),AND($K419="Дата записи",$M419="Исследование "),$K419="К сведению ГП/ЦАОП",$K419="Некорректное обращение с пациентом",$K419="Тактика ведения",$K419="Отказ в приеме")</formula>
    </cfRule>
    <cfRule type="expression" dxfId="354" priority="304">
      <formula>OR($K419="Онкологический консилиум",$K419="Дата записи",$K419="Возврат в МО без приема",$K419="Данные о биопсии",$K419="КАНЦЕР-регистр",$K419="Отказ от записи ",$K419="Отсутствует протокол",$K419="Превышен срок")</formula>
    </cfRule>
  </conditionalFormatting>
  <conditionalFormatting sqref="M415">
    <cfRule type="expression" dxfId="353" priority="299">
      <formula>OR($K415="Цель приема",$K415="Отказ в приеме",$K415="Тактика ведения",$K415="Не дозвонились в течение 2-х дней",$K415="Паллиатив/Патронаж",$K415="Отказ от сопровождения в проекте",$K415="Отказ от сопровождения персональным помощником",$K415="Нарушение маршрутизации",$K415="КАНЦЕР-регистр")</formula>
    </cfRule>
  </conditionalFormatting>
  <conditionalFormatting sqref="M415">
    <cfRule type="expression" dxfId="352" priority="298">
      <formula>ISBLANK($K415)</formula>
    </cfRule>
    <cfRule type="expression" dxfId="351" priority="300">
      <formula>OR($K415="Клиника женского здоровья",$K415="Принят без записи",$K415="Динамика состояния",$K415="Статус диагноза",$K415="К сведению ГП/ЦАОП",$K415="Некорректное обращение с пациентом",$K415="Отказ от сопровождения персональным помощником")</formula>
    </cfRule>
    <cfRule type="expression" dxfId="350" priority="301">
      <formula>NOT(ISBLANK(K415))</formula>
    </cfRule>
  </conditionalFormatting>
  <conditionalFormatting sqref="P416">
    <cfRule type="expression" dxfId="349" priority="297">
      <formula>OR($K416="Цель приема",$K416="Отказ в приеме",$K416="Тактика ведения",$K416="Не дозвонились в течение 2-х дней",$K416="Паллиатив/Патронаж",$K416="Отказ от сопровождения в проекте",$K416="Отказ от сопровождения персональным помощником",$K416="Нарушение маршрутизации",$K416="КАНЦЕР-регистр")</formula>
    </cfRule>
  </conditionalFormatting>
  <conditionalFormatting sqref="P416">
    <cfRule type="expression" dxfId="348" priority="295">
      <formula>OR($M416="Врач",$K416="Клиника женского здоровья",$K416="Принят без записи",$K416="Динамика состояния",$K416="Статус диагноза",AND($K416="Онкологический консилиум",$M416="Расхождение данных"),AND($K416="Превышен срок",$M416="Исследование"),AND($K416="Отсутствует протокол",$M416="Протокол исследования"),AND($K416="Дата записи",$M416="Исследование "),$K416="К сведению ГП/ЦАОП",$K416="Некорректное обращение с пациентом",$K416="Тактика ведения",$K416="Отказ в приеме")</formula>
    </cfRule>
    <cfRule type="expression" dxfId="347" priority="296">
      <formula>OR($K416="Онкологический консилиум",$K416="Дата записи",$K416="Возврат в МО без приема",$K416="Данные о биопсии",$K416="КАНЦЕР-регистр",$K416="Отказ от записи ",$K416="Отсутствует протокол",$K416="Превышен срок")</formula>
    </cfRule>
  </conditionalFormatting>
  <conditionalFormatting sqref="M416">
    <cfRule type="expression" dxfId="346" priority="292">
      <formula>OR($K416="Цель приема",$K416="Отказ в приеме",$K416="Тактика ведения",$K416="Не дозвонились в течение 2-х дней",$K416="Паллиатив/Патронаж",$K416="Отказ от сопровождения в проекте",$K416="Отказ от сопровождения персональным помощником",$K416="Нарушение маршрутизации",$K416="КАНЦЕР-регистр")</formula>
    </cfRule>
  </conditionalFormatting>
  <conditionalFormatting sqref="M416">
    <cfRule type="expression" dxfId="345" priority="291">
      <formula>ISBLANK($K416)</formula>
    </cfRule>
    <cfRule type="expression" dxfId="344" priority="293">
      <formula>OR($K416="Клиника женского здоровья",$K416="Принят без записи",$K416="Динамика состояния",$K416="Статус диагноза",$K416="К сведению ГП/ЦАОП",$K416="Некорректное обращение с пациентом",$K416="Отказ от сопровождения персональным помощником")</formula>
    </cfRule>
    <cfRule type="expression" dxfId="343" priority="294">
      <formula>NOT(ISBLANK(K416))</formula>
    </cfRule>
  </conditionalFormatting>
  <conditionalFormatting sqref="M420:M429">
    <cfRule type="expression" dxfId="342" priority="288">
      <formula>OR($K420="Цель приема",$K420="Отказ в приеме",$K420="Тактика ведения",$K420="Не дозвонились в течение 2-х дней",$K420="Паллиатив/Патронаж",$K420="Отказ от сопровождения в проекте",$K420="Отказ от сопровождения персональным помощником",$K420="Нарушение маршрутизации",$K420="КАНЦЕР-регистр")</formula>
    </cfRule>
  </conditionalFormatting>
  <conditionalFormatting sqref="M420:M429">
    <cfRule type="expression" dxfId="341" priority="285">
      <formula>ISBLANK($K420)</formula>
    </cfRule>
    <cfRule type="expression" dxfId="340" priority="289">
      <formula>OR($K420="Клиника женского здоровья",$K420="Принят без записи",$K420="Динамика состояния",$K420="Статус диагноза",$K420="К сведению ГП/ЦАОП",$K420="Некорректное обращение с пациентом",$K420="Отказ от сопровождения персональным помощником")</formula>
    </cfRule>
    <cfRule type="expression" dxfId="339" priority="290">
      <formula>NOT(ISBLANK(K420))</formula>
    </cfRule>
  </conditionalFormatting>
  <conditionalFormatting sqref="P422">
    <cfRule type="expression" dxfId="338" priority="286">
      <formula>OR($M422="Врач",$K422="Клиника женского здоровья",$K422="Принят без записи",$K422="Динамика состояния",$K422="Статус диагноза",AND($K422="Онкологический консилиум",$M422="Расхождение данных"),AND($K422="Превышен срок",$M422="Исследование"),AND($K422="Отсутствует протокол",$M422="Протокол исследования"),AND($K422="Дата записи",$M422="Исследование "),$K422="К сведению ГП/ЦАОП",$K422="Некорректное обращение с пациентом",$K422="Тактика ведения",$K422="Отказ в приеме")</formula>
    </cfRule>
    <cfRule type="expression" dxfId="337" priority="287">
      <formula>OR($K422="Онкологический консилиум",$K422="Дата записи",$K422="Возврат в МО без приема",$K422="Данные о биопсии",$K422="КАНЦЕР-регистр",$K422="Отказ от записи ",$K422="Отсутствует протокол",$K422="Превышен срок")</formula>
    </cfRule>
  </conditionalFormatting>
  <conditionalFormatting sqref="P420">
    <cfRule type="expression" dxfId="336" priority="284">
      <formula>OR($K420="Цель приема",$K420="Отказ в приеме",$K420="Тактика ведения",$K420="Не дозвонились в течение 2-х дней",$K420="Паллиатив/Патронаж",$K420="Отказ от сопровождения в проекте",$K420="Отказ от сопровождения персональным помощником",$K420="Нарушение маршрутизации",$K420="КАНЦЕР-регистр")</formula>
    </cfRule>
  </conditionalFormatting>
  <conditionalFormatting sqref="P420">
    <cfRule type="expression" dxfId="335" priority="282">
      <formula>OR($M420="Врач",$K420="Клиника женского здоровья",$K420="Принят без записи",$K420="Динамика состояния",$K420="Статус диагноза",AND($K420="Онкологический консилиум",$M420="Расхождение данных"),AND($K420="Превышен срок",$M420="Исследование"),AND($K420="Отсутствует протокол",$M420="Протокол исследования"),AND($K420="Дата записи",$M420="Исследование "),$K420="К сведению ГП/ЦАОП",$K420="Некорректное обращение с пациентом",$K420="Тактика ведения",$K420="Отказ в приеме")</formula>
    </cfRule>
    <cfRule type="expression" dxfId="334" priority="283">
      <formula>OR($K420="Онкологический консилиум",$K420="Дата записи",$K420="Возврат в МО без приема",$K420="Данные о биопсии",$K420="КАНЦЕР-регистр",$K420="Отказ от записи ",$K420="Отсутствует протокол",$K420="Превышен срок")</formula>
    </cfRule>
  </conditionalFormatting>
  <conditionalFormatting sqref="P421">
    <cfRule type="expression" dxfId="333" priority="281">
      <formula>OR($K421="Цель приема",$K421="Отказ в приеме",$K421="Тактика ведения",$K421="Не дозвонились в течение 2-х дней",$K421="Паллиатив/Патронаж",$K421="Отказ от сопровождения в проекте",$K421="Отказ от сопровождения персональным помощником",$K421="Нарушение маршрутизации",$K421="КАНЦЕР-регистр")</formula>
    </cfRule>
  </conditionalFormatting>
  <conditionalFormatting sqref="P421">
    <cfRule type="expression" dxfId="332" priority="279">
      <formula>OR($M421="Врач",$K421="Клиника женского здоровья",$K421="Принят без записи",$K421="Динамика состояния",$K421="Статус диагноза",AND($K421="Онкологический консилиум",$M421="Расхождение данных"),AND($K421="Превышен срок",$M421="Исследование"),AND($K421="Отсутствует протокол",$M421="Протокол исследования"),AND($K421="Дата записи",$M421="Исследование "),$K421="К сведению ГП/ЦАОП",$K421="Некорректное обращение с пациентом",$K421="Тактика ведения",$K421="Отказ в приеме")</formula>
    </cfRule>
    <cfRule type="expression" dxfId="331" priority="280">
      <formula>OR($K421="Онкологический консилиум",$K421="Дата записи",$K421="Возврат в МО без приема",$K421="Данные о биопсии",$K421="КАНЦЕР-регистр",$K421="Отказ от записи ",$K421="Отсутствует протокол",$K421="Превышен срок")</formula>
    </cfRule>
  </conditionalFormatting>
  <conditionalFormatting sqref="P429">
    <cfRule type="expression" dxfId="330" priority="278">
      <formula>OR($K429="Цель приема",$K429="Отказ в приеме",$K429="Тактика ведения",$K429="Не дозвонились в течение 2-х дней",$K429="Паллиатив/Патронаж",$K429="Отказ от сопровождения в проекте",$K429="Отказ от сопровождения персональным помощником",$K429="Нарушение маршрутизации",$K429="КАНЦЕР-регистр")</formula>
    </cfRule>
  </conditionalFormatting>
  <conditionalFormatting sqref="P429">
    <cfRule type="expression" dxfId="329" priority="276">
      <formula>OR($M429="Врач",$K429="Клиника женского здоровья",$K429="Принят без записи",$K429="Динамика состояния",$K429="Статус диагноза",AND($K429="Онкологический консилиум",$M429="Расхождение данных"),AND($K429="Превышен срок",$M429="Исследование"),AND($K429="Отсутствует протокол",$M429="Протокол исследования"),AND($K429="Дата записи",$M429="Исследование "),$K429="К сведению ГП/ЦАОП",$K429="Некорректное обращение с пациентом",$K429="Тактика ведения",$K429="Отказ в приеме")</formula>
    </cfRule>
    <cfRule type="expression" dxfId="328" priority="277">
      <formula>OR($K429="Онкологический консилиум",$K429="Дата записи",$K429="Возврат в МО без приема",$K429="Данные о биопсии",$K429="КАНЦЕР-регистр",$K429="Отказ от записи ",$K429="Отсутствует протокол",$K429="Превышен срок")</formula>
    </cfRule>
  </conditionalFormatting>
  <conditionalFormatting sqref="P423">
    <cfRule type="expression" dxfId="327" priority="273">
      <formula>OR($M423="Врач",$K423="Клиника женского здоровья",$K423="Принят без записи",$K423="Динамика состояния",$K423="Статус диагноза",AND($K423="Онкологический консилиум",$M423="Расхождение данных"),AND($K423="Превышен срок",$M423="Исследование"),AND($K423="Отсутствует протокол",$M423="Протокол исследования"),AND($K423="Дата записи",$M423="Исследование "),$K423="К сведению ГП/ЦАОП",$K423="Некорректное обращение с пациентом",$K423="Тактика ведения",$K423="Отказ в приеме")</formula>
    </cfRule>
    <cfRule type="expression" dxfId="326" priority="274">
      <formula>OR($K423="Онкологический консилиум",$K423="Дата записи",$K423="Возврат в МО без приема",$K423="Данные о биопсии",$K423="КАНЦЕР-регистр",$K423="Отказ от записи ",$K423="Отсутствует протокол",$K423="Превышен срок")</formula>
    </cfRule>
    <cfRule type="expression" dxfId="325" priority="275">
      <formula>OR($K423="Цель приема",$K423="Отказ в приеме",$K423="Тактика ведения",$K423="Не дозвонились в течение 2-х дней",$K423="Паллиатив/Патронаж",$K423="Отказ от сопровождения в проекте",$K423="Отказ от сопровождения персональным помощником",$K423="Нарушение маршрутизации",$K423="КАНЦЕР-регистр")</formula>
    </cfRule>
  </conditionalFormatting>
  <conditionalFormatting sqref="P424">
    <cfRule type="expression" dxfId="324" priority="272">
      <formula>OR($K424="Цель приема",$K424="Отказ в приеме",$K424="Тактика ведения",$K424="Не дозвонились в течение 2-х дней",$K424="Паллиатив/Патронаж",$K424="Отказ от сопровождения в проекте",$K424="Отказ от сопровождения персональным помощником",$K424="Нарушение маршрутизации",$K424="КАНЦЕР-регистр")</formula>
    </cfRule>
  </conditionalFormatting>
  <conditionalFormatting sqref="P424">
    <cfRule type="expression" dxfId="323" priority="270">
      <formula>OR($M424="Врач",$K424="Клиника женского здоровья",$K424="Принят без записи",$K424="Динамика состояния",$K424="Статус диагноза",AND($K424="Онкологический консилиум",$M424="Расхождение данных"),AND($K424="Превышен срок",$M424="Исследование"),AND($K424="Отсутствует протокол",$M424="Протокол исследования"),AND($K424="Дата записи",$M424="Исследование "),$K424="К сведению ГП/ЦАОП",$K424="Некорректное обращение с пациентом",$K424="Тактика ведения",$K424="Отказ в приеме")</formula>
    </cfRule>
    <cfRule type="expression" dxfId="322" priority="271">
      <formula>OR($K424="Онкологический консилиум",$K424="Дата записи",$K424="Возврат в МО без приема",$K424="Данные о биопсии",$K424="КАНЦЕР-регистр",$K424="Отказ от записи ",$K424="Отсутствует протокол",$K424="Превышен срок")</formula>
    </cfRule>
  </conditionalFormatting>
  <conditionalFormatting sqref="P428">
    <cfRule type="expression" dxfId="321" priority="269">
      <formula>OR($K428="Цель приема",$K428="Отказ в приеме",$K428="Тактика ведения",$K428="Не дозвонились в течение 2-х дней",$K428="Паллиатив/Патронаж",$K428="Отказ от сопровождения в проекте",$K428="Отказ от сопровождения персональным помощником",$K428="Нарушение маршрутизации",$K428="КАНЦЕР-регистр")</formula>
    </cfRule>
  </conditionalFormatting>
  <conditionalFormatting sqref="P428">
    <cfRule type="expression" dxfId="320" priority="267">
      <formula>OR($M428="Врач",$K428="Клиника женского здоровья",$K428="Принят без записи",$K428="Динамика состояния",$K428="Статус диагноза",AND($K428="Онкологический консилиум",$M428="Расхождение данных"),AND($K428="Превышен срок",$M428="Исследование"),AND($K428="Отсутствует протокол",$M428="Протокол исследования"),AND($K428="Дата записи",$M428="Исследование "),$K428="К сведению ГП/ЦАОП",$K428="Некорректное обращение с пациентом",$K428="Тактика ведения",$K428="Отказ в приеме")</formula>
    </cfRule>
    <cfRule type="expression" dxfId="319" priority="268">
      <formula>OR($K428="Онкологический консилиум",$K428="Дата записи",$K428="Возврат в МО без приема",$K428="Данные о биопсии",$K428="КАНЦЕР-регистр",$K428="Отказ от записи ",$K428="Отсутствует протокол",$K428="Превышен срок")</formula>
    </cfRule>
  </conditionalFormatting>
  <conditionalFormatting sqref="P425">
    <cfRule type="expression" dxfId="318" priority="266">
      <formula>OR($K425="Цель приема",$K425="Отказ в приеме",$K425="Тактика ведения",$K425="Не дозвонились в течение 2-х дней",$K425="Паллиатив/Патронаж",$K425="Отказ от сопровождения в проекте",$K425="Отказ от сопровождения персональным помощником",$K425="Нарушение маршрутизации",$K425="КАНЦЕР-регистр")</formula>
    </cfRule>
  </conditionalFormatting>
  <conditionalFormatting sqref="P425">
    <cfRule type="expression" dxfId="317" priority="264">
      <formula>OR($M425="Врач",$K425="Клиника женского здоровья",$K425="Принят без записи",$K425="Динамика состояния",$K425="Статус диагноза",AND($K425="Онкологический консилиум",$M425="Расхождение данных"),AND($K425="Превышен срок",$M425="Исследование"),AND($K425="Отсутствует протокол",$M425="Протокол исследования"),AND($K425="Дата записи",$M425="Исследование "),$K425="К сведению ГП/ЦАОП",$K425="Некорректное обращение с пациентом",$K425="Тактика ведения",$K425="Отказ в приеме")</formula>
    </cfRule>
    <cfRule type="expression" dxfId="316" priority="265">
      <formula>OR($K425="Онкологический консилиум",$K425="Дата записи",$K425="Возврат в МО без приема",$K425="Данные о биопсии",$K425="КАНЦЕР-регистр",$K425="Отказ от записи ",$K425="Отсутствует протокол",$K425="Превышен срок")</formula>
    </cfRule>
  </conditionalFormatting>
  <conditionalFormatting sqref="P426">
    <cfRule type="expression" dxfId="315" priority="263">
      <formula>OR($K426="Цель приема",$K426="Отказ в приеме",$K426="Тактика ведения",$K426="Не дозвонились в течение 2-х дней",$K426="Паллиатив/Патронаж",$K426="Отказ от сопровождения в проекте",$K426="Отказ от сопровождения персональным помощником",$K426="Нарушение маршрутизации",$K426="КАНЦЕР-регистр")</formula>
    </cfRule>
  </conditionalFormatting>
  <conditionalFormatting sqref="P426">
    <cfRule type="expression" dxfId="314" priority="261">
      <formula>OR($M426="Врач",$K426="Клиника женского здоровья",$K426="Принят без записи",$K426="Динамика состояния",$K426="Статус диагноза",AND($K426="Онкологический консилиум",$M426="Расхождение данных"),AND($K426="Превышен срок",$M426="Исследование"),AND($K426="Отсутствует протокол",$M426="Протокол исследования"),AND($K426="Дата записи",$M426="Исследование "),$K426="К сведению ГП/ЦАОП",$K426="Некорректное обращение с пациентом",$K426="Тактика ведения",$K426="Отказ в приеме")</formula>
    </cfRule>
    <cfRule type="expression" dxfId="313" priority="262">
      <formula>OR($K426="Онкологический консилиум",$K426="Дата записи",$K426="Возврат в МО без приема",$K426="Данные о биопсии",$K426="КАНЦЕР-регистр",$K426="Отказ от записи ",$K426="Отсутствует протокол",$K426="Превышен срок")</formula>
    </cfRule>
  </conditionalFormatting>
  <conditionalFormatting sqref="P427">
    <cfRule type="expression" dxfId="312" priority="260">
      <formula>OR($K427="Цель приема",$K427="Отказ в приеме",$K427="Тактика ведения",$K427="Не дозвонились в течение 2-х дней",$K427="Паллиатив/Патронаж",$K427="Отказ от сопровождения в проекте",$K427="Отказ от сопровождения персональным помощником",$K427="Нарушение маршрутизации",$K427="КАНЦЕР-регистр")</formula>
    </cfRule>
  </conditionalFormatting>
  <conditionalFormatting sqref="P427">
    <cfRule type="expression" dxfId="311" priority="258">
      <formula>OR($M427="Врач",$K427="Клиника женского здоровья",$K427="Принят без записи",$K427="Динамика состояния",$K427="Статус диагноза",AND($K427="Онкологический консилиум",$M427="Расхождение данных"),AND($K427="Превышен срок",$M427="Исследование"),AND($K427="Отсутствует протокол",$M427="Протокол исследования"),AND($K427="Дата записи",$M427="Исследование "),$K427="К сведению ГП/ЦАОП",$K427="Некорректное обращение с пациентом",$K427="Тактика ведения",$K427="Отказ в приеме")</formula>
    </cfRule>
    <cfRule type="expression" dxfId="310" priority="259">
      <formula>OR($K427="Онкологический консилиум",$K427="Дата записи",$K427="Возврат в МО без приема",$K427="Данные о биопсии",$K427="КАНЦЕР-регистр",$K427="Отказ от записи ",$K427="Отсутствует протокол",$K427="Превышен срок")</formula>
    </cfRule>
  </conditionalFormatting>
  <conditionalFormatting sqref="P450:P452">
    <cfRule type="expression" dxfId="309" priority="255">
      <formula>OR($K450="Цель приема",$K450="Отказ в приеме",$K450="Тактика ведения",$K450="Не дозвонились в течение 2-х дней",$K450="Паллиатив/Патронаж",$K450="Отказ от сопровождения в проекте",$K450="Отказ от сопровождения персональным помощником",$K450="Нарушение маршрутизации",$K450="КАНЦЕР-регистр")</formula>
    </cfRule>
  </conditionalFormatting>
  <conditionalFormatting sqref="M450:M454">
    <cfRule type="expression" dxfId="308" priority="252">
      <formula>ISBLANK($K450)</formula>
    </cfRule>
    <cfRule type="expression" dxfId="307" priority="256">
      <formula>OR($K450="Клиника женского здоровья",$K450="Принят без записи",$K450="Динамика состояния",$K450="Статус диагноза",$K450="К сведению ГП/ЦАОП",$K450="Некорректное обращение с пациентом",$K450="Отказ от сопровождения персональным помощником")</formula>
    </cfRule>
    <cfRule type="expression" dxfId="306" priority="257">
      <formula>NOT(ISBLANK(K450))</formula>
    </cfRule>
  </conditionalFormatting>
  <conditionalFormatting sqref="P450:P452">
    <cfRule type="expression" dxfId="305" priority="253">
      <formula>OR($M450="Врач",$K450="Клиника женского здоровья",$K450="Принят без записи",$K450="Динамика состояния",$K450="Статус диагноза",AND($K450="Онкологический консилиум",$M450="Расхождение данных"),AND($K450="Превышен срок",$M450="Исследование"),AND($K450="Отсутствует протокол",$M450="Протокол исследования"),AND($K450="Дата записи",$M450="Исследование "),$K450="К сведению ГП/ЦАОП",$K450="Некорректное обращение с пациентом",$K450="Тактика ведения",$K450="Отказ в приеме")</formula>
    </cfRule>
    <cfRule type="expression" dxfId="304" priority="254">
      <formula>OR($K450="Онкологический консилиум",$K450="Дата записи",$K450="Возврат в МО без приема",$K450="Данные о биопсии",$K450="КАНЦЕР-регистр",$K450="Отказ от записи ",$K450="Отсутствует протокол",$K450="Превышен срок")</formula>
    </cfRule>
  </conditionalFormatting>
  <conditionalFormatting sqref="M455:M456">
    <cfRule type="expression" dxfId="303" priority="249">
      <formula>OR($K455="Цель приема",$K455="Отказ в приеме",$K455="Тактика ведения",$K455="Не дозвонились в течение 2-х дней",$K455="Паллиатив/Патронаж",$K455="Отказ от сопровождения в проекте",$K455="Отказ от сопровождения персональным помощником",$K455="Нарушение маршрутизации",$K455="КАНЦЕР-регистр")</formula>
    </cfRule>
  </conditionalFormatting>
  <conditionalFormatting sqref="M455:M456">
    <cfRule type="expression" dxfId="302" priority="246">
      <formula>ISBLANK($K455)</formula>
    </cfRule>
    <cfRule type="expression" dxfId="301" priority="250">
      <formula>OR($K455="Клиника женского здоровья",$K455="Принят без записи",$K455="Динамика состояния",$K455="Статус диагноза",$K455="К сведению ГП/ЦАОП",$K455="Некорректное обращение с пациентом",$K455="Отказ от сопровождения персональным помощником")</formula>
    </cfRule>
    <cfRule type="expression" dxfId="300" priority="251">
      <formula>NOT(ISBLANK(K455))</formula>
    </cfRule>
  </conditionalFormatting>
  <conditionalFormatting sqref="P455:P456">
    <cfRule type="expression" dxfId="299" priority="247">
      <formula>OR($M455="Врач",$K455="Клиника женского здоровья",$K455="Принят без записи",$K455="Динамика состояния",$K455="Статус диагноза",AND($K455="Онкологический консилиум",$M455="Расхождение данных"),AND($K455="Превышен срок",$M455="Исследование"),AND($K455="Отсутствует протокол",$M455="Протокол исследования"),AND($K455="Дата записи",$M455="Исследование "),$K455="К сведению ГП/ЦАОП",$K455="Некорректное обращение с пациентом",$K455="Тактика ведения",$K455="Отказ в приеме")</formula>
    </cfRule>
    <cfRule type="expression" dxfId="298" priority="248">
      <formula>OR($K455="Онкологический консилиум",$K455="Дата записи",$K455="Возврат в МО без приема",$K455="Данные о биопсии",$K455="КАНЦЕР-регистр",$K455="Отказ от записи ",$K455="Отсутствует протокол",$K455="Превышен срок")</formula>
    </cfRule>
  </conditionalFormatting>
  <conditionalFormatting sqref="P454">
    <cfRule type="expression" dxfId="297" priority="245">
      <formula>OR($K454="Цель приема",$K454="Отказ в приеме",$K454="Тактика ведения",$K454="Не дозвонились в течение 2-х дней",$K454="Паллиатив/Патронаж",$K454="Отказ от сопровождения в проекте",$K454="Отказ от сопровождения персональным помощником",$K454="Нарушение маршрутизации",$K454="КАНЦЕР-регистр")</formula>
    </cfRule>
  </conditionalFormatting>
  <conditionalFormatting sqref="P454">
    <cfRule type="expression" dxfId="296" priority="243">
      <formula>OR($M454="Врач",$K454="Клиника женского здоровья",$K454="Принят без записи",$K454="Динамика состояния",$K454="Статус диагноза",AND($K454="Онкологический консилиум",$M454="Расхождение данных"),AND($K454="Превышен срок",$M454="Исследование"),AND($K454="Отсутствует протокол",$M454="Протокол исследования"),AND($K454="Дата записи",$M454="Исследование "),$K454="К сведению ГП/ЦАОП",$K454="Некорректное обращение с пациентом",$K454="Тактика ведения",$K454="Отказ в приеме")</formula>
    </cfRule>
    <cfRule type="expression" dxfId="295" priority="244">
      <formula>OR($K454="Онкологический консилиум",$K454="Дата записи",$K454="Возврат в МО без приема",$K454="Данные о биопсии",$K454="КАНЦЕР-регистр",$K454="Отказ от записи ",$K454="Отсутствует протокол",$K454="Превышен срок")</formula>
    </cfRule>
  </conditionalFormatting>
  <conditionalFormatting sqref="M457">
    <cfRule type="expression" dxfId="294" priority="240">
      <formula>OR($K457="Цель приема",$K457="Отказ в приеме",$K457="Тактика ведения",$K457="Не дозвонились в течение 2-х дней",$K457="Паллиатив/Патронаж",$K457="Отказ от сопровождения в проекте",$K457="Отказ от сопровождения персональным помощником",$K457="Нарушение маршрутизации",$K457="КАНЦЕР-регистр")</formula>
    </cfRule>
  </conditionalFormatting>
  <conditionalFormatting sqref="M457">
    <cfRule type="expression" dxfId="293" priority="237">
      <formula>ISBLANK($K457)</formula>
    </cfRule>
    <cfRule type="expression" dxfId="292" priority="241">
      <formula>OR($K457="Клиника женского здоровья",$K457="Принят без записи",$K457="Динамика состояния",$K457="Статус диагноза",$K457="К сведению ГП/ЦАОП",$K457="Некорректное обращение с пациентом",$K457="Отказ от сопровождения персональным помощником")</formula>
    </cfRule>
    <cfRule type="expression" dxfId="291" priority="242">
      <formula>NOT(ISBLANK(K457))</formula>
    </cfRule>
  </conditionalFormatting>
  <conditionalFormatting sqref="P457:P464">
    <cfRule type="expression" dxfId="290" priority="238">
      <formula>OR($M457="Врач",$K457="Клиника женского здоровья",$K457="Принят без записи",$K457="Динамика состояния",$K457="Статус диагноза",AND($K457="Онкологический консилиум",$M457="Расхождение данных"),AND($K457="Превышен срок",$M457="Исследование"),AND($K457="Отсутствует протокол",$M457="Протокол исследования"),AND($K457="Дата записи",$M457="Исследование "),$K457="К сведению ГП/ЦАОП",$K457="Некорректное обращение с пациентом",$K457="Тактика ведения",$K457="Отказ в приеме")</formula>
    </cfRule>
    <cfRule type="expression" dxfId="289" priority="239">
      <formula>OR($K457="Онкологический консилиум",$K457="Дата записи",$K457="Возврат в МО без приема",$K457="Данные о биопсии",$K457="КАНЦЕР-регистр",$K457="Отказ от записи ",$K457="Отсутствует протокол",$K457="Превышен срок")</formula>
    </cfRule>
  </conditionalFormatting>
  <conditionalFormatting sqref="M458">
    <cfRule type="expression" dxfId="288" priority="230">
      <formula>OR($K458="Цель приема",$K458="Отказ в приеме",$K458="Тактика ведения",$K458="Не дозвонились в течение 2-х дней",$K458="Паллиатив/Патронаж",$K458="Отказ от сопровождения в проекте",$K458="Отказ от сопровождения персональным помощником",$K458="Нарушение маршрутизации",$K458="КАНЦЕР-регистр")</formula>
    </cfRule>
  </conditionalFormatting>
  <conditionalFormatting sqref="M458">
    <cfRule type="expression" dxfId="287" priority="229">
      <formula>ISBLANK($K458)</formula>
    </cfRule>
    <cfRule type="expression" dxfId="286" priority="231">
      <formula>OR($K458="Клиника женского здоровья",$K458="Принят без записи",$K458="Динамика состояния",$K458="Статус диагноза",$K458="К сведению ГП/ЦАОП",$K458="Некорректное обращение с пациентом",$K458="Отказ от сопровождения персональным помощником")</formula>
    </cfRule>
    <cfRule type="expression" dxfId="285" priority="232">
      <formula>NOT(ISBLANK(K458))</formula>
    </cfRule>
  </conditionalFormatting>
  <conditionalFormatting sqref="M466:M471">
    <cfRule type="expression" dxfId="284" priority="218">
      <formula>OR($K466="Цель приема",$K466="Отказ в приеме",$K466="Тактика ведения",$K466="Не дозвонились в течение 2-х дней",$K466="Паллиатив/Патронаж",$K466="Отказ от сопровождения в проекте",$K466="Отказ от сопровождения персональным помощником",$K466="Нарушение маршрутизации",$K466="КАНЦЕР-регистр")</formula>
    </cfRule>
  </conditionalFormatting>
  <conditionalFormatting sqref="M466:M471">
    <cfRule type="expression" dxfId="283" priority="215">
      <formula>ISBLANK($K466)</formula>
    </cfRule>
    <cfRule type="expression" dxfId="282" priority="219">
      <formula>OR($K466="Клиника женского здоровья",$K466="Принят без записи",$K466="Динамика состояния",$K466="Статус диагноза",$K466="К сведению ГП/ЦАОП",$K466="Некорректное обращение с пациентом",$K466="Отказ от сопровождения персональным помощником")</formula>
    </cfRule>
    <cfRule type="expression" dxfId="281" priority="220">
      <formula>NOT(ISBLANK(K466))</formula>
    </cfRule>
  </conditionalFormatting>
  <conditionalFormatting sqref="P466:P471">
    <cfRule type="expression" dxfId="280" priority="216">
      <formula>OR($M466="Врач",$K466="Клиника женского здоровья",$K466="Принят без записи",$K466="Динамика состояния",$K466="Статус диагноза",AND($K466="Онкологический консилиум",$M466="Расхождение данных"),AND($K466="Превышен срок",$M466="Исследование"),AND($K466="Отсутствует протокол",$M466="Протокол исследования"),AND($K466="Дата записи",$M466="Исследование "),$K466="К сведению ГП/ЦАОП",$K466="Некорректное обращение с пациентом",$K466="Тактика ведения",$K466="Отказ в приеме")</formula>
    </cfRule>
    <cfRule type="expression" dxfId="279" priority="217">
      <formula>OR($K466="Онкологический консилиум",$K466="Дата записи",$K466="Возврат в МО без приема",$K466="Данные о биопсии",$K466="КАНЦЕР-регистр",$K466="Отказ от записи ",$K466="Отсутствует протокол",$K466="Превышен срок")</formula>
    </cfRule>
  </conditionalFormatting>
  <conditionalFormatting sqref="M465">
    <cfRule type="expression" dxfId="278" priority="212">
      <formula>OR($K465="Цель приема",$K465="Отказ в приеме",$K465="Тактика ведения",$K465="Не дозвонились в течение 2-х дней",$K465="Паллиатив/Патронаж",$K465="Отказ от сопровождения в проекте",$K465="Отказ от сопровождения персональным помощником",$K465="Нарушение маршрутизации",$K465="КАНЦЕР-регистр")</formula>
    </cfRule>
  </conditionalFormatting>
  <conditionalFormatting sqref="M465">
    <cfRule type="expression" dxfId="277" priority="209">
      <formula>ISBLANK($K465)</formula>
    </cfRule>
    <cfRule type="expression" dxfId="276" priority="213">
      <formula>OR($K465="Клиника женского здоровья",$K465="Принят без записи",$K465="Динамика состояния",$K465="Статус диагноза",$K465="К сведению ГП/ЦАОП",$K465="Некорректное обращение с пациентом",$K465="Отказ от сопровождения персональным помощником")</formula>
    </cfRule>
    <cfRule type="expression" dxfId="275" priority="214">
      <formula>NOT(ISBLANK(K465))</formula>
    </cfRule>
  </conditionalFormatting>
  <conditionalFormatting sqref="P465">
    <cfRule type="expression" dxfId="274" priority="210">
      <formula>OR($M465="Врач",$K465="Клиника женского здоровья",$K465="Принят без записи",$K465="Динамика состояния",$K465="Статус диагноза",AND($K465="Онкологический консилиум",$M465="Расхождение данных"),AND($K465="Превышен срок",$M465="Исследование"),AND($K465="Отсутствует протокол",$M465="Протокол исследования"),AND($K465="Дата записи",$M465="Исследование "),$K465="К сведению ГП/ЦАОП",$K465="Некорректное обращение с пациентом",$K465="Тактика ведения",$K465="Отказ в приеме")</formula>
    </cfRule>
    <cfRule type="expression" dxfId="273" priority="211">
      <formula>OR($K465="Онкологический консилиум",$K465="Дата записи",$K465="Возврат в МО без приема",$K465="Данные о биопсии",$K465="КАНЦЕР-регистр",$K465="Отказ от записи ",$K465="Отсутствует протокол",$K465="Превышен срок")</formula>
    </cfRule>
  </conditionalFormatting>
  <conditionalFormatting sqref="P472">
    <cfRule type="expression" dxfId="272" priority="206">
      <formula>OR($K472="Цель приема",$K472="Отказ в приеме",$K472="Тактика ведения",$K472="Не дозвонились в течение 2-х дней",$K472="Паллиатив/Патронаж",$K472="Отказ от сопровождения в проекте",$K472="Отказ от сопровождения персональным помощником",$K472="Нарушение маршрутизации",$K472="КАНЦЕР-регистр")</formula>
    </cfRule>
  </conditionalFormatting>
  <conditionalFormatting sqref="M472">
    <cfRule type="expression" dxfId="271" priority="203">
      <formula>ISBLANK($K472)</formula>
    </cfRule>
    <cfRule type="expression" dxfId="270" priority="207">
      <formula>OR($K472="Клиника женского здоровья",$K472="Принят без записи",$K472="Динамика состояния",$K472="Статус диагноза",$K472="К сведению ГП/ЦАОП",$K472="Некорректное обращение с пациентом",$K472="Отказ от сопровождения персональным помощником")</formula>
    </cfRule>
    <cfRule type="expression" dxfId="269" priority="208">
      <formula>NOT(ISBLANK(K472))</formula>
    </cfRule>
  </conditionalFormatting>
  <conditionalFormatting sqref="P472">
    <cfRule type="expression" dxfId="268" priority="204">
      <formula>OR($M472="Врач",$K472="Клиника женского здоровья",$K472="Принят без записи",$K472="Динамика состояния",$K472="Статус диагноза",AND($K472="Онкологический консилиум",$M472="Расхождение данных"),AND($K472="Превышен срок",$M472="Исследование"),AND($K472="Отсутствует протокол",$M472="Протокол исследования"),AND($K472="Дата записи",$M472="Исследование "),$K472="К сведению ГП/ЦАОП",$K472="Некорректное обращение с пациентом",$K472="Тактика ведения",$K472="Отказ в приеме")</formula>
    </cfRule>
    <cfRule type="expression" dxfId="267" priority="205">
      <formula>OR($K472="Онкологический консилиум",$K472="Дата записи",$K472="Возврат в МО без приема",$K472="Данные о биопсии",$K472="КАНЦЕР-регистр",$K472="Отказ от записи ",$K472="Отсутствует протокол",$K472="Превышен срок")</formula>
    </cfRule>
  </conditionalFormatting>
  <conditionalFormatting sqref="M476">
    <cfRule type="expression" dxfId="266" priority="200">
      <formula>OR($K476="Цель приема",$K476="Отказ в приеме",$K476="Тактика ведения",$K476="Не дозвонились в течение 2-х дней",$K476="Паллиатив/Патронаж",$K476="Отказ от сопровождения в проекте",$K476="Отказ от сопровождения персональным помощником",$K476="Нарушение маршрутизации",$K476="КАНЦЕР-регистр")</formula>
    </cfRule>
  </conditionalFormatting>
  <conditionalFormatting sqref="M476">
    <cfRule type="expression" dxfId="265" priority="197">
      <formula>ISBLANK($K476)</formula>
    </cfRule>
    <cfRule type="expression" dxfId="264" priority="201">
      <formula>OR($K476="Клиника женского здоровья",$K476="Принят без записи",$K476="Динамика состояния",$K476="Статус диагноза",$K476="К сведению ГП/ЦАОП",$K476="Некорректное обращение с пациентом",$K476="Отказ от сопровождения персональным помощником")</formula>
    </cfRule>
    <cfRule type="expression" dxfId="263" priority="202">
      <formula>NOT(ISBLANK(K476))</formula>
    </cfRule>
  </conditionalFormatting>
  <conditionalFormatting sqref="P476">
    <cfRule type="expression" dxfId="262" priority="198">
      <formula>OR($M476="Врач",$K476="Клиника женского здоровья",$K476="Принят без записи",$K476="Динамика состояния",$K476="Статус диагноза",AND($K476="Онкологический консилиум",$M476="Расхождение данных"),AND($K476="Превышен срок",$M476="Исследование"),AND($K476="Отсутствует протокол",$M476="Протокол исследования"),AND($K476="Дата записи",$M476="Исследование "),$K476="К сведению ГП/ЦАОП",$K476="Некорректное обращение с пациентом",$K476="Тактика ведения",$K476="Отказ в приеме")</formula>
    </cfRule>
    <cfRule type="expression" dxfId="261" priority="199">
      <formula>OR($K476="Онкологический консилиум",$K476="Дата записи",$K476="Возврат в МО без приема",$K476="Данные о биопсии",$K476="КАНЦЕР-регистр",$K476="Отказ от записи ",$K476="Отсутствует протокол",$K476="Превышен срок")</formula>
    </cfRule>
  </conditionalFormatting>
  <conditionalFormatting sqref="M479">
    <cfRule type="expression" dxfId="260" priority="194">
      <formula>OR($K479="Цель приема",$K479="Отказ в приеме",$K479="Тактика ведения",$K479="Не дозвонились в течение 2-х дней",$K479="Паллиатив/Патронаж",$K479="Отказ от сопровождения в проекте",$K479="Отказ от сопровождения персональным помощником",$K479="Нарушение маршрутизации",$K479="КАНЦЕР-регистр")</formula>
    </cfRule>
  </conditionalFormatting>
  <conditionalFormatting sqref="M479">
    <cfRule type="expression" dxfId="259" priority="191">
      <formula>ISBLANK($K479)</formula>
    </cfRule>
    <cfRule type="expression" dxfId="258" priority="195">
      <formula>OR($K479="Клиника женского здоровья",$K479="Принят без записи",$K479="Динамика состояния",$K479="Статус диагноза",$K479="К сведению ГП/ЦАОП",$K479="Некорректное обращение с пациентом",$K479="Отказ от сопровождения персональным помощником")</formula>
    </cfRule>
    <cfRule type="expression" dxfId="257" priority="196">
      <formula>NOT(ISBLANK(K479))</formula>
    </cfRule>
  </conditionalFormatting>
  <conditionalFormatting sqref="P479">
    <cfRule type="expression" dxfId="256" priority="192">
      <formula>OR($M479="Врач",$K479="Клиника женского здоровья",$K479="Принят без записи",$K479="Динамика состояния",$K479="Статус диагноза",AND($K479="Онкологический консилиум",$M479="Расхождение данных"),AND($K479="Превышен срок",$M479="Исследование"),AND($K479="Отсутствует протокол",$M479="Протокол исследования"),AND($K479="Дата записи",$M479="Исследование "),$K479="К сведению ГП/ЦАОП",$K479="Некорректное обращение с пациентом",$K479="Тактика ведения",$K479="Отказ в приеме")</formula>
    </cfRule>
    <cfRule type="expression" dxfId="255" priority="193">
      <formula>OR($K479="Онкологический консилиум",$K479="Дата записи",$K479="Возврат в МО без приема",$K479="Данные о биопсии",$K479="КАНЦЕР-регистр",$K479="Отказ от записи ",$K479="Отсутствует протокол",$K479="Превышен срок")</formula>
    </cfRule>
  </conditionalFormatting>
  <conditionalFormatting sqref="P481">
    <cfRule type="expression" dxfId="254" priority="188">
      <formula>OR($K481="Цель приема",$K481="Отказ в приеме",$K481="Тактика ведения",$K481="Не дозвонились в течение 2-х дней",$K481="Паллиатив/Патронаж",$K481="Отказ от сопровождения в проекте",$K481="Отказ от сопровождения персональным помощником",$K481="Нарушение маршрутизации",$K481="КАНЦЕР-регистр")</formula>
    </cfRule>
  </conditionalFormatting>
  <conditionalFormatting sqref="M481">
    <cfRule type="expression" dxfId="253" priority="185">
      <formula>ISBLANK($K481)</formula>
    </cfRule>
    <cfRule type="expression" dxfId="252" priority="189">
      <formula>OR($K481="Клиника женского здоровья",$K481="Принят без записи",$K481="Динамика состояния",$K481="Статус диагноза",$K481="К сведению ГП/ЦАОП",$K481="Некорректное обращение с пациентом",$K481="Отказ от сопровождения персональным помощником")</formula>
    </cfRule>
    <cfRule type="expression" dxfId="251" priority="190">
      <formula>NOT(ISBLANK(K481))</formula>
    </cfRule>
  </conditionalFormatting>
  <conditionalFormatting sqref="P481">
    <cfRule type="expression" dxfId="250" priority="186">
      <formula>OR($M481="Врач",$K481="Клиника женского здоровья",$K481="Принят без записи",$K481="Динамика состояния",$K481="Статус диагноза",AND($K481="Онкологический консилиум",$M481="Расхождение данных"),AND($K481="Превышен срок",$M481="Исследование"),AND($K481="Отсутствует протокол",$M481="Протокол исследования"),AND($K481="Дата записи",$M481="Исследование "),$K481="К сведению ГП/ЦАОП",$K481="Некорректное обращение с пациентом",$K481="Тактика ведения",$K481="Отказ в приеме")</formula>
    </cfRule>
    <cfRule type="expression" dxfId="249" priority="187">
      <formula>OR($K481="Онкологический консилиум",$K481="Дата записи",$K481="Возврат в МО без приема",$K481="Данные о биопсии",$K481="КАНЦЕР-регистр",$K481="Отказ от записи ",$K481="Отсутствует протокол",$K481="Превышен срок")</formula>
    </cfRule>
  </conditionalFormatting>
  <conditionalFormatting sqref="M482">
    <cfRule type="expression" dxfId="248" priority="182">
      <formula>OR($K482="Цель приема",$K482="Отказ в приеме",$K482="Тактика ведения",$K482="Не дозвонились в течение 2-х дней",$K482="Паллиатив/Патронаж",$K482="Отказ от сопровождения в проекте",$K482="Отказ от сопровождения персональным помощником",$K482="Нарушение маршрутизации",$K482="КАНЦЕР-регистр")</formula>
    </cfRule>
  </conditionalFormatting>
  <conditionalFormatting sqref="M482">
    <cfRule type="expression" dxfId="247" priority="181">
      <formula>ISBLANK($K482)</formula>
    </cfRule>
    <cfRule type="expression" dxfId="246" priority="183">
      <formula>OR($K482="Клиника женского здоровья",$K482="Принят без записи",$K482="Динамика состояния",$K482="Статус диагноза",$K482="К сведению ГП/ЦАОП",$K482="Некорректное обращение с пациентом",$K482="Отказ от сопровождения персональным помощником")</formula>
    </cfRule>
    <cfRule type="expression" dxfId="245" priority="184">
      <formula>NOT(ISBLANK(K482))</formula>
    </cfRule>
  </conditionalFormatting>
  <conditionalFormatting sqref="M485:M487">
    <cfRule type="expression" dxfId="244" priority="178">
      <formula>OR($K485="Цель приема",$K485="Отказ в приеме",$K485="Тактика ведения",$K485="Не дозвонились в течение 2-х дней",$K485="Паллиатив/Патронаж",$K485="Отказ от сопровождения в проекте",$K485="Отказ от сопровождения персональным помощником",$K485="Нарушение маршрутизации",$K485="КАНЦЕР-регистр")</formula>
    </cfRule>
  </conditionalFormatting>
  <conditionalFormatting sqref="M485:M487">
    <cfRule type="expression" dxfId="243" priority="175">
      <formula>ISBLANK($K485)</formula>
    </cfRule>
    <cfRule type="expression" dxfId="242" priority="179">
      <formula>OR($K485="Клиника женского здоровья",$K485="Принят без записи",$K485="Динамика состояния",$K485="Статус диагноза",$K485="К сведению ГП/ЦАОП",$K485="Некорректное обращение с пациентом",$K485="Отказ от сопровождения персональным помощником")</formula>
    </cfRule>
    <cfRule type="expression" dxfId="241" priority="180">
      <formula>NOT(ISBLANK(K485))</formula>
    </cfRule>
  </conditionalFormatting>
  <conditionalFormatting sqref="P483:P487">
    <cfRule type="expression" dxfId="240" priority="176">
      <formula>OR($M483="Врач",$K483="Клиника женского здоровья",$K483="Принят без записи",$K483="Динамика состояния",$K483="Статус диагноза",AND($K483="Онкологический консилиум",$M483="Расхождение данных"),AND($K483="Превышен срок",$M483="Исследование"),AND($K483="Отсутствует протокол",$M483="Протокол исследования"),AND($K483="Дата записи",$M483="Исследование "),$K483="К сведению ГП/ЦАОП",$K483="Некорректное обращение с пациентом",$K483="Тактика ведения",$K483="Отказ в приеме")</formula>
    </cfRule>
    <cfRule type="expression" dxfId="239" priority="177">
      <formula>OR($K483="Онкологический консилиум",$K483="Дата записи",$K483="Возврат в МО без приема",$K483="Данные о биопсии",$K483="КАНЦЕР-регистр",$K483="Отказ от записи ",$K483="Отсутствует протокол",$K483="Превышен срок")</formula>
    </cfRule>
  </conditionalFormatting>
  <conditionalFormatting sqref="M484">
    <cfRule type="expression" dxfId="238" priority="172">
      <formula>OR($K484="Цель приема",$K484="Отказ в приеме",$K484="Тактика ведения",$K484="Не дозвонились в течение 2-х дней",$K484="Паллиатив/Патронаж",$K484="Отказ от сопровождения в проекте",$K484="Отказ от сопровождения персональным помощником",$K484="Нарушение маршрутизации",$K484="КАНЦЕР-регистр")</formula>
    </cfRule>
  </conditionalFormatting>
  <conditionalFormatting sqref="M484">
    <cfRule type="expression" dxfId="237" priority="171">
      <formula>ISBLANK($K484)</formula>
    </cfRule>
    <cfRule type="expression" dxfId="236" priority="173">
      <formula>OR($K484="Клиника женского здоровья",$K484="Принят без записи",$K484="Динамика состояния",$K484="Статус диагноза",$K484="К сведению ГП/ЦАОП",$K484="Некорректное обращение с пациентом",$K484="Отказ от сопровождения персональным помощником")</formula>
    </cfRule>
    <cfRule type="expression" dxfId="235" priority="174">
      <formula>NOT(ISBLANK(K484))</formula>
    </cfRule>
  </conditionalFormatting>
  <conditionalFormatting sqref="M488">
    <cfRule type="expression" dxfId="234" priority="168">
      <formula>OR($K488="Цель приема",$K488="Отказ в приеме",$K488="Тактика ведения",$K488="Не дозвонились в течение 2-х дней",$K488="Паллиатив/Патронаж",$K488="Отказ от сопровождения в проекте",$K488="Отказ от сопровождения персональным помощником",$K488="Нарушение маршрутизации",$K488="КАНЦЕР-регистр")</formula>
    </cfRule>
  </conditionalFormatting>
  <conditionalFormatting sqref="M488">
    <cfRule type="expression" dxfId="233" priority="167">
      <formula>ISBLANK($K488)</formula>
    </cfRule>
    <cfRule type="expression" dxfId="232" priority="169">
      <formula>OR($K488="Клиника женского здоровья",$K488="Принят без записи",$K488="Динамика состояния",$K488="Статус диагноза",$K488="К сведению ГП/ЦАОП",$K488="Некорректное обращение с пациентом",$K488="Отказ от сопровождения персональным помощником")</formula>
    </cfRule>
    <cfRule type="expression" dxfId="231" priority="170">
      <formula>NOT(ISBLANK(K488))</formula>
    </cfRule>
  </conditionalFormatting>
  <conditionalFormatting sqref="P488">
    <cfRule type="expression" dxfId="230" priority="164">
      <formula>OR($M488="Врач",$K488="Клиника женского здоровья",$K488="Принят без записи",$K488="Динамика состояния",$K488="Статус диагноза",AND($K488="Онкологический консилиум",$M488="Расхождение данных"),AND($K488="Превышен срок",$M488="Исследование"),AND($K488="Отсутствует протокол",$M488="Протокол исследования"),AND($K488="Дата записи",$M488="Исследование "),$K488="К сведению ГП/ЦАОП",$K488="Некорректное обращение с пациентом",$K488="Тактика ведения",$K488="Отказ в приеме")</formula>
    </cfRule>
    <cfRule type="expression" dxfId="229" priority="165">
      <formula>OR($K488="Онкологический консилиум",$K488="Дата записи",$K488="Возврат в МО без приема",$K488="Данные о биопсии",$K488="КАНЦЕР-регистр",$K488="Отказ от записи ",$K488="Отсутствует протокол",$K488="Превышен срок")</formula>
    </cfRule>
    <cfRule type="expression" dxfId="228" priority="166">
      <formula>OR($K488="Цель приема",$K488="Отказ в приеме",$K488="Тактика ведения",$K488="Не дозвонились в течение 2-х дней",$K488="Паллиатив/Патронаж",$K488="Отказ от сопровождения в проекте",$K488="Отказ от сопровождения персональным помощником",$K488="Нарушение маршрутизации",$K488="КАНЦЕР-регистр")</formula>
    </cfRule>
  </conditionalFormatting>
  <conditionalFormatting sqref="M498:M503">
    <cfRule type="expression" dxfId="227" priority="161">
      <formula>OR($K498="Цель приема",$K498="Отказ в приеме",$K498="Тактика ведения",$K498="Не дозвонились в течение 2-х дней",$K498="Паллиатив/Патронаж",$K498="Отказ от сопровождения в проекте",$K498="Отказ от сопровождения персональным помощником",$K498="Нарушение маршрутизации",$K498="КАНЦЕР-регистр")</formula>
    </cfRule>
  </conditionalFormatting>
  <conditionalFormatting sqref="M498:M503">
    <cfRule type="expression" dxfId="226" priority="158">
      <formula>ISBLANK($K498)</formula>
    </cfRule>
    <cfRule type="expression" dxfId="225" priority="162">
      <formula>OR($K498="Клиника женского здоровья",$K498="Принят без записи",$K498="Динамика состояния",$K498="Статус диагноза",$K498="К сведению ГП/ЦАОП",$K498="Некорректное обращение с пациентом",$K498="Отказ от сопровождения персональным помощником")</formula>
    </cfRule>
    <cfRule type="expression" dxfId="224" priority="163">
      <formula>NOT(ISBLANK(K498))</formula>
    </cfRule>
  </conditionalFormatting>
  <conditionalFormatting sqref="P498:P503">
    <cfRule type="expression" dxfId="223" priority="159">
      <formula>OR($M498="Врач",$K498="Клиника женского здоровья",$K498="Принят без записи",$K498="Динамика состояния",$K498="Статус диагноза",AND($K498="Онкологический консилиум",$M498="Расхождение данных"),AND($K498="Превышен срок",$M498="Исследование"),AND($K498="Отсутствует протокол",$M498="Протокол исследования"),AND($K498="Дата записи",$M498="Исследование "),$K498="К сведению ГП/ЦАОП",$K498="Некорректное обращение с пациентом",$K498="Тактика ведения",$K498="Отказ в приеме")</formula>
    </cfRule>
    <cfRule type="expression" dxfId="222" priority="160">
      <formula>OR($K498="Онкологический консилиум",$K498="Дата записи",$K498="Возврат в МО без приема",$K498="Данные о биопсии",$K498="КАНЦЕР-регистр",$K498="Отказ от записи ",$K498="Отсутствует протокол",$K498="Превышен срок")</formula>
    </cfRule>
  </conditionalFormatting>
  <conditionalFormatting sqref="M496">
    <cfRule type="expression" dxfId="221" priority="155">
      <formula>OR($K496="Цель приема",$K496="Отказ в приеме",$K496="Тактика ведения",$K496="Не дозвонились в течение 2-х дней",$K496="Паллиатив/Патронаж",$K496="Отказ от сопровождения в проекте",$K496="Отказ от сопровождения персональным помощником",$K496="Нарушение маршрутизации",$K496="КАНЦЕР-регистр")</formula>
    </cfRule>
  </conditionalFormatting>
  <conditionalFormatting sqref="M496">
    <cfRule type="expression" dxfId="220" priority="152">
      <formula>ISBLANK($K496)</formula>
    </cfRule>
    <cfRule type="expression" dxfId="219" priority="156">
      <formula>OR($K496="Клиника женского здоровья",$K496="Принят без записи",$K496="Динамика состояния",$K496="Статус диагноза",$K496="К сведению ГП/ЦАОП",$K496="Некорректное обращение с пациентом",$K496="Отказ от сопровождения персональным помощником")</formula>
    </cfRule>
    <cfRule type="expression" dxfId="218" priority="157">
      <formula>NOT(ISBLANK(K496))</formula>
    </cfRule>
  </conditionalFormatting>
  <conditionalFormatting sqref="P489:P497">
    <cfRule type="expression" dxfId="217" priority="153">
      <formula>OR($M489="Врач",$K489="Клиника женского здоровья",$K489="Принят без записи",$K489="Динамика состояния",$K489="Статус диагноза",AND($K489="Онкологический консилиум",$M489="Расхождение данных"),AND($K489="Превышен срок",$M489="Исследование"),AND($K489="Отсутствует протокол",$M489="Протокол исследования"),AND($K489="Дата записи",$M489="Исследование "),$K489="К сведению ГП/ЦАОП",$K489="Некорректное обращение с пациентом",$K489="Тактика ведения",$K489="Отказ в приеме")</formula>
    </cfRule>
    <cfRule type="expression" dxfId="216" priority="154">
      <formula>OR($K489="Онкологический консилиум",$K489="Дата записи",$K489="Возврат в МО без приема",$K489="Данные о биопсии",$K489="КАНЦЕР-регистр",$K489="Отказ от записи ",$K489="Отсутствует протокол",$K489="Превышен срок")</formula>
    </cfRule>
  </conditionalFormatting>
  <conditionalFormatting sqref="M494">
    <cfRule type="expression" dxfId="215" priority="149">
      <formula>OR($K494="Цель приема",$K494="Отказ в приеме",$K494="Тактика ведения",$K494="Не дозвонились в течение 2-х дней",$K494="Паллиатив/Патронаж",$K494="Отказ от сопровождения в проекте",$K494="Отказ от сопровождения персональным помощником",$K494="Нарушение маршрутизации",$K494="КАНЦЕР-регистр")</formula>
    </cfRule>
  </conditionalFormatting>
  <conditionalFormatting sqref="M494">
    <cfRule type="expression" dxfId="214" priority="148">
      <formula>ISBLANK($K494)</formula>
    </cfRule>
    <cfRule type="expression" dxfId="213" priority="150">
      <formula>OR($K494="Клиника женского здоровья",$K494="Принят без записи",$K494="Динамика состояния",$K494="Статус диагноза",$K494="К сведению ГП/ЦАОП",$K494="Некорректное обращение с пациентом",$K494="Отказ от сопровождения персональным помощником")</formula>
    </cfRule>
    <cfRule type="expression" dxfId="212" priority="151">
      <formula>NOT(ISBLANK(K494))</formula>
    </cfRule>
  </conditionalFormatting>
  <conditionalFormatting sqref="M497">
    <cfRule type="expression" dxfId="211" priority="145">
      <formula>OR($K497="Цель приема",$K497="Отказ в приеме",$K497="Тактика ведения",$K497="Не дозвонились в течение 2-х дней",$K497="Паллиатив/Патронаж",$K497="Отказ от сопровождения в проекте",$K497="Отказ от сопровождения персональным помощником",$K497="Нарушение маршрутизации",$K497="КАНЦЕР-регистр")</formula>
    </cfRule>
  </conditionalFormatting>
  <conditionalFormatting sqref="M497">
    <cfRule type="expression" dxfId="210" priority="144">
      <formula>ISBLANK($K497)</formula>
    </cfRule>
    <cfRule type="expression" dxfId="209" priority="146">
      <formula>OR($K497="Клиника женского здоровья",$K497="Принят без записи",$K497="Динамика состояния",$K497="Статус диагноза",$K497="К сведению ГП/ЦАОП",$K497="Некорректное обращение с пациентом",$K497="Отказ от сопровождения персональным помощником")</formula>
    </cfRule>
    <cfRule type="expression" dxfId="208" priority="147">
      <formula>NOT(ISBLANK(K497))</formula>
    </cfRule>
  </conditionalFormatting>
  <conditionalFormatting sqref="M495">
    <cfRule type="expression" dxfId="207" priority="141">
      <formula>OR($K495="Цель приема",$K495="Отказ в приеме",$K495="Тактика ведения",$K495="Не дозвонились в течение 2-х дней",$K495="Паллиатив/Патронаж",$K495="Отказ от сопровождения в проекте",$K495="Отказ от сопровождения персональным помощником",$K495="Нарушение маршрутизации",$K495="КАНЦЕР-регистр")</formula>
    </cfRule>
  </conditionalFormatting>
  <conditionalFormatting sqref="M495">
    <cfRule type="expression" dxfId="206" priority="140">
      <formula>ISBLANK($K495)</formula>
    </cfRule>
    <cfRule type="expression" dxfId="205" priority="142">
      <formula>OR($K495="Клиника женского здоровья",$K495="Принят без записи",$K495="Динамика состояния",$K495="Статус диагноза",$K495="К сведению ГП/ЦАОП",$K495="Некорректное обращение с пациентом",$K495="Отказ от сопровождения персональным помощником")</formula>
    </cfRule>
    <cfRule type="expression" dxfId="204" priority="143">
      <formula>NOT(ISBLANK(K495))</formula>
    </cfRule>
  </conditionalFormatting>
  <conditionalFormatting sqref="M504">
    <cfRule type="expression" dxfId="203" priority="137">
      <formula>OR($K504="Цель приема",$K504="Отказ в приеме",$K504="Тактика ведения",$K504="Не дозвонились в течение 2-х дней",$K504="Паллиатив/Патронаж",$K504="Отказ от сопровождения в проекте",$K504="Отказ от сопровождения персональным помощником",$K504="Нарушение маршрутизации",$K504="КАНЦЕР-регистр")</formula>
    </cfRule>
  </conditionalFormatting>
  <conditionalFormatting sqref="M504">
    <cfRule type="expression" dxfId="202" priority="134">
      <formula>ISBLANK($K504)</formula>
    </cfRule>
    <cfRule type="expression" dxfId="201" priority="138">
      <formula>OR($K504="Клиника женского здоровья",$K504="Принят без записи",$K504="Динамика состояния",$K504="Статус диагноза",$K504="К сведению ГП/ЦАОП",$K504="Некорректное обращение с пациентом",$K504="Отказ от сопровождения персональным помощником")</formula>
    </cfRule>
    <cfRule type="expression" dxfId="200" priority="139">
      <formula>NOT(ISBLANK(K504))</formula>
    </cfRule>
  </conditionalFormatting>
  <conditionalFormatting sqref="P504">
    <cfRule type="expression" dxfId="199" priority="135">
      <formula>OR($M504="Врач",$K504="Клиника женского здоровья",$K504="Принят без записи",$K504="Динамика состояния",$K504="Статус диагноза",AND($K504="Онкологический консилиум",$M504="Расхождение данных"),AND($K504="Превышен срок",$M504="Исследование"),AND($K504="Отсутствует протокол",$M504="Протокол исследования"),AND($K504="Дата записи",$M504="Исследование "),$K504="К сведению ГП/ЦАОП",$K504="Некорректное обращение с пациентом",$K504="Тактика ведения",$K504="Отказ в приеме")</formula>
    </cfRule>
    <cfRule type="expression" dxfId="198" priority="136">
      <formula>OR($K504="Онкологический консилиум",$K504="Дата записи",$K504="Возврат в МО без приема",$K504="Данные о биопсии",$K504="КАНЦЕР-регистр",$K504="Отказ от записи ",$K504="Отсутствует протокол",$K504="Превышен срок")</formula>
    </cfRule>
  </conditionalFormatting>
  <conditionalFormatting sqref="M506">
    <cfRule type="expression" dxfId="197" priority="133">
      <formula>OR($K506="Цель приема",$K506="Отказ в приеме",$K506="Тактика ведения",$K506="Не дозвонились в течение 2-х дней",$K506="Паллиатив/Патронаж",$K506="Отказ от сопровождения в проекте",$K506="Отказ от сопровождения персональным помощником",$K506="Нарушение маршрутизации",$K506="КАНЦЕР-регистр")</formula>
    </cfRule>
  </conditionalFormatting>
  <conditionalFormatting sqref="M506">
    <cfRule type="expression" dxfId="196" priority="128">
      <formula>ISBLANK($K506)</formula>
    </cfRule>
    <cfRule type="expression" dxfId="195" priority="131">
      <formula>OR($K506="Клиника женского здоровья",$K506="Принят без записи",$K506="Динамика состояния",$K506="Статус диагноза",$K506="К сведению ГП/ЦАОП",$K506="Некорректное обращение с пациентом",$K506="Отказ от сопровождения персональным помощником")</formula>
    </cfRule>
    <cfRule type="expression" dxfId="194" priority="132">
      <formula>NOT(ISBLANK(K506))</formula>
    </cfRule>
  </conditionalFormatting>
  <conditionalFormatting sqref="P506">
    <cfRule type="expression" dxfId="193" priority="129">
      <formula>OR($M506="Врач",$K506="Клиника женского здоровья",$K506="Принят без записи",$K506="Динамика состояния",$K506="Статус диагноза",AND($K506="Онкологический консилиум",$M506="Расхождение данных"),AND($K506="Превышен срок",$M506="Исследование"),AND($K506="Отсутствует протокол",$M506="Протокол исследования"),AND($K506="Дата записи",$M506="Исследование "),$K506="К сведению ГП/ЦАОП",$K506="Некорректное обращение с пациентом",$K506="Тактика ведения",$K506="Отказ в приеме")</formula>
    </cfRule>
    <cfRule type="expression" dxfId="192" priority="130">
      <formula>OR($K506="Онкологический консилиум",$K506="Дата записи",$K506="Возврат в МО без приема",$K506="Данные о биопсии",$K506="КАНЦЕР-регистр",$K506="Отказ от записи ",$K506="Отсутствует протокол",$K506="Превышен срок")</formula>
    </cfRule>
  </conditionalFormatting>
  <conditionalFormatting sqref="M507">
    <cfRule type="expression" dxfId="191" priority="125">
      <formula>OR($K507="Цель приема",$K507="Отказ в приеме",$K507="Тактика ведения",$K507="Не дозвонились в течение 2-х дней",$K507="Паллиатив/Патронаж",$K507="Отказ от сопровождения в проекте",$K507="Отказ от сопровождения персональным помощником",$K507="Нарушение маршрутизации",$K507="КАНЦЕР-регистр")</formula>
    </cfRule>
  </conditionalFormatting>
  <conditionalFormatting sqref="M507">
    <cfRule type="expression" dxfId="190" priority="124">
      <formula>ISBLANK($K507)</formula>
    </cfRule>
    <cfRule type="expression" dxfId="189" priority="126">
      <formula>OR($K507="Клиника женского здоровья",$K507="Принят без записи",$K507="Динамика состояния",$K507="Статус диагноза",$K507="К сведению ГП/ЦАОП",$K507="Некорректное обращение с пациентом",$K507="Отказ от сопровождения персональным помощником")</formula>
    </cfRule>
    <cfRule type="expression" dxfId="188" priority="127">
      <formula>NOT(ISBLANK(K507))</formula>
    </cfRule>
  </conditionalFormatting>
  <conditionalFormatting sqref="M508">
    <cfRule type="expression" dxfId="187" priority="121">
      <formula>OR($K508="Цель приема",$K508="Отказ в приеме",$K508="Тактика ведения",$K508="Не дозвонились в течение 2-х дней",$K508="Паллиатив/Патронаж",$K508="Отказ от сопровождения в проекте",$K508="Отказ от сопровождения персональным помощником",$K508="Нарушение маршрутизации",$K508="КАНЦЕР-регистр")</formula>
    </cfRule>
  </conditionalFormatting>
  <conditionalFormatting sqref="M508">
    <cfRule type="expression" dxfId="186" priority="120">
      <formula>ISBLANK($K508)</formula>
    </cfRule>
    <cfRule type="expression" dxfId="185" priority="122">
      <formula>OR($K508="Клиника женского здоровья",$K508="Принят без записи",$K508="Динамика состояния",$K508="Статус диагноза",$K508="К сведению ГП/ЦАОП",$K508="Некорректное обращение с пациентом",$K508="Отказ от сопровождения персональным помощником")</formula>
    </cfRule>
    <cfRule type="expression" dxfId="184" priority="123">
      <formula>NOT(ISBLANK(K508))</formula>
    </cfRule>
  </conditionalFormatting>
  <conditionalFormatting sqref="M511">
    <cfRule type="expression" dxfId="183" priority="117">
      <formula>OR($K511="Цель приема",$K511="Отказ в приеме",$K511="Тактика ведения",$K511="Не дозвонились в течение 2-х дней",$K511="Паллиатив/Патронаж",$K511="Отказ от сопровождения в проекте",$K511="Отказ от сопровождения персональным помощником",$K511="Нарушение маршрутизации",$K511="КАНЦЕР-регистр")</formula>
    </cfRule>
  </conditionalFormatting>
  <conditionalFormatting sqref="M511">
    <cfRule type="expression" dxfId="182" priority="114">
      <formula>ISBLANK($K511)</formula>
    </cfRule>
    <cfRule type="expression" dxfId="181" priority="118">
      <formula>OR($K511="Клиника женского здоровья",$K511="Принят без записи",$K511="Динамика состояния",$K511="Статус диагноза",$K511="К сведению ГП/ЦАОП",$K511="Некорректное обращение с пациентом",$K511="Отказ от сопровождения персональным помощником")</formula>
    </cfRule>
    <cfRule type="expression" dxfId="180" priority="119">
      <formula>NOT(ISBLANK(K511))</formula>
    </cfRule>
  </conditionalFormatting>
  <conditionalFormatting sqref="P511">
    <cfRule type="expression" dxfId="179" priority="115">
      <formula>OR($M511="Врач",$K511="Клиника женского здоровья",$K511="Принят без записи",$K511="Динамика состояния",$K511="Статус диагноза",AND($K511="Онкологический консилиум",$M511="Расхождение данных"),AND($K511="Превышен срок",$M511="Исследование"),AND($K511="Отсутствует протокол",$M511="Протокол исследования"),AND($K511="Дата записи",$M511="Исследование "),$K511="К сведению ГП/ЦАОП",$K511="Некорректное обращение с пациентом",$K511="Тактика ведения",$K511="Отказ в приеме")</formula>
    </cfRule>
    <cfRule type="expression" dxfId="178" priority="116">
      <formula>OR($K511="Онкологический консилиум",$K511="Дата записи",$K511="Возврат в МО без приема",$K511="Данные о биопсии",$K511="КАНЦЕР-регистр",$K511="Отказ от записи ",$K511="Отсутствует протокол",$K511="Превышен срок")</formula>
    </cfRule>
  </conditionalFormatting>
  <conditionalFormatting sqref="M516:M522">
    <cfRule type="expression" dxfId="177" priority="111">
      <formula>OR($K516="Цель приема",$K516="Отказ в приеме",$K516="Тактика ведения",$K516="Не дозвонились в течение 2-х дней",$K516="Паллиатив/Патронаж",$K516="Отказ от сопровождения в проекте",$K516="Отказ от сопровождения персональным помощником",$K516="Нарушение маршрутизации",$K516="КАНЦЕР-регистр")</formula>
    </cfRule>
  </conditionalFormatting>
  <conditionalFormatting sqref="M516:M522">
    <cfRule type="expression" dxfId="176" priority="108">
      <formula>ISBLANK($K516)</formula>
    </cfRule>
    <cfRule type="expression" dxfId="175" priority="112">
      <formula>OR($K516="Клиника женского здоровья",$K516="Принят без записи",$K516="Динамика состояния",$K516="Статус диагноза",$K516="К сведению ГП/ЦАОП",$K516="Некорректное обращение с пациентом",$K516="Отказ от сопровождения персональным помощником")</formula>
    </cfRule>
    <cfRule type="expression" dxfId="174" priority="113">
      <formula>NOT(ISBLANK(K516))</formula>
    </cfRule>
  </conditionalFormatting>
  <conditionalFormatting sqref="P516:P522">
    <cfRule type="expression" dxfId="173" priority="109">
      <formula>OR($M516="Врач",$K516="Клиника женского здоровья",$K516="Принят без записи",$K516="Динамика состояния",$K516="Статус диагноза",AND($K516="Онкологический консилиум",$M516="Расхождение данных"),AND($K516="Превышен срок",$M516="Исследование"),AND($K516="Отсутствует протокол",$M516="Протокол исследования"),AND($K516="Дата записи",$M516="Исследование "),$K516="К сведению ГП/ЦАОП",$K516="Некорректное обращение с пациентом",$K516="Тактика ведения",$K516="Отказ в приеме")</formula>
    </cfRule>
    <cfRule type="expression" dxfId="172" priority="110">
      <formula>OR($K516="Онкологический консилиум",$K516="Дата записи",$K516="Возврат в МО без приема",$K516="Данные о биопсии",$K516="КАНЦЕР-регистр",$K516="Отказ от записи ",$K516="Отсутствует протокол",$K516="Превышен срок")</formula>
    </cfRule>
  </conditionalFormatting>
  <conditionalFormatting sqref="P523:P529">
    <cfRule type="expression" dxfId="171" priority="105">
      <formula>OR($K523="Цель приема",$K523="Отказ в приеме",$K523="Тактика ведения",$K523="Не дозвонились в течение 2-х дней",$K523="Паллиатив/Патронаж",$K523="Отказ от сопровождения в проекте",$K523="Отказ от сопровождения персональным помощником",$K523="Нарушение маршрутизации",$K523="КАНЦЕР-регистр")</formula>
    </cfRule>
  </conditionalFormatting>
  <conditionalFormatting sqref="M523:M529">
    <cfRule type="expression" dxfId="170" priority="102">
      <formula>ISBLANK($K523)</formula>
    </cfRule>
    <cfRule type="expression" dxfId="169" priority="106">
      <formula>OR($K523="Клиника женского здоровья",$K523="Принят без записи",$K523="Динамика состояния",$K523="Статус диагноза",$K523="К сведению ГП/ЦАОП",$K523="Некорректное обращение с пациентом",$K523="Отказ от сопровождения персональным помощником")</formula>
    </cfRule>
    <cfRule type="expression" dxfId="168" priority="107">
      <formula>NOT(ISBLANK(K523))</formula>
    </cfRule>
  </conditionalFormatting>
  <conditionalFormatting sqref="P523:P529">
    <cfRule type="expression" dxfId="167" priority="103">
      <formula>OR($M523="Врач",$K523="Клиника женского здоровья",$K523="Принят без записи",$K523="Динамика состояния",$K523="Статус диагноза",AND($K523="Онкологический консилиум",$M523="Расхождение данных"),AND($K523="Превышен срок",$M523="Исследование"),AND($K523="Отсутствует протокол",$M523="Протокол исследования"),AND($K523="Дата записи",$M523="Исследование "),$K523="К сведению ГП/ЦАОП",$K523="Некорректное обращение с пациентом",$K523="Тактика ведения",$K523="Отказ в приеме")</formula>
    </cfRule>
    <cfRule type="expression" dxfId="166" priority="104">
      <formula>OR($K523="Онкологический консилиум",$K523="Дата записи",$K523="Возврат в МО без приема",$K523="Данные о биопсии",$K523="КАНЦЕР-регистр",$K523="Отказ от записи ",$K523="Отсутствует протокол",$K523="Превышен срок")</formula>
    </cfRule>
  </conditionalFormatting>
  <conditionalFormatting sqref="M530:M535">
    <cfRule type="expression" dxfId="165" priority="99">
      <formula>OR($K530="Цель приема",$K530="Отказ в приеме",$K530="Тактика ведения",$K530="Не дозвонились в течение 2-х дней",$K530="Паллиатив/Патронаж",$K530="Отказ от сопровождения в проекте",$K530="Отказ от сопровождения персональным помощником",$K530="Нарушение маршрутизации",$K530="КАНЦЕР-регистр")</formula>
    </cfRule>
  </conditionalFormatting>
  <conditionalFormatting sqref="M530:M535">
    <cfRule type="expression" dxfId="164" priority="96">
      <formula>ISBLANK($K530)</formula>
    </cfRule>
    <cfRule type="expression" dxfId="163" priority="100">
      <formula>OR($K530="Клиника женского здоровья",$K530="Принят без записи",$K530="Динамика состояния",$K530="Статус диагноза",$K530="К сведению ГП/ЦАОП",$K530="Некорректное обращение с пациентом",$K530="Отказ от сопровождения персональным помощником")</formula>
    </cfRule>
    <cfRule type="expression" dxfId="162" priority="101">
      <formula>NOT(ISBLANK(K530))</formula>
    </cfRule>
  </conditionalFormatting>
  <conditionalFormatting sqref="P530:P535">
    <cfRule type="expression" dxfId="161" priority="97">
      <formula>OR($M530="Врач",$K530="Клиника женского здоровья",$K530="Принят без записи",$K530="Динамика состояния",$K530="Статус диагноза",AND($K530="Онкологический консилиум",$M530="Расхождение данных"),AND($K530="Превышен срок",$M530="Исследование"),AND($K530="Отсутствует протокол",$M530="Протокол исследования"),AND($K530="Дата записи",$M530="Исследование "),$K530="К сведению ГП/ЦАОП",$K530="Некорректное обращение с пациентом",$K530="Тактика ведения",$K530="Отказ в приеме")</formula>
    </cfRule>
    <cfRule type="expression" dxfId="160" priority="98">
      <formula>OR($K530="Онкологический консилиум",$K530="Дата записи",$K530="Возврат в МО без приема",$K530="Данные о биопсии",$K530="КАНЦЕР-регистр",$K530="Отказ от записи ",$K530="Отсутствует протокол",$K530="Превышен срок")</formula>
    </cfRule>
  </conditionalFormatting>
  <conditionalFormatting sqref="M536:M548">
    <cfRule type="expression" dxfId="159" priority="93">
      <formula>OR($K536="Цель приема",$K536="Отказ в приеме",$K536="Тактика ведения",$K536="Не дозвонились в течение 2-х дней",$K536="Паллиатив/Патронаж",$K536="Отказ от сопровождения в проекте",$K536="Отказ от сопровождения персональным помощником",$K536="Нарушение маршрутизации",$K536="КАНЦЕР-регистр")</formula>
    </cfRule>
  </conditionalFormatting>
  <conditionalFormatting sqref="M536:M548">
    <cfRule type="expression" dxfId="158" priority="90">
      <formula>ISBLANK($K536)</formula>
    </cfRule>
    <cfRule type="expression" dxfId="157" priority="94">
      <formula>OR($K536="Клиника женского здоровья",$K536="Принят без записи",$K536="Динамика состояния",$K536="Статус диагноза",$K536="К сведению ГП/ЦАОП",$K536="Некорректное обращение с пациентом",$K536="Отказ от сопровождения персональным помощником")</formula>
    </cfRule>
    <cfRule type="expression" dxfId="156" priority="95">
      <formula>NOT(ISBLANK(K536))</formula>
    </cfRule>
  </conditionalFormatting>
  <conditionalFormatting sqref="P536:P537">
    <cfRule type="expression" dxfId="155" priority="91">
      <formula>OR($M536="Врач",$K536="Клиника женского здоровья",$K536="Принят без записи",$K536="Динамика состояния",$K536="Статус диагноза",AND($K536="Онкологический консилиум",$M536="Расхождение данных"),AND($K536="Превышен срок",$M536="Исследование"),AND($K536="Отсутствует протокол",$M536="Протокол исследования"),AND($K536="Дата записи",$M536="Исследование "),$K536="К сведению ГП/ЦАОП",$K536="Некорректное обращение с пациентом",$K536="Тактика ведения",$K536="Отказ в приеме")</formula>
    </cfRule>
    <cfRule type="expression" dxfId="154" priority="92">
      <formula>OR($K536="Онкологический консилиум",$K536="Дата записи",$K536="Возврат в МО без приема",$K536="Данные о биопсии",$K536="КАНЦЕР-регистр",$K536="Отказ от записи ",$K536="Отсутствует протокол",$K536="Превышен срок")</formula>
    </cfRule>
  </conditionalFormatting>
  <conditionalFormatting sqref="P538">
    <cfRule type="expression" dxfId="153" priority="89">
      <formula>OR($K538="Цель приема",$K538="Отказ в приеме",$K538="Тактика ведения",$K538="Не дозвонились в течение 2-х дней",$K538="Паллиатив/Патронаж",$K538="Отказ от сопровождения в проекте",$K538="Отказ от сопровождения персональным помощником",$K538="Нарушение маршрутизации",$K538="КАНЦЕР-регистр")</formula>
    </cfRule>
  </conditionalFormatting>
  <conditionalFormatting sqref="P538">
    <cfRule type="expression" dxfId="152" priority="87">
      <formula>OR($M538="Врач",$K538="Клиника женского здоровья",$K538="Принят без записи",$K538="Динамика состояния",$K538="Статус диагноза",AND($K538="Онкологический консилиум",$M538="Расхождение данных"),AND($K538="Превышен срок",$M538="Исследование"),AND($K538="Отсутствует протокол",$M538="Протокол исследования"),AND($K538="Дата записи",$M538="Исследование "),$K538="К сведению ГП/ЦАОП",$K538="Некорректное обращение с пациентом",$K538="Тактика ведения",$K538="Отказ в приеме")</formula>
    </cfRule>
    <cfRule type="expression" dxfId="151" priority="88">
      <formula>OR($K538="Онкологический консилиум",$K538="Дата записи",$K538="Возврат в МО без приема",$K538="Данные о биопсии",$K538="КАНЦЕР-регистр",$K538="Отказ от записи ",$K538="Отсутствует протокол",$K538="Превышен срок")</formula>
    </cfRule>
  </conditionalFormatting>
  <conditionalFormatting sqref="F536">
    <cfRule type="expression" dxfId="150" priority="83" stopIfTrue="1">
      <formula>$AL536="Техническая приостановка"</formula>
    </cfRule>
    <cfRule type="expression" dxfId="149" priority="84" stopIfTrue="1">
      <formula>$AA536="Сегодня"</formula>
    </cfRule>
  </conditionalFormatting>
  <conditionalFormatting sqref="F537">
    <cfRule type="expression" dxfId="148" priority="79" stopIfTrue="1">
      <formula>$AL537="Техническая приостановка"</formula>
    </cfRule>
    <cfRule type="expression" dxfId="147" priority="80" stopIfTrue="1">
      <formula>$AA537="Сегодня"</formula>
    </cfRule>
  </conditionalFormatting>
  <conditionalFormatting sqref="F537:G537 F539:G539 F542:G542 F545:G545">
    <cfRule type="timePeriod" dxfId="146" priority="78" timePeriod="lastMonth">
      <formula>AND(MONTH(F537)=MONTH(EDATE(TODAY(),0-1)),YEAR(F537)=YEAR(EDATE(TODAY(),0-1)))</formula>
    </cfRule>
  </conditionalFormatting>
  <conditionalFormatting sqref="F537:G537 F542:G542 F545:G545">
    <cfRule type="timePeriod" dxfId="145" priority="77" timePeriod="lastWeek">
      <formula>AND(TODAY()-ROUNDDOWN(F537,0)&gt;=(WEEKDAY(TODAY())),TODAY()-ROUNDDOWN(F537,0)&lt;(WEEKDAY(TODAY())+7))</formula>
    </cfRule>
  </conditionalFormatting>
  <conditionalFormatting sqref="F539">
    <cfRule type="expression" dxfId="144" priority="73" stopIfTrue="1">
      <formula>$AL539="Техническая приостановка"</formula>
    </cfRule>
    <cfRule type="expression" dxfId="143" priority="74" stopIfTrue="1">
      <formula>$AA539="Сегодня"</formula>
    </cfRule>
  </conditionalFormatting>
  <conditionalFormatting sqref="F542">
    <cfRule type="expression" dxfId="142" priority="68" stopIfTrue="1">
      <formula>$AL542="Техническая приостановка"</formula>
    </cfRule>
    <cfRule type="expression" dxfId="141" priority="69" stopIfTrue="1">
      <formula>$AA542="Сегодня"</formula>
    </cfRule>
  </conditionalFormatting>
  <conditionalFormatting sqref="F544">
    <cfRule type="expression" dxfId="140" priority="62" stopIfTrue="1">
      <formula>$AL544="Техническая приостановка"</formula>
    </cfRule>
    <cfRule type="expression" dxfId="139" priority="63" stopIfTrue="1">
      <formula>$AA544="Сегодня"</formula>
    </cfRule>
  </conditionalFormatting>
  <conditionalFormatting sqref="F545">
    <cfRule type="expression" dxfId="138" priority="58" stopIfTrue="1">
      <formula>$AL545="Техническая приостановка"</formula>
    </cfRule>
    <cfRule type="expression" dxfId="137" priority="59" stopIfTrue="1">
      <formula>$AA545="Сегодня"</formula>
    </cfRule>
  </conditionalFormatting>
  <conditionalFormatting sqref="M549">
    <cfRule type="expression" dxfId="136" priority="53">
      <formula>OR($K549="Цель приема",$K549="Отказ в приеме",$K549="Тактика ведения",$K549="Не дозвонились в течение 2-х дней",$K549="Паллиатив/Патронаж",$K549="Отказ от сопровождения в проекте",$K549="Отказ от сопровождения персональным помощником",$K549="Нарушение маршрутизации",$K549="КАНЦЕР-регистр")</formula>
    </cfRule>
  </conditionalFormatting>
  <conditionalFormatting sqref="M549">
    <cfRule type="expression" dxfId="135" priority="50">
      <formula>ISBLANK($K549)</formula>
    </cfRule>
    <cfRule type="expression" dxfId="134" priority="54">
      <formula>OR($K549="Клиника женского здоровья",$K549="Принят без записи",$K549="Динамика состояния",$K549="Статус диагноза",$K549="К сведению ГП/ЦАОП",$K549="Некорректное обращение с пациентом",$K549="Отказ от сопровождения персональным помощником")</formula>
    </cfRule>
    <cfRule type="expression" dxfId="133" priority="55">
      <formula>NOT(ISBLANK(K549))</formula>
    </cfRule>
  </conditionalFormatting>
  <conditionalFormatting sqref="P549">
    <cfRule type="expression" dxfId="132" priority="51">
      <formula>OR($M549="Врач",$K549="Клиника женского здоровья",$K549="Принят без записи",$K549="Динамика состояния",$K549="Статус диагноза",AND($K549="Онкологический консилиум",$M549="Расхождение данных"),AND($K549="Превышен срок",$M549="Исследование"),AND($K549="Отсутствует протокол",$M549="Протокол исследования"),AND($K549="Дата записи",$M549="Исследование "),$K549="К сведению ГП/ЦАОП",$K549="Некорректное обращение с пациентом",$K549="Тактика ведения",$K549="Отказ в приеме")</formula>
    </cfRule>
    <cfRule type="expression" dxfId="131" priority="52">
      <formula>OR($K549="Онкологический консилиум",$K549="Дата записи",$K549="Возврат в МО без приема",$K549="Данные о биопсии",$K549="КАНЦЕР-регистр",$K549="Отказ от записи ",$K549="Отсутствует протокол",$K549="Превышен срок")</formula>
    </cfRule>
  </conditionalFormatting>
  <conditionalFormatting sqref="M550">
    <cfRule type="expression" dxfId="130" priority="47">
      <formula>OR($K550="Цель приема",$K550="Отказ в приеме",$K550="Тактика ведения",$K550="Не дозвонились в течение 2-х дней",$K550="Паллиатив/Патронаж",$K550="Отказ от сопровождения в проекте",$K550="Отказ от сопровождения персональным помощником",$K550="Нарушение маршрутизации",$K550="КАНЦЕР-регистр")</formula>
    </cfRule>
  </conditionalFormatting>
  <conditionalFormatting sqref="M550">
    <cfRule type="expression" dxfId="129" priority="44">
      <formula>ISBLANK($K550)</formula>
    </cfRule>
    <cfRule type="expression" dxfId="128" priority="48">
      <formula>OR($K550="Клиника женского здоровья",$K550="Принят без записи",$K550="Динамика состояния",$K550="Статус диагноза",$K550="К сведению ГП/ЦАОП",$K550="Некорректное обращение с пациентом",$K550="Отказ от сопровождения персональным помощником")</formula>
    </cfRule>
    <cfRule type="expression" dxfId="127" priority="49">
      <formula>NOT(ISBLANK(K550))</formula>
    </cfRule>
  </conditionalFormatting>
  <conditionalFormatting sqref="P550">
    <cfRule type="expression" dxfId="126" priority="45">
      <formula>OR($M550="Врач",$K550="Клиника женского здоровья",$K550="Принят без записи",$K550="Динамика состояния",$K550="Статус диагноза",AND($K550="Онкологический консилиум",$M550="Расхождение данных"),AND($K550="Превышен срок",$M550="Исследование"),AND($K550="Отсутствует протокол",$M550="Протокол исследования"),AND($K550="Дата записи",$M550="Исследование "),$K550="К сведению ГП/ЦАОП",$K550="Некорректное обращение с пациентом",$K550="Тактика ведения",$K550="Отказ в приеме")</formula>
    </cfRule>
    <cfRule type="expression" dxfId="125" priority="46">
      <formula>OR($K550="Онкологический консилиум",$K550="Дата записи",$K550="Возврат в МО без приема",$K550="Данные о биопсии",$K550="КАНЦЕР-регистр",$K550="Отказ от записи ",$K550="Отсутствует протокол",$K550="Превышен срок")</formula>
    </cfRule>
  </conditionalFormatting>
  <conditionalFormatting sqref="M552">
    <cfRule type="expression" dxfId="124" priority="41">
      <formula>OR($K552="Цель приема",$K552="Отказ в приеме",$K552="Тактика ведения",$K552="Не дозвонились в течение 2-х дней",$K552="Паллиатив/Патронаж",$K552="Отказ от сопровождения в проекте",$K552="Отказ от сопровождения персональным помощником",$K552="Нарушение маршрутизации",$K552="КАНЦЕР-регистр")</formula>
    </cfRule>
  </conditionalFormatting>
  <conditionalFormatting sqref="M552">
    <cfRule type="expression" dxfId="123" priority="40">
      <formula>ISBLANK($K552)</formula>
    </cfRule>
    <cfRule type="expression" dxfId="122" priority="42">
      <formula>OR($K552="Клиника женского здоровья",$K552="Принят без записи",$K552="Динамика состояния",$K552="Статус диагноза",$K552="К сведению ГП/ЦАОП",$K552="Некорректное обращение с пациентом",$K552="Отказ от сопровождения персональным помощником")</formula>
    </cfRule>
    <cfRule type="expression" dxfId="121" priority="43">
      <formula>NOT(ISBLANK(K552))</formula>
    </cfRule>
  </conditionalFormatting>
  <conditionalFormatting sqref="P556">
    <cfRule type="expression" dxfId="120" priority="37">
      <formula>OR($K556="Цель приема",$K556="Отказ в приеме",$K556="Тактика ведения",$K556="Не дозвонились в течение 2-х дней",$K556="Паллиатив/Патронаж",$K556="Отказ от сопровождения в проекте",$K556="Отказ от сопровождения персональным помощником",$K556="Нарушение маршрутизации",$K556="КАНЦЕР-регистр")</formula>
    </cfRule>
  </conditionalFormatting>
  <conditionalFormatting sqref="M556">
    <cfRule type="expression" dxfId="119" priority="34">
      <formula>ISBLANK($K556)</formula>
    </cfRule>
    <cfRule type="expression" dxfId="118" priority="38">
      <formula>OR($K556="Клиника женского здоровья",$K556="Принят без записи",$K556="Динамика состояния",$K556="Статус диагноза",$K556="К сведению ГП/ЦАОП",$K556="Некорректное обращение с пациентом",$K556="Отказ от сопровождения персональным помощником")</formula>
    </cfRule>
    <cfRule type="expression" dxfId="117" priority="39">
      <formula>NOT(ISBLANK(K556))</formula>
    </cfRule>
  </conditionalFormatting>
  <conditionalFormatting sqref="P556">
    <cfRule type="expression" dxfId="116" priority="35">
      <formula>OR($M556="Врач",$K556="Клиника женского здоровья",$K556="Принят без записи",$K556="Динамика состояния",$K556="Статус диагноза",AND($K556="Онкологический консилиум",$M556="Расхождение данных"),AND($K556="Превышен срок",$M556="Исследование"),AND($K556="Отсутствует протокол",$M556="Протокол исследования"),AND($K556="Дата записи",$M556="Исследование "),$K556="К сведению ГП/ЦАОП",$K556="Некорректное обращение с пациентом",$K556="Тактика ведения",$K556="Отказ в приеме")</formula>
    </cfRule>
    <cfRule type="expression" dxfId="115" priority="36">
      <formula>OR($K556="Онкологический консилиум",$K556="Дата записи",$K556="Возврат в МО без приема",$K556="Данные о биопсии",$K556="КАНЦЕР-регистр",$K556="Отказ от записи ",$K556="Отсутствует протокол",$K556="Превышен срок")</formula>
    </cfRule>
  </conditionalFormatting>
  <conditionalFormatting sqref="M558">
    <cfRule type="expression" dxfId="114" priority="31">
      <formula>OR($K558="Цель приема",$K558="Отказ в приеме",$K558="Тактика ведения",$K558="Не дозвонились в течение 2-х дней",$K558="Паллиатив/Патронаж",$K558="Отказ от сопровождения в проекте",$K558="Отказ от сопровождения персональным помощником",$K558="Нарушение маршрутизации",$K558="КАНЦЕР-регистр")</formula>
    </cfRule>
  </conditionalFormatting>
  <conditionalFormatting sqref="M558">
    <cfRule type="expression" dxfId="113" priority="28">
      <formula>ISBLANK($K558)</formula>
    </cfRule>
    <cfRule type="expression" dxfId="112" priority="32">
      <formula>OR($K558="Клиника женского здоровья",$K558="Принят без записи",$K558="Динамика состояния",$K558="Статус диагноза",$K558="К сведению ГП/ЦАОП",$K558="Некорректное обращение с пациентом",$K558="Отказ от сопровождения персональным помощником")</formula>
    </cfRule>
    <cfRule type="expression" dxfId="111" priority="33">
      <formula>NOT(ISBLANK(K558))</formula>
    </cfRule>
  </conditionalFormatting>
  <conditionalFormatting sqref="P558">
    <cfRule type="expression" dxfId="110" priority="29">
      <formula>OR($M558="Врач",$K558="Клиника женского здоровья",$K558="Принят без записи",$K558="Динамика состояния",$K558="Статус диагноза",AND($K558="Онкологический консилиум",$M558="Расхождение данных"),AND($K558="Превышен срок",$M558="Исследование"),AND($K558="Отсутствует протокол",$M558="Протокол исследования"),AND($K558="Дата записи",$M558="Исследование "),$K558="К сведению ГП/ЦАОП",$K558="Некорректное обращение с пациентом",$K558="Тактика ведения",$K558="Отказ в приеме")</formula>
    </cfRule>
    <cfRule type="expression" dxfId="109" priority="30">
      <formula>OR($K558="Онкологический консилиум",$K558="Дата записи",$K558="Возврат в МО без приема",$K558="Данные о биопсии",$K558="КАНЦЕР-регистр",$K558="Отказ от записи ",$K558="Отсутствует протокол",$K558="Превышен срок")</formula>
    </cfRule>
  </conditionalFormatting>
  <conditionalFormatting sqref="M560:M572">
    <cfRule type="expression" dxfId="108" priority="25">
      <formula>OR($K560="Цель приема",$K560="Отказ в приеме",$K560="Тактика ведения",$K560="Не дозвонились в течение 2-х дней",$K560="Паллиатив/Патронаж",$K560="Отказ от сопровождения в проекте",$K560="Отказ от сопровождения персональным помощником",$K560="Нарушение маршрутизации",$K560="КАНЦЕР-регистр")</formula>
    </cfRule>
  </conditionalFormatting>
  <conditionalFormatting sqref="M560:M572">
    <cfRule type="expression" dxfId="107" priority="22">
      <formula>ISBLANK($K560)</formula>
    </cfRule>
    <cfRule type="expression" dxfId="106" priority="26">
      <formula>OR($K560="Клиника женского здоровья",$K560="Принят без записи",$K560="Динамика состояния",$K560="Статус диагноза",$K560="К сведению ГП/ЦАОП",$K560="Некорректное обращение с пациентом",$K560="Отказ от сопровождения персональным помощником")</formula>
    </cfRule>
    <cfRule type="expression" dxfId="105" priority="27">
      <formula>NOT(ISBLANK(K560))</formula>
    </cfRule>
  </conditionalFormatting>
  <conditionalFormatting sqref="P561">
    <cfRule type="expression" dxfId="104" priority="23">
      <formula>OR($M561="Врач",$K561="Клиника женского здоровья",$K561="Принят без записи",$K561="Динамика состояния",$K561="Статус диагноза",AND($K561="Онкологический консилиум",$M561="Расхождение данных"),AND($K561="Превышен срок",$M561="Исследование"),AND($K561="Отсутствует протокол",$M561="Протокол исследования"),AND($K561="Дата записи",$M561="Исследование "),$K561="К сведению ГП/ЦАОП",$K561="Некорректное обращение с пациентом",$K561="Тактика ведения",$K561="Отказ в приеме")</formula>
    </cfRule>
    <cfRule type="expression" dxfId="103" priority="24">
      <formula>OR($K561="Онкологический консилиум",$K561="Дата записи",$K561="Возврат в МО без приема",$K561="Данные о биопсии",$K561="КАНЦЕР-регистр",$K561="Отказ от записи ",$K561="Отсутствует протокол",$K561="Превышен срок")</formula>
    </cfRule>
  </conditionalFormatting>
  <conditionalFormatting sqref="P560">
    <cfRule type="expression" dxfId="102" priority="21">
      <formula>OR($K560="Цель приема",$K560="Отказ в приеме",$K560="Тактика ведения",$K560="Не дозвонились в течение 2-х дней",$K560="Паллиатив/Патронаж",$K560="Отказ от сопровождения в проекте",$K560="Отказ от сопровождения персональным помощником",$K560="Нарушение маршрутизации",$K560="КАНЦЕР-регистр")</formula>
    </cfRule>
  </conditionalFormatting>
  <conditionalFormatting sqref="P560">
    <cfRule type="expression" dxfId="101" priority="19">
      <formula>OR($M560="Врач",$K560="Клиника женского здоровья",$K560="Принят без записи",$K560="Динамика состояния",$K560="Статус диагноза",AND($K560="Онкологический консилиум",$M560="Расхождение данных"),AND($K560="Превышен срок",$M560="Исследование"),AND($K560="Отсутствует протокол",$M560="Протокол исследования"),AND($K560="Дата записи",$M560="Исследование "),$K560="К сведению ГП/ЦАОП",$K560="Некорректное обращение с пациентом",$K560="Тактика ведения",$K560="Отказ в приеме")</formula>
    </cfRule>
    <cfRule type="expression" dxfId="100" priority="20">
      <formula>OR($K560="Онкологический консилиум",$K560="Дата записи",$K560="Возврат в МО без приема",$K560="Данные о биопсии",$K560="КАНЦЕР-регистр",$K560="Отказ от записи ",$K560="Отсутствует протокол",$K560="Превышен срок")</formula>
    </cfRule>
  </conditionalFormatting>
  <conditionalFormatting sqref="P562">
    <cfRule type="expression" dxfId="99" priority="18">
      <formula>OR($K562="Цель приема",$K562="Отказ в приеме",$K562="Тактика ведения",$K562="Не дозвонились в течение 2-х дней",$K562="Паллиатив/Патронаж",$K562="Отказ от сопровождения в проекте",$K562="Отказ от сопровождения персональным помощником",$K562="Нарушение маршрутизации",$K562="КАНЦЕР-регистр")</formula>
    </cfRule>
  </conditionalFormatting>
  <conditionalFormatting sqref="P562">
    <cfRule type="expression" dxfId="98" priority="16">
      <formula>OR($M562="Врач",$K562="Клиника женского здоровья",$K562="Принят без записи",$K562="Динамика состояния",$K562="Статус диагноза",AND($K562="Онкологический консилиум",$M562="Расхождение данных"),AND($K562="Превышен срок",$M562="Исследование"),AND($K562="Отсутствует протокол",$M562="Протокол исследования"),AND($K562="Дата записи",$M562="Исследование "),$K562="К сведению ГП/ЦАОП",$K562="Некорректное обращение с пациентом",$K562="Тактика ведения",$K562="Отказ в приеме")</formula>
    </cfRule>
    <cfRule type="expression" dxfId="97" priority="17">
      <formula>OR($K562="Онкологический консилиум",$K562="Дата записи",$K562="Возврат в МО без приема",$K562="Данные о биопсии",$K562="КАНЦЕР-регистр",$K562="Отказ от записи ",$K562="Отсутствует протокол",$K562="Превышен срок")</formula>
    </cfRule>
  </conditionalFormatting>
  <conditionalFormatting sqref="M574:M577">
    <cfRule type="expression" dxfId="96" priority="13">
      <formula>OR($K574="Цель приема",$K574="Отказ в приеме",$K574="Тактика ведения",$K574="Не дозвонились в течение 2-х дней",$K574="Паллиатив/Патронаж",$K574="Отказ от сопровождения в проекте",$K574="Отказ от сопровождения персональным помощником",$K574="Нарушение маршрутизации",$K574="КАНЦЕР-регистр")</formula>
    </cfRule>
  </conditionalFormatting>
  <conditionalFormatting sqref="M574:M577">
    <cfRule type="expression" dxfId="95" priority="10">
      <formula>ISBLANK($K574)</formula>
    </cfRule>
    <cfRule type="expression" dxfId="94" priority="14">
      <formula>OR($K574="Клиника женского здоровья",$K574="Принят без записи",$K574="Динамика состояния",$K574="Статус диагноза",$K574="К сведению ГП/ЦАОП",$K574="Некорректное обращение с пациентом",$K574="Отказ от сопровождения персональным помощником")</formula>
    </cfRule>
    <cfRule type="expression" dxfId="93" priority="15">
      <formula>NOT(ISBLANK(K574))</formula>
    </cfRule>
  </conditionalFormatting>
  <conditionalFormatting sqref="P574:P577">
    <cfRule type="expression" dxfId="92" priority="11">
      <formula>OR($M574="Врач",$K574="Клиника женского здоровья",$K574="Принят без записи",$K574="Динамика состояния",$K574="Статус диагноза",AND($K574="Онкологический консилиум",$M574="Расхождение данных"),AND($K574="Превышен срок",$M574="Исследование"),AND($K574="Отсутствует протокол",$M574="Протокол исследования"),AND($K574="Дата записи",$M574="Исследование "),$K574="К сведению ГП/ЦАОП",$K574="Некорректное обращение с пациентом",$K574="Тактика ведения",$K574="Отказ в приеме")</formula>
    </cfRule>
    <cfRule type="expression" dxfId="91" priority="12">
      <formula>OR($K574="Онкологический консилиум",$K574="Дата записи",$K574="Возврат в МО без приема",$K574="Данные о биопсии",$K574="КАНЦЕР-регистр",$K574="Отказ от записи ",$K574="Отсутствует протокол",$K574="Превышен срок")</formula>
    </cfRule>
  </conditionalFormatting>
  <conditionalFormatting sqref="M573">
    <cfRule type="expression" dxfId="90" priority="7">
      <formula>OR($K573="Цель приема",$K573="Отказ в приеме",$K573="Тактика ведения",$K573="Не дозвонились в течение 2-х дней",$K573="Паллиатив/Патронаж",$K573="Отказ от сопровождения в проекте",$K573="Отказ от сопровождения персональным помощником",$K573="Нарушение маршрутизации",$K573="КАНЦЕР-регистр")</formula>
    </cfRule>
  </conditionalFormatting>
  <conditionalFormatting sqref="M573">
    <cfRule type="expression" dxfId="89" priority="4">
      <formula>ISBLANK($K573)</formula>
    </cfRule>
    <cfRule type="expression" dxfId="88" priority="8">
      <formula>OR($K573="Клиника женского здоровья",$K573="Принят без записи",$K573="Динамика состояния",$K573="Статус диагноза",$K573="К сведению ГП/ЦАОП",$K573="Некорректное обращение с пациентом",$K573="Отказ от сопровождения персональным помощником")</formula>
    </cfRule>
    <cfRule type="expression" dxfId="87" priority="9">
      <formula>NOT(ISBLANK(K573))</formula>
    </cfRule>
  </conditionalFormatting>
  <conditionalFormatting sqref="P573">
    <cfRule type="expression" dxfId="86" priority="5">
      <formula>OR($M573="Врач",$K573="Клиника женского здоровья",$K573="Принят без записи",$K573="Динамика состояния",$K573="Статус диагноза",AND($K573="Онкологический консилиум",$M573="Расхождение данных"),AND($K573="Превышен срок",$M573="Исследование"),AND($K573="Отсутствует протокол",$M573="Протокол исследования"),AND($K573="Дата записи",$M573="Исследование "),$K573="К сведению ГП/ЦАОП",$K573="Некорректное обращение с пациентом",$K573="Тактика ведения",$K573="Отказ в приеме")</formula>
    </cfRule>
    <cfRule type="expression" dxfId="85" priority="6">
      <formula>OR($K573="Онкологический консилиум",$K573="Дата записи",$K573="Возврат в МО без приема",$K573="Данные о биопсии",$K573="КАНЦЕР-регистр",$K573="Отказ от записи ",$K573="Отсутствует протокол",$K573="Превышен срок")</formula>
    </cfRule>
  </conditionalFormatting>
  <conditionalFormatting sqref="P453">
    <cfRule type="expression" dxfId="84" priority="3">
      <formula>OR($K453="Цель приема",$K453="Отказ в приеме",$K453="Тактика ведения",$K453="Не дозвонились в течение 2-х дней",$K453="Паллиатив/Патронаж",$K453="Отказ от сопровождения в проекте",$K453="Отказ от сопровождения персональным помощником",$K453="Нарушение маршрутизации",$K453="КАНЦЕР-регистр")</formula>
    </cfRule>
  </conditionalFormatting>
  <conditionalFormatting sqref="P453">
    <cfRule type="expression" dxfId="83" priority="1">
      <formula>OR($M453="Врач",$K453="Клиника женского здоровья",$K453="Принят без записи",$K453="Динамика состояния",$K453="Статус диагноза",AND($K453="Онкологический консилиум",$M453="Расхождение данных"),AND($K453="Превышен срок",$M453="Исследование"),AND($K453="Отсутствует протокол",$M453="Протокол исследования"),AND($K453="Дата записи",$M453="Исследование "),$K453="К сведению ГП/ЦАОП",$K453="Некорректное обращение с пациентом",$K453="Тактика ведения",$K453="Отказ в приеме")</formula>
    </cfRule>
    <cfRule type="expression" dxfId="82" priority="2">
      <formula>OR($K453="Онкологический консилиум",$K453="Дата записи",$K453="Возврат в МО без приема",$K453="Данные о биопсии",$K453="КАНЦЕР-регистр",$K453="Отказ от записи ",$K453="Отсутствует протокол",$K453="Превышен срок")</formula>
    </cfRule>
  </conditionalFormatting>
  <conditionalFormatting sqref="F84">
    <cfRule type="expression" dxfId="81" priority="1340" stopIfTrue="1">
      <formula>$S84="Техническая приостановка"</formula>
    </cfRule>
    <cfRule type="expression" dxfId="80" priority="1341" stopIfTrue="1">
      <formula>#REF!="Сегодня"</formula>
    </cfRule>
  </conditionalFormatting>
  <conditionalFormatting sqref="F232:G232 F239:G239 F235:G236 F226:G226 F228:G228">
    <cfRule type="expression" dxfId="79" priority="1505" stopIfTrue="1">
      <formula>$AL225="Техническая приостановка"</formula>
    </cfRule>
    <cfRule type="expression" dxfId="78" priority="1506" stopIfTrue="1">
      <formula>$AA225="Сегодня"</formula>
    </cfRule>
  </conditionalFormatting>
  <conditionalFormatting sqref="F231">
    <cfRule type="expression" dxfId="77" priority="1521">
      <formula>$G231="Группа риска"</formula>
    </cfRule>
  </conditionalFormatting>
  <conditionalFormatting sqref="F237:G237 F225:G225 F229:G230">
    <cfRule type="expression" dxfId="76" priority="1532" stopIfTrue="1">
      <formula>#REF!="Техническая приостановка"</formula>
    </cfRule>
    <cfRule type="expression" dxfId="75" priority="1533" stopIfTrue="1">
      <formula>#REF!="Сегодня"</formula>
    </cfRule>
  </conditionalFormatting>
  <dataValidations count="16">
    <dataValidation type="textLength" operator="equal" allowBlank="1" showInputMessage="1" showErrorMessage="1" promptTitle="исправь" sqref="F1 F532 F542 F536:F537 F539 F544:F545">
      <formula1>16</formula1>
    </dataValidation>
    <dataValidation type="list" allowBlank="1" showInputMessage="1" showErrorMessage="1" sqref="O1014:O1048576 N64 N61 N85:N86 N101 N108 N111 N195 N407 N366:N368 N371:N379 N381:N383 N400 N403:N405 N409:N410 N417:N418 N412:N415 N420:N453 N387:N393 N455:N487 N509:N510 N489:N493 N495:N496 N498:N505 N512:N551 N574:N1048576 N557 N553:N555 N559:N572 N178:N192 N174:N176 N166:N172 N142:N163 N127:N140 N124:N125 N119:N122 N114:N117 N88:N99 N66:N83 N5:N39 N3 N41:N58 N197:N363 N103:N106">
      <formula1>Электронное_направление</formula1>
    </dataValidation>
    <dataValidation type="list" allowBlank="1" showInputMessage="1" showErrorMessage="1" sqref="O63:O64 D41 O41 O43 O61 D73:D75 O85:O86 D85:D86 D88:D89 D99 D101 O101 D108 O108 D112 D139 D145 O162:O163 D164 D174:D175 O186:O192 O195 D197:D199 O197:O202 D407 D367 O366:O368 D373:D379 O371:O379 O381:O383 D381:D383 O387:O389 O391:O393 O400 D404:D405 O403:O405 O407 O409:O410 D420:D452 O412:O415 O417:O418 O421:O453 D387:D393 D516:D551 D455:D483 O455:O487 D485:D487 O509:O510 D489:D490 O490:O493 D492:D493 O495:O496 D495:D496 D498:D500 D502:D505 O498:O505 D510 O512:O535 O574:O1013 O537:O548 D557 D553:D555 O551:O555 O557 O559:O572 D559:D577 O211:O224 D181:D182 O174:O184 O166:O172 D166:D171 D147:D160 O142:O160 O138:O140 O129:O136 D127:D137 O124:O126 D124:D125 D122 O119:O122 D119:D120 D114:D115 O111:O117 O88:O98 O66:O83 D77:D83 O48:O58 O5:O39 D5:D39 D3 O204:O209 D184:D195 D44:D58 O45:O46 D201:D361 O226:O363 D103:D106 O103:O106">
      <formula1>МО</formula1>
    </dataValidation>
    <dataValidation type="list" allowBlank="1" showInputMessage="1" showErrorMessage="1" sqref="K64 K61 K66:K71 K85:K86 K101 K108 K139 K407 K366:K368 K371:K379 K381:K383 K396:K405 K409:K411 K414:K418 K420:K453 K387:K394 K455:K483 K485:K487 K509:K510 K489:K490 K492:K493 K495:K496 K498:K500 K502:K505 K512:K551 K574:K1013 K557 K553 K555 K559:K572 K174:K176 K166:K172 K142:K160 K128:K136 K124:K125 K122 K119:K120 K111:K117 K88:K99 K74:K83 K5:K39 K3 K41:K58 K178:K363 K103:K106">
      <formula1>INDIRECT("статус[статус]")</formula1>
    </dataValidation>
    <dataValidation type="list" allowBlank="1" showInputMessage="1" showErrorMessage="1" sqref="J66:J71 J74:J75 J85:J86 J101 J117 J108 J139 J174 J407 J366:J368 J371:J379 J381:J383 J404:J405 J409:J410 J418 J414:J415 J420:J452 J387:J393 J455:J483 J485:J487 J512:J514 J489:J490 J492:J493 J495:J496 J498:J500 J502:J505 J509:J510 J516:J551 J574:J1048576 J557 J553 J555 J559:J572 J176 J166:J171 J147:J160 J142:J145 J127:J136 J124:J125 J122 J119:J120 J88:J99 J77:J83 J5:J39 J3 J182:J195 J41:J58 J231:J363 J197:J229 J103:J106">
      <formula1>Этап_ведения_пациента_</formula1>
    </dataValidation>
    <dataValidation type="list" allowBlank="1" showInputMessage="1" showErrorMessage="1" sqref="E42 E44 E47 E99 E120 E123 E127:E128 E137 E185 E197 E203 E210 E225 E390:E391 E409 E420 E489 E536 E549 E573 E125 E3">
      <formula1>ОО__ПОК</formula1>
    </dataValidation>
    <dataValidation type="list" allowBlank="1" showInputMessage="1" showErrorMessage="1" sqref="O42 O44 O47 O99 O127:O128 O137 O161 O185 O203 O210 O225 O390 O420 O489 O536 O549:O550 O3">
      <formula1>Куда_сформировано_направление</formula1>
    </dataValidation>
    <dataValidation type="list" showInputMessage="1" showErrorMessage="1" sqref="O4 D4 O40 D40 D42:D43 O59 O62 D59:D72 O65 D76 O84 D84 D100 O102 D102 D107 O107 D109:D111 O109:O110 D113 O118 O123 D123 D126 D138 D146 O164 D161:D163 D165 O173 D183 D200 D196 O193:O194 O364:O365 O369:O370 D368:D372 D362:D366 O380 D380 O384:O386 D384:D386 O401:O402 O408 O394:O399 D394:D403 D406 O406 D408:D419 O411 O416 O419 D453:D454 O454 D484 D488 D491 O494 D494 O497 D497 D501 O506:O508 D506:D509 O511 D511:D515 D552 O556 D556 O558 D558 O573 O196 D176:D180 D172:D173 D140:D144 D121 D116:D118 D90:D98 D87 O87">
      <formula1>МО</formula1>
    </dataValidation>
    <dataValidation type="list" showInputMessage="1" showErrorMessage="1" sqref="N4 N40 N59:N60 N62:N63 N65 N84 N100 N102 N107 N109:N110 N112:N113 N118 N123 N126 N141 N164:N165 N173 N177 N193:N194 N364:N365 N369:N370 N380 N384:N386 N401:N402 N394:N399 N406 N408 N411 N419 N416 N454 N488 N494 N497 N506:N508 N511 N552 N556 N558 N573 N196 N87">
      <formula1>Электронное_направление</formula1>
    </dataValidation>
    <dataValidation type="list" showInputMessage="1" showErrorMessage="1" sqref="K4 K40 K59:K60 K62:K63 K65 K72:K73 K84 K100 K102 K107 K109:K110 K118 K123 K121 K126:K127 K137:K138 K140:K141 K161:K165 K173 K177 K364:K365 K369:K370 K380 K384:K386 K395 K406 K408 K412:K413 K419 K454 K484 K488 K491 K494 K497 K501 K506:K508 K511 K552 K554 K556 K558 K573 K87">
      <formula1>INDIRECT("статус[статус]")</formula1>
    </dataValidation>
    <dataValidation type="list" showInputMessage="1" showErrorMessage="1" sqref="J4 J40 J59:J65 J72:J73 J76 J84 J100 J102 J107 J123 J121 J126 J137:J138 J140:J141 J146 J161:J165 J175 J230 J364:J365 J369:J370 J380 J384:J386 J394:J403 J406 J408 J411:J413 J416:J417 J419 J453:J454 J484 J488 J491 J494 J497 J501 J506:J508 J511 J515 J552 J554 J556 J558 J573 J196 J177:J181 J172:J173 J118 J109:J116 J87">
      <formula1>Этап_ведения_пациента_</formula1>
    </dataValidation>
    <dataValidation type="list" showInputMessage="1" showErrorMessage="1" sqref="O60 O100 O141 O165 O488">
      <formula1>Куда_сформировано_направление</formula1>
    </dataValidation>
    <dataValidation type="list" showInputMessage="1" showErrorMessage="1" sqref="E60 E100 E165 E415 E488">
      <formula1>ОО__ПОК</formula1>
    </dataValidation>
    <dataValidation type="textLength" operator="equal" showInputMessage="1" showErrorMessage="1" promptTitle="исправь" sqref="F227 F412">
      <formula1>16</formula1>
    </dataValidation>
    <dataValidation type="list" allowBlank="1" showInputMessage="1" showErrorMessage="1" sqref="E401">
      <formula1>#REF!</formula1>
    </dataValidation>
    <dataValidation type="list" allowBlank="1" showInputMessage="1" showErrorMessage="1" sqref="M1">
      <formula1>$D$3:$D$22</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41" stopIfTrue="1" id="{08FB8DAF-5C16-470A-861F-C706AFD6439E}">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G134</xm:sqref>
        </x14:conditionalFormatting>
        <x14:conditionalFormatting xmlns:xm="http://schemas.microsoft.com/office/excel/2006/main">
          <x14:cfRule type="expression" priority="929" stopIfTrue="1" id="{AAE4C83F-400B-4417-920F-7E42A2D3A307}">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G135</xm:sqref>
        </x14:conditionalFormatting>
        <x14:conditionalFormatting xmlns:xm="http://schemas.microsoft.com/office/excel/2006/main">
          <x14:cfRule type="expression" priority="235" stopIfTrue="1" id="{45811659-8138-4697-A483-69C6372DD23B}">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36" stopIfTrue="1" id="{8BE229DF-19E8-4E49-853E-27ADED1098C0}">
            <xm:f>'C:\Users\zil\Desktop\[КАРТЫ_ПАЦИЕНТОВ_Ромащенко_ОВ(НОВЫЕ).xlsx]ЮВАО Гришина Л.Л.'!#REF!="Сегодня"</xm:f>
            <x14:dxf>
              <fill>
                <patternFill>
                  <bgColor rgb="FFE2EFDA"/>
                </patternFill>
              </fill>
            </x14:dxf>
          </x14:cfRule>
          <xm:sqref>G457</xm:sqref>
        </x14:conditionalFormatting>
        <x14:conditionalFormatting xmlns:xm="http://schemas.microsoft.com/office/excel/2006/main">
          <x14:cfRule type="expression" priority="233" stopIfTrue="1" id="{E8FCA618-1B22-42CF-B9AF-50124BBBD765}">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34" stopIfTrue="1" id="{F4822879-F822-4B00-A518-29A2C193B930}">
            <xm:f>'C:\Users\zil\Desktop\[КАРТЫ_ПАЦИЕНТОВ_Ромащенко_ОВ(НОВЫЕ).xlsx]ЮВАО Гришина Л.Л.'!#REF!="Сегодня"</xm:f>
            <x14:dxf>
              <fill>
                <patternFill>
                  <bgColor rgb="FFE2EFDA"/>
                </patternFill>
              </fill>
            </x14:dxf>
          </x14:cfRule>
          <xm:sqref>G458</xm:sqref>
        </x14:conditionalFormatting>
        <x14:conditionalFormatting xmlns:xm="http://schemas.microsoft.com/office/excel/2006/main">
          <x14:cfRule type="expression" priority="227" stopIfTrue="1" id="{619C98CD-6A5C-4060-888F-D0CC9FF9A54A}">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28" stopIfTrue="1" id="{4AC27555-C03A-417F-A2FE-96FD50BD263D}">
            <xm:f>'C:\Users\zil\Desktop\[КАРТЫ_ПАЦИЕНТОВ_Ромащенко_ОВ(НОВЫЕ).xlsx]ЮВАО Гришина Л.Л.'!#REF!="Сегодня"</xm:f>
            <x14:dxf>
              <fill>
                <patternFill>
                  <bgColor rgb="FFE2EFDA"/>
                </patternFill>
              </fill>
            </x14:dxf>
          </x14:cfRule>
          <xm:sqref>G460</xm:sqref>
        </x14:conditionalFormatting>
        <x14:conditionalFormatting xmlns:xm="http://schemas.microsoft.com/office/excel/2006/main">
          <x14:cfRule type="expression" priority="225" stopIfTrue="1" id="{11038F1F-84D8-4702-86C7-C91A8C8D68DF}">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26" stopIfTrue="1" id="{641B1E1B-9F9B-438B-BFF3-CE7D7EB57896}">
            <xm:f>'C:\Users\zil\Desktop\[КАРТЫ_ПАЦИЕНТОВ_Ромащенко_ОВ(НОВЫЕ).xlsx]ЮВАО Гришина Л.Л.'!#REF!="Сегодня"</xm:f>
            <x14:dxf>
              <fill>
                <patternFill>
                  <bgColor rgb="FFE2EFDA"/>
                </patternFill>
              </fill>
            </x14:dxf>
          </x14:cfRule>
          <xm:sqref>G461</xm:sqref>
        </x14:conditionalFormatting>
        <x14:conditionalFormatting xmlns:xm="http://schemas.microsoft.com/office/excel/2006/main">
          <x14:cfRule type="expression" priority="223" stopIfTrue="1" id="{51F8FE79-A223-4340-9DEC-3D15D873ADDF}">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24" stopIfTrue="1" id="{C1E7261C-B92A-4071-84B0-34FCE4C6C103}">
            <xm:f>'C:\Users\zil\Desktop\[КАРТЫ_ПАЦИЕНТОВ_Ромащенко_ОВ(НОВЫЕ).xlsx]ЮВАО Гришина Л.Л.'!#REF!="Сегодня"</xm:f>
            <x14:dxf>
              <fill>
                <patternFill>
                  <bgColor rgb="FFE2EFDA"/>
                </patternFill>
              </fill>
            </x14:dxf>
          </x14:cfRule>
          <xm:sqref>G463</xm:sqref>
        </x14:conditionalFormatting>
        <x14:conditionalFormatting xmlns:xm="http://schemas.microsoft.com/office/excel/2006/main">
          <x14:cfRule type="expression" priority="221" stopIfTrue="1" id="{75B23022-4758-4FE8-937B-EF29A1BCA924}">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222" stopIfTrue="1" id="{2014C9BC-49B6-4E3B-95EF-14967864D513}">
            <xm:f>'C:\Users\zil\Desktop\[КАРТЫ_ПАЦИЕНТОВ_Ромащенко_ОВ(НОВЫЕ).xlsx]ЮВАО Гришина Л.Л.'!#REF!="Сегодня"</xm:f>
            <x14:dxf>
              <fill>
                <patternFill>
                  <bgColor rgb="FFE2EFDA"/>
                </patternFill>
              </fill>
            </x14:dxf>
          </x14:cfRule>
          <xm:sqref>G464</xm:sqref>
        </x14:conditionalFormatting>
      </x14:conditionalFormattings>
    </ext>
    <ext xmlns:x14="http://schemas.microsoft.com/office/spreadsheetml/2009/9/main" uri="{CCE6A557-97BC-4b89-ADB6-D9C93CAAB3DF}">
      <x14:dataValidations xmlns:xm="http://schemas.microsoft.com/office/excel/2006/main" count="125">
        <x14:dataValidation type="list" allowBlank="1" showInputMessage="1" showErrorMessage="1">
          <x14:formula1>
            <xm:f>списки_не_удалять!$E$4:$E$32</xm:f>
          </x14:formula1>
          <xm:sqref>K1</xm:sqref>
        </x14:dataValidation>
        <x14:dataValidation type="list" allowBlank="1" showErrorMessage="1" errorTitle="Требуется выбрать из списка">
          <x14:formula1>
            <xm:f>INDIRECT(SUBSTITUTE(SUBSTITUTE(SUBSTITUTE(SUBSTITUTE(SUBSTITUTE(SUBSTITUTE(K3, " ", ""),Статус!$I$1,""),":",""),"-",""),",",""),"/",""))</xm:f>
          </x14:formula1>
          <xm:sqref>M578:M1013 M5:M38 M3</xm:sqref>
        </x14:dataValidation>
        <x14:dataValidation type="list" allowBlank="1" showInputMessage="1" showErrorMessage="1">
          <x14:formula1>
            <xm:f>списки_не_удалять!$A$4:$A$69</xm:f>
          </x14:formula1>
          <xm:sqref>D1</xm:sqref>
        </x14:dataValidation>
        <x14:dataValidation type="list" allowBlank="1" showInputMessage="1" showErrorMessage="1">
          <x14:formula1>
            <xm:f>списки_не_удалять!$G$2:$G$6</xm:f>
          </x14:formula1>
          <xm:sqref>E578:E1013 E5:E38</xm:sqref>
        </x14:dataValidation>
        <x14:dataValidation type="list" allowBlank="1" showInputMessage="1" showErrorMessage="1">
          <x14:formula1>
            <xm:f>списки_не_удалять!$G$2:$G$8</xm:f>
          </x14:formula1>
          <xm:sqref>E1</xm:sqref>
        </x14:dataValidation>
        <x14:dataValidation type="list" allowBlank="1" showInputMessage="1" showErrorMessage="1">
          <x14:formula1>
            <xm:f>'C:\Users\zil\Downloads\[31.05.2022_май_Жирякова Е.С._Контроль_МО.xlsx]списки_не_удалять'!#REF!</xm:f>
          </x14:formula1>
          <xm:sqref>E66:E71</xm:sqref>
        </x14:dataValidation>
        <x14:dataValidation type="list" allowBlank="1" showErrorMessage="1" errorTitle="Требуется выбрать из списка">
          <x14:formula1>
            <xm:f>INDIRECT(SUBSTITUTE(SUBSTITUTE(SUBSTITUTE(SUBSTITUTE(SUBSTITUTE(SUBSTITUTE(K59, " ", ""),'C:\Users\zil\Downloads\[31.05.2022_май_Жирякова Е.С._Контроль_МО.xlsx]Статус'!#REF!,""),":",""),"-",""),",",""),"/",""))</xm:f>
          </x14:formula1>
          <xm:sqref>M59 M61 M64 M66:M71</xm:sqref>
        </x14:dataValidation>
        <x14:dataValidation type="list" allowBlank="1" showInputMessage="1" showErrorMessage="1">
          <x14:formula1>
            <xm:f>'C:\Users\zil\Downloads\[31.05.2022_Контроль_МО Заздравная А.Г..xlsx]списки_не_удалять'!#REF!</xm:f>
          </x14:formula1>
          <xm:sqref>E55:E58</xm:sqref>
        </x14:dataValidation>
        <x14:dataValidation type="list" allowBlank="1" showInputMessage="1" showErrorMessage="1">
          <x14:formula1>
            <xm:f>'C:\Users\zil\Downloads\[Контроль_МО 31.05.2022 Нечипоренко П.А..xlsx]списки_не_удалять'!#REF!</xm:f>
          </x14:formula1>
          <xm:sqref>E45</xm:sqref>
        </x14:dataValidation>
        <x14:dataValidation type="list" allowBlank="1" showErrorMessage="1" errorTitle="Требуется выбрать из списка">
          <x14:formula1>
            <xm:f>INDIRECT(SUBSTITUTE(SUBSTITUTE(SUBSTITUTE(SUBSTITUTE(SUBSTITUTE(SUBSTITUTE(K46, " ", ""),'C:\Users\zil\Downloads\[Контроль_МО 24.05.2022 Нечипоренко П.А..xlsx]Статус'!#REF!,""),":",""),"-",""),",",""),"/",""))</xm:f>
          </x14:formula1>
          <xm:sqref>M46</xm:sqref>
        </x14:dataValidation>
        <x14:dataValidation type="list" allowBlank="1" showInputMessage="1" showErrorMessage="1">
          <x14:formula1>
            <xm:f>'C:\Users\zil\Downloads\[Контроль_МО 24.05.2022 Нечипоренко П.А..xlsx]списки_не_удалять'!#REF!</xm:f>
          </x14:formula1>
          <xm:sqref>E46</xm:sqref>
        </x14:dataValidation>
        <x14:dataValidation type="list" allowBlank="1" showErrorMessage="1" errorTitle="Требуется выбрать из списка">
          <x14:formula1>
            <xm:f>INDIRECT(SUBSTITUTE(SUBSTITUTE(SUBSTITUTE(SUBSTITUTE(SUBSTITUTE(SUBSTITUTE(K42, " ", ""),'C:\Users\zil\Downloads\[31_05_2022_Контроль_МО_Корноухова_А_М_.xlsx]Статус'!#REF!,""),":",""),"-",""),",",""),"/",""))</xm:f>
          </x14:formula1>
          <xm:sqref>M42:M43</xm:sqref>
        </x14:dataValidation>
        <x14:dataValidation type="list" allowBlank="1" showInputMessage="1" showErrorMessage="1">
          <x14:formula1>
            <xm:f>'C:\Users\zil\Downloads\[31_05_2022_Контроль_МО_Корноухова_А_М_.xlsx]списки_не_удалять'!#REF!</xm:f>
          </x14:formula1>
          <xm:sqref>E43</xm:sqref>
        </x14:dataValidation>
        <x14:dataValidation type="list" allowBlank="1" showInputMessage="1" showErrorMessage="1">
          <x14:formula1>
            <xm:f>'C:\Users\zil\Downloads\[31.05.2022_Контроль_МО_3.4.xlsx]списки_не_удалять'!#REF!</xm:f>
          </x14:formula1>
          <xm:sqref>E39 E41</xm:sqref>
        </x14:dataValidation>
        <x14:dataValidation type="list" allowBlank="1" showErrorMessage="1" errorTitle="Требуется выбрать из списка">
          <x14:formula1>
            <xm:f>INDIRECT(SUBSTITUTE(SUBSTITUTE(SUBSTITUTE(SUBSTITUTE(SUBSTITUTE(SUBSTITUTE(K39, " ", ""),'C:\Users\zil\Downloads\[31.05.2022_Контроль_МО_3.4.xlsx]Статус'!#REF!,""),":",""),"-",""),",",""),"/",""))</xm:f>
          </x14:formula1>
          <xm:sqref>M39 M41</xm:sqref>
        </x14:dataValidation>
        <x14:dataValidation type="list" allowBlank="1" showErrorMessage="1" errorTitle="Требуется выбрать из списка">
          <x14:formula1>
            <xm:f>INDIRECT(SUBSTITUTE(SUBSTITUTE(SUBSTITUTE(SUBSTITUTE(SUBSTITUTE(SUBSTITUTE(K119, " ", ""),'C:\Users\zil\Downloads\[31.05.2022_Контроль_МО_Крыш Н.Г..xlsx]Статус'!#REF!,""),":",""),"-",""),",",""),"/",""))</xm:f>
          </x14:formula1>
          <xm:sqref>M127:M128 M122:M125 M119:M120</xm:sqref>
        </x14:dataValidation>
        <x14:dataValidation type="list" allowBlank="1" showInputMessage="1" showErrorMessage="1">
          <x14:formula1>
            <xm:f>'C:\Users\zil\Downloads\[31.05.2022_Контроль_МО_Крыш Н.Г..xlsx]списки_не_удалять'!#REF!</xm:f>
          </x14:formula1>
          <xm:sqref>E122</xm:sqref>
        </x14:dataValidation>
        <x14:dataValidation type="list" allowBlank="1" showInputMessage="1" showErrorMessage="1">
          <x14:formula1>
            <xm:f>'C:\Users\zil\Downloads\[23.05.2022_Контроль_МО Унгер Е.И. (1).xlsx]списки_не_удалять'!#REF!</xm:f>
          </x14:formula1>
          <xm:sqref>E124</xm:sqref>
        </x14:dataValidation>
        <x14:dataValidation type="list" allowBlank="1" showErrorMessage="1" errorTitle="Требуется выбрать из списка">
          <x14:formula1>
            <xm:f>INDIRECT(SUBSTITUTE(SUBSTITUTE(SUBSTITUTE(SUBSTITUTE(SUBSTITUTE(SUBSTITUTE(K108, " ", ""),'C:\Users\zil\Downloads\[от 18.05.2022_Контроль_МО_Горвиц В.П. (1).xlsx]Статус'!#REF!,""),":",""),"-",""),",",""),"/",""))</xm:f>
          </x14:formula1>
          <xm:sqref>M108 M111:M117</xm:sqref>
        </x14:dataValidation>
        <x14:dataValidation type="list" allowBlank="1" showInputMessage="1" showErrorMessage="1">
          <x14:formula1>
            <xm:f>'C:\Users\zil\Downloads\[от 18.05.2022_Контроль_МО_Горвиц В.П. (1).xlsx]списки_не_удалять'!#REF!</xm:f>
          </x14:formula1>
          <xm:sqref>E108 E111:E117</xm:sqref>
        </x14:dataValidation>
        <x14:dataValidation type="list" allowBlank="1" showErrorMessage="1" errorTitle="Требуется выбрать из списка">
          <x14:formula1>
            <xm:f>INDIRECT(SUBSTITUTE(SUBSTITUTE(SUBSTITUTE(SUBSTITUTE(SUBSTITUTE(SUBSTITUTE(K99, " ", ""),'C:\Users\zil\Downloads\[Дата_Контроль_МО - айсина 31.05.xlsx]Статус'!#REF!,""),":",""),"-",""),",",""),"/",""))</xm:f>
          </x14:formula1>
          <xm:sqref>M99 M101 M103:M106</xm:sqref>
        </x14:dataValidation>
        <x14:dataValidation type="list" allowBlank="1" showInputMessage="1" showErrorMessage="1">
          <x14:formula1>
            <xm:f>'C:\Users\zil\Downloads\[Дата_Контроль_МО - айсина 31.05.xlsx]списки_не_удалять'!#REF!</xm:f>
          </x14:formula1>
          <xm:sqref>E101 E103:E106</xm:sqref>
        </x14:dataValidation>
        <x14:dataValidation type="list" allowBlank="1" showInputMessage="1" showErrorMessage="1">
          <x14:formula1>
            <xm:f>'C:\Users\zil\Downloads\[31_05_2022_Дата_Контроль_МО_Гривцова_Н_А_.xlsx]списки_не_удалять'!#REF!</xm:f>
          </x14:formula1>
          <xm:sqref>E90 E92:E98</xm:sqref>
        </x14:dataValidation>
        <x14:dataValidation type="list" allowBlank="1" showInputMessage="1" showErrorMessage="1">
          <x14:formula1>
            <xm:f>'C:\Users\zil\Desktop\ПП Гривцова Н.А\май\27.05.2022\[27.05.2022 Дата_Контроль_МО Гривцова Н.А...xlsx]списки_не_удалять'!#REF!</xm:f>
          </x14:formula1>
          <xm:sqref>E91</xm:sqref>
        </x14:dataValidation>
        <x14:dataValidation type="list" allowBlank="1" showInputMessage="1" showErrorMessage="1">
          <x14:formula1>
            <xm:f>'C:\Users\zil\Downloads\[31.05.2022_Контроль_МО Свод 3.10.xlsx]списки_не_удалять'!#REF!</xm:f>
          </x14:formula1>
          <xm:sqref>E73:E75 E85:E86 E88:E89 E77:E83</xm:sqref>
        </x14:dataValidation>
        <x14:dataValidation type="list" allowBlank="1" showErrorMessage="1" errorTitle="Требуется выбрать из списка">
          <x14:formula1>
            <xm:f>INDIRECT(SUBSTITUTE(SUBSTITUTE(SUBSTITUTE(SUBSTITUTE(SUBSTITUTE(SUBSTITUTE(K72, " ", ""),'C:\Users\zil\Downloads\[31.05.2022_Контроль_МО Свод 3.10.xlsx]Статус'!#REF!,""),":",""),"-",""),",",""),"/",""))</xm:f>
          </x14:formula1>
          <xm:sqref>M72 M85:M86 M88:M89 M74:M83</xm:sqref>
        </x14:dataValidation>
        <x14:dataValidation type="list" allowBlank="1" showInputMessage="1" showErrorMessage="1">
          <x14:formula1>
            <xm:f>'C:\Users\zil\Desktop\[Дата_Контроль_МО 31.05.2022 (16).xlsx]списки_не_удалять'!#REF!</xm:f>
          </x14:formula1>
          <xm:sqref>E145 E147:E148</xm:sqref>
        </x14:dataValidation>
        <x14:dataValidation type="list" allowBlank="1" showErrorMessage="1" errorTitle="Требуется выбрать из списка">
          <x14:formula1>
            <xm:f>INDIRECT(SUBSTITUTE(SUBSTITUTE(SUBSTITUTE(SUBSTITUTE(SUBSTITUTE(SUBSTITUTE(K145, " ", ""),'C:\Users\zil\Desktop\[Дата_Контроль_МО 31.05.2022 (16).xlsx]Статус'!#REF!,""),":",""),"-",""),",",""),"/",""))</xm:f>
          </x14:formula1>
          <xm:sqref>M145:M148</xm:sqref>
        </x14:dataValidation>
        <x14:dataValidation type="list" allowBlank="1" showInputMessage="1" showErrorMessage="1">
          <x14:formula1>
            <xm:f>'C:\Users\zil\Desktop\[Дата_Контроль_МО 31.05.2022 Беляева А.В..xlsx]списки_не_удалять'!#REF!</xm:f>
          </x14:formula1>
          <xm:sqref>E139</xm:sqref>
        </x14:dataValidation>
        <x14:dataValidation type="list" allowBlank="1" showInputMessage="1" showErrorMessage="1">
          <x14:formula1>
            <xm:f>[3.11_МО_31.05.2022.xlsx]списки_не_удалять!#REF!</xm:f>
          </x14:formula1>
          <xm:sqref>E129:E133 E156:E160</xm:sqref>
        </x14:dataValidation>
        <x14:dataValidation type="list" allowBlank="1" showErrorMessage="1" errorTitle="Требуется выбрать из списка">
          <x14:formula1>
            <xm:f>INDIRECT(SUBSTITUTE(SUBSTITUTE(SUBSTITUTE(SUBSTITUTE(SUBSTITUTE(SUBSTITUTE(K129, " ", ""),[3.11_МО_31.05.2022.xlsx]Статус!#REF!,""),":",""),"-",""),",",""),"/",""))</xm:f>
          </x14:formula1>
          <xm:sqref>M156:M160 M129:M133</xm:sqref>
        </x14:dataValidation>
        <x14:dataValidation type="list" allowBlank="1" showInputMessage="1" showErrorMessage="1">
          <x14:formula1>
            <xm:f>'C:\Users\zil\Downloads\[31.05 Иматшоева.xlsx]списки_не_удалять'!#REF!</xm:f>
          </x14:formula1>
          <xm:sqref>E186:E192</xm:sqref>
        </x14:dataValidation>
        <x14:dataValidation type="list" allowBlank="1" showErrorMessage="1" errorTitle="Требуется выбрать из списка">
          <x14:formula1>
            <xm:f>INDIRECT(SUBSTITUTE(SUBSTITUTE(SUBSTITUTE(SUBSTITUTE(SUBSTITUTE(SUBSTITUTE(K182, " ", ""),'C:\Users\zil\Downloads\[Дата_Контроль_МО Силакова  31.05.2022.xlsx]Статус'!#REF!,""),":",""),"-",""),",",""),"/",""))</xm:f>
          </x14:formula1>
          <xm:sqref>M182 M184</xm:sqref>
        </x14:dataValidation>
        <x14:dataValidation type="list" allowBlank="1" showInputMessage="1" showErrorMessage="1">
          <x14:formula1>
            <xm:f>'C:\Users\zil\Downloads\[Дата_Контроль_МО Силакова  31.05.2022.xlsx]списки_не_удалять'!#REF!</xm:f>
          </x14:formula1>
          <xm:sqref>E182 E184</xm:sqref>
        </x14:dataValidation>
        <x14:dataValidation type="list" allowBlank="1" showErrorMessage="1" errorTitle="Требуется выбрать из списка">
          <x14:formula1>
            <xm:f>INDIRECT(SUBSTITUTE(SUBSTITUTE(SUBSTITUTE(SUBSTITUTE(SUBSTITUTE(SUBSTITUTE(K174, " ", ""),'C:\Users\zil\Downloads\[Лепетченко И.А._31.05.22_Контроль_МО.xlsx]Статус'!#REF!,""),":",""),"-",""),",",""),"/",""))</xm:f>
          </x14:formula1>
          <xm:sqref>M178:M181 M174:M176</xm:sqref>
        </x14:dataValidation>
        <x14:dataValidation type="list" allowBlank="1" showInputMessage="1" showErrorMessage="1">
          <x14:formula1>
            <xm:f>'C:\Users\zil\Downloads\[Лепетченко И.А._31.05.22_Контроль_МО.xlsx]списки_не_удалять'!#REF!</xm:f>
          </x14:formula1>
          <xm:sqref>E179:E181 E174:E176</xm:sqref>
        </x14:dataValidation>
        <x14:dataValidation type="list" allowBlank="1" showInputMessage="1" showErrorMessage="1">
          <x14:formula1>
            <xm:f>'C:\Users\zil\Downloads\[31.05.2022_Контроль_МО СВОД 3.12.xlsx]списки_не_удалять'!#REF!</xm:f>
          </x14:formula1>
          <xm:sqref>E166:E171 E164</xm:sqref>
        </x14:dataValidation>
        <x14:dataValidation type="list" allowBlank="1" showErrorMessage="1" errorTitle="Требуется выбрать из списка">
          <x14:formula1>
            <xm:f>INDIRECT(SUBSTITUTE(SUBSTITUTE(SUBSTITUTE(SUBSTITUTE(SUBSTITUTE(SUBSTITUTE(K163, " ", ""),'C:\Users\zil\Downloads\[31.05.2022_Контроль_МО СВОД 3.12.xlsx]Статус'!#REF!,""),":",""),"-",""),",",""),"/",""))</xm:f>
          </x14:formula1>
          <xm:sqref>M166:M172 M163</xm:sqref>
        </x14:dataValidation>
        <x14:dataValidation type="list" allowBlank="1" showErrorMessage="1" errorTitle="Требуется выбрать из списка">
          <x14:formula1>
            <xm:f>INDIRECT(SUBSTITUTE(SUBSTITUTE(SUBSTITUTE(SUBSTITUTE(SUBSTITUTE(SUBSTITUTE(K210, " ", ""),'C:\Users\zil\Downloads\[Дата_Контроль_МО_от_Монклер_А_А_31_05.xlsx]Статус'!#REF!,""),":",""),"-",""),",",""),"/",""))</xm:f>
          </x14:formula1>
          <xm:sqref>M213:M216 M210:M211</xm:sqref>
        </x14:dataValidation>
        <x14:dataValidation type="list" allowBlank="1" showInputMessage="1" showErrorMessage="1">
          <x14:formula1>
            <xm:f>'C:\Users\zil\Downloads\[Дата_Контроль_МО_от_Монклер_А_А_31_05.xlsx]списки_не_удалять'!#REF!</xm:f>
          </x14:formula1>
          <xm:sqref>E213:E216 E211</xm:sqref>
        </x14:dataValidation>
        <x14:dataValidation type="list" allowBlank="1" showInputMessage="1" showErrorMessage="1">
          <x14:formula1>
            <xm:f>'C:\Users\zil\Documents\!Контроль МО\Май\[Дата_Контроль_МО_от_Монклер_А_А_26_05.xlsx]списки_не_удалять'!#REF!</xm:f>
          </x14:formula1>
          <xm:sqref>E212</xm:sqref>
        </x14:dataValidation>
        <x14:dataValidation type="list" allowBlank="1" showErrorMessage="1" errorTitle="Требуется выбрать из списка">
          <x14:formula1>
            <xm:f>INDIRECT(SUBSTITUTE(SUBSTITUTE(SUBSTITUTE(SUBSTITUTE(SUBSTITUTE(SUBSTITUTE(K212, " ", ""),'C:\Users\zil\Documents\!Контроль МО\Май\[Дата_Контроль_МО_от_Монклер_А_А_26_05.xlsx]Статус'!#REF!,""),":",""),"-",""),",",""),"/",""))</xm:f>
          </x14:formula1>
          <xm:sqref>M212</xm:sqref>
        </x14:dataValidation>
        <x14:dataValidation type="list" allowBlank="1" showErrorMessage="1" errorTitle="Требуется выбрать из списка">
          <x14:formula1>
            <xm:f>INDIRECT(SUBSTITUTE(SUBSTITUTE(SUBSTITUTE(SUBSTITUTE(SUBSTITUTE(SUBSTITUTE(K204, " ", ""),'C:\Users\zil\Downloads\[Дата_Контроль_МО_31_05_2022_Нихаенко_В_Н_.xlsx]Статус'!#REF!,""),":",""),"-",""),",",""),"/",""))</xm:f>
          </x14:formula1>
          <xm:sqref>M204</xm:sqref>
        </x14:dataValidation>
        <x14:dataValidation type="list" allowBlank="1" showInputMessage="1" showErrorMessage="1">
          <x14:formula1>
            <xm:f>'C:\Users\zil\Downloads\[Дата_Контроль_МО_31_05_2022_Нихаенко_В_Н_.xlsx]списки_не_удалять'!#REF!</xm:f>
          </x14:formula1>
          <xm:sqref>E204</xm:sqref>
        </x14:dataValidation>
        <x14:dataValidation type="list" allowBlank="1" showInputMessage="1" showErrorMessage="1">
          <x14:formula1>
            <xm:f>'C:\Users\zil\Desktop\[Контроль МО 31.05.2022 Шевелев Г.С — копия.xlsx]списки_не_удалять'!#REF!</xm:f>
          </x14:formula1>
          <xm:sqref>E195</xm:sqref>
        </x14:dataValidation>
        <x14:dataValidation type="list" allowBlank="1" showErrorMessage="1" errorTitle="Требуется выбрать из списка">
          <x14:formula1>
            <xm:f>INDIRECT(SUBSTITUTE(SUBSTITUTE(SUBSTITUTE(SUBSTITUTE(SUBSTITUTE(SUBSTITUTE(K195, " ", ""),'C:\Users\zil\Desktop\[Контроль МО 31.05.2022 Шевелев Г.С — копия.xlsx]Статус'!#REF!,""),":",""),"-",""),",",""),"/",""))</xm:f>
          </x14:formula1>
          <xm:sqref>M197:M200 M195</xm:sqref>
        </x14:dataValidation>
        <x14:dataValidation type="list" allowBlank="1" showInputMessage="1" showErrorMessage="1">
          <x14:formula1>
            <xm:f>'C:\Users\zil\Downloads\[Дата_Контроль_МО_25_04_Обновленный.xlsx]списки_не_удалять'!#REF!</xm:f>
          </x14:formula1>
          <xm:sqref>E199:E202</xm:sqref>
        </x14:dataValidation>
        <x14:dataValidation type="list" allowBlank="1" showErrorMessage="1" errorTitle="Требуется выбрать из списка">
          <x14:formula1>
            <xm:f>INDIRECT(SUBSTITUTE(SUBSTITUTE(SUBSTITUTE(SUBSTITUTE(SUBSTITUTE(SUBSTITUTE(K201, " ", ""),'C:\Users\zil\Downloads\[Дата_Контроль_МО_25_04_Обновленный.xlsx]Статус'!#REF!,""),":",""),"-",""),",",""),"/",""))</xm:f>
          </x14:formula1>
          <xm:sqref>M201:M202</xm:sqref>
        </x14:dataValidation>
        <x14:dataValidation type="list" allowBlank="1" showErrorMessage="1" errorTitle="Требуется выбрать из списка">
          <x14:formula1>
            <xm:f>INDIRECT(SUBSTITUTE(SUBSTITUTE(SUBSTITUTE(SUBSTITUTE(SUBSTITUTE(SUBSTITUTE(K193, " ", ""),'C:\Users\zil\Desktop\[Контроль МО 23.05.2022 Шевелев Г.С — копия.xlsx]Статус'!#REF!,""),":",""),"-",""),",",""),"/",""))</xm:f>
          </x14:formula1>
          <xm:sqref>M193:M194</xm:sqref>
        </x14:dataValidation>
        <x14:dataValidation type="list" allowBlank="1" showErrorMessage="1" errorTitle="Требуется выбрать из списка">
          <x14:formula1>
            <xm:f>INDIRECT(SUBSTITUTE(SUBSTITUTE(SUBSTITUTE(SUBSTITUTE(SUBSTITUTE(SUBSTITUTE(K196, " ", ""),'C:\Users\zil\Desktop\3.13\[СВОД 13.05.2022.xlsx]Статус'!#REF!,""),":",""),"-",""),",",""),"/",""))</xm:f>
          </x14:formula1>
          <xm:sqref>M196</xm:sqref>
        </x14:dataValidation>
        <x14:dataValidation type="list" allowBlank="1" showInputMessage="1" showErrorMessage="1">
          <x14:formula1>
            <xm:f>'C:\Users\zil\Desktop\Шевелев Г.С\[СВОД 05.05.2022.xlsx]списки_не_удалять'!#REF!</xm:f>
          </x14:formula1>
          <xm:sqref>E196</xm:sqref>
        </x14:dataValidation>
        <x14:dataValidation type="list" allowBlank="1" showErrorMessage="1" errorTitle="Требуется выбрать из списка">
          <x14:formula1>
            <xm:f>INDIRECT(SUBSTITUTE(SUBSTITUTE(SUBSTITUTE(SUBSTITUTE(SUBSTITUTE(SUBSTITUTE(K203, " ", ""),'C:\Users\zil\Desktop\[Контроль МО 27.05.2022 Шевелев Г.С.xlsx]Статус'!#REF!,""),":",""),"-",""),",",""),"/",""))</xm:f>
          </x14:formula1>
          <xm:sqref>M203</xm:sqref>
        </x14:dataValidation>
        <x14:dataValidation type="list" allowBlank="1" showErrorMessage="1" errorTitle="Требуется выбрать из списка">
          <x14:formula1>
            <xm:f>INDIRECT(SUBSTITUTE(SUBSTITUTE(SUBSTITUTE(SUBSTITUTE(SUBSTITUTE(SUBSTITUTE(K394, " ", ""),'C:\Users\ZIL\Downloads\[МО Заикина Л.В. 31.05.2022.xlsx]Статус'!#REF!,""),":",""),"-",""),",",""),"/",""))</xm:f>
          </x14:formula1>
          <xm:sqref>M394:M405 M407</xm:sqref>
        </x14:dataValidation>
        <x14:dataValidation type="list" allowBlank="1" showInputMessage="1" showErrorMessage="1">
          <x14:formula1>
            <xm:f>'C:\Users\ZIL\Downloads\[МО Заикина Л.В. 31.05.2022.xlsx]списки_не_удалять'!#REF!</xm:f>
          </x14:formula1>
          <xm:sqref>E404:E405</xm:sqref>
        </x14:dataValidation>
        <x14:dataValidation type="list" allowBlank="1" showErrorMessage="1" errorTitle="Требуется выбрать из списка">
          <x14:formula1>
            <xm:f>INDIRECT(SUBSTITUTE(SUBSTITUTE(SUBSTITUTE(SUBSTITUTE(SUBSTITUTE(SUBSTITUTE(K390, " ", ""),'C:\Users\ZIL\Downloads\[МО Сим 31.05.2022 (1).xlsx]Статус'!#REF!,""),":",""),"-",""),",",""),"/",""))</xm:f>
          </x14:formula1>
          <xm:sqref>M390:M393</xm:sqref>
        </x14:dataValidation>
        <x14:dataValidation type="list" allowBlank="1" showInputMessage="1" showErrorMessage="1">
          <x14:formula1>
            <xm:f>'C:\Users\ZIL\Downloads\[МО Сим 31.05.2022 (1).xlsx]списки_не_удалять'!#REF!</xm:f>
          </x14:formula1>
          <xm:sqref>E392:E393</xm:sqref>
        </x14:dataValidation>
        <x14:dataValidation type="list" allowBlank="1" showInputMessage="1" showErrorMessage="1">
          <x14:formula1>
            <xm:f>'C:\Users\ZIL\Downloads\[31.05.2022_Контроль_МО_Изюмская.xlsx]списки_не_удалять'!#REF!</xm:f>
          </x14:formula1>
          <xm:sqref>E379 E381:E383 E387:E389</xm:sqref>
        </x14:dataValidation>
        <x14:dataValidation type="list" allowBlank="1" showErrorMessage="1" errorTitle="Требуется выбрать из списка">
          <x14:formula1>
            <xm:f>INDIRECT(SUBSTITUTE(SUBSTITUTE(SUBSTITUTE(SUBSTITUTE(SUBSTITUTE(SUBSTITUTE(K379, " ", ""),'C:\Users\ZIL\Downloads\[31.05.2022_Контроль_МО_Изюмская.xlsx]Статус'!#REF!,""),":",""),"-",""),",",""),"/",""))</xm:f>
          </x14:formula1>
          <xm:sqref>M379 M381:M383 M387:M389</xm:sqref>
        </x14:dataValidation>
        <x14:dataValidation type="list" allowBlank="1" showInputMessage="1" showErrorMessage="1">
          <x14:formula1>
            <xm:f>'C:\Users\zil\Desktop\[Контроль_МО_апрель22.xlsx]списки_не_удалять'!#REF!</xm:f>
          </x14:formula1>
          <xm:sqref>E373</xm:sqref>
        </x14:dataValidation>
        <x14:dataValidation type="list" allowBlank="1" showErrorMessage="1" errorTitle="Требуется выбрать из списка">
          <x14:formula1>
            <xm:f>INDIRECT(SUBSTITUTE(SUBSTITUTE(SUBSTITUTE(SUBSTITUTE(SUBSTITUTE(SUBSTITUTE(K373, " ", ""),'C:\Users\zil\Desktop\[Контроль_МО_апрель22.xlsx]Статус'!#REF!,""),":",""),"-",""),",",""),"/",""))</xm:f>
          </x14:formula1>
          <xm:sqref>M373</xm:sqref>
        </x14:dataValidation>
        <x14:dataValidation type="list" allowBlank="1" showErrorMessage="1" errorTitle="Требуется выбрать из списка">
          <x14:formula1>
            <xm:f>INDIRECT(SUBSTITUTE(SUBSTITUTE(SUBSTITUTE(SUBSTITUTE(SUBSTITUTE(SUBSTITUTE(K374, " ", ""),'C:\Users\ZIL\Downloads\[Контроль_МО_май2022 (2).xlsx]Статус'!#REF!,""),":",""),"-",""),",",""),"/",""))</xm:f>
          </x14:formula1>
          <xm:sqref>M374:M378</xm:sqref>
        </x14:dataValidation>
        <x14:dataValidation type="list" allowBlank="1" showInputMessage="1" showErrorMessage="1">
          <x14:formula1>
            <xm:f>'C:\Users\ZIL\Downloads\[Контроль_МО_май2022 (2).xlsx]списки_не_удалять'!#REF!</xm:f>
          </x14:formula1>
          <xm:sqref>E374:E378</xm:sqref>
        </x14:dataValidation>
        <x14:dataValidation type="list" allowBlank="1" showInputMessage="1" showErrorMessage="1">
          <x14:formula1>
            <xm:f>'C:\Users\zil\Downloads\[31.05_СакуроваКВ_МО.xlsx]списки_не_удалять'!#REF!</xm:f>
          </x14:formula1>
          <xm:sqref>E367</xm:sqref>
        </x14:dataValidation>
        <x14:dataValidation type="list" allowBlank="1" showErrorMessage="1" errorTitle="Требуется выбрать из списка">
          <x14:formula1>
            <xm:f>INDIRECT(SUBSTITUTE(SUBSTITUTE(SUBSTITUTE(SUBSTITUTE(SUBSTITUTE(SUBSTITUTE(K362, " ", ""),'C:\Users\zil\Downloads\[31.05_СакуроваКВ_МО.xlsx]Статус'!#REF!,""),":",""),"-",""),",",""),"/",""))</xm:f>
          </x14:formula1>
          <xm:sqref>M362:M363 M366:M368 M371:M372</xm:sqref>
        </x14:dataValidation>
        <x14:dataValidation type="list" allowBlank="1" showErrorMessage="1" errorTitle="Требуется выбрать из списка">
          <x14:formula1>
            <xm:f>INDIRECT(SUBSTITUTE(SUBSTITUTE(SUBSTITUTE(SUBSTITUTE(SUBSTITUTE(SUBSTITUTE(K420, " ", ""),'C:\Users\zil\Downloads\[31.05.2022_Контроль_МО Кияшко Н.В..xlsx]Статус'!#REF!,""),":",""),"-",""),",",""),"/",""))</xm:f>
          </x14:formula1>
          <xm:sqref>M420:M429</xm:sqref>
        </x14:dataValidation>
        <x14:dataValidation type="list" allowBlank="1" showInputMessage="1" showErrorMessage="1">
          <x14:formula1>
            <xm:f>'C:\Users\zil\Downloads\[31.05.2022_Контроль_МО Кияшко Н.В..xlsx]списки_не_удалять'!#REF!</xm:f>
          </x14:formula1>
          <xm:sqref>E421:E429</xm:sqref>
        </x14:dataValidation>
        <x14:dataValidation type="list" allowBlank="1" showErrorMessage="1" errorTitle="Требуется выбрать из списка">
          <x14:formula1>
            <xm:f>INDIRECT(SUBSTITUTE(SUBSTITUTE(SUBSTITUTE(SUBSTITUTE(SUBSTITUTE(SUBSTITUTE(K412, " ", ""),'C:\Users\zil\Desktop\Рабочая документацияновая\передано в МО\март22\[Контроль_МО_МахалкинаВН_11.03.2022.xlsx]Статус'!#REF!,""),":",""),"-",""),",",""),"/",""))</xm:f>
          </x14:formula1>
          <xm:sqref>M412</xm:sqref>
        </x14:dataValidation>
        <x14:dataValidation type="list" allowBlank="1" showInputMessage="1" showErrorMessage="1">
          <x14:formula1>
            <xm:f>'C:\Users\zil\Downloads\[Контроль_МО_МахалкинаВН_31.05.2020.xlsx]списки_не_удалять'!#REF!</xm:f>
          </x14:formula1>
          <xm:sqref>E410 E413 E430:E449</xm:sqref>
        </x14:dataValidation>
        <x14:dataValidation type="list" allowBlank="1" showErrorMessage="1" errorTitle="Требуется выбрать из списка">
          <x14:formula1>
            <xm:f>INDIRECT(SUBSTITUTE(SUBSTITUTE(SUBSTITUTE(SUBSTITUTE(SUBSTITUTE(SUBSTITUTE(K410, " ", ""),'C:\Users\zil\Downloads\[Контроль_МО_МахалкинаВН_31.05.2020.xlsx]Статус'!#REF!,""),":",""),"-",""),",",""),"/",""))</xm:f>
          </x14:formula1>
          <xm:sqref>M410:M411 M413:M418 M430:M449</xm:sqref>
        </x14:dataValidation>
        <x14:dataValidation type="list" allowBlank="1" showErrorMessage="1" errorTitle="Требуется выбрать из списка">
          <x14:formula1>
            <xm:f>INDIRECT(SUBSTITUTE(SUBSTITUTE(SUBSTITUTE(SUBSTITUTE(SUBSTITUTE(SUBSTITUTE(K516, " ", ""),'C:\Users\zil\Downloads\[31.05.2022_Контроль_МО_Кузина И.В (1).xlsx]Статус'!#REF!,""),":",""),"-",""),",",""),"/",""))</xm:f>
          </x14:formula1>
          <xm:sqref>M516:M522</xm:sqref>
        </x14:dataValidation>
        <x14:dataValidation type="list" allowBlank="1" showInputMessage="1" showErrorMessage="1">
          <x14:formula1>
            <xm:f>'C:\Users\zil\Downloads\[31.05.2022_Контроль_МО_Кузина И.В (1).xlsx]списки_не_удалять'!#REF!</xm:f>
          </x14:formula1>
          <xm:sqref>E516:E522</xm:sqref>
        </x14:dataValidation>
        <x14:dataValidation type="list" allowBlank="1" showErrorMessage="1" errorTitle="Требуется выбрать из списка">
          <x14:formula1>
            <xm:f>INDIRECT(SUBSTITUTE(SUBSTITUTE(SUBSTITUTE(SUBSTITUTE(SUBSTITUTE(SUBSTITUTE(K495, " ", ""),'C:\Users\zil\Downloads\[МО от 31.05.2022 (3).xlsx]Статус'!#REF!,""),":",""),"-",""),",",""),"/",""))</xm:f>
          </x14:formula1>
          <xm:sqref>M495 M498:M503 M505 M509:M510 M512:M515</xm:sqref>
        </x14:dataValidation>
        <x14:dataValidation type="list" allowBlank="1" showInputMessage="1" showErrorMessage="1">
          <x14:formula1>
            <xm:f>'C:\Users\zil\Downloads\[МО от 31.05.2022 (3).xlsx]списки_не_удалять'!#REF!</xm:f>
          </x14:formula1>
          <xm:sqref>E498:E500 E502:E503 E505 E509:E510 E512:E514</xm:sqref>
        </x14:dataValidation>
        <x14:dataValidation type="list" allowBlank="1" showInputMessage="1" showErrorMessage="1">
          <x14:formula1>
            <xm:f>'C:\Users\zil\Desktop\[МО от 27.05.2022.xlsx]списки_не_удалять'!#REF!</xm:f>
          </x14:formula1>
          <xm:sqref>E490 E492:E493 E495:E496</xm:sqref>
        </x14:dataValidation>
        <x14:dataValidation type="list" allowBlank="1" showErrorMessage="1" errorTitle="Требуется выбрать из списка">
          <x14:formula1>
            <xm:f>INDIRECT(SUBSTITUTE(SUBSTITUTE(SUBSTITUTE(SUBSTITUTE(SUBSTITUTE(SUBSTITUTE(K489, " ", ""),'C:\Users\zil\Desktop\[МО от 27.05.2022.xlsx]Статус'!#REF!,""),":",""),"-",""),",",""),"/",""))</xm:f>
          </x14:formula1>
          <xm:sqref>M489:M494 M496</xm:sqref>
        </x14:dataValidation>
        <x14:dataValidation type="list" allowBlank="1" showInputMessage="1" showErrorMessage="1">
          <x14:formula1>
            <xm:f>'C:\Users\zil\Desktop\[МО ОТ 30.05.2022.xlsx]списки_не_удалять'!#REF!</xm:f>
          </x14:formula1>
          <xm:sqref>E504</xm:sqref>
        </x14:dataValidation>
        <x14:dataValidation type="list" allowBlank="1" showErrorMessage="1" errorTitle="Требуется выбрать из списка">
          <x14:formula1>
            <xm:f>INDIRECT(SUBSTITUTE(SUBSTITUTE(SUBSTITUTE(SUBSTITUTE(SUBSTITUTE(SUBSTITUTE(K504, " ", ""),'C:\Users\zil\Desktop\[МО ОТ 30.05.2022.xlsx]Статус'!#REF!,""),":",""),"-",""),",",""),"/",""))</xm:f>
          </x14:formula1>
          <xm:sqref>M504</xm:sqref>
        </x14:dataValidation>
        <x14:dataValidation type="list" allowBlank="1" showErrorMessage="1" errorTitle="Требуется выбрать из списка">
          <x14:formula1>
            <xm:f>INDIRECT(SUBSTITUTE(SUBSTITUTE(SUBSTITUTE(SUBSTITUTE(SUBSTITUTE(SUBSTITUTE(K483, " ", ""),'C:\Users\zil\Downloads\[31.05.2022_МО Завьялова Е.А. (1).xlsx]Статус'!#REF!,""),":",""),"-",""),",",""),"/",""))</xm:f>
          </x14:formula1>
          <xm:sqref>M483 M485:M487</xm:sqref>
        </x14:dataValidation>
        <x14:dataValidation type="list" allowBlank="1" showInputMessage="1" showErrorMessage="1">
          <x14:formula1>
            <xm:f>'C:\Users\zil\Downloads\[31.05.2022_МО Завьялова Е.А. (1).xlsx]списки_не_удалять'!#REF!</xm:f>
          </x14:formula1>
          <xm:sqref>E483 E485:E487</xm:sqref>
        </x14:dataValidation>
        <x14:dataValidation type="list" allowBlank="1" showErrorMessage="1" errorTitle="Требуется выбрать из списка">
          <x14:formula1>
            <xm:f>INDIRECT(SUBSTITUTE(SUBSTITUTE(SUBSTITUTE(SUBSTITUTE(SUBSTITUTE(SUBSTITUTE(K466, " ", ""),'C:\Users\zil\Downloads\[31.05.2022_Контроль_МО Алёхина Ю.В. (1).xlsx]Статус'!#REF!,""),":",""),"-",""),",",""),"/",""))</xm:f>
          </x14:formula1>
          <xm:sqref>M466:M471 M473:M475 M477:M478 M480</xm:sqref>
        </x14:dataValidation>
        <x14:dataValidation type="list" allowBlank="1" showInputMessage="1" showErrorMessage="1">
          <x14:formula1>
            <xm:f>'C:\Users\zil\Downloads\[31.05.2022_Контроль_МО Алёхина Ю.В. (1).xlsx]списки_не_удалять'!#REF!</xm:f>
          </x14:formula1>
          <xm:sqref>E466:E478 E480</xm:sqref>
        </x14:dataValidation>
        <x14:dataValidation type="list" allowBlank="1" showInputMessage="1" showErrorMessage="1">
          <x14:formula1>
            <xm:f>'C:\Users\zil\Desktop\МО\2022\Май 2022\[26.05.2022_Контроль_МО Алёхина Ю.В..xlsx]списки_не_удалять'!#REF!</xm:f>
          </x14:formula1>
          <xm:sqref>E465 E479</xm:sqref>
        </x14:dataValidation>
        <x14:dataValidation type="list" allowBlank="1" showErrorMessage="1" errorTitle="Требуется выбрать из списка">
          <x14:formula1>
            <xm:f>INDIRECT(SUBSTITUTE(SUBSTITUTE(SUBSTITUTE(SUBSTITUTE(SUBSTITUTE(SUBSTITUTE(K465, " ", ""),'C:\Users\zil\Desktop\МО\2022\Май 2022\[26.05.2022_Контроль_МО Алёхина Ю.В..xlsx]Статус'!#REF!,""),":",""),"-",""),",",""),"/",""))</xm:f>
          </x14:formula1>
          <xm:sqref>M465 M476 M479</xm:sqref>
        </x14:dataValidation>
        <x14:dataValidation type="list" allowBlank="1" showErrorMessage="1" errorTitle="Требуется выбрать из списка">
          <x14:formula1>
            <xm:f>INDIRECT(SUBSTITUTE(SUBSTITUTE(SUBSTITUTE(SUBSTITUTE(SUBSTITUTE(SUBSTITUTE(K472, " ", ""),'C:\Users\zil\Downloads\[27.05.2022_Контроль_МО Алёхина Ю.В..xlsx]Статус'!#REF!,""),":",""),"-",""),",",""),"/",""))</xm:f>
          </x14:formula1>
          <xm:sqref>M472</xm:sqref>
        </x14:dataValidation>
        <x14:dataValidation type="list" allowBlank="1" showInputMessage="1" showErrorMessage="1">
          <x14:formula1>
            <xm:f>'C:\Users\zil\Downloads\[27.05.2022_Контроль_МО Алёхина Ю.В..xlsx]списки_не_удалять'!#REF!</xm:f>
          </x14:formula1>
          <xm:sqref>E481:E482</xm:sqref>
        </x14:dataValidation>
        <x14:dataValidation type="list" allowBlank="1" showErrorMessage="1" errorTitle="Требуется выбрать из списка">
          <x14:formula1>
            <xm:f>INDIRECT(SUBSTITUTE(SUBSTITUTE(SUBSTITUTE(SUBSTITUTE(SUBSTITUTE(SUBSTITUTE(K481, " ", ""),'C:\Users\zil\Downloads\[27.05.2022_Контроль_МО Алёхина Ю.В..xlsx]Статус'!#REF!,""),":",""),"-",""),",",""),"/",""))</xm:f>
          </x14:formula1>
          <xm:sqref>M481:M482</xm:sqref>
        </x14:dataValidation>
        <x14:dataValidation type="list" allowBlank="1" showErrorMessage="1" errorTitle="Требуется выбрать из списка">
          <x14:formula1>
            <xm:f>INDIRECT(SUBSTITUTE(SUBSTITUTE(SUBSTITUTE(SUBSTITUTE(SUBSTITUTE(SUBSTITUTE(K457, " ", ""),'C:\Users\zil\Downloads\[РОМАЩЕНКО_МО_ИЮНЬ_2022 (4).xlsx]Статус'!#REF!,""),":",""),"-",""),",",""),"/",""))</xm:f>
          </x14:formula1>
          <xm:sqref>M457:M464</xm:sqref>
        </x14:dataValidation>
        <x14:dataValidation type="list" allowBlank="1" showInputMessage="1" showErrorMessage="1">
          <x14:formula1>
            <xm:f>'C:\Users\zil\Downloads\[РОМАЩЕНКО_МО_ИЮНЬ_2022 (4).xlsx]списки_не_удалять'!#REF!</xm:f>
          </x14:formula1>
          <xm:sqref>E457:E464</xm:sqref>
        </x14:dataValidation>
        <x14:dataValidation type="list" allowBlank="1" showErrorMessage="1" errorTitle="Требуется выбрать из списка">
          <x14:formula1>
            <xm:f>INDIRECT(SUBSTITUTE(SUBSTITUTE(SUBSTITUTE(SUBSTITUTE(SUBSTITUTE(SUBSTITUTE(K455, " ", ""),'C:\Users\zil\Downloads\[18.05.2022_Контроль_МО Алёхина Ю.В..xlsx]Статус'!#REF!,""),":",""),"-",""),",",""),"/",""))</xm:f>
          </x14:formula1>
          <xm:sqref>M455:M456</xm:sqref>
        </x14:dataValidation>
        <x14:dataValidation type="list" allowBlank="1" showInputMessage="1" showErrorMessage="1">
          <x14:formula1>
            <xm:f>'C:\Users\zil\Downloads\[18.05.2022_Контроль_МО Алёхина Ю.В..xlsx]списки_не_удалять'!#REF!</xm:f>
          </x14:formula1>
          <xm:sqref>E455:E456</xm:sqref>
        </x14:dataValidation>
        <x14:dataValidation type="list" allowBlank="1" showErrorMessage="1" errorTitle="Требуется выбрать из списка">
          <x14:formula1>
            <xm:f>INDIRECT(SUBSTITUTE(SUBSTITUTE(SUBSTITUTE(SUBSTITUTE(SUBSTITUTE(SUBSTITUTE(K450, " ", ""),'C:\Users\zil\Downloads\[МО от 18.05.2022 2.xlsx]Статус'!#REF!,""),":",""),"-",""),",",""),"/",""))</xm:f>
          </x14:formula1>
          <xm:sqref>M450:M454</xm:sqref>
        </x14:dataValidation>
        <x14:dataValidation type="list" allowBlank="1" showInputMessage="1" showErrorMessage="1">
          <x14:formula1>
            <xm:f>'C:\Users\zil\Downloads\[МО от 18.05.2022 2.xlsx]списки_не_удалять'!#REF!</xm:f>
          </x14:formula1>
          <xm:sqref>E450:E452</xm:sqref>
        </x14:dataValidation>
        <x14:dataValidation type="list" allowBlank="1" showInputMessage="1" showErrorMessage="1">
          <x14:formula1>
            <xm:f>'C:\Users\zil\Downloads\[18.05.2022_Контроль_МО Сиротина Т.А. (5).xlsx]списки_не_удалять'!#REF!</xm:f>
          </x14:formula1>
          <xm:sqref>E574:E577</xm:sqref>
        </x14:dataValidation>
        <x14:dataValidation type="list" allowBlank="1" showErrorMessage="1" errorTitle="Требуется выбрать из списка">
          <x14:formula1>
            <xm:f>INDIRECT(SUBSTITUTE(SUBSTITUTE(SUBSTITUTE(SUBSTITUTE(SUBSTITUTE(SUBSTITUTE(K574, " ", ""),'C:\Users\zil\Downloads\[18.05.2022_Контроль_МО Сиротина Т.А. (5).xlsx]Статус'!#REF!,""),":",""),"-",""),",",""),"/",""))</xm:f>
          </x14:formula1>
          <xm:sqref>M574:M577</xm:sqref>
        </x14:dataValidation>
        <x14:dataValidation type="list" allowBlank="1" showErrorMessage="1" errorTitle="Требуется выбрать из списка">
          <x14:formula1>
            <xm:f>INDIRECT(SUBSTITUTE(SUBSTITUTE(SUBSTITUTE(SUBSTITUTE(SUBSTITUTE(SUBSTITUTE(K560, " ", ""),'C:\Users\zil\Desktop\[Контроль_МО_Шовкун В. О. (6).xlsx]Статус'!#REF!,""),":",""),"-",""),",",""),"/",""))</xm:f>
          </x14:formula1>
          <xm:sqref>M560:M572</xm:sqref>
        </x14:dataValidation>
        <x14:dataValidation type="list" allowBlank="1" showInputMessage="1" showErrorMessage="1">
          <x14:formula1>
            <xm:f>'C:\Users\zil\Desktop\[Контроль_МО_Шовкун В. О. (6).xlsx]списки_не_удалять'!#REF!</xm:f>
          </x14:formula1>
          <xm:sqref>E560:E572</xm:sqref>
        </x14:dataValidation>
        <x14:dataValidation type="list" allowBlank="1" showInputMessage="1" showErrorMessage="1">
          <x14:formula1>
            <xm:f>'C:\Users\zil\Desktop\[Дата_Контроль_МО 18.05.2022 (6).xlsx]списки_не_удалять'!#REF!</xm:f>
          </x14:formula1>
          <xm:sqref>E550:E551 E553:E555 E557 E559</xm:sqref>
        </x14:dataValidation>
        <x14:dataValidation type="list" allowBlank="1" showErrorMessage="1" errorTitle="Требуется выбрать из списка">
          <x14:formula1>
            <xm:f>INDIRECT(SUBSTITUTE(SUBSTITUTE(SUBSTITUTE(SUBSTITUTE(SUBSTITUTE(SUBSTITUTE(K549, " ", ""),'C:\Users\zil\Desktop\[Дата_Контроль_МО 18.05.2022 (6).xlsx]Статус'!#REF!,""),":",""),"-",""),",",""),"/",""))</xm:f>
          </x14:formula1>
          <xm:sqref>M549:M551 M553:M555 M557 M559</xm:sqref>
        </x14:dataValidation>
        <x14:dataValidation type="list" allowBlank="1" showInputMessage="1" showErrorMessage="1">
          <x14:formula1>
            <xm:f>'C:\Users\zil\Desktop\[3.6_Контроль_МО_Калантай_Д.А. май (6).xlsx]списки_не_удалять'!#REF!</xm:f>
          </x14:formula1>
          <xm:sqref>E537:E548</xm:sqref>
        </x14:dataValidation>
        <x14:dataValidation type="list" allowBlank="1" showErrorMessage="1" errorTitle="Требуется выбрать из списка">
          <x14:formula1>
            <xm:f>INDIRECT(SUBSTITUTE(SUBSTITUTE(SUBSTITUTE(SUBSTITUTE(SUBSTITUTE(SUBSTITUTE(K536, " ", ""),'C:\Users\zil\Desktop\[3.6_Контроль_МО_Калантай_Д.А. май (6).xlsx]Статус'!#REF!,""),":",""),"-",""),",",""),"/",""))</xm:f>
          </x14:formula1>
          <xm:sqref>M536:M548</xm:sqref>
        </x14:dataValidation>
        <x14:dataValidation type="list" allowBlank="1" showErrorMessage="1" errorTitle="Требуется выбрать из списка">
          <x14:formula1>
            <xm:f>INDIRECT(SUBSTITUTE(SUBSTITUTE(SUBSTITUTE(SUBSTITUTE(SUBSTITUTE(SUBSTITUTE(K530, " ", ""),'C:\Users\zil\Desktop\[31.05.2022_Контроль_МО_Вельмакина.xlsx]Статус'!#REF!,""),":",""),"-",""),",",""),"/",""))</xm:f>
          </x14:formula1>
          <xm:sqref>M530:M535</xm:sqref>
        </x14:dataValidation>
        <x14:dataValidation type="list" allowBlank="1" showInputMessage="1" showErrorMessage="1">
          <x14:formula1>
            <xm:f>'C:\Users\zil\Desktop\[31.05.2022_Контроль_МО_Вельмакина.xlsx]списки_не_удалять'!#REF!</xm:f>
          </x14:formula1>
          <xm:sqref>E530:E535</xm:sqref>
        </x14:dataValidation>
        <x14:dataValidation type="list" allowBlank="1" showInputMessage="1" showErrorMessage="1">
          <x14:formula1>
            <xm:f>списки_не_удалять!#REF!</xm:f>
          </x14:formula1>
          <xm:sqref>E523:E529</xm:sqref>
        </x14:dataValidation>
        <x14:dataValidation type="list" allowBlank="1" showErrorMessage="1" errorTitle="Требуется выбрать из списка">
          <x14:formula1>
            <xm:f>INDIRECT(SUBSTITUTE(SUBSTITUTE(SUBSTITUTE(SUBSTITUTE(SUBSTITUTE(SUBSTITUTE(K523, " ", ""),Статус!#REF!,""),":",""),"-",""),",",""),"/",""))</xm:f>
          </x14:formula1>
          <xm:sqref>M523:M529</xm:sqref>
        </x14:dataValidation>
        <x14:dataValidation type="list" allowBlank="1" showInputMessage="1" showErrorMessage="1">
          <x14:formula1>
            <xm:f>'C:\Users\zil\Downloads\[Контроль_МО_31-05-22_Юдин.xlsx]списки_не_удалять'!#REF!</xm:f>
          </x14:formula1>
          <xm:sqref>E217:E224</xm:sqref>
        </x14:dataValidation>
        <x14:dataValidation type="list" allowBlank="1" showErrorMessage="1" errorTitle="Требуется выбрать из списка">
          <x14:formula1>
            <xm:f>INDIRECT(SUBSTITUTE(SUBSTITUTE(SUBSTITUTE(SUBSTITUTE(SUBSTITUTE(SUBSTITUTE(K217, " ", ""),'C:\Users\zil\Downloads\[Контроль_МО_31-05-22_Юдин.xlsx]Статус'!#REF!,""),":",""),"-",""),",",""),"/",""))</xm:f>
          </x14:formula1>
          <xm:sqref>M217:M224</xm:sqref>
        </x14:dataValidation>
        <x14:dataValidation type="list" allowBlank="1" showErrorMessage="1" errorTitle="Требуется выбрать из списка">
          <x14:formula1>
            <xm:f>INDIRECT(SUBSTITUTE(SUBSTITUTE(SUBSTITUTE(SUBSTITUTE(SUBSTITUTE(SUBSTITUTE(K149, " ", ""),'C:\Users\zil\Desktop\[31.05.2022 ЩербаковаК.Ю._Контроль_МО (16) — копия.xlsx]Статус'!#REF!,""),":",""),"-",""),",",""),"/",""))</xm:f>
          </x14:formula1>
          <xm:sqref>M149:M155</xm:sqref>
        </x14:dataValidation>
        <x14:dataValidation type="list" allowBlank="1" showInputMessage="1" showErrorMessage="1">
          <x14:formula1>
            <xm:f>'C:\Users\zil\Desktop\[31.05.2022 ЩербаковаК.Ю._Контроль_МО (16) — копия.xlsx]списки_не_удалять'!#REF!</xm:f>
          </x14:formula1>
          <xm:sqref>E149:E155</xm:sqref>
        </x14:dataValidation>
        <x14:dataValidation type="list" allowBlank="1" showInputMessage="1" showErrorMessage="1">
          <x14:formula1>
            <xm:f>'C:\Users\zil\Desktop\[Дата_Контроль_МО Новикова И.Е.31.05.2022.xlsx]списки_не_удалять'!#REF!</xm:f>
          </x14:formula1>
          <xm:sqref>E142:E144</xm:sqref>
        </x14:dataValidation>
        <x14:dataValidation type="list" allowBlank="1" showErrorMessage="1" errorTitle="Требуется выбрать из списка">
          <x14:formula1>
            <xm:f>INDIRECT(SUBSTITUTE(SUBSTITUTE(SUBSTITUTE(SUBSTITUTE(SUBSTITUTE(SUBSTITUTE(K142, " ", ""),'C:\Users\zil\Desktop\[Дата_Контроль_МО Новикова И.Е.31.05.2022.xlsx]Статус'!#REF!,""),":",""),"-",""),",",""),"/",""))</xm:f>
          </x14:formula1>
          <xm:sqref>M142:M144</xm:sqref>
        </x14:dataValidation>
        <x14:dataValidation type="list" allowBlank="1" showErrorMessage="1" errorTitle="Требуется выбрать из списка">
          <x14:formula1>
            <xm:f>INDIRECT(SUBSTITUTE(SUBSTITUTE(SUBSTITUTE(SUBSTITUTE(SUBSTITUTE(SUBSTITUTE(K137, " ", ""),'C:\Users\zil\Desktop\[Дата_Контроль_МО 31.05.2022 Беляева А.В..xlsx]Статус'!#REF!,""),":",""),"-",""),",",""),"/",""))</xm:f>
          </x14:formula1>
          <xm:sqref>M137:M141</xm:sqref>
        </x14:dataValidation>
        <x14:dataValidation type="list" allowBlank="1" showErrorMessage="1" errorTitle="Требуется выбрать из списка">
          <x14:formula1>
            <xm:f>INDIRECT(SUBSTITUTE(SUBSTITUTE(SUBSTITUTE(SUBSTITUTE(SUBSTITUTE(SUBSTITUTE(K134, " ", ""),'C:\Users\zil\Desktop\[Мартиросова Я.А._МО.xlsx]Статус'!#REF!,""),":",""),"-",""),",",""),"/",""))</xm:f>
          </x14:formula1>
          <xm:sqref>M134:M136</xm:sqref>
        </x14:dataValidation>
        <x14:dataValidation type="list" allowBlank="1" showInputMessage="1" showErrorMessage="1">
          <x14:formula1>
            <xm:f>'C:\Users\zil\Desktop\[Мартиросова Я.А._МО.xlsx]списки_не_удалять'!#REF!</xm:f>
          </x14:formula1>
          <xm:sqref>E134:E136</xm:sqref>
        </x14:dataValidation>
        <x14:dataValidation type="list" allowBlank="1" showErrorMessage="1" errorTitle="Требуется выбрать из списка">
          <x14:formula1>
            <xm:f>INDIRECT(SUBSTITUTE(SUBSTITUTE(SUBSTITUTE(SUBSTITUTE(SUBSTITUTE(SUBSTITUTE(K90, " ", ""),'C:\Users\zil\Downloads\[31_05_2022_Дата_Контроль_МО_Гривцова_Н_А_.xlsx]Статус'!#REF!,""),":",""),"-",""),",",""),"/",""))</xm:f>
          </x14:formula1>
          <xm:sqref>M90:M98</xm:sqref>
        </x14:dataValidation>
        <x14:dataValidation type="list" allowBlank="1" showErrorMessage="1" errorTitle="Требуется выбрать из списка">
          <x14:formula1>
            <xm:f>INDIRECT(SUBSTITUTE(SUBSTITUTE(SUBSTITUTE(SUBSTITUTE(SUBSTITUTE(SUBSTITUTE(K55, " ", ""),'C:\Users\zil\Downloads\[31.05.2022_Контроль_МО Заздравная А.Г..xlsx]Статус'!#REF!,""),":",""),"-",""),",",""),"/",""))</xm:f>
          </x14:formula1>
          <xm:sqref>M55:M58</xm:sqref>
        </x14:dataValidation>
        <x14:dataValidation type="list" allowBlank="1" showErrorMessage="1" errorTitle="Требуется выбрать из списка">
          <x14:formula1>
            <xm:f>INDIRECT(SUBSTITUTE(SUBSTITUTE(SUBSTITUTE(SUBSTITUTE(SUBSTITUTE(SUBSTITUTE(K47, " ", ""),'C:\Users\zil\Downloads\[КонтрольМО_ХохловаЕА31.05.xlsx]Статус'!#REF!,""),":",""),"-",""),",",""),"/",""))</xm:f>
          </x14:formula1>
          <xm:sqref>M47:M54</xm:sqref>
        </x14:dataValidation>
        <x14:dataValidation type="list" allowBlank="1" showInputMessage="1" showErrorMessage="1">
          <x14:formula1>
            <xm:f>'C:\Users\zil\Downloads\[КонтрольМО_ХохловаЕА31.05.xlsx]списки_не_удалять'!#REF!</xm:f>
          </x14:formula1>
          <xm:sqref>E48:E54</xm:sqref>
        </x14:dataValidation>
        <x14:dataValidation type="list" allowBlank="1" showErrorMessage="1" errorTitle="Требуется выбрать из списка">
          <x14:formula1>
            <xm:f>INDIRECT(SUBSTITUTE(SUBSTITUTE(SUBSTITUTE(SUBSTITUTE(SUBSTITUTE(SUBSTITUTE(K205, " ", ""),'C:\Users\zil\Downloads\[Дата_Контроль_МО (3)31.05.2022 Общий.xlsx]Статус'!#REF!,""),":",""),"-",""),",",""),"/",""))</xm:f>
          </x14:formula1>
          <xm:sqref>M205:M209</xm:sqref>
        </x14:dataValidation>
        <x14:dataValidation type="list" allowBlank="1" showInputMessage="1" showErrorMessage="1">
          <x14:formula1>
            <xm:f>'C:\Users\zil\Downloads\[Дата_Контроль_МО (3)31.05.2022 Общий.xlsx]списки_не_удалять'!#REF!</xm:f>
          </x14:formula1>
          <xm:sqref>E205:E209</xm:sqref>
        </x14:dataValidation>
        <x14:dataValidation type="list" allowBlank="1" showErrorMessage="1" errorTitle="Требуется выбрать из списка">
          <x14:formula1>
            <xm:f>INDIRECT(SUBSTITUTE(SUBSTITUTE(SUBSTITUTE(SUBSTITUTE(SUBSTITUTE(SUBSTITUTE(K185, " ", ""),'C:\Users\zil\Downloads\[31.05 Иматшоева.xlsx]Статус'!#REF!,""),":",""),"-",""),",",""),"/",""))</xm:f>
          </x14:formula1>
          <xm:sqref>M185:M192</xm:sqref>
        </x14:dataValidation>
        <x14:dataValidation type="list" allowBlank="1" showErrorMessage="1" errorTitle="Требуется выбрать из списка">
          <x14:formula1>
            <xm:f>INDIRECT(SUBSTITUTE(SUBSTITUTE(SUBSTITUTE(SUBSTITUTE(SUBSTITUTE(SUBSTITUTE(K44, " ", ""),'C:\Users\zil\Downloads\[Контроль_МО 31.05.2022 Нечипоренко П.А..xlsx]Статус'!#REF!,""),":",""),"-",""),",",""),"/",""))</xm:f>
          </x14:formula1>
          <xm:sqref>M44:M45</xm:sqref>
        </x14:dataValidation>
        <x14:dataValidation type="list" allowBlank="1" showErrorMessage="1" errorTitle="Требуется выбрать из списка">
          <x14:formula1>
            <xm:f>INDIRECT(SUBSTITUTE(SUBSTITUTE(SUBSTITUTE(SUBSTITUTE(SUBSTITUTE(SUBSTITUTE(K240, " ", ""),'C:\Users\zil\Downloads\[3.7_МО_31.05.2022.xlsx]Статус'!#REF!,""),":",""),"-",""),",",""),"/",""))</xm:f>
          </x14:formula1>
          <xm:sqref>M240:M361</xm:sqref>
        </x14:dataValidation>
        <x14:dataValidation type="list" allowBlank="1" showInputMessage="1" showErrorMessage="1">
          <x14:formula1>
            <xm:f>'C:\Users\zil\Downloads\[3.7_МО_31.05.2022.xlsx]списки_не_удалять'!#REF!</xm:f>
          </x14:formula1>
          <xm:sqref>E240:E361</xm:sqref>
        </x14:dataValidation>
        <x14:dataValidation type="list" allowBlank="1" showErrorMessage="1" errorTitle="Требуется выбрать из списка">
          <x14:formula1>
            <xm:f>INDIRECT(SUBSTITUTE(SUBSTITUTE(SUBSTITUTE(SUBSTITUTE(SUBSTITUTE(SUBSTITUTE(K225, " ", ""),'C:\Users\zil\Downloads\[Рычкова_А_А_31_05_22_Дата_Контроль_МО_10.xlsx]Статус'!#REF!,""),":",""),"-",""),",",""),"/",""))</xm:f>
          </x14:formula1>
          <xm:sqref>M225:M239</xm:sqref>
        </x14:dataValidation>
        <x14:dataValidation type="list" allowBlank="1" showInputMessage="1" showErrorMessage="1">
          <x14:formula1>
            <xm:f>'C:\Users\zil\Downloads\[Рычкова_А_А_31_05_22_Дата_Контроль_МО_10.xlsx]списки_не_удалять'!#REF!</xm:f>
          </x14:formula1>
          <xm:sqref>E226:E239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T78"/>
  <sheetViews>
    <sheetView zoomScale="70" zoomScaleNormal="70" workbookViewId="0">
      <pane ySplit="1" topLeftCell="A2" activePane="bottomLeft" state="frozen"/>
      <selection activeCell="B22" sqref="B22"/>
      <selection pane="bottomLeft" activeCell="B22" sqref="B22"/>
    </sheetView>
  </sheetViews>
  <sheetFormatPr defaultColWidth="9.140625" defaultRowHeight="15" x14ac:dyDescent="0.25"/>
  <cols>
    <col min="1" max="1" width="51.85546875" style="30" bestFit="1" customWidth="1"/>
    <col min="2" max="2" width="12.85546875" style="81" bestFit="1" customWidth="1"/>
    <col min="3" max="3" width="21.5703125" customWidth="1"/>
    <col min="4" max="4" width="22.42578125" style="81" bestFit="1" customWidth="1"/>
    <col min="5" max="5" width="9.140625" style="66"/>
    <col min="6" max="6" width="49.7109375" style="35" bestFit="1" customWidth="1"/>
    <col min="7" max="7" width="5.28515625" style="53" customWidth="1"/>
    <col min="8" max="8" width="50" style="30" bestFit="1" customWidth="1"/>
    <col min="9" max="9" width="5.28515625" style="30" bestFit="1" customWidth="1"/>
    <col min="10" max="10" width="9.140625" style="50"/>
    <col min="11" max="11" width="35.85546875" style="30" customWidth="1"/>
    <col min="12" max="12" width="28.5703125" style="30" customWidth="1"/>
    <col min="13" max="13" width="27.5703125" style="30" customWidth="1"/>
    <col min="14" max="14" width="25" style="30" customWidth="1"/>
    <col min="15" max="15" width="33.140625" style="30" customWidth="1"/>
    <col min="16" max="16" width="27.140625" style="30" customWidth="1"/>
    <col min="17" max="17" width="40.28515625" style="30" customWidth="1"/>
    <col min="18" max="16384" width="9.140625" style="30"/>
  </cols>
  <sheetData>
    <row r="1" spans="1:20" ht="102" customHeight="1" x14ac:dyDescent="0.25">
      <c r="A1" s="64" t="s">
        <v>108</v>
      </c>
      <c r="B1" s="65" t="s">
        <v>109</v>
      </c>
      <c r="C1" s="67" t="s">
        <v>173</v>
      </c>
      <c r="D1" s="65" t="s">
        <v>112</v>
      </c>
      <c r="F1" s="38" t="s">
        <v>156</v>
      </c>
      <c r="G1" s="51"/>
      <c r="H1" s="33" t="s">
        <v>171</v>
      </c>
      <c r="I1" s="69" t="s">
        <v>135</v>
      </c>
      <c r="K1" s="63" t="s">
        <v>141</v>
      </c>
      <c r="L1" s="63" t="s">
        <v>137</v>
      </c>
      <c r="M1" s="63" t="s">
        <v>138</v>
      </c>
      <c r="N1" s="63" t="s">
        <v>139</v>
      </c>
      <c r="O1" s="63" t="s">
        <v>125</v>
      </c>
      <c r="P1" s="63" t="s">
        <v>140</v>
      </c>
      <c r="Q1" s="63" t="s">
        <v>169</v>
      </c>
      <c r="R1" s="48"/>
      <c r="S1" s="48"/>
      <c r="T1" s="48"/>
    </row>
    <row r="2" spans="1:20" x14ac:dyDescent="0.25">
      <c r="A2" s="54" t="s">
        <v>113</v>
      </c>
      <c r="B2" s="55" t="s">
        <v>114</v>
      </c>
      <c r="C2" s="68" t="s">
        <v>135</v>
      </c>
      <c r="D2" s="82" t="s">
        <v>115</v>
      </c>
      <c r="F2" s="39" t="s">
        <v>113</v>
      </c>
      <c r="G2" s="52"/>
      <c r="H2" s="32" t="str">
        <f>IF(ISBLANK(F2),"",SUBSTITUTE(SUBSTITUTE(SUBSTITUTE(статус[[#This Row],[статус]],"/","")," ",""),"-",""))</f>
        <v>КсведениюГПЦАОП</v>
      </c>
      <c r="I2" s="31" t="s">
        <v>135</v>
      </c>
      <c r="K2" s="49" t="s">
        <v>119</v>
      </c>
      <c r="L2" s="49" t="s">
        <v>136</v>
      </c>
      <c r="M2" s="49" t="s">
        <v>118</v>
      </c>
      <c r="N2" s="49" t="s">
        <v>129</v>
      </c>
      <c r="O2" s="49" t="s">
        <v>126</v>
      </c>
      <c r="P2" s="49" t="s">
        <v>132</v>
      </c>
      <c r="Q2" s="73" t="s">
        <v>136</v>
      </c>
      <c r="R2" s="48"/>
      <c r="S2" s="48"/>
      <c r="T2" s="48"/>
    </row>
    <row r="3" spans="1:20" x14ac:dyDescent="0.25">
      <c r="A3" s="54" t="s">
        <v>36</v>
      </c>
      <c r="B3" s="55" t="s">
        <v>114</v>
      </c>
      <c r="C3" s="68" t="s">
        <v>135</v>
      </c>
      <c r="D3" s="82" t="s">
        <v>115</v>
      </c>
      <c r="F3" s="39" t="s">
        <v>36</v>
      </c>
      <c r="G3" s="52"/>
      <c r="H3" s="32" t="str">
        <f>IF(ISBLANK(F3),"",SUBSTITUTE(SUBSTITUTE(SUBSTITUTE(статус[[#This Row],[статус]],"/","")," ",""),"-",""))</f>
        <v>Тактикаведения</v>
      </c>
      <c r="I3" s="31"/>
      <c r="K3" s="49" t="s">
        <v>117</v>
      </c>
      <c r="L3" s="49" t="s">
        <v>123</v>
      </c>
      <c r="M3" s="49" t="s">
        <v>130</v>
      </c>
      <c r="N3" s="49" t="s">
        <v>130</v>
      </c>
      <c r="O3" s="49" t="s">
        <v>128</v>
      </c>
      <c r="P3" s="49" t="s">
        <v>133</v>
      </c>
      <c r="Q3" s="73" t="s">
        <v>170</v>
      </c>
      <c r="R3" s="48"/>
      <c r="S3" s="48"/>
      <c r="T3" s="48"/>
    </row>
    <row r="4" spans="1:20" x14ac:dyDescent="0.25">
      <c r="A4" s="54" t="s">
        <v>106</v>
      </c>
      <c r="B4" s="55" t="s">
        <v>172</v>
      </c>
      <c r="C4" s="68" t="s">
        <v>135</v>
      </c>
      <c r="D4" s="82" t="s">
        <v>116</v>
      </c>
      <c r="F4" s="39" t="s">
        <v>106</v>
      </c>
      <c r="G4" s="52"/>
      <c r="H4" s="32" t="str">
        <f>IF(ISBLANK(F4),"",SUBSTITUTE(SUBSTITUTE(SUBSTITUTE(статус[[#This Row],[статус]],"/","")," ",""),"-",""))</f>
        <v>ВозвратвМОбезприема</v>
      </c>
      <c r="I4" s="31"/>
      <c r="K4" s="49" t="s">
        <v>120</v>
      </c>
      <c r="L4" s="49" t="s">
        <v>124</v>
      </c>
      <c r="M4" s="49" t="s">
        <v>154</v>
      </c>
      <c r="N4" s="49"/>
      <c r="O4" s="49" t="s">
        <v>189</v>
      </c>
      <c r="P4" s="49" t="s">
        <v>153</v>
      </c>
      <c r="Q4" s="73"/>
      <c r="R4" s="48"/>
      <c r="S4" s="48"/>
      <c r="T4" s="48"/>
    </row>
    <row r="5" spans="1:20" x14ac:dyDescent="0.25">
      <c r="A5" s="54" t="s">
        <v>33</v>
      </c>
      <c r="B5" s="55" t="s">
        <v>114</v>
      </c>
      <c r="C5" s="68" t="s">
        <v>135</v>
      </c>
      <c r="D5" s="55" t="s">
        <v>115</v>
      </c>
      <c r="F5" s="39" t="s">
        <v>33</v>
      </c>
      <c r="G5" s="52"/>
      <c r="H5" s="32" t="str">
        <f>IF(ISBLANK(F5),"",SUBSTITUTE(SUBSTITUTE(SUBSTITUTE(статус[[#This Row],[статус]],"/","")," ",""),"-",""))</f>
        <v>Некорректноеобращениеспациентом</v>
      </c>
      <c r="I5" s="31"/>
      <c r="K5" s="49" t="s">
        <v>118</v>
      </c>
      <c r="L5" s="49"/>
      <c r="M5" s="49" t="s">
        <v>117</v>
      </c>
      <c r="N5" s="49"/>
      <c r="O5" s="49" t="s">
        <v>127</v>
      </c>
      <c r="P5" s="49" t="s">
        <v>134</v>
      </c>
      <c r="Q5" s="73"/>
      <c r="R5" s="48"/>
      <c r="S5" s="48"/>
      <c r="T5" s="48"/>
    </row>
    <row r="6" spans="1:20" x14ac:dyDescent="0.25">
      <c r="A6" s="54" t="s">
        <v>121</v>
      </c>
      <c r="B6" s="55" t="s">
        <v>114</v>
      </c>
      <c r="C6" s="68" t="s">
        <v>135</v>
      </c>
      <c r="D6" s="82" t="s">
        <v>116</v>
      </c>
      <c r="F6" s="39" t="s">
        <v>121</v>
      </c>
      <c r="G6" s="52"/>
      <c r="H6" s="32" t="str">
        <f>IF(ISBLANK(F6),"",SUBSTITUTE(SUBSTITUTE(SUBSTITUTE(статус[[#This Row],[статус]],"/","")," ",""),"-",""))</f>
        <v>ПаллиативПатронаж</v>
      </c>
      <c r="I6" s="31"/>
      <c r="K6" s="49"/>
      <c r="L6" s="49"/>
      <c r="M6" s="49" t="s">
        <v>133</v>
      </c>
      <c r="N6" s="49"/>
      <c r="O6" s="49" t="s">
        <v>188</v>
      </c>
      <c r="P6" s="49" t="s">
        <v>154</v>
      </c>
      <c r="Q6" s="73"/>
      <c r="R6" s="48"/>
      <c r="S6" s="48"/>
      <c r="T6" s="48"/>
    </row>
    <row r="7" spans="1:20" s="80" customFormat="1" x14ac:dyDescent="0.25">
      <c r="A7" s="56" t="s">
        <v>6</v>
      </c>
      <c r="B7" s="55" t="s">
        <v>114</v>
      </c>
      <c r="C7" s="68" t="s">
        <v>135</v>
      </c>
      <c r="D7" s="55" t="s">
        <v>116</v>
      </c>
      <c r="E7" s="74"/>
      <c r="F7" s="75" t="s">
        <v>6</v>
      </c>
      <c r="G7" s="76"/>
      <c r="H7" s="77" t="str">
        <f>IF(ISBLANK(F7),"",SUBSTITUTE(SUBSTITUTE(SUBSTITUTE(статус[[#This Row],[статус]],"/","")," ",""),"-",""))</f>
        <v>Недозвонилисьвтечение2хдней</v>
      </c>
      <c r="I7" s="78"/>
      <c r="J7" s="79"/>
      <c r="K7" s="49"/>
      <c r="L7" s="49"/>
      <c r="M7" s="49" t="s">
        <v>119</v>
      </c>
      <c r="N7" s="49"/>
      <c r="O7" s="49"/>
      <c r="P7" s="49" t="s">
        <v>152</v>
      </c>
      <c r="Q7" s="49"/>
      <c r="R7" s="49"/>
      <c r="S7" s="49"/>
      <c r="T7" s="49"/>
    </row>
    <row r="8" spans="1:20" x14ac:dyDescent="0.25">
      <c r="A8" s="54" t="s">
        <v>2</v>
      </c>
      <c r="B8" s="55" t="s">
        <v>114</v>
      </c>
      <c r="C8" s="68" t="s">
        <v>135</v>
      </c>
      <c r="D8" s="82" t="s">
        <v>116</v>
      </c>
      <c r="F8" s="39" t="s">
        <v>2</v>
      </c>
      <c r="G8" s="52"/>
      <c r="H8" s="32" t="str">
        <f>IF(ISBLANK(F8),"",SUBSTITUTE(SUBSTITUTE(SUBSTITUTE(статус[[#This Row],[статус]],"/","")," ",""),"-",""))</f>
        <v>Статусдиагноза</v>
      </c>
      <c r="I8" s="31"/>
      <c r="K8" s="73"/>
      <c r="L8" s="73"/>
      <c r="M8" s="48"/>
      <c r="N8" s="73"/>
      <c r="O8" s="73"/>
      <c r="P8" s="73"/>
      <c r="Q8" s="73"/>
      <c r="R8" s="48"/>
      <c r="S8" s="48"/>
      <c r="T8" s="48"/>
    </row>
    <row r="9" spans="1:20" x14ac:dyDescent="0.25">
      <c r="A9" s="54" t="s">
        <v>122</v>
      </c>
      <c r="B9" s="55" t="s">
        <v>114</v>
      </c>
      <c r="C9" s="68" t="s">
        <v>135</v>
      </c>
      <c r="D9" s="82" t="s">
        <v>116</v>
      </c>
      <c r="F9" s="39" t="s">
        <v>122</v>
      </c>
      <c r="G9" s="52"/>
      <c r="H9" s="32" t="str">
        <f>IF(ISBLANK(F9),"",SUBSTITUTE(SUBSTITUTE(SUBSTITUTE(статус[[#This Row],[статус]],"/","")," ",""),"-",""))</f>
        <v>КАНЦЕРрегистр</v>
      </c>
      <c r="I9" s="31"/>
      <c r="K9" s="48"/>
      <c r="L9" s="48"/>
      <c r="M9" s="48"/>
      <c r="N9" s="48"/>
      <c r="O9" s="48"/>
      <c r="P9" s="48"/>
      <c r="Q9" s="48"/>
      <c r="R9" s="48"/>
      <c r="S9" s="48"/>
      <c r="T9" s="48"/>
    </row>
    <row r="10" spans="1:20" x14ac:dyDescent="0.25">
      <c r="A10" s="54" t="s">
        <v>110</v>
      </c>
      <c r="B10" s="55" t="s">
        <v>172</v>
      </c>
      <c r="C10" s="68" t="s">
        <v>135</v>
      </c>
      <c r="D10" s="82" t="s">
        <v>116</v>
      </c>
      <c r="F10" s="39" t="s">
        <v>110</v>
      </c>
      <c r="G10" s="52"/>
      <c r="H10" s="32" t="str">
        <f>IF(ISBLANK(F10),"",SUBSTITUTE(SUBSTITUTE(SUBSTITUTE(статус[[#This Row],[статус]],"/","")," ",""),"-",""))</f>
        <v>Данныеобиопсии</v>
      </c>
      <c r="I10" s="31"/>
      <c r="K10" s="48"/>
      <c r="L10" s="48"/>
      <c r="M10" s="48"/>
      <c r="N10" s="48"/>
      <c r="O10" s="48"/>
      <c r="P10" s="48"/>
      <c r="Q10" s="48"/>
      <c r="R10" s="48"/>
      <c r="S10" s="48"/>
      <c r="T10" s="48"/>
    </row>
    <row r="11" spans="1:20" x14ac:dyDescent="0.25">
      <c r="A11" s="54" t="s">
        <v>125</v>
      </c>
      <c r="B11" s="55" t="s">
        <v>172</v>
      </c>
      <c r="C11" s="55" t="s">
        <v>127</v>
      </c>
      <c r="D11" s="55" t="s">
        <v>115</v>
      </c>
      <c r="F11" s="39" t="s">
        <v>125</v>
      </c>
      <c r="G11" s="52"/>
      <c r="H11" s="32" t="str">
        <f>IF(ISBLANK(F11),"",SUBSTITUTE(SUBSTITUTE(SUBSTITUTE(статус[[#This Row],[статус]],"/","")," ",""),"-",""))</f>
        <v>Отсутствуетпротокол</v>
      </c>
      <c r="I11" s="31"/>
      <c r="K11" s="48"/>
      <c r="L11" s="48"/>
      <c r="M11" s="48"/>
      <c r="N11" s="48"/>
      <c r="O11" s="48"/>
      <c r="P11" s="48"/>
      <c r="Q11" s="48"/>
      <c r="R11" s="48"/>
      <c r="S11" s="48"/>
      <c r="T11" s="48"/>
    </row>
    <row r="12" spans="1:20" x14ac:dyDescent="0.25">
      <c r="A12" s="54" t="s">
        <v>85</v>
      </c>
      <c r="B12" s="55" t="s">
        <v>172</v>
      </c>
      <c r="C12" s="68" t="s">
        <v>135</v>
      </c>
      <c r="D12" s="82" t="s">
        <v>116</v>
      </c>
      <c r="F12" s="39" t="s">
        <v>85</v>
      </c>
      <c r="G12" s="52"/>
      <c r="H12" s="32" t="str">
        <f>IF(ISBLANK(F12),"",SUBSTITUTE(SUBSTITUTE(SUBSTITUTE(статус[[#This Row],[статус]],"/","")," ",""),"-",""))</f>
        <v>Отказотзаписи</v>
      </c>
      <c r="I12" s="31"/>
      <c r="K12" s="48"/>
      <c r="L12" s="48"/>
      <c r="M12" s="50"/>
      <c r="N12" s="48"/>
      <c r="O12" s="48"/>
      <c r="P12" s="48"/>
      <c r="Q12" s="48"/>
      <c r="R12" s="48"/>
      <c r="S12" s="48"/>
      <c r="T12" s="48"/>
    </row>
    <row r="13" spans="1:20" s="62" customFormat="1" x14ac:dyDescent="0.25">
      <c r="A13" s="57" t="s">
        <v>149</v>
      </c>
      <c r="B13" s="55" t="s">
        <v>114</v>
      </c>
      <c r="C13" s="68" t="s">
        <v>135</v>
      </c>
      <c r="D13" s="82" t="s">
        <v>116</v>
      </c>
      <c r="E13" s="58"/>
      <c r="F13" s="32" t="s">
        <v>149</v>
      </c>
      <c r="G13" s="59"/>
      <c r="H13" s="32" t="str">
        <f>IF(ISBLANK(F13),"",SUBSTITUTE(SUBSTITUTE(SUBSTITUTE(статус[[#This Row],[статус]],"/","")," ",""),"-",""))</f>
        <v>Отказотсопровожденияперсональнымпомощником</v>
      </c>
      <c r="I13" s="60"/>
      <c r="J13" s="58"/>
      <c r="K13" s="61"/>
      <c r="L13" s="61"/>
      <c r="M13" s="50"/>
      <c r="N13" s="61"/>
      <c r="O13" s="61"/>
      <c r="P13" s="61"/>
      <c r="Q13" s="61"/>
      <c r="R13" s="61"/>
      <c r="S13" s="61"/>
      <c r="T13" s="61"/>
    </row>
    <row r="14" spans="1:20" x14ac:dyDescent="0.25">
      <c r="A14" s="54" t="s">
        <v>131</v>
      </c>
      <c r="B14" s="55" t="s">
        <v>114</v>
      </c>
      <c r="C14" s="68" t="s">
        <v>135</v>
      </c>
      <c r="D14" s="82" t="s">
        <v>116</v>
      </c>
      <c r="F14" s="39" t="s">
        <v>131</v>
      </c>
      <c r="G14" s="52"/>
      <c r="H14" s="32" t="str">
        <f>IF(ISBLANK(F14),"",SUBSTITUTE(SUBSTITUTE(SUBSTITUTE(статус[[#This Row],[статус]],"/","")," ",""),"-",""))</f>
        <v>Отказвприеме</v>
      </c>
      <c r="I14" s="31"/>
      <c r="K14" s="48"/>
      <c r="L14" s="48"/>
      <c r="M14" s="50"/>
      <c r="N14" s="48"/>
      <c r="O14" s="48"/>
      <c r="P14" s="48"/>
      <c r="Q14" s="48"/>
      <c r="R14" s="48"/>
      <c r="S14" s="48"/>
      <c r="T14" s="48"/>
    </row>
    <row r="15" spans="1:20" x14ac:dyDescent="0.25">
      <c r="A15" s="54" t="s">
        <v>32</v>
      </c>
      <c r="B15" s="55" t="s">
        <v>114</v>
      </c>
      <c r="C15" s="68" t="s">
        <v>135</v>
      </c>
      <c r="D15" s="82" t="s">
        <v>116</v>
      </c>
      <c r="F15" s="39" t="s">
        <v>32</v>
      </c>
      <c r="G15" s="52"/>
      <c r="H15" s="32" t="str">
        <f>IF(ISBLANK(F15),"",SUBSTITUTE(SUBSTITUTE(SUBSTITUTE(статус[[#This Row],[статус]],"/","")," ",""),"-",""))</f>
        <v>Нарушениемаршрутизации</v>
      </c>
      <c r="I15" s="31"/>
      <c r="K15" s="48"/>
      <c r="L15" s="48"/>
      <c r="M15" s="50"/>
      <c r="N15" s="48"/>
      <c r="O15" s="48"/>
      <c r="P15" s="48"/>
      <c r="Q15" s="48"/>
      <c r="R15" s="48"/>
      <c r="S15" s="48"/>
      <c r="T15" s="48"/>
    </row>
    <row r="16" spans="1:20" x14ac:dyDescent="0.25">
      <c r="A16" s="54" t="s">
        <v>111</v>
      </c>
      <c r="B16" s="55" t="s">
        <v>172</v>
      </c>
      <c r="C16" s="68" t="s">
        <v>135</v>
      </c>
      <c r="D16" s="82" t="s">
        <v>116</v>
      </c>
      <c r="F16" s="39" t="s">
        <v>111</v>
      </c>
      <c r="G16" s="52"/>
      <c r="H16" s="32" t="str">
        <f>IF(ISBLANK(F16),"",SUBSTITUTE(SUBSTITUTE(SUBSTITUTE(статус[[#This Row],[статус]],"/","")," ",""),"-",""))</f>
        <v>Датазаписи</v>
      </c>
      <c r="I16" s="31"/>
      <c r="K16" s="48"/>
      <c r="L16" s="48"/>
      <c r="M16" s="50"/>
      <c r="N16" s="48"/>
      <c r="O16" s="48"/>
      <c r="P16" s="48"/>
      <c r="Q16" s="48"/>
      <c r="R16" s="48"/>
      <c r="S16" s="48"/>
      <c r="T16" s="48"/>
    </row>
    <row r="17" spans="1:20" x14ac:dyDescent="0.25">
      <c r="A17" s="54" t="s">
        <v>1</v>
      </c>
      <c r="B17" s="55" t="s">
        <v>172</v>
      </c>
      <c r="C17" s="68" t="s">
        <v>135</v>
      </c>
      <c r="D17" s="82" t="s">
        <v>116</v>
      </c>
      <c r="F17" s="39" t="s">
        <v>1</v>
      </c>
      <c r="H17" s="32" t="str">
        <f>IF(ISBLANK(F17),"",SUBSTITUTE(SUBSTITUTE(SUBSTITUTE(статус[[#This Row],[статус]],"/","")," ",""),"-",""))</f>
        <v>Превышенсрок</v>
      </c>
      <c r="I17" s="31"/>
      <c r="K17" s="48"/>
      <c r="L17" s="48"/>
      <c r="M17" s="50"/>
      <c r="N17" s="48"/>
      <c r="O17" s="48"/>
      <c r="P17" s="48"/>
      <c r="Q17" s="48"/>
      <c r="R17" s="48"/>
      <c r="S17" s="48"/>
      <c r="T17" s="48"/>
    </row>
    <row r="18" spans="1:20" x14ac:dyDescent="0.25">
      <c r="A18" s="54" t="s">
        <v>155</v>
      </c>
      <c r="B18" s="55" t="s">
        <v>114</v>
      </c>
      <c r="C18" s="68" t="s">
        <v>135</v>
      </c>
      <c r="D18" s="82" t="s">
        <v>116</v>
      </c>
      <c r="F18" s="40" t="s">
        <v>155</v>
      </c>
      <c r="H18" s="41" t="str">
        <f>IF(ISBLANK(F18),"",SUBSTITUTE(SUBSTITUTE(SUBSTITUTE(статус[[#This Row],[статус]],"/","")," ",""),"-",""))</f>
        <v>Цельприема</v>
      </c>
      <c r="I18" s="42"/>
      <c r="K18" s="48"/>
      <c r="L18" s="48"/>
      <c r="M18" s="50"/>
      <c r="N18" s="48"/>
      <c r="O18" s="48"/>
      <c r="P18" s="48"/>
      <c r="Q18" s="48"/>
      <c r="R18" s="48"/>
      <c r="S18" s="48"/>
      <c r="T18" s="48"/>
    </row>
    <row r="19" spans="1:20" x14ac:dyDescent="0.25">
      <c r="A19" s="54" t="s">
        <v>154</v>
      </c>
      <c r="B19" s="55" t="s">
        <v>172</v>
      </c>
      <c r="C19" s="68" t="s">
        <v>136</v>
      </c>
      <c r="D19" s="82" t="s">
        <v>115</v>
      </c>
      <c r="F19" s="46" t="s">
        <v>154</v>
      </c>
      <c r="H19" s="44" t="str">
        <f>IF(ISBLANK(F19),"",SUBSTITUTE(SUBSTITUTE(SUBSTITUTE(статус[[#This Row],[статус]],"/","")," ",""),"-",""))</f>
        <v>Онкологическийконсилиум</v>
      </c>
      <c r="I19" s="45"/>
      <c r="K19" s="48"/>
      <c r="L19" s="50"/>
      <c r="M19" s="50"/>
      <c r="N19" s="50"/>
      <c r="O19" s="48"/>
      <c r="P19" s="48"/>
      <c r="Q19" s="48"/>
      <c r="R19" s="48"/>
      <c r="S19" s="48"/>
      <c r="T19" s="48"/>
    </row>
    <row r="20" spans="1:20" x14ac:dyDescent="0.25">
      <c r="A20" s="102" t="s">
        <v>175</v>
      </c>
      <c r="B20" s="55" t="s">
        <v>114</v>
      </c>
      <c r="C20" s="68" t="s">
        <v>135</v>
      </c>
      <c r="D20" s="82" t="s">
        <v>115</v>
      </c>
      <c r="F20" s="83" t="s">
        <v>175</v>
      </c>
      <c r="H20" s="32" t="str">
        <f>IF(ISBLANK(F20),"",SUBSTITUTE(SUBSTITUTE(SUBSTITUTE(статус[[#This Row],[статус]],"/","")," ",""),"-",""))</f>
        <v>Динамикасостояния</v>
      </c>
      <c r="I20" s="31"/>
      <c r="K20" s="48"/>
      <c r="L20" s="50"/>
      <c r="M20" s="50"/>
      <c r="N20" s="50"/>
      <c r="O20" s="48"/>
      <c r="P20" s="48"/>
      <c r="Q20" s="48"/>
      <c r="R20" s="48"/>
      <c r="S20" s="48"/>
      <c r="T20" s="48"/>
    </row>
    <row r="21" spans="1:20" x14ac:dyDescent="0.25">
      <c r="A21" s="102" t="s">
        <v>177</v>
      </c>
      <c r="B21" s="55" t="s">
        <v>114</v>
      </c>
      <c r="C21" s="68" t="s">
        <v>135</v>
      </c>
      <c r="D21" s="82" t="s">
        <v>115</v>
      </c>
      <c r="F21" s="39" t="s">
        <v>177</v>
      </c>
      <c r="H21" s="32" t="str">
        <f>IF(ISBLANK(F21),"",SUBSTITUTE(SUBSTITUTE(SUBSTITUTE(статус[[#This Row],[статус]],"/","")," ",""),"-",""))</f>
        <v>Принятбеззаписи</v>
      </c>
      <c r="I21" s="31"/>
      <c r="K21" s="48"/>
      <c r="L21" s="50"/>
      <c r="M21" s="50"/>
      <c r="N21" s="50"/>
      <c r="O21" s="48"/>
      <c r="P21" s="48"/>
      <c r="Q21" s="48"/>
      <c r="R21" s="48"/>
      <c r="S21" s="48"/>
      <c r="T21" s="48"/>
    </row>
    <row r="22" spans="1:20" x14ac:dyDescent="0.25">
      <c r="A22" s="102" t="s">
        <v>186</v>
      </c>
      <c r="B22" s="55" t="s">
        <v>114</v>
      </c>
      <c r="C22" s="68" t="s">
        <v>135</v>
      </c>
      <c r="D22" s="82" t="s">
        <v>115</v>
      </c>
      <c r="F22" s="101" t="s">
        <v>186</v>
      </c>
      <c r="G22" s="52"/>
      <c r="H22" s="32" t="str">
        <f>IF(ISBLANK(F22),"",SUBSTITUTE(SUBSTITUTE(SUBSTITUTE(статус[[#This Row],[статус]],"/","")," ",""),"-",""))</f>
        <v>Клиникаженскогоздоровья</v>
      </c>
      <c r="I22" s="31"/>
      <c r="K22" s="48"/>
      <c r="L22" s="50"/>
      <c r="M22" s="50"/>
      <c r="N22" s="50"/>
      <c r="O22" s="48"/>
      <c r="P22" s="48"/>
      <c r="Q22" s="48"/>
      <c r="R22" s="48"/>
      <c r="S22" s="48"/>
      <c r="T22" s="48"/>
    </row>
    <row r="23" spans="1:20" x14ac:dyDescent="0.25">
      <c r="F23" s="34"/>
      <c r="G23" s="52"/>
      <c r="H23" s="32" t="str">
        <f>IF(ISBLANK(F23),"",SUBSTITUTE(SUBSTITUTE(SUBSTITUTE(статус[[#This Row],[статус]],"/","")," ",""),"-",""))</f>
        <v/>
      </c>
      <c r="I23" s="31"/>
      <c r="K23" s="48"/>
      <c r="L23" s="50"/>
      <c r="M23" s="50"/>
      <c r="N23" s="50"/>
      <c r="O23" s="48"/>
      <c r="P23" s="48"/>
      <c r="Q23" s="48"/>
      <c r="R23" s="48"/>
      <c r="S23" s="48"/>
      <c r="T23" s="48"/>
    </row>
    <row r="24" spans="1:20" x14ac:dyDescent="0.25">
      <c r="F24" s="34"/>
      <c r="G24" s="52"/>
      <c r="H24" s="32" t="str">
        <f>IF(ISBLANK(F24),"",SUBSTITUTE(SUBSTITUTE(SUBSTITUTE(статус[[#This Row],[статус]],"/","")," ",""),"-",""))</f>
        <v/>
      </c>
      <c r="I24" s="31"/>
      <c r="K24" s="48"/>
      <c r="L24" s="50"/>
      <c r="M24" s="50"/>
      <c r="N24" s="50"/>
      <c r="O24" s="48"/>
      <c r="P24" s="48"/>
      <c r="Q24" s="48"/>
      <c r="R24" s="48"/>
      <c r="S24" s="48"/>
      <c r="T24" s="48"/>
    </row>
    <row r="25" spans="1:20" x14ac:dyDescent="0.25">
      <c r="F25" s="34"/>
      <c r="G25" s="52"/>
      <c r="H25" s="32" t="str">
        <f>IF(ISBLANK(F25),"",SUBSTITUTE(SUBSTITUTE(SUBSTITUTE(статус[[#This Row],[статус]],"/","")," ",""),"-",""))</f>
        <v/>
      </c>
      <c r="I25" s="31"/>
      <c r="K25" s="48"/>
      <c r="L25" s="50"/>
      <c r="M25" s="50"/>
      <c r="N25" s="50"/>
      <c r="O25" s="48"/>
      <c r="P25" s="48"/>
      <c r="Q25" s="48"/>
      <c r="R25" s="48"/>
      <c r="S25" s="48"/>
      <c r="T25" s="48"/>
    </row>
    <row r="26" spans="1:20" x14ac:dyDescent="0.25">
      <c r="F26" s="34"/>
      <c r="G26" s="52"/>
      <c r="H26" s="32" t="str">
        <f>IF(ISBLANK(F26),"",SUBSTITUTE(SUBSTITUTE(SUBSTITUTE(статус[[#This Row],[статус]],"/","")," ",""),"-",""))</f>
        <v/>
      </c>
      <c r="I26" s="31"/>
      <c r="K26" s="48"/>
      <c r="L26" s="50"/>
      <c r="M26" s="50"/>
      <c r="N26" s="50"/>
      <c r="O26" s="48"/>
      <c r="P26" s="48"/>
      <c r="Q26" s="48"/>
      <c r="R26" s="48"/>
      <c r="S26" s="48"/>
      <c r="T26" s="48"/>
    </row>
    <row r="27" spans="1:20" x14ac:dyDescent="0.25">
      <c r="F27" s="34"/>
      <c r="G27" s="52"/>
      <c r="H27" s="32" t="str">
        <f>IF(ISBLANK(F27),"",SUBSTITUTE(SUBSTITUTE(SUBSTITUTE(статус[[#This Row],[статус]],"/","")," ",""),"-",""))</f>
        <v/>
      </c>
      <c r="I27" s="31"/>
      <c r="K27" s="48"/>
      <c r="L27" s="50"/>
      <c r="M27" s="50"/>
      <c r="N27" s="50"/>
      <c r="O27" s="48"/>
      <c r="P27" s="48"/>
      <c r="Q27" s="48"/>
      <c r="R27" s="48"/>
      <c r="S27" s="48"/>
      <c r="T27" s="48"/>
    </row>
    <row r="28" spans="1:20" x14ac:dyDescent="0.25">
      <c r="F28" s="34"/>
      <c r="G28" s="52"/>
      <c r="H28" s="32" t="str">
        <f>IF(ISBLANK(F28),"",SUBSTITUTE(SUBSTITUTE(SUBSTITUTE(статус[[#This Row],[статус]],"/","")," ",""),"-",""))</f>
        <v/>
      </c>
      <c r="I28" s="31"/>
      <c r="K28" s="48"/>
      <c r="L28" s="50"/>
      <c r="M28" s="50"/>
      <c r="N28" s="50"/>
      <c r="O28" s="48"/>
      <c r="P28" s="48"/>
      <c r="Q28" s="48"/>
      <c r="R28" s="48"/>
      <c r="S28" s="48"/>
      <c r="T28" s="48"/>
    </row>
    <row r="29" spans="1:20" x14ac:dyDescent="0.25">
      <c r="F29" s="34"/>
      <c r="G29" s="52"/>
      <c r="H29" s="32" t="str">
        <f>IF(ISBLANK(F29),"",SUBSTITUTE(SUBSTITUTE(SUBSTITUTE(статус[[#This Row],[статус]],"/","")," ",""),"-",""))</f>
        <v/>
      </c>
      <c r="I29" s="31"/>
      <c r="K29" s="48"/>
      <c r="L29" s="50"/>
      <c r="M29" s="50"/>
      <c r="N29" s="50"/>
      <c r="O29" s="48"/>
      <c r="P29" s="48"/>
      <c r="Q29" s="48"/>
      <c r="R29" s="48"/>
      <c r="S29" s="48"/>
      <c r="T29" s="48"/>
    </row>
    <row r="30" spans="1:20" x14ac:dyDescent="0.25">
      <c r="F30" s="34"/>
      <c r="G30" s="52"/>
      <c r="H30" s="32" t="str">
        <f>IF(ISBLANK(F30),"",SUBSTITUTE(SUBSTITUTE(SUBSTITUTE(статус[[#This Row],[статус]],"/","")," ",""),"-",""))</f>
        <v/>
      </c>
      <c r="I30" s="31"/>
      <c r="K30" s="48"/>
      <c r="L30" s="50"/>
      <c r="M30" s="50"/>
      <c r="N30" s="50"/>
      <c r="O30" s="48"/>
      <c r="P30" s="48"/>
      <c r="Q30" s="48"/>
      <c r="R30" s="48"/>
      <c r="S30" s="48"/>
      <c r="T30" s="48"/>
    </row>
    <row r="31" spans="1:20" x14ac:dyDescent="0.25">
      <c r="F31" s="34"/>
      <c r="G31" s="52"/>
      <c r="H31" s="32" t="str">
        <f>IF(ISBLANK(F31),"",SUBSTITUTE(SUBSTITUTE(SUBSTITUTE(статус[[#This Row],[статус]],"/","")," ",""),"-",""))</f>
        <v/>
      </c>
      <c r="I31" s="31"/>
      <c r="K31" s="48"/>
      <c r="L31" s="50"/>
      <c r="M31" s="48"/>
      <c r="N31" s="50"/>
      <c r="O31" s="48"/>
      <c r="P31" s="48"/>
      <c r="Q31" s="48"/>
      <c r="R31" s="48"/>
      <c r="S31" s="48"/>
      <c r="T31" s="48"/>
    </row>
    <row r="32" spans="1:20" x14ac:dyDescent="0.25">
      <c r="A32" s="81"/>
      <c r="F32" s="34"/>
      <c r="G32" s="52"/>
      <c r="H32" s="32" t="str">
        <f>IF(ISBLANK(F32),"",SUBSTITUTE(SUBSTITUTE(SUBSTITUTE(статус[[#This Row],[статус]],"/","")," ",""),"-",""))</f>
        <v/>
      </c>
      <c r="I32" s="31"/>
      <c r="K32" s="48"/>
      <c r="L32" s="50"/>
      <c r="M32" s="48"/>
      <c r="N32" s="50"/>
      <c r="O32" s="48"/>
      <c r="P32" s="48"/>
      <c r="Q32" s="48"/>
      <c r="R32" s="48"/>
      <c r="S32" s="48"/>
      <c r="T32" s="48"/>
    </row>
    <row r="33" spans="6:20" x14ac:dyDescent="0.25">
      <c r="F33" s="34"/>
      <c r="G33" s="52"/>
      <c r="H33" s="32" t="str">
        <f>IF(ISBLANK(F33),"",SUBSTITUTE(SUBSTITUTE(SUBSTITUTE(статус[[#This Row],[статус]],"/","")," ",""),"-",""))</f>
        <v/>
      </c>
      <c r="I33" s="31"/>
      <c r="K33" s="48"/>
      <c r="L33" s="50"/>
      <c r="M33" s="48"/>
      <c r="N33" s="50"/>
      <c r="O33" s="48"/>
      <c r="P33" s="48"/>
      <c r="Q33" s="48"/>
      <c r="R33" s="48"/>
      <c r="S33" s="48"/>
      <c r="T33" s="48"/>
    </row>
    <row r="34" spans="6:20" x14ac:dyDescent="0.25">
      <c r="F34" s="34"/>
      <c r="G34" s="52"/>
      <c r="H34" s="32" t="str">
        <f>IF(ISBLANK(F34),"",SUBSTITUTE(SUBSTITUTE(SUBSTITUTE(статус[[#This Row],[статус]],"/","")," ",""),"-",""))</f>
        <v/>
      </c>
      <c r="I34" s="31"/>
      <c r="K34" s="48"/>
      <c r="L34" s="50"/>
      <c r="M34" s="48"/>
      <c r="N34" s="50"/>
      <c r="O34" s="48"/>
      <c r="P34" s="48"/>
      <c r="Q34" s="48"/>
      <c r="R34" s="48"/>
      <c r="S34" s="48"/>
      <c r="T34" s="48"/>
    </row>
    <row r="35" spans="6:20" x14ac:dyDescent="0.25">
      <c r="F35" s="34"/>
      <c r="G35" s="52"/>
      <c r="H35" s="32" t="str">
        <f>IF(ISBLANK(F35),"",SUBSTITUTE(SUBSTITUTE(SUBSTITUTE(статус[[#This Row],[статус]],"/","")," ",""),"-",""))</f>
        <v/>
      </c>
      <c r="I35" s="31"/>
      <c r="K35" s="48"/>
      <c r="L35" s="50"/>
      <c r="M35" s="48"/>
      <c r="N35" s="50"/>
      <c r="O35" s="48"/>
      <c r="P35" s="48"/>
      <c r="Q35" s="48"/>
      <c r="R35" s="48"/>
      <c r="S35" s="48"/>
      <c r="T35" s="48"/>
    </row>
    <row r="36" spans="6:20" x14ac:dyDescent="0.25">
      <c r="F36" s="34"/>
      <c r="G36" s="52"/>
      <c r="H36" s="32" t="str">
        <f>IF(ISBLANK(F36),"",SUBSTITUTE(SUBSTITUTE(SUBSTITUTE(статус[[#This Row],[статус]],"/","")," ",""),"-",""))</f>
        <v/>
      </c>
      <c r="I36" s="31"/>
      <c r="K36" s="48"/>
      <c r="L36" s="50"/>
      <c r="M36" s="48"/>
      <c r="N36" s="50"/>
      <c r="O36" s="48"/>
      <c r="P36" s="48"/>
      <c r="Q36" s="48"/>
      <c r="R36" s="48"/>
      <c r="S36" s="48"/>
      <c r="T36" s="48"/>
    </row>
    <row r="37" spans="6:20" x14ac:dyDescent="0.25">
      <c r="F37" s="34"/>
      <c r="G37" s="52"/>
      <c r="H37" s="32" t="str">
        <f>IF(ISBLANK(F37),"",SUBSTITUTE(SUBSTITUTE(SUBSTITUTE(статус[[#This Row],[статус]],"/","")," ",""),"-",""))</f>
        <v/>
      </c>
      <c r="I37" s="31"/>
      <c r="K37" s="48"/>
      <c r="L37" s="50"/>
      <c r="M37" s="48"/>
      <c r="N37" s="50"/>
      <c r="O37" s="48"/>
      <c r="P37" s="48"/>
      <c r="Q37" s="48"/>
      <c r="R37" s="48"/>
      <c r="S37" s="48"/>
      <c r="T37" s="48"/>
    </row>
    <row r="38" spans="6:20" x14ac:dyDescent="0.25">
      <c r="F38" s="34"/>
      <c r="G38" s="52"/>
      <c r="H38" s="32" t="str">
        <f>IF(ISBLANK(F38),"",SUBSTITUTE(SUBSTITUTE(SUBSTITUTE(статус[[#This Row],[статус]],"/","")," ",""),"-",""))</f>
        <v/>
      </c>
      <c r="I38" s="31"/>
      <c r="K38" s="48"/>
      <c r="L38" s="48"/>
      <c r="M38" s="48"/>
      <c r="N38" s="48"/>
      <c r="O38" s="48"/>
      <c r="P38" s="48"/>
      <c r="Q38" s="48"/>
      <c r="R38" s="48"/>
      <c r="S38" s="48"/>
      <c r="T38" s="48"/>
    </row>
    <row r="39" spans="6:20" x14ac:dyDescent="0.25">
      <c r="F39" s="36"/>
      <c r="H39" s="32" t="str">
        <f>IF(ISBLANK(F39),"",SUBSTITUTE(SUBSTITUTE(SUBSTITUTE(статус[[#This Row],[статус]],"/","")," ",""),"-",""))</f>
        <v/>
      </c>
      <c r="I39" s="31"/>
      <c r="K39" s="48"/>
      <c r="L39" s="48"/>
      <c r="M39" s="48"/>
      <c r="N39" s="48"/>
      <c r="O39" s="48"/>
      <c r="P39" s="48"/>
      <c r="Q39" s="48"/>
      <c r="R39" s="48"/>
      <c r="S39" s="48"/>
      <c r="T39" s="48"/>
    </row>
    <row r="40" spans="6:20" x14ac:dyDescent="0.25">
      <c r="F40" s="37"/>
      <c r="H40" s="47" t="str">
        <f>IF(ISBLANK(F40),"",SUBSTITUTE(SUBSTITUTE(SUBSTITUTE(статус[[#This Row],[статус]],"/","")," ",""),"-",""))</f>
        <v/>
      </c>
      <c r="I40" s="31"/>
      <c r="K40" s="48"/>
      <c r="L40" s="48"/>
      <c r="M40" s="48"/>
      <c r="N40" s="48"/>
      <c r="O40" s="48"/>
      <c r="P40" s="48"/>
      <c r="Q40" s="48"/>
      <c r="R40" s="48"/>
      <c r="S40" s="48"/>
      <c r="T40" s="48"/>
    </row>
    <row r="41" spans="6:20" x14ac:dyDescent="0.25">
      <c r="H41" s="47" t="str">
        <f>IF(ISBLANK(F41),"",SUBSTITUTE(SUBSTITUTE(SUBSTITUTE(статус[[#This Row],[статус]],"/","")," ",""),"-",""))</f>
        <v/>
      </c>
      <c r="I41" s="31"/>
      <c r="K41" s="48"/>
      <c r="L41" s="48"/>
      <c r="M41" s="48"/>
      <c r="N41" s="48"/>
      <c r="O41" s="48"/>
      <c r="P41" s="48"/>
      <c r="Q41" s="48"/>
      <c r="R41" s="48"/>
      <c r="S41" s="48"/>
      <c r="T41" s="48"/>
    </row>
    <row r="42" spans="6:20" x14ac:dyDescent="0.25">
      <c r="H42" s="47" t="str">
        <f>IF(ISBLANK(F42),"",SUBSTITUTE(SUBSTITUTE(SUBSTITUTE(статус[[#This Row],[статус]],"/","")," ",""),"-",""))</f>
        <v/>
      </c>
      <c r="I42" s="31"/>
      <c r="K42" s="48"/>
      <c r="L42" s="48"/>
      <c r="M42" s="48"/>
      <c r="N42" s="48"/>
      <c r="O42" s="48"/>
      <c r="P42" s="48"/>
      <c r="Q42" s="48"/>
      <c r="R42" s="48"/>
      <c r="S42" s="48"/>
      <c r="T42" s="48"/>
    </row>
    <row r="43" spans="6:20" x14ac:dyDescent="0.25">
      <c r="H43" s="47" t="str">
        <f>IF(ISBLANK(F43),"",SUBSTITUTE(SUBSTITUTE(SUBSTITUTE(статус[[#This Row],[статус]],"/","")," ",""),"-",""))</f>
        <v/>
      </c>
      <c r="I43" s="31"/>
      <c r="K43" s="48"/>
      <c r="L43" s="48"/>
      <c r="M43" s="48"/>
      <c r="N43" s="48"/>
      <c r="O43" s="48"/>
      <c r="P43" s="48"/>
      <c r="Q43" s="48"/>
      <c r="R43" s="48"/>
      <c r="S43" s="48"/>
      <c r="T43" s="48"/>
    </row>
    <row r="44" spans="6:20" x14ac:dyDescent="0.25">
      <c r="H44" s="47" t="str">
        <f>IF(ISBLANK(F44),"",SUBSTITUTE(SUBSTITUTE(SUBSTITUTE(статус[[#This Row],[статус]],"/","")," ",""),"-",""))</f>
        <v/>
      </c>
      <c r="I44" s="31"/>
      <c r="K44" s="48"/>
      <c r="L44" s="48"/>
      <c r="M44" s="48"/>
      <c r="N44" s="48"/>
      <c r="O44" s="48"/>
      <c r="P44" s="48"/>
      <c r="Q44" s="48"/>
      <c r="R44" s="48"/>
      <c r="S44" s="48"/>
      <c r="T44" s="48"/>
    </row>
    <row r="45" spans="6:20" x14ac:dyDescent="0.25">
      <c r="H45" s="47" t="str">
        <f>IF(ISBLANK(F45),"",SUBSTITUTE(SUBSTITUTE(SUBSTITUTE(статус[[#This Row],[статус]],"/","")," ",""),"-",""))</f>
        <v/>
      </c>
      <c r="I45" s="31"/>
      <c r="K45" s="48"/>
      <c r="L45" s="48"/>
      <c r="M45" s="48"/>
      <c r="N45" s="48"/>
      <c r="O45" s="48"/>
      <c r="P45" s="48"/>
      <c r="Q45" s="48"/>
      <c r="R45" s="48"/>
      <c r="S45" s="48"/>
      <c r="T45" s="48"/>
    </row>
    <row r="46" spans="6:20" x14ac:dyDescent="0.25">
      <c r="H46" s="47" t="str">
        <f>IF(ISBLANK(F46),"",SUBSTITUTE(SUBSTITUTE(SUBSTITUTE(статус[[#This Row],[статус]],"/","")," ",""),"-",""))</f>
        <v/>
      </c>
      <c r="I46" s="31"/>
      <c r="K46" s="48"/>
      <c r="L46" s="48"/>
      <c r="M46" s="48"/>
      <c r="N46" s="48"/>
      <c r="O46" s="48"/>
      <c r="P46" s="48"/>
      <c r="Q46" s="48"/>
      <c r="R46" s="48"/>
      <c r="S46" s="48"/>
      <c r="T46" s="48"/>
    </row>
    <row r="47" spans="6:20" x14ac:dyDescent="0.25">
      <c r="H47" s="47" t="str">
        <f>IF(ISBLANK(F47),"",SUBSTITUTE(SUBSTITUTE(SUBSTITUTE(статус[[#This Row],[статус]],"/","")," ",""),"-",""))</f>
        <v/>
      </c>
      <c r="I47" s="31"/>
      <c r="K47" s="48"/>
      <c r="L47" s="48"/>
      <c r="M47" s="48"/>
      <c r="N47" s="48"/>
      <c r="O47" s="48"/>
      <c r="P47" s="48"/>
      <c r="Q47" s="48"/>
      <c r="R47" s="48"/>
      <c r="S47" s="48"/>
      <c r="T47" s="48"/>
    </row>
    <row r="48" spans="6:20" x14ac:dyDescent="0.25">
      <c r="H48" s="47" t="str">
        <f>IF(ISBLANK(F48),"",SUBSTITUTE(SUBSTITUTE(SUBSTITUTE(статус[[#This Row],[статус]],"/","")," ",""),"-",""))</f>
        <v/>
      </c>
      <c r="I48" s="31"/>
      <c r="K48" s="48"/>
      <c r="L48" s="48"/>
      <c r="M48" s="48"/>
      <c r="N48" s="48"/>
      <c r="O48" s="48"/>
      <c r="P48" s="48"/>
      <c r="Q48" s="48"/>
      <c r="R48" s="48"/>
      <c r="S48" s="48"/>
      <c r="T48" s="48"/>
    </row>
    <row r="49" spans="8:20" x14ac:dyDescent="0.25">
      <c r="H49" s="47" t="str">
        <f>IF(ISBLANK(F49),"",SUBSTITUTE(SUBSTITUTE(SUBSTITUTE(статус[[#This Row],[статус]],"/","")," ",""),"-",""))</f>
        <v/>
      </c>
      <c r="I49" s="31"/>
      <c r="K49" s="48"/>
      <c r="L49" s="48"/>
      <c r="M49" s="48"/>
      <c r="N49" s="48"/>
      <c r="O49" s="48"/>
      <c r="P49" s="48"/>
      <c r="Q49" s="48"/>
      <c r="R49" s="48"/>
      <c r="S49" s="48"/>
      <c r="T49" s="48"/>
    </row>
    <row r="50" spans="8:20" x14ac:dyDescent="0.25">
      <c r="H50" s="47" t="str">
        <f>IF(ISBLANK(F50),"",SUBSTITUTE(SUBSTITUTE(SUBSTITUTE(статус[[#This Row],[статус]],"/","")," ",""),"-",""))</f>
        <v/>
      </c>
      <c r="I50" s="31"/>
      <c r="K50" s="48"/>
      <c r="L50" s="48"/>
      <c r="M50" s="48"/>
      <c r="N50" s="48"/>
      <c r="O50" s="48"/>
      <c r="P50" s="48"/>
      <c r="Q50" s="48"/>
      <c r="R50" s="48"/>
      <c r="S50" s="48"/>
      <c r="T50" s="48"/>
    </row>
    <row r="51" spans="8:20" x14ac:dyDescent="0.25">
      <c r="K51" s="48"/>
      <c r="L51" s="48"/>
      <c r="M51" s="48"/>
      <c r="N51" s="48"/>
      <c r="O51" s="48"/>
      <c r="P51" s="48"/>
      <c r="Q51" s="48"/>
      <c r="R51" s="48"/>
      <c r="S51" s="48"/>
      <c r="T51" s="48"/>
    </row>
    <row r="52" spans="8:20" x14ac:dyDescent="0.25">
      <c r="K52" s="48"/>
      <c r="L52" s="48"/>
      <c r="M52" s="48"/>
      <c r="N52" s="48"/>
      <c r="O52" s="48"/>
      <c r="P52" s="48"/>
      <c r="Q52" s="48"/>
      <c r="R52" s="48"/>
      <c r="S52" s="48"/>
      <c r="T52" s="48"/>
    </row>
    <row r="53" spans="8:20" x14ac:dyDescent="0.25">
      <c r="K53" s="48"/>
      <c r="L53" s="48"/>
      <c r="M53" s="48"/>
      <c r="N53" s="48"/>
      <c r="O53" s="48"/>
      <c r="P53" s="48"/>
      <c r="Q53" s="48"/>
      <c r="R53" s="48"/>
      <c r="S53" s="48"/>
      <c r="T53" s="48"/>
    </row>
    <row r="54" spans="8:20" x14ac:dyDescent="0.25">
      <c r="K54" s="48"/>
      <c r="L54" s="48"/>
      <c r="M54" s="48"/>
      <c r="N54" s="48"/>
      <c r="O54" s="48"/>
      <c r="P54" s="48"/>
      <c r="Q54" s="48"/>
      <c r="R54" s="48"/>
      <c r="S54" s="48"/>
      <c r="T54" s="48"/>
    </row>
    <row r="55" spans="8:20" x14ac:dyDescent="0.25">
      <c r="K55" s="48"/>
      <c r="L55" s="48"/>
      <c r="M55" s="48"/>
      <c r="N55" s="48"/>
      <c r="O55" s="48"/>
      <c r="P55" s="48"/>
      <c r="Q55" s="48"/>
      <c r="R55" s="48"/>
      <c r="S55" s="48"/>
      <c r="T55" s="48"/>
    </row>
    <row r="56" spans="8:20" x14ac:dyDescent="0.25">
      <c r="K56" s="48"/>
      <c r="L56" s="48"/>
      <c r="M56" s="48"/>
      <c r="N56" s="48"/>
      <c r="O56" s="48"/>
      <c r="P56" s="48"/>
      <c r="Q56" s="48"/>
      <c r="R56" s="48"/>
      <c r="S56" s="48"/>
      <c r="T56" s="48"/>
    </row>
    <row r="57" spans="8:20" x14ac:dyDescent="0.25">
      <c r="K57" s="48"/>
      <c r="L57" s="48"/>
      <c r="M57" s="48"/>
      <c r="N57" s="48"/>
      <c r="O57" s="48"/>
      <c r="P57" s="48"/>
      <c r="Q57" s="48"/>
      <c r="R57" s="48"/>
      <c r="S57" s="48"/>
      <c r="T57" s="48"/>
    </row>
    <row r="58" spans="8:20" x14ac:dyDescent="0.25">
      <c r="K58" s="48"/>
      <c r="L58" s="48"/>
      <c r="M58" s="48"/>
      <c r="N58" s="48"/>
      <c r="O58" s="48"/>
      <c r="P58" s="48"/>
      <c r="Q58" s="48"/>
      <c r="R58" s="48"/>
      <c r="S58" s="48"/>
      <c r="T58" s="48"/>
    </row>
    <row r="59" spans="8:20" x14ac:dyDescent="0.25">
      <c r="K59" s="48"/>
      <c r="L59" s="48"/>
      <c r="M59" s="48"/>
      <c r="N59" s="48"/>
      <c r="O59" s="48"/>
      <c r="P59" s="48"/>
      <c r="Q59" s="48"/>
      <c r="R59" s="48"/>
      <c r="S59" s="48"/>
      <c r="T59" s="48"/>
    </row>
    <row r="60" spans="8:20" x14ac:dyDescent="0.25">
      <c r="K60" s="48"/>
      <c r="L60" s="48"/>
      <c r="M60" s="48"/>
      <c r="N60" s="48"/>
      <c r="O60" s="48"/>
      <c r="P60" s="48"/>
      <c r="Q60" s="48"/>
      <c r="R60" s="48"/>
      <c r="S60" s="48"/>
      <c r="T60" s="48"/>
    </row>
    <row r="61" spans="8:20" x14ac:dyDescent="0.25">
      <c r="K61" s="48"/>
      <c r="L61" s="48"/>
      <c r="M61" s="48"/>
      <c r="N61" s="48"/>
      <c r="O61" s="48"/>
      <c r="P61" s="48"/>
      <c r="Q61" s="48"/>
      <c r="R61" s="48"/>
      <c r="S61" s="48"/>
      <c r="T61" s="48"/>
    </row>
    <row r="62" spans="8:20" x14ac:dyDescent="0.25">
      <c r="K62" s="48"/>
      <c r="L62" s="48"/>
      <c r="M62" s="48"/>
      <c r="N62" s="48"/>
      <c r="O62" s="48"/>
      <c r="P62" s="48"/>
      <c r="Q62" s="48"/>
      <c r="R62" s="48"/>
      <c r="S62" s="48"/>
      <c r="T62" s="48"/>
    </row>
    <row r="63" spans="8:20" x14ac:dyDescent="0.25">
      <c r="K63" s="48"/>
      <c r="L63" s="48"/>
      <c r="M63" s="48"/>
      <c r="N63" s="48"/>
      <c r="O63" s="48"/>
      <c r="P63" s="48"/>
      <c r="Q63" s="48"/>
      <c r="R63" s="48"/>
      <c r="S63" s="48"/>
      <c r="T63" s="48"/>
    </row>
    <row r="64" spans="8:20" x14ac:dyDescent="0.25">
      <c r="K64" s="48"/>
      <c r="L64" s="48"/>
      <c r="M64" s="48"/>
      <c r="N64" s="48"/>
      <c r="O64" s="48"/>
      <c r="P64" s="48"/>
      <c r="Q64" s="48"/>
      <c r="R64" s="48"/>
      <c r="S64" s="48"/>
      <c r="T64" s="48"/>
    </row>
    <row r="65" spans="11:20" x14ac:dyDescent="0.25">
      <c r="K65" s="48"/>
      <c r="L65" s="48"/>
      <c r="M65" s="48"/>
      <c r="N65" s="48"/>
      <c r="O65" s="48"/>
      <c r="P65" s="48"/>
      <c r="Q65" s="48"/>
      <c r="R65" s="48"/>
      <c r="S65" s="48"/>
      <c r="T65" s="48"/>
    </row>
    <row r="66" spans="11:20" x14ac:dyDescent="0.25">
      <c r="K66" s="48"/>
      <c r="L66" s="48"/>
      <c r="M66" s="48"/>
      <c r="N66" s="48"/>
      <c r="O66" s="48"/>
      <c r="P66" s="48"/>
      <c r="Q66" s="48"/>
      <c r="R66" s="48"/>
      <c r="S66" s="48"/>
      <c r="T66" s="48"/>
    </row>
    <row r="67" spans="11:20" x14ac:dyDescent="0.25">
      <c r="K67" s="48"/>
      <c r="L67" s="48"/>
      <c r="M67" s="48"/>
      <c r="N67" s="48"/>
      <c r="O67" s="48"/>
      <c r="P67" s="48"/>
      <c r="Q67" s="48"/>
      <c r="R67" s="48"/>
      <c r="S67" s="48"/>
      <c r="T67" s="48"/>
    </row>
    <row r="68" spans="11:20" x14ac:dyDescent="0.25">
      <c r="K68" s="48"/>
      <c r="L68" s="48"/>
      <c r="M68" s="48"/>
      <c r="N68" s="48"/>
      <c r="O68" s="48"/>
      <c r="P68" s="48"/>
      <c r="Q68" s="48"/>
      <c r="R68" s="48"/>
      <c r="S68" s="48"/>
      <c r="T68" s="48"/>
    </row>
    <row r="69" spans="11:20" x14ac:dyDescent="0.25">
      <c r="K69" s="48"/>
      <c r="L69" s="48"/>
      <c r="M69" s="48"/>
      <c r="N69" s="48"/>
      <c r="O69" s="48"/>
      <c r="P69" s="48"/>
      <c r="Q69" s="48"/>
      <c r="R69" s="48"/>
      <c r="S69" s="48"/>
      <c r="T69" s="48"/>
    </row>
    <row r="70" spans="11:20" x14ac:dyDescent="0.25">
      <c r="K70" s="48"/>
      <c r="L70" s="48"/>
      <c r="M70" s="48"/>
      <c r="N70" s="48"/>
      <c r="O70" s="48"/>
      <c r="P70" s="48"/>
      <c r="Q70" s="48"/>
      <c r="R70" s="48"/>
      <c r="S70" s="48"/>
      <c r="T70" s="48"/>
    </row>
    <row r="71" spans="11:20" x14ac:dyDescent="0.25">
      <c r="K71" s="48"/>
      <c r="L71" s="48"/>
      <c r="M71" s="48"/>
      <c r="N71" s="48"/>
      <c r="O71" s="48"/>
      <c r="P71" s="48"/>
      <c r="Q71" s="48"/>
      <c r="R71" s="48"/>
      <c r="S71" s="48"/>
      <c r="T71" s="48"/>
    </row>
    <row r="72" spans="11:20" x14ac:dyDescent="0.25">
      <c r="K72" s="48"/>
      <c r="L72" s="48"/>
      <c r="N72" s="48"/>
      <c r="O72" s="48"/>
      <c r="P72" s="48"/>
      <c r="Q72" s="48"/>
      <c r="R72" s="48"/>
      <c r="S72" s="48"/>
      <c r="T72" s="48"/>
    </row>
    <row r="73" spans="11:20" x14ac:dyDescent="0.25">
      <c r="K73" s="48"/>
      <c r="L73" s="48"/>
      <c r="N73" s="48"/>
      <c r="O73" s="48"/>
      <c r="P73" s="48"/>
      <c r="Q73" s="48"/>
      <c r="R73" s="48"/>
      <c r="S73" s="48"/>
      <c r="T73" s="48"/>
    </row>
    <row r="74" spans="11:20" x14ac:dyDescent="0.25">
      <c r="K74" s="48"/>
      <c r="L74" s="48"/>
      <c r="N74" s="48"/>
      <c r="O74" s="48"/>
      <c r="P74" s="48"/>
      <c r="Q74" s="48"/>
      <c r="R74" s="48"/>
      <c r="S74" s="48"/>
      <c r="T74" s="48"/>
    </row>
    <row r="75" spans="11:20" x14ac:dyDescent="0.25">
      <c r="K75" s="48"/>
      <c r="L75" s="48"/>
      <c r="N75" s="48"/>
      <c r="O75" s="48"/>
      <c r="P75" s="48"/>
      <c r="Q75" s="48"/>
      <c r="R75" s="48"/>
      <c r="S75" s="48"/>
      <c r="T75" s="48"/>
    </row>
    <row r="76" spans="11:20" x14ac:dyDescent="0.25">
      <c r="K76" s="48"/>
      <c r="L76" s="48"/>
      <c r="N76" s="48"/>
      <c r="O76" s="48"/>
      <c r="P76" s="48"/>
      <c r="Q76" s="48"/>
      <c r="R76" s="48"/>
      <c r="S76" s="48"/>
      <c r="T76" s="48"/>
    </row>
    <row r="77" spans="11:20" x14ac:dyDescent="0.25">
      <c r="K77" s="48"/>
      <c r="L77" s="48"/>
      <c r="N77" s="48"/>
      <c r="O77" s="48"/>
      <c r="P77" s="48"/>
      <c r="Q77" s="48"/>
      <c r="R77" s="48"/>
      <c r="S77" s="48"/>
      <c r="T77" s="48"/>
    </row>
    <row r="78" spans="11:20" x14ac:dyDescent="0.25">
      <c r="K78" s="48"/>
      <c r="L78" s="48"/>
      <c r="N78" s="48"/>
      <c r="O78" s="48"/>
      <c r="P78" s="48"/>
      <c r="Q78" s="48"/>
      <c r="R78" s="48"/>
      <c r="S78" s="48"/>
      <c r="T78" s="48"/>
    </row>
  </sheetData>
  <sheetProtection algorithmName="SHA-512" hashValue="FmJ7Q2gX8ElBEYpZ9lWxULjzNBSbBd3q2qAaNSKAAVmAd2lJpfHV4Dr3msZfqDL8ehVLVf1uaCy/kbYSOtectw==" saltValue="Sr58lOPNrscV7KNwM4N6sQ==" spinCount="100000" sheet="1" selectLockedCells="1" selectUnlockedCells="1"/>
  <conditionalFormatting sqref="D1:D20 D23:D1048576">
    <cfRule type="containsText" dxfId="60" priority="5" operator="containsText" text="В свободной форме">
      <formula>NOT(ISERROR(SEARCH("В свободной форме",D1)))</formula>
    </cfRule>
  </conditionalFormatting>
  <conditionalFormatting sqref="B1:B30 B32:B1048576 A32">
    <cfRule type="containsText" dxfId="59" priority="4" operator="containsText" text="да">
      <formula>NOT(ISERROR(SEARCH("да",A1)))</formula>
    </cfRule>
  </conditionalFormatting>
  <conditionalFormatting sqref="D21">
    <cfRule type="containsText" dxfId="58" priority="2" operator="containsText" text="В свободной форме">
      <formula>NOT(ISERROR(SEARCH("В свободной форме",D21)))</formula>
    </cfRule>
  </conditionalFormatting>
  <conditionalFormatting sqref="D22">
    <cfRule type="containsText" dxfId="57" priority="1" operator="containsText" text="В свободной форме">
      <formula>NOT(ISERROR(SEARCH("В свободной форме",D22)))</formula>
    </cfRule>
  </conditionalFormatting>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22"/>
  <sheetViews>
    <sheetView zoomScale="85" zoomScaleNormal="85" workbookViewId="0">
      <selection activeCell="B22" sqref="B22"/>
    </sheetView>
  </sheetViews>
  <sheetFormatPr defaultRowHeight="15" x14ac:dyDescent="0.25"/>
  <cols>
    <col min="1" max="1" width="8.7109375" style="26"/>
    <col min="2" max="2" width="38.140625" bestFit="1" customWidth="1"/>
    <col min="3" max="3" width="72.28515625" style="25" customWidth="1"/>
  </cols>
  <sheetData>
    <row r="1" spans="1:3" x14ac:dyDescent="0.25">
      <c r="A1" s="26" t="s">
        <v>151</v>
      </c>
      <c r="B1" s="26" t="s">
        <v>108</v>
      </c>
      <c r="C1" s="27" t="s">
        <v>142</v>
      </c>
    </row>
    <row r="2" spans="1:3" ht="30" x14ac:dyDescent="0.25">
      <c r="A2" s="26">
        <v>1</v>
      </c>
      <c r="B2" s="28" t="s">
        <v>113</v>
      </c>
      <c r="C2" s="27" t="s">
        <v>143</v>
      </c>
    </row>
    <row r="3" spans="1:3" ht="45" x14ac:dyDescent="0.25">
      <c r="A3" s="26">
        <v>2</v>
      </c>
      <c r="B3" s="28" t="s">
        <v>36</v>
      </c>
      <c r="C3" s="27" t="s">
        <v>157</v>
      </c>
    </row>
    <row r="4" spans="1:3" ht="90" x14ac:dyDescent="0.25">
      <c r="A4" s="26">
        <v>3</v>
      </c>
      <c r="B4" s="28" t="s">
        <v>106</v>
      </c>
      <c r="C4" s="27" t="s">
        <v>158</v>
      </c>
    </row>
    <row r="5" spans="1:3" ht="30" x14ac:dyDescent="0.25">
      <c r="A5" s="26">
        <v>4</v>
      </c>
      <c r="B5" s="28" t="s">
        <v>33</v>
      </c>
      <c r="C5" s="27" t="s">
        <v>143</v>
      </c>
    </row>
    <row r="6" spans="1:3" ht="60" x14ac:dyDescent="0.25">
      <c r="A6" s="26">
        <v>5</v>
      </c>
      <c r="B6" s="28" t="s">
        <v>121</v>
      </c>
      <c r="C6" s="27" t="s">
        <v>146</v>
      </c>
    </row>
    <row r="7" spans="1:3" ht="90" x14ac:dyDescent="0.25">
      <c r="A7" s="26">
        <v>6</v>
      </c>
      <c r="B7" s="28" t="s">
        <v>6</v>
      </c>
      <c r="C7" s="27" t="s">
        <v>147</v>
      </c>
    </row>
    <row r="8" spans="1:3" ht="60" x14ac:dyDescent="0.25">
      <c r="A8" s="26">
        <v>7</v>
      </c>
      <c r="B8" s="28" t="s">
        <v>2</v>
      </c>
      <c r="C8" s="27" t="s">
        <v>159</v>
      </c>
    </row>
    <row r="9" spans="1:3" ht="30" x14ac:dyDescent="0.25">
      <c r="A9" s="26">
        <v>8</v>
      </c>
      <c r="B9" s="28" t="s">
        <v>122</v>
      </c>
      <c r="C9" s="27" t="s">
        <v>160</v>
      </c>
    </row>
    <row r="10" spans="1:3" ht="90" x14ac:dyDescent="0.25">
      <c r="A10" s="26">
        <v>9</v>
      </c>
      <c r="B10" s="28" t="s">
        <v>110</v>
      </c>
      <c r="C10" s="27" t="s">
        <v>161</v>
      </c>
    </row>
    <row r="11" spans="1:3" ht="150" x14ac:dyDescent="0.25">
      <c r="A11" s="26">
        <v>10</v>
      </c>
      <c r="B11" s="28" t="s">
        <v>125</v>
      </c>
      <c r="C11" s="27" t="s">
        <v>162</v>
      </c>
    </row>
    <row r="12" spans="1:3" ht="45" x14ac:dyDescent="0.25">
      <c r="A12" s="26">
        <v>11</v>
      </c>
      <c r="B12" s="28" t="s">
        <v>85</v>
      </c>
      <c r="C12" s="27" t="s">
        <v>148</v>
      </c>
    </row>
    <row r="13" spans="1:3" ht="75" x14ac:dyDescent="0.25">
      <c r="A13" s="26">
        <v>12</v>
      </c>
      <c r="B13" s="29" t="s">
        <v>149</v>
      </c>
      <c r="C13" s="27" t="s">
        <v>144</v>
      </c>
    </row>
    <row r="14" spans="1:3" ht="60" x14ac:dyDescent="0.25">
      <c r="A14" s="26">
        <v>13</v>
      </c>
      <c r="B14" s="28" t="s">
        <v>131</v>
      </c>
      <c r="C14" s="27" t="s">
        <v>163</v>
      </c>
    </row>
    <row r="15" spans="1:3" ht="120" x14ac:dyDescent="0.25">
      <c r="A15" s="26">
        <v>14</v>
      </c>
      <c r="B15" s="28" t="s">
        <v>32</v>
      </c>
      <c r="C15" s="27" t="s">
        <v>164</v>
      </c>
    </row>
    <row r="16" spans="1:3" ht="90" x14ac:dyDescent="0.25">
      <c r="A16" s="26">
        <v>15</v>
      </c>
      <c r="B16" s="28" t="s">
        <v>111</v>
      </c>
      <c r="C16" s="27" t="s">
        <v>165</v>
      </c>
    </row>
    <row r="17" spans="1:3" ht="90" x14ac:dyDescent="0.25">
      <c r="A17" s="26">
        <v>16</v>
      </c>
      <c r="B17" s="28" t="s">
        <v>1</v>
      </c>
      <c r="C17" s="27" t="s">
        <v>166</v>
      </c>
    </row>
    <row r="18" spans="1:3" ht="60" x14ac:dyDescent="0.25">
      <c r="A18" s="26">
        <v>17</v>
      </c>
      <c r="B18" s="28" t="s">
        <v>155</v>
      </c>
      <c r="C18" s="27" t="s">
        <v>167</v>
      </c>
    </row>
    <row r="19" spans="1:3" ht="60" x14ac:dyDescent="0.25">
      <c r="A19" s="26">
        <v>18</v>
      </c>
      <c r="B19" s="28" t="s">
        <v>154</v>
      </c>
      <c r="C19" s="27" t="s">
        <v>168</v>
      </c>
    </row>
    <row r="20" spans="1:3" ht="90" x14ac:dyDescent="0.25">
      <c r="A20" s="26">
        <v>19</v>
      </c>
      <c r="B20" s="84" t="s">
        <v>175</v>
      </c>
      <c r="C20" s="27" t="s">
        <v>176</v>
      </c>
    </row>
    <row r="21" spans="1:3" ht="45" x14ac:dyDescent="0.25">
      <c r="A21" s="26">
        <v>20</v>
      </c>
      <c r="B21" s="28" t="s">
        <v>177</v>
      </c>
      <c r="C21" s="27" t="s">
        <v>181</v>
      </c>
    </row>
    <row r="22" spans="1:3" x14ac:dyDescent="0.25">
      <c r="A22" s="26">
        <v>21</v>
      </c>
      <c r="B22" s="100" t="s">
        <v>186</v>
      </c>
      <c r="C22" s="27" t="s">
        <v>187</v>
      </c>
    </row>
  </sheetData>
  <sheetProtection algorithmName="SHA-512" hashValue="xRPh3qwzjVUkg06slwIKlAVH3NREhR1sBnqlt61gRsgtu/l2Zlf1OKhw9c1xW7IF9EbtSTi9iOywuld2aZ9fFA==" saltValue="Rzsao2QcHx2CoKLXhvx63w==" spinCount="100000" sheet="1" objects="1" scenarios="1" selectLockedCells="1" selectUnlockedCells="1"/>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77"/>
  <sheetViews>
    <sheetView zoomScaleNormal="100" workbookViewId="0">
      <selection activeCell="B12" sqref="B12"/>
    </sheetView>
  </sheetViews>
  <sheetFormatPr defaultRowHeight="15" x14ac:dyDescent="0.25"/>
  <cols>
    <col min="1" max="1" width="64.7109375" customWidth="1"/>
    <col min="2" max="2" width="19.7109375" style="120" customWidth="1"/>
    <col min="3" max="3" width="64.7109375" customWidth="1"/>
    <col min="5" max="5" width="43.85546875" customWidth="1"/>
    <col min="6" max="6" width="37.5703125" customWidth="1"/>
    <col min="7" max="7" width="55.5703125" style="91" bestFit="1" customWidth="1"/>
    <col min="9" max="9" width="26.140625" bestFit="1" customWidth="1"/>
    <col min="11" max="11" width="28.42578125" customWidth="1"/>
  </cols>
  <sheetData>
    <row r="1" spans="1:11" x14ac:dyDescent="0.25">
      <c r="G1" s="91" t="s">
        <v>150</v>
      </c>
    </row>
    <row r="2" spans="1:11" x14ac:dyDescent="0.25">
      <c r="G2" s="126" t="s">
        <v>202</v>
      </c>
      <c r="I2" s="86" t="s">
        <v>178</v>
      </c>
      <c r="K2" s="98" t="s">
        <v>182</v>
      </c>
    </row>
    <row r="3" spans="1:11" x14ac:dyDescent="0.25">
      <c r="A3" s="12" t="s">
        <v>7</v>
      </c>
      <c r="B3" s="121"/>
      <c r="C3" s="12" t="s">
        <v>200</v>
      </c>
      <c r="E3" s="1" t="s">
        <v>68</v>
      </c>
      <c r="G3" s="126" t="s">
        <v>203</v>
      </c>
      <c r="I3" s="85" t="s">
        <v>180</v>
      </c>
      <c r="K3" s="99" t="s">
        <v>183</v>
      </c>
    </row>
    <row r="4" spans="1:11" x14ac:dyDescent="0.25">
      <c r="A4" s="125" t="s">
        <v>207</v>
      </c>
      <c r="B4" s="122"/>
      <c r="C4" s="125" t="s">
        <v>201</v>
      </c>
      <c r="E4" s="4" t="s">
        <v>86</v>
      </c>
      <c r="G4" s="126" t="s">
        <v>204</v>
      </c>
      <c r="I4" s="87" t="s">
        <v>179</v>
      </c>
      <c r="K4" s="96" t="s">
        <v>114</v>
      </c>
    </row>
    <row r="5" spans="1:11" x14ac:dyDescent="0.25">
      <c r="A5" s="9" t="s">
        <v>31</v>
      </c>
      <c r="B5" s="122"/>
      <c r="C5" s="9" t="s">
        <v>31</v>
      </c>
      <c r="E5" s="2" t="s">
        <v>17</v>
      </c>
      <c r="G5" s="126" t="s">
        <v>205</v>
      </c>
      <c r="I5" s="97" t="s">
        <v>134</v>
      </c>
      <c r="K5" s="99" t="s">
        <v>190</v>
      </c>
    </row>
    <row r="6" spans="1:11" x14ac:dyDescent="0.25">
      <c r="A6" s="8" t="s">
        <v>37</v>
      </c>
      <c r="B6" s="122"/>
      <c r="C6" s="8" t="s">
        <v>37</v>
      </c>
      <c r="E6" s="2" t="s">
        <v>18</v>
      </c>
      <c r="F6" s="7" t="s">
        <v>102</v>
      </c>
      <c r="G6" s="126" t="s">
        <v>206</v>
      </c>
      <c r="I6" s="97" t="s">
        <v>184</v>
      </c>
      <c r="K6" s="96"/>
    </row>
    <row r="7" spans="1:11" x14ac:dyDescent="0.25">
      <c r="A7" s="9" t="s">
        <v>39</v>
      </c>
      <c r="B7" s="122"/>
      <c r="C7" s="9" t="s">
        <v>39</v>
      </c>
      <c r="E7" s="2" t="s">
        <v>98</v>
      </c>
      <c r="G7" s="92"/>
    </row>
    <row r="8" spans="1:11" x14ac:dyDescent="0.25">
      <c r="A8" s="8" t="s">
        <v>38</v>
      </c>
      <c r="B8" s="122"/>
      <c r="C8" s="8" t="s">
        <v>38</v>
      </c>
      <c r="E8" s="2" t="s">
        <v>32</v>
      </c>
      <c r="G8" s="92"/>
    </row>
    <row r="9" spans="1:11" ht="18.75" x14ac:dyDescent="0.25">
      <c r="A9" s="9" t="s">
        <v>84</v>
      </c>
      <c r="B9" s="122"/>
      <c r="C9" s="9" t="s">
        <v>84</v>
      </c>
      <c r="E9" s="2" t="s">
        <v>6</v>
      </c>
      <c r="G9" s="93"/>
    </row>
    <row r="10" spans="1:11" ht="18.600000000000001" customHeight="1" x14ac:dyDescent="0.25">
      <c r="A10" s="8" t="s">
        <v>87</v>
      </c>
      <c r="B10" s="122"/>
      <c r="C10" s="8" t="s">
        <v>87</v>
      </c>
      <c r="E10" s="2" t="s">
        <v>5</v>
      </c>
      <c r="G10" s="93"/>
    </row>
    <row r="11" spans="1:11" x14ac:dyDescent="0.25">
      <c r="A11" s="9" t="s">
        <v>99</v>
      </c>
      <c r="B11" s="122"/>
      <c r="C11" s="9" t="s">
        <v>99</v>
      </c>
      <c r="E11" s="2" t="s">
        <v>33</v>
      </c>
      <c r="G11" s="94"/>
    </row>
    <row r="12" spans="1:11" x14ac:dyDescent="0.25">
      <c r="A12" s="8" t="s">
        <v>89</v>
      </c>
      <c r="B12" s="122"/>
      <c r="C12" s="8" t="s">
        <v>89</v>
      </c>
      <c r="E12" s="2" t="s">
        <v>4</v>
      </c>
      <c r="G12" s="95"/>
    </row>
    <row r="13" spans="1:11" x14ac:dyDescent="0.25">
      <c r="A13" s="9" t="s">
        <v>90</v>
      </c>
      <c r="B13" s="122"/>
      <c r="C13" s="9" t="s">
        <v>90</v>
      </c>
      <c r="E13" s="2" t="s">
        <v>0</v>
      </c>
    </row>
    <row r="14" spans="1:11" x14ac:dyDescent="0.25">
      <c r="A14" s="10" t="s">
        <v>65</v>
      </c>
      <c r="B14" s="123"/>
      <c r="C14" s="10" t="s">
        <v>65</v>
      </c>
      <c r="E14" s="2" t="s">
        <v>34</v>
      </c>
    </row>
    <row r="15" spans="1:11" x14ac:dyDescent="0.25">
      <c r="A15" s="11" t="s">
        <v>46</v>
      </c>
      <c r="B15" s="123"/>
      <c r="C15" s="11" t="s">
        <v>46</v>
      </c>
      <c r="E15" s="88" t="s">
        <v>74</v>
      </c>
      <c r="F15" s="90"/>
      <c r="H15" s="90"/>
      <c r="I15" s="90"/>
    </row>
    <row r="16" spans="1:11" ht="14.45" customHeight="1" x14ac:dyDescent="0.25">
      <c r="A16" s="10" t="s">
        <v>30</v>
      </c>
      <c r="B16" s="123"/>
      <c r="C16" s="10" t="s">
        <v>30</v>
      </c>
      <c r="E16" s="88" t="s">
        <v>72</v>
      </c>
      <c r="F16" s="90"/>
      <c r="H16" s="90"/>
      <c r="I16" s="90"/>
    </row>
    <row r="17" spans="1:9" ht="14.45" customHeight="1" x14ac:dyDescent="0.25">
      <c r="A17" s="11" t="s">
        <v>45</v>
      </c>
      <c r="B17" s="123"/>
      <c r="C17" s="11" t="s">
        <v>45</v>
      </c>
      <c r="E17" s="88" t="s">
        <v>73</v>
      </c>
      <c r="F17" s="90"/>
      <c r="H17" s="90"/>
      <c r="I17" s="90"/>
    </row>
    <row r="18" spans="1:9" x14ac:dyDescent="0.25">
      <c r="A18" s="10" t="s">
        <v>29</v>
      </c>
      <c r="B18" s="123"/>
      <c r="C18" s="10" t="s">
        <v>29</v>
      </c>
      <c r="E18" s="89" t="s">
        <v>85</v>
      </c>
      <c r="F18" s="90"/>
      <c r="H18" s="90"/>
      <c r="I18" s="90"/>
    </row>
    <row r="19" spans="1:9" x14ac:dyDescent="0.25">
      <c r="A19" s="11" t="s">
        <v>59</v>
      </c>
      <c r="B19" s="123"/>
      <c r="C19" s="11" t="s">
        <v>59</v>
      </c>
      <c r="E19" s="88" t="s">
        <v>3</v>
      </c>
      <c r="F19" s="90"/>
      <c r="H19" s="90"/>
      <c r="I19" s="90"/>
    </row>
    <row r="20" spans="1:9" x14ac:dyDescent="0.25">
      <c r="A20" s="10" t="s">
        <v>67</v>
      </c>
      <c r="B20" s="123"/>
      <c r="C20" s="10" t="s">
        <v>67</v>
      </c>
      <c r="E20" s="88" t="s">
        <v>71</v>
      </c>
      <c r="F20" s="90"/>
      <c r="H20" s="90"/>
      <c r="I20" s="90"/>
    </row>
    <row r="21" spans="1:9" x14ac:dyDescent="0.25">
      <c r="A21" s="11" t="s">
        <v>49</v>
      </c>
      <c r="B21" s="123"/>
      <c r="C21" s="11" t="s">
        <v>49</v>
      </c>
      <c r="E21" s="2" t="s">
        <v>70</v>
      </c>
    </row>
    <row r="22" spans="1:9" x14ac:dyDescent="0.25">
      <c r="A22" s="10" t="s">
        <v>24</v>
      </c>
      <c r="B22" s="123"/>
      <c r="C22" s="10" t="s">
        <v>24</v>
      </c>
      <c r="E22" s="2" t="s">
        <v>1</v>
      </c>
    </row>
    <row r="23" spans="1:9" x14ac:dyDescent="0.25">
      <c r="A23" s="11" t="s">
        <v>64</v>
      </c>
      <c r="B23" s="123"/>
      <c r="C23" s="11" t="s">
        <v>64</v>
      </c>
      <c r="E23" s="3" t="s">
        <v>69</v>
      </c>
    </row>
    <row r="24" spans="1:9" x14ac:dyDescent="0.25">
      <c r="A24" s="10" t="s">
        <v>63</v>
      </c>
      <c r="B24" s="123"/>
      <c r="C24" s="10" t="s">
        <v>63</v>
      </c>
      <c r="E24" s="2" t="s">
        <v>2</v>
      </c>
    </row>
    <row r="25" spans="1:9" x14ac:dyDescent="0.25">
      <c r="A25" s="11" t="s">
        <v>21</v>
      </c>
      <c r="B25" s="123"/>
      <c r="C25" s="11" t="s">
        <v>21</v>
      </c>
      <c r="E25" s="2" t="s">
        <v>36</v>
      </c>
    </row>
    <row r="26" spans="1:9" x14ac:dyDescent="0.25">
      <c r="A26" s="10" t="s">
        <v>54</v>
      </c>
      <c r="B26" s="123"/>
      <c r="C26" s="10" t="s">
        <v>54</v>
      </c>
      <c r="E26" s="2" t="s">
        <v>16</v>
      </c>
    </row>
    <row r="27" spans="1:9" x14ac:dyDescent="0.25">
      <c r="A27" s="11" t="s">
        <v>52</v>
      </c>
      <c r="B27" s="123"/>
      <c r="C27" s="11" t="s">
        <v>52</v>
      </c>
      <c r="E27" s="2" t="s">
        <v>75</v>
      </c>
    </row>
    <row r="28" spans="1:9" x14ac:dyDescent="0.25">
      <c r="A28" s="10" t="s">
        <v>28</v>
      </c>
      <c r="B28" s="123"/>
      <c r="C28" s="10" t="s">
        <v>28</v>
      </c>
      <c r="E28" s="5" t="s">
        <v>100</v>
      </c>
    </row>
    <row r="29" spans="1:9" x14ac:dyDescent="0.25">
      <c r="A29" s="11" t="s">
        <v>51</v>
      </c>
      <c r="B29" s="123"/>
      <c r="C29" s="11" t="s">
        <v>51</v>
      </c>
      <c r="E29" s="6" t="s">
        <v>101</v>
      </c>
    </row>
    <row r="30" spans="1:9" x14ac:dyDescent="0.25">
      <c r="A30" s="10" t="s">
        <v>27</v>
      </c>
      <c r="B30" s="123"/>
      <c r="C30" s="10" t="s">
        <v>27</v>
      </c>
      <c r="E30" s="6" t="s">
        <v>103</v>
      </c>
    </row>
    <row r="31" spans="1:9" x14ac:dyDescent="0.25">
      <c r="A31" s="11" t="s">
        <v>50</v>
      </c>
      <c r="B31" s="123"/>
      <c r="C31" s="11" t="s">
        <v>50</v>
      </c>
      <c r="E31" s="6" t="s">
        <v>104</v>
      </c>
    </row>
    <row r="32" spans="1:9" x14ac:dyDescent="0.25">
      <c r="A32" s="10" t="s">
        <v>43</v>
      </c>
      <c r="B32" s="123"/>
      <c r="C32" s="10" t="s">
        <v>43</v>
      </c>
      <c r="E32" s="6" t="s">
        <v>106</v>
      </c>
    </row>
    <row r="33" spans="1:3" x14ac:dyDescent="0.25">
      <c r="A33" s="11" t="s">
        <v>22</v>
      </c>
      <c r="B33" s="123"/>
      <c r="C33" s="11" t="s">
        <v>22</v>
      </c>
    </row>
    <row r="34" spans="1:3" x14ac:dyDescent="0.25">
      <c r="A34" s="10" t="s">
        <v>58</v>
      </c>
      <c r="B34" s="123"/>
      <c r="C34" s="10" t="s">
        <v>58</v>
      </c>
    </row>
    <row r="35" spans="1:3" x14ac:dyDescent="0.25">
      <c r="A35" s="11" t="s">
        <v>20</v>
      </c>
      <c r="B35" s="123"/>
      <c r="C35" s="11" t="s">
        <v>20</v>
      </c>
    </row>
    <row r="36" spans="1:3" x14ac:dyDescent="0.25">
      <c r="A36" s="10" t="s">
        <v>57</v>
      </c>
      <c r="B36" s="123"/>
      <c r="C36" s="10" t="s">
        <v>57</v>
      </c>
    </row>
    <row r="37" spans="1:3" x14ac:dyDescent="0.25">
      <c r="A37" s="11" t="s">
        <v>40</v>
      </c>
      <c r="B37" s="123"/>
      <c r="C37" s="11" t="s">
        <v>40</v>
      </c>
    </row>
    <row r="38" spans="1:3" x14ac:dyDescent="0.25">
      <c r="A38" s="10" t="s">
        <v>56</v>
      </c>
      <c r="B38" s="123"/>
      <c r="C38" s="10" t="s">
        <v>56</v>
      </c>
    </row>
    <row r="39" spans="1:3" x14ac:dyDescent="0.25">
      <c r="A39" s="11" t="s">
        <v>62</v>
      </c>
      <c r="B39" s="123"/>
      <c r="C39" s="11" t="s">
        <v>62</v>
      </c>
    </row>
    <row r="40" spans="1:3" x14ac:dyDescent="0.25">
      <c r="A40" s="10" t="s">
        <v>26</v>
      </c>
      <c r="B40" s="123"/>
      <c r="C40" s="10" t="s">
        <v>26</v>
      </c>
    </row>
    <row r="41" spans="1:3" x14ac:dyDescent="0.25">
      <c r="A41" s="11" t="s">
        <v>61</v>
      </c>
      <c r="B41" s="123"/>
      <c r="C41" s="11" t="s">
        <v>61</v>
      </c>
    </row>
    <row r="42" spans="1:3" x14ac:dyDescent="0.25">
      <c r="A42" s="10" t="s">
        <v>19</v>
      </c>
      <c r="B42" s="123"/>
      <c r="C42" s="10" t="s">
        <v>19</v>
      </c>
    </row>
    <row r="43" spans="1:3" x14ac:dyDescent="0.25">
      <c r="A43" s="11" t="s">
        <v>23</v>
      </c>
      <c r="B43" s="123"/>
      <c r="C43" s="11" t="s">
        <v>23</v>
      </c>
    </row>
    <row r="44" spans="1:3" x14ac:dyDescent="0.25">
      <c r="A44" s="10" t="s">
        <v>44</v>
      </c>
      <c r="B44" s="123"/>
      <c r="C44" s="10" t="s">
        <v>44</v>
      </c>
    </row>
    <row r="45" spans="1:3" x14ac:dyDescent="0.25">
      <c r="A45" s="11" t="s">
        <v>42</v>
      </c>
      <c r="B45" s="123"/>
      <c r="C45" s="11" t="s">
        <v>42</v>
      </c>
    </row>
    <row r="46" spans="1:3" x14ac:dyDescent="0.25">
      <c r="A46" s="10" t="s">
        <v>25</v>
      </c>
      <c r="B46" s="123"/>
      <c r="C46" s="10" t="s">
        <v>25</v>
      </c>
    </row>
    <row r="47" spans="1:3" x14ac:dyDescent="0.25">
      <c r="A47" s="11" t="s">
        <v>66</v>
      </c>
      <c r="B47" s="123"/>
      <c r="C47" s="11" t="s">
        <v>66</v>
      </c>
    </row>
    <row r="48" spans="1:3" x14ac:dyDescent="0.25">
      <c r="A48" s="10" t="s">
        <v>47</v>
      </c>
      <c r="B48" s="123"/>
      <c r="C48" s="10" t="s">
        <v>47</v>
      </c>
    </row>
    <row r="49" spans="1:3" x14ac:dyDescent="0.25">
      <c r="A49" s="10" t="s">
        <v>60</v>
      </c>
      <c r="B49" s="123"/>
      <c r="C49" s="10" t="s">
        <v>60</v>
      </c>
    </row>
    <row r="50" spans="1:3" x14ac:dyDescent="0.25">
      <c r="A50" s="11" t="s">
        <v>41</v>
      </c>
      <c r="B50" s="123"/>
      <c r="C50" s="11" t="s">
        <v>41</v>
      </c>
    </row>
    <row r="51" spans="1:3" x14ac:dyDescent="0.25">
      <c r="A51" s="11" t="s">
        <v>48</v>
      </c>
      <c r="B51" s="123"/>
      <c r="C51" s="11" t="s">
        <v>48</v>
      </c>
    </row>
    <row r="52" spans="1:3" x14ac:dyDescent="0.25">
      <c r="A52" s="103" t="s">
        <v>53</v>
      </c>
      <c r="B52" s="124"/>
      <c r="C52" s="103" t="s">
        <v>53</v>
      </c>
    </row>
    <row r="53" spans="1:3" x14ac:dyDescent="0.25">
      <c r="A53" s="104" t="s">
        <v>79</v>
      </c>
      <c r="B53" s="124"/>
      <c r="C53" s="104" t="s">
        <v>79</v>
      </c>
    </row>
    <row r="54" spans="1:3" x14ac:dyDescent="0.25">
      <c r="A54" s="103" t="s">
        <v>80</v>
      </c>
      <c r="B54" s="124"/>
      <c r="C54" s="103" t="s">
        <v>80</v>
      </c>
    </row>
    <row r="55" spans="1:3" x14ac:dyDescent="0.25">
      <c r="A55" s="104" t="s">
        <v>81</v>
      </c>
      <c r="B55" s="124"/>
      <c r="C55" s="104" t="s">
        <v>81</v>
      </c>
    </row>
    <row r="56" spans="1:3" x14ac:dyDescent="0.25">
      <c r="A56" s="103" t="s">
        <v>82</v>
      </c>
      <c r="B56" s="124"/>
      <c r="C56" s="103" t="s">
        <v>82</v>
      </c>
    </row>
    <row r="57" spans="1:3" x14ac:dyDescent="0.25">
      <c r="A57" s="104" t="s">
        <v>83</v>
      </c>
      <c r="B57" s="124"/>
      <c r="C57" s="104" t="s">
        <v>83</v>
      </c>
    </row>
    <row r="58" spans="1:3" x14ac:dyDescent="0.25">
      <c r="A58" s="103" t="s">
        <v>76</v>
      </c>
      <c r="B58" s="124"/>
      <c r="C58" s="103" t="s">
        <v>76</v>
      </c>
    </row>
    <row r="59" spans="1:3" x14ac:dyDescent="0.25">
      <c r="A59" s="104" t="s">
        <v>77</v>
      </c>
      <c r="B59" s="124"/>
      <c r="C59" s="104" t="s">
        <v>77</v>
      </c>
    </row>
    <row r="60" spans="1:3" x14ac:dyDescent="0.25">
      <c r="A60" s="103" t="s">
        <v>78</v>
      </c>
      <c r="B60" s="124"/>
      <c r="C60" s="103" t="s">
        <v>78</v>
      </c>
    </row>
    <row r="61" spans="1:3" x14ac:dyDescent="0.25">
      <c r="A61" s="104" t="s">
        <v>55</v>
      </c>
      <c r="B61" s="124"/>
      <c r="C61" s="104" t="s">
        <v>55</v>
      </c>
    </row>
    <row r="62" spans="1:3" x14ac:dyDescent="0.25">
      <c r="A62" s="103" t="s">
        <v>91</v>
      </c>
      <c r="B62" s="124"/>
      <c r="C62" s="103" t="s">
        <v>91</v>
      </c>
    </row>
    <row r="63" spans="1:3" x14ac:dyDescent="0.25">
      <c r="A63" s="104" t="s">
        <v>88</v>
      </c>
      <c r="B63" s="124"/>
      <c r="C63" s="104" t="s">
        <v>88</v>
      </c>
    </row>
    <row r="64" spans="1:3" x14ac:dyDescent="0.25">
      <c r="A64" s="103" t="s">
        <v>92</v>
      </c>
      <c r="B64" s="124"/>
      <c r="C64" s="103" t="s">
        <v>92</v>
      </c>
    </row>
    <row r="65" spans="1:3" x14ac:dyDescent="0.25">
      <c r="A65" s="104" t="s">
        <v>93</v>
      </c>
      <c r="B65" s="124"/>
      <c r="C65" s="104" t="s">
        <v>93</v>
      </c>
    </row>
    <row r="66" spans="1:3" x14ac:dyDescent="0.25">
      <c r="A66" s="103" t="s">
        <v>94</v>
      </c>
      <c r="B66" s="124"/>
      <c r="C66" s="103" t="s">
        <v>94</v>
      </c>
    </row>
    <row r="67" spans="1:3" x14ac:dyDescent="0.25">
      <c r="A67" s="104" t="s">
        <v>95</v>
      </c>
      <c r="B67" s="124"/>
      <c r="C67" s="104" t="s">
        <v>95</v>
      </c>
    </row>
    <row r="68" spans="1:3" x14ac:dyDescent="0.25">
      <c r="A68" s="103" t="s">
        <v>96</v>
      </c>
      <c r="B68" s="124"/>
      <c r="C68" s="103" t="s">
        <v>96</v>
      </c>
    </row>
    <row r="69" spans="1:3" x14ac:dyDescent="0.25">
      <c r="A69" s="104" t="s">
        <v>97</v>
      </c>
      <c r="B69" s="124"/>
      <c r="C69" s="104" t="s">
        <v>97</v>
      </c>
    </row>
    <row r="70" spans="1:3" x14ac:dyDescent="0.25">
      <c r="A70" s="104" t="s">
        <v>174</v>
      </c>
      <c r="B70" s="124"/>
      <c r="C70" s="104" t="s">
        <v>174</v>
      </c>
    </row>
    <row r="71" spans="1:3" x14ac:dyDescent="0.25">
      <c r="A71" s="104" t="s">
        <v>185</v>
      </c>
      <c r="B71" s="124"/>
      <c r="C71" s="104" t="s">
        <v>185</v>
      </c>
    </row>
    <row r="72" spans="1:3" x14ac:dyDescent="0.25">
      <c r="A72" s="9" t="s">
        <v>194</v>
      </c>
      <c r="B72" s="122"/>
      <c r="C72" s="9" t="s">
        <v>194</v>
      </c>
    </row>
    <row r="73" spans="1:3" x14ac:dyDescent="0.25">
      <c r="A73" s="9" t="s">
        <v>195</v>
      </c>
      <c r="B73" s="122"/>
      <c r="C73" s="9" t="s">
        <v>195</v>
      </c>
    </row>
    <row r="74" spans="1:3" x14ac:dyDescent="0.25">
      <c r="C74" s="104" t="s">
        <v>196</v>
      </c>
    </row>
    <row r="75" spans="1:3" x14ac:dyDescent="0.25">
      <c r="C75" s="104" t="s">
        <v>197</v>
      </c>
    </row>
    <row r="76" spans="1:3" x14ac:dyDescent="0.25">
      <c r="C76" s="104" t="s">
        <v>198</v>
      </c>
    </row>
    <row r="77" spans="1:3" x14ac:dyDescent="0.25">
      <c r="C77" s="104" t="s">
        <v>199</v>
      </c>
    </row>
  </sheetData>
  <sheetProtection algorithmName="SHA-512" hashValue="0RjlGPosAyaZaRE0f+2W+EF64rfG68TbIhTjZsZkV31mYe46igMSd7peaspY5zmOBq23yHFRicQfu4XvaY1XGA==" saltValue="KV7TX9eW5UJDt9gj+9VGTg==" spinCount="100000" sheet="1" objects="1" scenarios="1" selectLockedCells="1" selectUnlockedCells="1"/>
  <autoFilter ref="E3:E28">
    <sortState ref="E4:E28">
      <sortCondition ref="E3:E28"/>
    </sortState>
  </autoFilter>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5</vt:i4>
      </vt:variant>
    </vt:vector>
  </HeadingPairs>
  <TitlesOfParts>
    <vt:vector size="9" baseType="lpstr">
      <vt:lpstr>Лист1</vt:lpstr>
      <vt:lpstr>Статус</vt:lpstr>
      <vt:lpstr>коммент</vt:lpstr>
      <vt:lpstr>списки_не_удалять</vt:lpstr>
      <vt:lpstr>Куда_сформировано_направление</vt:lpstr>
      <vt:lpstr>МО</vt:lpstr>
      <vt:lpstr>ОО__ПОК</vt:lpstr>
      <vt:lpstr>Электронное_направление</vt:lpstr>
      <vt:lpstr>Этап_ведения_пациента_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Мариам</dc:creator>
  <cp:lastModifiedBy>ординаторская КЖЗ Ф3</cp:lastModifiedBy>
  <cp:lastPrinted>2020-11-13T08:41:09Z</cp:lastPrinted>
  <dcterms:created xsi:type="dcterms:W3CDTF">2020-11-09T08:34:32Z</dcterms:created>
  <dcterms:modified xsi:type="dcterms:W3CDTF">2022-06-06T14:53:07Z</dcterms:modified>
</cp:coreProperties>
</file>