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Z:\Общая\КЖЗ-3\Микаелян А.А\дзм\2022\Июнь\01.06.2022\"/>
    </mc:Choice>
  </mc:AlternateContent>
  <bookViews>
    <workbookView xWindow="0" yWindow="0" windowWidth="12060" windowHeight="2265"/>
  </bookViews>
  <sheets>
    <sheet name="Лист1" sheetId="1" r:id="rId1"/>
    <sheet name="Статус" sheetId="5" state="hidden" r:id="rId2"/>
    <sheet name="коммент" sheetId="6" state="hidden" r:id="rId3"/>
    <sheet name="списки_не_удалять" sheetId="3"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s>
  <definedNames>
    <definedName name="_xlnm._FilterDatabase" localSheetId="0" hidden="1">Лист1!$B$2:$R$1017</definedName>
    <definedName name="_xlnm._FilterDatabase" localSheetId="3" hidden="1">списки_не_удалять!$E$3:$E$28</definedName>
    <definedName name="Куда_сформировано_направление">Таблица714[Куда_сфорировано_направление]</definedName>
    <definedName name="МО">списки_не_удалять!$A$4:$A$73</definedName>
    <definedName name="ОО__ПОК">ООПОК[ОО/ПОК]</definedName>
    <definedName name="Электронное_направление">списки_не_удалять!$K$3:$K$5</definedName>
    <definedName name="Этап_ведения_пациента_">Этап_ведения_пациента[Этап ведения пациента]</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76" i="1" l="1"/>
  <c r="L48" i="1"/>
  <c r="L217" i="1"/>
  <c r="L475" i="1"/>
  <c r="L474" i="1"/>
  <c r="L401" i="1"/>
  <c r="L465" i="1"/>
  <c r="L400" i="1"/>
  <c r="L361" i="1"/>
  <c r="L349" i="1"/>
  <c r="L47" i="1"/>
  <c r="L75" i="1"/>
  <c r="L355" i="1"/>
  <c r="L495" i="1"/>
  <c r="L74" i="1"/>
  <c r="L461" i="1"/>
  <c r="L216" i="1"/>
  <c r="L215" i="1"/>
  <c r="L234" i="1"/>
  <c r="L220" i="1"/>
  <c r="L223" i="1"/>
  <c r="L214" i="1"/>
  <c r="L73" i="1"/>
  <c r="L227" i="1"/>
  <c r="L222" i="1"/>
  <c r="L334" i="1"/>
  <c r="L145" i="1"/>
  <c r="L391" i="1"/>
  <c r="L396" i="1"/>
  <c r="L203" i="1" l="1"/>
  <c r="L122" i="1"/>
  <c r="L121" i="1"/>
  <c r="L120" i="1"/>
  <c r="L118" i="1"/>
  <c r="L239" i="1"/>
  <c r="L117" i="1"/>
  <c r="L15" i="1" l="1"/>
  <c r="L14" i="1"/>
  <c r="L404" i="1"/>
  <c r="L60" i="1"/>
  <c r="L437" i="1"/>
  <c r="L13" i="1"/>
  <c r="L72" i="1"/>
  <c r="L71" i="1"/>
  <c r="L512" i="1"/>
  <c r="L456" i="1"/>
  <c r="L455" i="1"/>
  <c r="L70" i="1"/>
  <c r="L116" i="1"/>
  <c r="L346" i="1"/>
  <c r="L345" i="1"/>
  <c r="L12" i="1"/>
  <c r="L11" i="1"/>
  <c r="L10" i="1"/>
  <c r="L344" i="1"/>
  <c r="L9" i="1"/>
  <c r="L314" i="1"/>
  <c r="L267" i="1"/>
  <c r="L8" i="1"/>
  <c r="L266" i="1"/>
  <c r="L313" i="1"/>
  <c r="L343" i="1"/>
  <c r="L342" i="1"/>
  <c r="L502" i="1"/>
  <c r="L454" i="1"/>
  <c r="L415" i="1"/>
  <c r="L160" i="1"/>
  <c r="L453" i="1"/>
  <c r="L452" i="1"/>
  <c r="L69" i="1"/>
  <c r="L395" i="1"/>
  <c r="L451" i="1"/>
  <c r="L245" i="1"/>
  <c r="L68" i="1"/>
  <c r="L501" i="1"/>
  <c r="L115" i="1" l="1"/>
  <c r="L114" i="1"/>
  <c r="L240" i="1"/>
  <c r="L113" i="1"/>
  <c r="L112" i="1"/>
  <c r="L111" i="1"/>
  <c r="L110" i="1"/>
  <c r="L109" i="1"/>
  <c r="L108" i="1"/>
  <c r="L39" i="1"/>
  <c r="L107" i="1"/>
  <c r="L38" i="1"/>
  <c r="L273" i="1"/>
  <c r="L504" i="1"/>
  <c r="L326" i="1"/>
  <c r="L106" i="1"/>
  <c r="L105" i="1"/>
  <c r="L372" i="1"/>
  <c r="L371" i="1"/>
  <c r="L200" i="1"/>
  <c r="L414" i="1"/>
  <c r="L500" i="1"/>
  <c r="L370" i="1"/>
  <c r="L359" i="1"/>
  <c r="L473" i="1"/>
  <c r="L199" i="1"/>
  <c r="L104" i="1"/>
  <c r="L394" i="1"/>
  <c r="L67" i="1"/>
  <c r="L37" i="1"/>
  <c r="L36" i="1"/>
  <c r="L35" i="1"/>
  <c r="L34" i="1"/>
  <c r="L59" i="1"/>
  <c r="L33" i="1"/>
  <c r="L390" i="1"/>
  <c r="L32" i="1"/>
  <c r="L379" i="1" l="1"/>
  <c r="L393" i="1"/>
  <c r="L311" i="1"/>
  <c r="L378" i="1"/>
  <c r="L368" i="1"/>
  <c r="L58" i="1"/>
  <c r="L350" i="1"/>
  <c r="L159" i="1"/>
  <c r="L57" i="1"/>
  <c r="L392" i="1"/>
  <c r="L341" i="1"/>
  <c r="L265" i="1"/>
  <c r="L340" i="1"/>
  <c r="L56" i="1"/>
  <c r="L403" i="1"/>
  <c r="L29" i="1"/>
  <c r="L28" i="1"/>
  <c r="L402" i="1"/>
  <c r="L27" i="1"/>
  <c r="L157" i="1"/>
  <c r="L489" i="1"/>
  <c r="L488" i="1"/>
  <c r="L26" i="1"/>
  <c r="L325" i="1" l="1"/>
  <c r="L99" i="1"/>
  <c r="L324" i="1"/>
  <c r="L283" i="1"/>
  <c r="L323" i="1"/>
  <c r="L322" i="1"/>
  <c r="L321" i="1"/>
  <c r="L282" i="1"/>
  <c r="L98" i="1"/>
  <c r="L281" i="1"/>
  <c r="L320" i="1"/>
  <c r="L97" i="1"/>
  <c r="L96" i="1"/>
  <c r="L280" i="1"/>
  <c r="L319" i="1"/>
  <c r="L263" i="1"/>
  <c r="L339" i="1"/>
  <c r="L300" i="1" l="1"/>
  <c r="L493" i="1"/>
  <c r="L479" i="1"/>
  <c r="L90" i="1"/>
  <c r="L377" i="1"/>
  <c r="L467" i="1"/>
  <c r="L466" i="1"/>
  <c r="L156" i="1"/>
  <c r="L66" i="1"/>
  <c r="L376" i="1"/>
  <c r="L228" i="1"/>
  <c r="L492" i="1"/>
  <c r="L224" i="1"/>
  <c r="L491" i="1"/>
  <c r="L197" i="1"/>
  <c r="L89" i="1"/>
  <c r="L490" i="1"/>
  <c r="L196" i="1"/>
  <c r="L88" i="1"/>
  <c r="L195" i="1"/>
  <c r="L87" i="1"/>
  <c r="L448" i="1" l="1"/>
  <c r="L233" i="1"/>
  <c r="L155" i="1"/>
  <c r="L447" i="1"/>
  <c r="L387" i="1"/>
  <c r="L446" i="1"/>
  <c r="L445" i="1"/>
  <c r="L386" i="1"/>
  <c r="L194" i="1"/>
  <c r="L154" i="1"/>
  <c r="L153" i="1"/>
  <c r="L152" i="1"/>
  <c r="L193" i="1"/>
  <c r="L86" i="1"/>
  <c r="L25" i="1"/>
  <c r="L385" i="1"/>
  <c r="L412" i="1"/>
  <c r="L499" i="1"/>
  <c r="L244" i="1"/>
  <c r="L384" i="1"/>
  <c r="L192" i="1"/>
  <c r="L191" i="1"/>
  <c r="L383" i="1"/>
  <c r="L299" i="1"/>
  <c r="L312" i="1"/>
  <c r="L484" i="1"/>
  <c r="L298" i="1"/>
  <c r="L483" i="1"/>
  <c r="L315" i="1"/>
  <c r="L55" i="1"/>
  <c r="L85" i="1"/>
  <c r="L436" i="1"/>
  <c r="L256" i="1"/>
  <c r="L190" i="1"/>
  <c r="L478" i="1"/>
  <c r="L189" i="1"/>
  <c r="L279" i="1"/>
  <c r="L420" i="1"/>
  <c r="L235" i="1"/>
  <c r="L278" i="1"/>
  <c r="L188" i="1"/>
  <c r="L186" i="1"/>
  <c r="L185" i="1"/>
  <c r="L435" i="1"/>
  <c r="L375" i="1"/>
  <c r="L434" i="1"/>
  <c r="L367" i="1"/>
  <c r="L150" i="1"/>
  <c r="L366" i="1" l="1"/>
  <c r="L365" i="1"/>
  <c r="L364" i="1"/>
  <c r="L247" i="1"/>
  <c r="L443" i="1"/>
  <c r="L65" i="1"/>
  <c r="L362" i="1"/>
  <c r="L184" i="1"/>
  <c r="L183" i="1"/>
  <c r="L182" i="1"/>
  <c r="L64" i="1"/>
  <c r="L442" i="1"/>
  <c r="L450" i="1"/>
  <c r="L511" i="1"/>
  <c r="L181" i="1"/>
  <c r="L482" i="1"/>
  <c r="L149" i="1"/>
  <c r="L449" i="1"/>
  <c r="L148" i="1"/>
  <c r="L255" i="1"/>
  <c r="L374" i="1"/>
  <c r="L180" i="1"/>
  <c r="L179" i="1"/>
  <c r="L6" i="1"/>
  <c r="L254" i="1"/>
  <c r="L309" i="1"/>
  <c r="L408" i="1"/>
  <c r="L308" i="1"/>
  <c r="L477" i="1"/>
  <c r="L53" i="1"/>
  <c r="L338" i="1"/>
  <c r="L24" i="1"/>
  <c r="L498" i="1"/>
  <c r="L243" i="1"/>
  <c r="L497" i="1"/>
  <c r="L23" i="1"/>
  <c r="L22" i="1"/>
  <c r="L21" i="1"/>
  <c r="L178" i="1"/>
  <c r="L277" i="1"/>
  <c r="L253" i="1"/>
  <c r="L147" i="1"/>
  <c r="L82" i="1"/>
  <c r="L177" i="1"/>
  <c r="L176" i="1"/>
  <c r="L307" i="1"/>
  <c r="L407" i="1"/>
  <c r="L481" i="1"/>
  <c r="L5" i="1"/>
  <c r="L173" i="1" l="1"/>
  <c r="L252" i="1"/>
  <c r="L172" i="1"/>
  <c r="L470" i="1"/>
  <c r="L337" i="1"/>
  <c r="L146" i="1"/>
  <c r="L81" i="1"/>
  <c r="L262" i="1"/>
  <c r="L261" i="1"/>
  <c r="L336" i="1"/>
  <c r="L335" i="1"/>
  <c r="L406" i="1"/>
  <c r="L357" i="1"/>
  <c r="L356" i="1"/>
  <c r="L347" i="1"/>
  <c r="L496" i="1"/>
  <c r="L463" i="1"/>
  <c r="L270" i="1"/>
  <c r="L20" i="1"/>
  <c r="L80" i="1"/>
  <c r="L19" i="1"/>
  <c r="L18" i="1"/>
  <c r="L50" i="1"/>
  <c r="L389" i="1"/>
  <c r="L382" i="1"/>
  <c r="L469" i="1"/>
  <c r="L462" i="1"/>
  <c r="L399" i="1"/>
  <c r="L398" i="1"/>
  <c r="L411" i="1"/>
  <c r="L410" i="1"/>
  <c r="L171" i="1"/>
  <c r="L63" i="1"/>
  <c r="L17" i="1" l="1"/>
  <c r="L269" i="1"/>
  <c r="L16" i="1"/>
  <c r="L397" i="1"/>
  <c r="L306" i="1" l="1"/>
  <c r="L260" i="1"/>
  <c r="L170" i="1"/>
  <c r="L49" i="1"/>
  <c r="L4" i="1"/>
  <c r="L251" i="1"/>
  <c r="L169" i="1"/>
  <c r="L3" i="1" l="1"/>
  <c r="L440" i="1" l="1"/>
  <c r="L168" i="1"/>
  <c r="L503" i="1"/>
  <c r="L289" i="1"/>
  <c r="L167" i="1"/>
  <c r="L381" i="1"/>
  <c r="L358" i="1"/>
  <c r="L419" i="1"/>
  <c r="L472" i="1"/>
  <c r="L439" i="1" l="1"/>
  <c r="L418" i="1"/>
  <c r="L250" i="1"/>
  <c r="L166" i="1"/>
  <c r="L276" i="1"/>
  <c r="L417" i="1"/>
  <c r="L275" i="1"/>
  <c r="L438" i="1"/>
  <c r="L165" i="1"/>
  <c r="L164" i="1"/>
  <c r="L405" i="1" l="1"/>
  <c r="L162" i="1"/>
  <c r="L163" i="1"/>
  <c r="L248" i="1"/>
  <c r="L249" i="1"/>
  <c r="L409" i="1"/>
  <c r="L432" i="1"/>
  <c r="L433"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alcChain>
</file>

<file path=xl/sharedStrings.xml><?xml version="1.0" encoding="utf-8"?>
<sst xmlns="http://schemas.openxmlformats.org/spreadsheetml/2006/main" count="4372" uniqueCount="1447">
  <si>
    <t>Нет данных о биопсии</t>
  </si>
  <si>
    <t>Превышен срок</t>
  </si>
  <si>
    <t>Статус диагноза</t>
  </si>
  <si>
    <t>Отсутствует ВЭ</t>
  </si>
  <si>
    <t>Нет данных в КАНЦЕР-регистре</t>
  </si>
  <si>
    <t>Не открыт маршрут</t>
  </si>
  <si>
    <t>Не дозвонились в течение 2-х дней</t>
  </si>
  <si>
    <t>МО</t>
  </si>
  <si>
    <t>Полис ОМС</t>
  </si>
  <si>
    <t>Ответ от МО</t>
  </si>
  <si>
    <t>П/П №</t>
  </si>
  <si>
    <t>Дата направления запроса в МО</t>
  </si>
  <si>
    <t>Дата направления ответа от МО в Дирекцию МГКР</t>
  </si>
  <si>
    <t>Комментарий персонального помощника</t>
  </si>
  <si>
    <t>Данные столбцы заполняют персональные помощники</t>
  </si>
  <si>
    <t xml:space="preserve">В данный столбец Вы вносите дату направления реестра в Дирекцию МГКР </t>
  </si>
  <si>
    <t>Умер</t>
  </si>
  <si>
    <t>Госпитализирован</t>
  </si>
  <si>
    <t>Госпитальный комплекс</t>
  </si>
  <si>
    <t>ГП № 170</t>
  </si>
  <si>
    <t>ГП № 210</t>
  </si>
  <si>
    <t>ГП № 52</t>
  </si>
  <si>
    <t>ГП № 214</t>
  </si>
  <si>
    <t>ГП № 166</t>
  </si>
  <si>
    <t>ГП № 67</t>
  </si>
  <si>
    <t>ГП № 109</t>
  </si>
  <si>
    <t>ГП № 19</t>
  </si>
  <si>
    <t>ГП № 23</t>
  </si>
  <si>
    <t>ГП № 36</t>
  </si>
  <si>
    <t>ГП № 9</t>
  </si>
  <si>
    <t>ДЦ № 3</t>
  </si>
  <si>
    <t>ЦАОП МКНЦ им. А.С. Логинова</t>
  </si>
  <si>
    <t>Нарушение маршрутизации</t>
  </si>
  <si>
    <t>Некорректное обращение с пациентом</t>
  </si>
  <si>
    <t>Нет данных ОК</t>
  </si>
  <si>
    <t>Фамилия ПП</t>
  </si>
  <si>
    <t>Тактика ведения</t>
  </si>
  <si>
    <t>ЦАОП ГБУЗ "ГКОБ N1 ДЗМ"</t>
  </si>
  <si>
    <t>ЦАОП "ГКБ им. С.П. Боткина ДЗМ"</t>
  </si>
  <si>
    <t>ЦАОП ГБУЗ "ГКБ им. Д.Д. Плетнёва"</t>
  </si>
  <si>
    <t>ГП № 2</t>
  </si>
  <si>
    <t>ГКБ № 79 им. С.С. Юдина</t>
  </si>
  <si>
    <t>ГП № 11</t>
  </si>
  <si>
    <t>ГП № 22</t>
  </si>
  <si>
    <t>ГП № 134</t>
  </si>
  <si>
    <t>ДКЦ № 1</t>
  </si>
  <si>
    <t>КДП № 121</t>
  </si>
  <si>
    <t>ГКБ им. В.П. Демихова ПО</t>
  </si>
  <si>
    <t>ГКБ № 13 ПО</t>
  </si>
  <si>
    <t>ГП № 68</t>
  </si>
  <si>
    <t>ГП № 220</t>
  </si>
  <si>
    <t>ГП № 3</t>
  </si>
  <si>
    <t>ГП № 46</t>
  </si>
  <si>
    <t>ГКБ № 1 им.Н.И. Пирогова ПО</t>
  </si>
  <si>
    <t>ГП № 5</t>
  </si>
  <si>
    <t>КДЦ № 4</t>
  </si>
  <si>
    <t>ГП № 195</t>
  </si>
  <si>
    <t>ГП № 209</t>
  </si>
  <si>
    <t>ГП № 212</t>
  </si>
  <si>
    <t>ГП № 8</t>
  </si>
  <si>
    <t>ГКБ им Жадкевича ДЗМ ПО</t>
  </si>
  <si>
    <t>ГП № 175</t>
  </si>
  <si>
    <t>ГП № 191</t>
  </si>
  <si>
    <t>ГП № 64</t>
  </si>
  <si>
    <t>ГП № 66</t>
  </si>
  <si>
    <t>КДЦ № 2</t>
  </si>
  <si>
    <t>ГКБ им. Е.О.Мухина ПО</t>
  </si>
  <si>
    <t>ГП № 69</t>
  </si>
  <si>
    <t>порядок сортировки отметки</t>
  </si>
  <si>
    <t>Скан отказа</t>
  </si>
  <si>
    <t>Пациент не дообследован</t>
  </si>
  <si>
    <t>Ошибка данных в КАНЦЕР-регистре</t>
  </si>
  <si>
    <t>Отказ в приеме/записи на прием</t>
  </si>
  <si>
    <t>Отсутсвует запись/направление</t>
  </si>
  <si>
    <t>Нет протокола в ЕМИАС</t>
  </si>
  <si>
    <t>Штаб</t>
  </si>
  <si>
    <t>ГП №115</t>
  </si>
  <si>
    <t>ГП №180</t>
  </si>
  <si>
    <t>ГП №219</t>
  </si>
  <si>
    <t>ГП №45</t>
  </si>
  <si>
    <t>ГП №6</t>
  </si>
  <si>
    <t>ГП №62</t>
  </si>
  <si>
    <t>КДЦ №6</t>
  </si>
  <si>
    <t>ГКБ им ВВ Вересаева ПО</t>
  </si>
  <si>
    <t>ЦАОП "МГОБ №62 ДЗМ"</t>
  </si>
  <si>
    <t xml:space="preserve">Отказ от записи </t>
  </si>
  <si>
    <t>Возвращен для дообследования по м/ж</t>
  </si>
  <si>
    <t>ЦАОП СВАО</t>
  </si>
  <si>
    <t>ГП №107</t>
  </si>
  <si>
    <t>ГП №12</t>
  </si>
  <si>
    <t>ДЦ №5</t>
  </si>
  <si>
    <t>ГП №218</t>
  </si>
  <si>
    <t>ГКБ Кончаловского ПО</t>
  </si>
  <si>
    <t>ПО ЩГБ</t>
  </si>
  <si>
    <t>ПО Кузнечики</t>
  </si>
  <si>
    <t>ПО Вороновская</t>
  </si>
  <si>
    <t>ПО ТГБ</t>
  </si>
  <si>
    <t>ПО Московский</t>
  </si>
  <si>
    <t>К сведению МО/ЦАОП</t>
  </si>
  <si>
    <t>ЦАОП 2 ЗелАО</t>
  </si>
  <si>
    <t>Отстутствует иконка Участник онкопрограммы</t>
  </si>
  <si>
    <t>Паллиатив/патронаж</t>
  </si>
  <si>
    <t>диспансерное наблюдение</t>
  </si>
  <si>
    <t>Расхождение данных- биопсия</t>
  </si>
  <si>
    <t>Расхождение данных- цель приема</t>
  </si>
  <si>
    <t>ФИО врача-онколога</t>
  </si>
  <si>
    <t>Возврат в МО без приема</t>
  </si>
  <si>
    <t>Дата приема</t>
  </si>
  <si>
    <t>Статус</t>
  </si>
  <si>
    <t>Подстатус</t>
  </si>
  <si>
    <t>Данные о биопсии</t>
  </si>
  <si>
    <t>Дата записи</t>
  </si>
  <si>
    <t>Комментарии ПП</t>
  </si>
  <si>
    <t>К сведению ГП/ЦАОП</t>
  </si>
  <si>
    <t>нет</t>
  </si>
  <si>
    <t>В свободной форме</t>
  </si>
  <si>
    <t>нет-блок поля</t>
  </si>
  <si>
    <t>Врач КДО</t>
  </si>
  <si>
    <t>Врач ЦАОП</t>
  </si>
  <si>
    <t>Врач ГП</t>
  </si>
  <si>
    <t>Врач проводивший исследование</t>
  </si>
  <si>
    <t>Паллиатив/Патронаж</t>
  </si>
  <si>
    <t>КАНЦЕР-регистр</t>
  </si>
  <si>
    <t xml:space="preserve">Отсутствуют данные </t>
  </si>
  <si>
    <t>Протокол ГИ/ЦИ</t>
  </si>
  <si>
    <t>Отсутствует протокол</t>
  </si>
  <si>
    <t>Выписной эпикриз</t>
  </si>
  <si>
    <t>Протокол исследования</t>
  </si>
  <si>
    <t xml:space="preserve">Онкологический консилиум </t>
  </si>
  <si>
    <t>Врача-онколога</t>
  </si>
  <si>
    <t xml:space="preserve">Исследование </t>
  </si>
  <si>
    <t>Отказ в приеме</t>
  </si>
  <si>
    <t>Врач</t>
  </si>
  <si>
    <t>Госпитализация</t>
  </si>
  <si>
    <t>Лечение</t>
  </si>
  <si>
    <t>-</t>
  </si>
  <si>
    <t>Расхождение данных</t>
  </si>
  <si>
    <t>Данныеобиопсии</t>
  </si>
  <si>
    <t>Датазаписи</t>
  </si>
  <si>
    <t>Отказотзаписи</t>
  </si>
  <si>
    <t>Превышенсрок</t>
  </si>
  <si>
    <t>ВозвратвМОбезприема</t>
  </si>
  <si>
    <t>Комментарий для ГП/ЦАОП</t>
  </si>
  <si>
    <t>Формат уведомления. С целью проведения внутреннего контроля качества.</t>
  </si>
  <si>
    <t>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t>
  </si>
  <si>
    <t>Наименование ОО/ПОК</t>
  </si>
  <si>
    <t>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t>
  </si>
  <si>
    <t>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t>
  </si>
  <si>
    <t>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t>
  </si>
  <si>
    <t>Отказ от сопровождения персональным помощником</t>
  </si>
  <si>
    <t>ОО/ПОК</t>
  </si>
  <si>
    <t>№</t>
  </si>
  <si>
    <t>Биопсия</t>
  </si>
  <si>
    <t>Исследование</t>
  </si>
  <si>
    <t>Онкологический консилиум</t>
  </si>
  <si>
    <t>Цель приема</t>
  </si>
  <si>
    <t>статус</t>
  </si>
  <si>
    <t>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t>
  </si>
  <si>
    <t>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t>
  </si>
  <si>
    <t>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t>
  </si>
  <si>
    <t>По данным протокола осмотра врача-онколога (см. столбцы H, I) диагноз "С" - подтвержден. В канцер-регистре нет данных о пациенте.</t>
  </si>
  <si>
    <t>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t>
  </si>
  <si>
    <t>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t>
  </si>
  <si>
    <t>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t>
  </si>
  <si>
    <t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</si>
  <si>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</si>
  <si>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t>
  </si>
  <si>
    <t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t>
  </si>
  <si>
    <t>В системе ЕМИАС/Асклепиус отражены некорректные данные в протоколе онкологического консилиума.
Прошу Вас предоставить корректную информацию.</t>
  </si>
  <si>
    <t>Онкологическийконсилиум</t>
  </si>
  <si>
    <t>Анкетирование</t>
  </si>
  <si>
    <t>тех.ст</t>
  </si>
  <si>
    <t>да</t>
  </si>
  <si>
    <t>Подстатус_наименование только для столбца Комментарии ПП</t>
  </si>
  <si>
    <t>Филиал Внуковский</t>
  </si>
  <si>
    <t>Динамика состояния</t>
  </si>
  <si>
    <t>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t>
  </si>
  <si>
    <t>Принят без записи</t>
  </si>
  <si>
    <t>Этап ведения пациента</t>
  </si>
  <si>
    <t>Д-наблюдение</t>
  </si>
  <si>
    <t>Первичный пациент</t>
  </si>
  <si>
    <t>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t>
  </si>
  <si>
    <t>Электронное направление</t>
  </si>
  <si>
    <t>есть</t>
  </si>
  <si>
    <t>Группа риска</t>
  </si>
  <si>
    <t>КЖЗ</t>
  </si>
  <si>
    <t>Клиника женского здоровья</t>
  </si>
  <si>
    <t>Прошу Вас предоставить информацию на текущий запрос</t>
  </si>
  <si>
    <t>Осмотр врача ЦАОП</t>
  </si>
  <si>
    <t>Осмотр врача КДО</t>
  </si>
  <si>
    <t>не активное</t>
  </si>
  <si>
    <t>Куда сфорировано направление</t>
  </si>
  <si>
    <t>Контактный/
мобильный телефон</t>
  </si>
  <si>
    <t>Статус пациента</t>
  </si>
  <si>
    <t>КДЦ №1 ГКБ №52</t>
  </si>
  <si>
    <t>Гематологическое отделение №2 МКНЦ им. А.С. Логинова</t>
  </si>
  <si>
    <t>ГКБ №67 им. Л.А. Ворохобова</t>
  </si>
  <si>
    <t>ГКБ №24</t>
  </si>
  <si>
    <t>ГКБ им. С.И. Спасокукоцкого</t>
  </si>
  <si>
    <t>НИИ им. Н.В. Склифосовского</t>
  </si>
  <si>
    <t>Куда_сфорировано_направление</t>
  </si>
  <si>
    <t>ГБУЗ «ММКЦ «Коммунарка» ДЗМ»</t>
  </si>
  <si>
    <t>ОО № 4 филиала «ММКЦ «Коммунарка» ЦАОП</t>
  </si>
  <si>
    <t>ОО № 5 филиала «ММКЦ «Коммунарка» ЦАОП</t>
  </si>
  <si>
    <t>ОО № 7 филиала «ММКЦ «Коммунарка» ЦАОП</t>
  </si>
  <si>
    <t>ОО № 8 филиала «ММКЦ «Коммунарка» ЦАОП</t>
  </si>
  <si>
    <t>ОО № 9 филиала «ММКЦ «Коммунарка» ЦАОП</t>
  </si>
  <si>
    <t>Филиал «ММКЦ «Коммунарка» ЦАОП</t>
  </si>
  <si>
    <t>Рычкова А.А</t>
  </si>
  <si>
    <t>9265225763  4991350606</t>
  </si>
  <si>
    <t>7756520831001563</t>
  </si>
  <si>
    <t>Просьба записать пациента на прием к онкологу пациент не отвечает</t>
  </si>
  <si>
    <t>7752640840000564</t>
  </si>
  <si>
    <t>9032976948</t>
  </si>
  <si>
    <t>Мельникова И.М</t>
  </si>
  <si>
    <t>Просьба уточнить дату госпитализации пациент ожидает звонка</t>
  </si>
  <si>
    <t>7753540837002202</t>
  </si>
  <si>
    <t>9162050953 жена Надежда Юрьевна</t>
  </si>
  <si>
    <t>Афаунова А.Р</t>
  </si>
  <si>
    <t>Просьба выслать скан протокола от 31.05.22. Пациент сообщил что прием состоялся и даны рекомендации</t>
  </si>
  <si>
    <t>7776350889000358</t>
  </si>
  <si>
    <t>9851264287</t>
  </si>
  <si>
    <t>Макарова Т.И</t>
  </si>
  <si>
    <t>Просьба уточнить дату записи на УЗИ МЖ</t>
  </si>
  <si>
    <t>7702005028270673</t>
  </si>
  <si>
    <t>4957128036   9261472863</t>
  </si>
  <si>
    <t>Просьба записать пациента на прием к врачу онкологу, пациент не отвечает</t>
  </si>
  <si>
    <t>7771750824000469</t>
  </si>
  <si>
    <t>9057720774</t>
  </si>
  <si>
    <t>7755140877001228</t>
  </si>
  <si>
    <t>9031775630</t>
  </si>
  <si>
    <t>Просьба записать пациента на прием к онкологу. Просьба уточнить нуждается ли пациент в приеме врача онколога</t>
  </si>
  <si>
    <t>7700004067181254</t>
  </si>
  <si>
    <t>9269546991</t>
  </si>
  <si>
    <t>Меджидова М.М</t>
  </si>
  <si>
    <t>Пациенту рекомендовано контрольное обследование+повторная явка к онкологу. Просьба уточнить дату записи на КТ ОГК с КУ, УЗИ ОМТ, ОСГ, ОАК, б/х крови, УЗИ МЖ</t>
  </si>
  <si>
    <t>Подомарева О.В.</t>
  </si>
  <si>
    <t>7700002021290465</t>
  </si>
  <si>
    <t>Амбалова З.А.</t>
  </si>
  <si>
    <t>Прошу уточнить статус диагноза D14.3</t>
  </si>
  <si>
    <t>7750830897001696</t>
  </si>
  <si>
    <t>Юченков Я.А.</t>
  </si>
  <si>
    <t>Со слов пациента и по регистратору 31.05.2022 состоялся прием врача онколога Юченкова Я.А, прошу выстать скан протокола.</t>
  </si>
  <si>
    <t>7700008162710253</t>
  </si>
  <si>
    <t>7758730819001190</t>
  </si>
  <si>
    <t>7700006024570251</t>
  </si>
  <si>
    <t>5247830872000908</t>
  </si>
  <si>
    <t xml:space="preserve">Свиридов С.В. </t>
  </si>
  <si>
    <t>Со слов пациента наблюдается в сторонней МО.</t>
  </si>
  <si>
    <t>7755310823000430</t>
  </si>
  <si>
    <t>Садридинов К.О.</t>
  </si>
  <si>
    <t>7772260833000780</t>
  </si>
  <si>
    <t>Пациенту по диагнозу D44 выдано направление к ГКОБ № 1, по прикриплению пациент должен наблюдаться в Филиале №4 ГБУЗ «ММКЦ «Коммунарка» ЦАОП.</t>
  </si>
  <si>
    <t>7752910818002953</t>
  </si>
  <si>
    <t>Прошу уточнить дату записи на КТ ОГК  и сформировать электронное направление к врачу онкологу после проведенных исследований.</t>
  </si>
  <si>
    <t>7701005072780775</t>
  </si>
  <si>
    <t>Айвазов М.Т.</t>
  </si>
  <si>
    <t>ОАК, ОАМ по рекомендации онколога.</t>
  </si>
  <si>
    <t>Монклер А.А.</t>
  </si>
  <si>
    <t>5051540844001414</t>
  </si>
  <si>
    <t>8 916 793 02 49</t>
  </si>
  <si>
    <t>Мельникова И.М.</t>
  </si>
  <si>
    <t xml:space="preserve">Анализ ПСА от 27.05.2022. Прошу сформировать электронное направление на консультацию врача онкоуролога </t>
  </si>
  <si>
    <t>7753930893000218</t>
  </si>
  <si>
    <t>8 915 149 55 21</t>
  </si>
  <si>
    <t>Тарасенко Ю.А.</t>
  </si>
  <si>
    <t xml:space="preserve">16.04.2022 врачом онкологом рекомендована явка через 2-3 месяца для контрольного осмотра и пункционной биопсии узла ЩЖ под УЗИ контролем. Прошу создать электронное направление на консультацию врача онколога, при необходимости повторной явки </t>
  </si>
  <si>
    <t>7755920886001628</t>
  </si>
  <si>
    <t>8 916 063 91 07</t>
  </si>
  <si>
    <t>Мамедов Р.М.</t>
  </si>
  <si>
    <t>24.03.2022 врачом онкологом рекомендовано УЗИ ОБП + повторная явка. Прошу создать эл.направление на консультацию врача онколога, при необходимости повторной явки</t>
  </si>
  <si>
    <t>7757830837000546</t>
  </si>
  <si>
    <t>8 916 561 45 16</t>
  </si>
  <si>
    <t>Хазарова Е.Г.</t>
  </si>
  <si>
    <t xml:space="preserve">Прошу уточнить. Нуждается ли пациент в консультации врача онколога </t>
  </si>
  <si>
    <t>7752730869001187</t>
  </si>
  <si>
    <t>8 985 553 37 20</t>
  </si>
  <si>
    <t>ОК</t>
  </si>
  <si>
    <t>Пожарский Е.Д.</t>
  </si>
  <si>
    <t>Исмаилов Р.И.</t>
  </si>
  <si>
    <t>7700003093611039</t>
  </si>
  <si>
    <t>8 967 207 88 42</t>
  </si>
  <si>
    <t>Денисов К.А.</t>
  </si>
  <si>
    <t>7773150837000465</t>
  </si>
  <si>
    <t>8 915 486 42 63</t>
  </si>
  <si>
    <t>Железкова Т.А.</t>
  </si>
  <si>
    <t>7700000027710362</t>
  </si>
  <si>
    <t>8 903 218 01 35</t>
  </si>
  <si>
    <t>Маркова А.Ю.</t>
  </si>
  <si>
    <t>УЗИ ОБП</t>
  </si>
  <si>
    <t>7700005096250442</t>
  </si>
  <si>
    <t>8 906 768 21 06</t>
  </si>
  <si>
    <t>Конькова А.С.</t>
  </si>
  <si>
    <t>Нихаенко В.Н.</t>
  </si>
  <si>
    <t>7700008023510446</t>
  </si>
  <si>
    <t>Верещагина Е.А.</t>
  </si>
  <si>
    <t>УЗИ</t>
  </si>
  <si>
    <t>Юдин И.Е.</t>
  </si>
  <si>
    <t>7700002173280475</t>
  </si>
  <si>
    <t>Абдусаламова Л.М.</t>
  </si>
  <si>
    <t>7701009265271037</t>
  </si>
  <si>
    <t>9154937433 / 4953164261</t>
  </si>
  <si>
    <t>Прошу сформировать электронное направление к врачу-онкологу по месту прикрепления на основании осмотра врача-колопроктолога от 30.05.2022</t>
  </si>
  <si>
    <t>Бахмудов С.Д.</t>
  </si>
  <si>
    <t>Пушкарева М.В.</t>
  </si>
  <si>
    <t>7701000058200244</t>
  </si>
  <si>
    <t>4992045454 / 9161820274</t>
  </si>
  <si>
    <t>Дивногорцев Р.С.</t>
  </si>
  <si>
    <t>5072950891000737</t>
  </si>
  <si>
    <t>9855878600 / 4957407298</t>
  </si>
  <si>
    <t>7750430885001574</t>
  </si>
  <si>
    <t>Кудрявцев А.С.</t>
  </si>
  <si>
    <t xml:space="preserve">В протоколе врача-онколога отсутствуют дальнейшие рекомендации. Прошу Вас уточнить дальнейшую тактику ведения с указанием временных сроков.
</t>
  </si>
  <si>
    <t>7700009121231024</t>
  </si>
  <si>
    <t>9257160104 / 4992069615</t>
  </si>
  <si>
    <t>7700005067060449</t>
  </si>
  <si>
    <t>Шевелев Г.С</t>
  </si>
  <si>
    <t>7702004058080942</t>
  </si>
  <si>
    <t>4957045533/    9035587411</t>
  </si>
  <si>
    <t>Кожарская Г.В</t>
  </si>
  <si>
    <t>5350040894000166</t>
  </si>
  <si>
    <t>Мчеладзе С.Г</t>
  </si>
  <si>
    <t>7700007094210166</t>
  </si>
  <si>
    <t>Лебедева Т.Н</t>
  </si>
  <si>
    <t>Пациентка в ходе телефонного разговора сообщила,что прошла обследование в частной клинике и не планирует в данный момент записываться на прием к онкологу. Самостоятельно свяжется с ПП в случае необходимости.</t>
  </si>
  <si>
    <t>7700005038020665</t>
  </si>
  <si>
    <t>9161755660/    4956540165</t>
  </si>
  <si>
    <t>Загаштокова А.К</t>
  </si>
  <si>
    <t>Прошу уточнить дату ОК</t>
  </si>
  <si>
    <t>Иматшоева З.Ш.</t>
  </si>
  <si>
    <t>7777350847001174</t>
  </si>
  <si>
    <t>Иванова М.В.</t>
  </si>
  <si>
    <t>Ушаков И.С</t>
  </si>
  <si>
    <t>7701000180590946</t>
  </si>
  <si>
    <t>Государева А.В</t>
  </si>
  <si>
    <t>7700009102790354</t>
  </si>
  <si>
    <t>7758710882000139</t>
  </si>
  <si>
    <t>7700009029761144</t>
  </si>
  <si>
    <t>7700004103580170</t>
  </si>
  <si>
    <t>7771850881000103</t>
  </si>
  <si>
    <t>Попова Е.А.</t>
  </si>
  <si>
    <t>7775060833000690</t>
  </si>
  <si>
    <t>8-916-993-55-80</t>
  </si>
  <si>
    <t>Марилов Т.В.</t>
  </si>
  <si>
    <t>7754640869001442</t>
  </si>
  <si>
    <t>8-963-786-59-53</t>
  </si>
  <si>
    <t>7700004107591251</t>
  </si>
  <si>
    <t>8-926-890-32-90</t>
  </si>
  <si>
    <t>Шашолин М.А.</t>
  </si>
  <si>
    <t>ПОВТОРНО</t>
  </si>
  <si>
    <t>7754730898002501</t>
  </si>
  <si>
    <t>8-963-696-29-07</t>
  </si>
  <si>
    <t>КДО</t>
  </si>
  <si>
    <t>7773850875001396</t>
  </si>
  <si>
    <t>8-916-502-14-42</t>
  </si>
  <si>
    <t>Лебедева Т.Н.</t>
  </si>
  <si>
    <t>7700007015640947</t>
  </si>
  <si>
    <t>8-915-158-80-48</t>
  </si>
  <si>
    <t>3257320840000216</t>
  </si>
  <si>
    <t>8-968-816-11-52</t>
  </si>
  <si>
    <t>7768750873000167</t>
  </si>
  <si>
    <t>8-916-684-32-27</t>
  </si>
  <si>
    <t>Пациент в г. Куйбышев, в сопровождении ПП не нуждается</t>
  </si>
  <si>
    <t>7700009137740246</t>
  </si>
  <si>
    <t>8-916-903-62-71</t>
  </si>
  <si>
    <t>На даче до октября 2022</t>
  </si>
  <si>
    <t>7757320883000996</t>
  </si>
  <si>
    <t>8-915-239-29-11</t>
  </si>
  <si>
    <t>7754440872002796</t>
  </si>
  <si>
    <t>8-926-167-11-53</t>
  </si>
  <si>
    <t>7700004081760658</t>
  </si>
  <si>
    <t>8-906-753-39-87</t>
  </si>
  <si>
    <t>7700004095721049</t>
  </si>
  <si>
    <t>Силакова К.А.</t>
  </si>
  <si>
    <t>7749340839002285</t>
  </si>
  <si>
    <t>5071350881000766</t>
  </si>
  <si>
    <t>(915)317-34-06</t>
  </si>
  <si>
    <t>7700002132061173</t>
  </si>
  <si>
    <t>(909)998-09-57</t>
  </si>
  <si>
    <t>Лапшихина Е.А.</t>
  </si>
  <si>
    <t>7771940830001029</t>
  </si>
  <si>
    <t>Ульянкина А.А.</t>
  </si>
  <si>
    <t>5152340842000171</t>
  </si>
  <si>
    <t xml:space="preserve">Со слов пациента был прием у врача онколога 23.05, прошу выслать протокол </t>
  </si>
  <si>
    <t>7768250847001243</t>
  </si>
  <si>
    <t>Литвинова Н.А.</t>
  </si>
  <si>
    <t>6454830894051455</t>
  </si>
  <si>
    <t>Лепетченко И.А.</t>
  </si>
  <si>
    <t>Грачев С.А.</t>
  </si>
  <si>
    <t>7700009096780246</t>
  </si>
  <si>
    <t>9852702420 Наталья дочь</t>
  </si>
  <si>
    <t xml:space="preserve">Со слов дочери пациент госпитализирован. На данный момент от записи воздержались. Прошу принять к сведению. </t>
  </si>
  <si>
    <t>7755320832003283</t>
  </si>
  <si>
    <t xml:space="preserve">D12.0.
По морфологии - полип, рек-но наб-ние ВОП по м/ж, при этом статус диагноза - предварительный.
Прошу уточнить корректный статус диагноза. </t>
  </si>
  <si>
    <t>7751930829003064</t>
  </si>
  <si>
    <t>7700001011060945</t>
  </si>
  <si>
    <t>Прокудина Н.А.</t>
  </si>
  <si>
    <t>Ершова Ю.А.</t>
  </si>
  <si>
    <t>7700008019700352</t>
  </si>
  <si>
    <t>9588226453</t>
  </si>
  <si>
    <t>Меншутина Л.А.</t>
  </si>
  <si>
    <t>7773050833000560</t>
  </si>
  <si>
    <t>9037711701</t>
  </si>
  <si>
    <t>7701005012121146</t>
  </si>
  <si>
    <t>9266930840</t>
  </si>
  <si>
    <t>7755740835000566</t>
  </si>
  <si>
    <t>9032147372</t>
  </si>
  <si>
    <t>Маркина Л.Ю.</t>
  </si>
  <si>
    <t>прошу уточнить статус диагноза и дальнейшую тактику ведения пациента по диагнозу C83.0</t>
  </si>
  <si>
    <t>7700002152180272</t>
  </si>
  <si>
    <t>9265307364</t>
  </si>
  <si>
    <t xml:space="preserve">Селифонова А.И. </t>
  </si>
  <si>
    <t>7700006113720556</t>
  </si>
  <si>
    <t>Трищенков С.Ю.</t>
  </si>
  <si>
    <t>7700000091521238</t>
  </si>
  <si>
    <t>7700003137020741</t>
  </si>
  <si>
    <t>7700007091750745</t>
  </si>
  <si>
    <t>Мартиросова Я.А.</t>
  </si>
  <si>
    <t>7777150829000073</t>
  </si>
  <si>
    <t>(985)191-42-59</t>
  </si>
  <si>
    <t>Зорина Е.Ю.</t>
  </si>
  <si>
    <t>7755810826000584</t>
  </si>
  <si>
    <t>(977)257-69-47</t>
  </si>
  <si>
    <t>Государева А.В.</t>
  </si>
  <si>
    <t>со слов пациента - прием 31.05.2022 состоялся</t>
  </si>
  <si>
    <t>7700003008671257</t>
  </si>
  <si>
    <t>(919)410-00-09</t>
  </si>
  <si>
    <t>со слов пациент ОК запланирован на 31.05.2022. Прошу выслать протокол ОК</t>
  </si>
  <si>
    <t>7772050843000593</t>
  </si>
  <si>
    <t>(965)344-45-29</t>
  </si>
  <si>
    <t>Андрианов А.Н.</t>
  </si>
  <si>
    <t>8148540832000161</t>
  </si>
  <si>
    <t>(982)206-39-29</t>
  </si>
  <si>
    <t>Шестаков А.В.</t>
  </si>
  <si>
    <t>ОАК, ОАМ, УЗИ</t>
  </si>
  <si>
    <t>7700000118610972</t>
  </si>
  <si>
    <t>(916)659-86-34</t>
  </si>
  <si>
    <t>Пациент сдал анализ крови 25.05.2022. Ре-т выполнен частично. Прошу уточнить готовность ре-ов</t>
  </si>
  <si>
    <t>Новикова И.Е.</t>
  </si>
  <si>
    <t>7757740836001199</t>
  </si>
  <si>
    <t>7-929-651-73-94</t>
  </si>
  <si>
    <t>Осмотр Врача-онколога в КДО</t>
  </si>
  <si>
    <t>7756440840001332</t>
  </si>
  <si>
    <t>7-926-160-26-17</t>
  </si>
  <si>
    <t>Ланкина Л.В.</t>
  </si>
  <si>
    <t>7753040843001041</t>
  </si>
  <si>
    <t>7-916-999-89-12</t>
  </si>
  <si>
    <t>Все приемы</t>
  </si>
  <si>
    <t>7148810879000701</t>
  </si>
  <si>
    <t>7-925-047-38-27</t>
  </si>
  <si>
    <t>Ровная М.В.</t>
  </si>
  <si>
    <t>7753720884003184</t>
  </si>
  <si>
    <t>7-916-638-05-21</t>
  </si>
  <si>
    <t>7857520894001003</t>
  </si>
  <si>
    <t>7-950-047-17-39</t>
  </si>
  <si>
    <t>7700002141300158</t>
  </si>
  <si>
    <t>7-926-567-61-19</t>
  </si>
  <si>
    <t>Биопсия МЖ</t>
  </si>
  <si>
    <t>Беляева А.В.</t>
  </si>
  <si>
    <t>7755640876002119</t>
  </si>
  <si>
    <t>7702004003521150</t>
  </si>
  <si>
    <t>Онкоконсилиум</t>
  </si>
  <si>
    <t>7747030880001243</t>
  </si>
  <si>
    <t>Пациенту было рекомендовано пройти ММГ .27.05.2022 пациент прошел маммографию , со слов пациента по результатам не планирует идти на консультацию онкомаммолога.Прошу уточнить нуждается ли пациент в дальнейшей консультации врачом-онкомаммологом</t>
  </si>
  <si>
    <t>7700007047080196</t>
  </si>
  <si>
    <t>7771950887000501</t>
  </si>
  <si>
    <t>7776050835000359</t>
  </si>
  <si>
    <t>5058200878000997</t>
  </si>
  <si>
    <t>7700003919010146</t>
  </si>
  <si>
    <t>Трошина С.А.</t>
  </si>
  <si>
    <t>7748640825000263</t>
  </si>
  <si>
    <t xml:space="preserve">Онкоконсилиум </t>
  </si>
  <si>
    <t>7753440843002017</t>
  </si>
  <si>
    <t>Пак А.Д.</t>
  </si>
  <si>
    <t>30.05.2022 по ответу из МО на 06.06.2022  0:00:00</t>
  </si>
  <si>
    <t>Щербакова К.Ю.</t>
  </si>
  <si>
    <t>7700000037510446</t>
  </si>
  <si>
    <t>9661331246 / 4991655550</t>
  </si>
  <si>
    <t>Матуров М.Р.</t>
  </si>
  <si>
    <t>4149640875000025</t>
  </si>
  <si>
    <t>7700005183101262</t>
  </si>
  <si>
    <t>Пациентом подписан отказ от лечения в ЦАОП ГБУЗ ГКОБ №1 ДЗМ, наблюдается в "ГКБ им. С.П. Боткина ДЗМ". Прошу Вас направить все протоколы приемов врача-онколога</t>
  </si>
  <si>
    <t>7700002084201248</t>
  </si>
  <si>
    <t>Морозов П.А.</t>
  </si>
  <si>
    <t>1452240841000204</t>
  </si>
  <si>
    <t>Со слов пациента, наблюдается в  ГКБ им. С.П. Боткина ДЗМ. Прием врача-онколога состоялся 24.03.2022 . Прошу Вас направить скан протокола-приема.</t>
  </si>
  <si>
    <t>7767950844000624</t>
  </si>
  <si>
    <t>КТ ОБП</t>
  </si>
  <si>
    <t>5357340846000410</t>
  </si>
  <si>
    <t>Нуммаев Б.Г.</t>
  </si>
  <si>
    <t>5051730890000762</t>
  </si>
  <si>
    <t>Пугачева Е.Д.</t>
  </si>
  <si>
    <t>1177550890000051</t>
  </si>
  <si>
    <t>9042355711 Екатерина</t>
  </si>
  <si>
    <t>Потехина М.А.</t>
  </si>
  <si>
    <t>Канева А.В.</t>
  </si>
  <si>
    <t>7700006158520850</t>
  </si>
  <si>
    <t>9663364533 / 9165500528</t>
  </si>
  <si>
    <t>Воронцова А.А.</t>
  </si>
  <si>
    <t>Пациент отказался от записи на контрольный прием в рамах ДН к онкологам по заболеваниям С61 и С17.0.</t>
  </si>
  <si>
    <t>7700002084040144</t>
  </si>
  <si>
    <t>9778962753 / 4996101978</t>
  </si>
  <si>
    <t>Гузеева А.М.</t>
  </si>
  <si>
    <t>7753540827000323</t>
  </si>
  <si>
    <t>9779162092 / 4957028740</t>
  </si>
  <si>
    <t>Порываев Г.А.</t>
  </si>
  <si>
    <t>7747340819000541</t>
  </si>
  <si>
    <t>7700007216020458</t>
  </si>
  <si>
    <t>Согласно данным ЭМК пациентки 24.05.2022 состоялся ОК, где была определена тактика лечения- хирургическое лечение. Со слов пациентки: врач-онколог Гузеева А.М. 23.05.2022 сообщила ей, что после проведения ОК пациентке позвонят и уведомят ее о результатах ОК. Пациентка  ожидает звонка по результату ОК для уточнения плановой даты госпитализации. Пациентка крайне обеспокоина. Просьба связаться с пациенткой.</t>
  </si>
  <si>
    <t>7769660844000460</t>
  </si>
  <si>
    <t>7769850819000187</t>
  </si>
  <si>
    <t>Радаева Л.Н.</t>
  </si>
  <si>
    <t>7773850824000598</t>
  </si>
  <si>
    <t>9160902136 / 9161192015</t>
  </si>
  <si>
    <t>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t>
  </si>
  <si>
    <t>7778350848003756</t>
  </si>
  <si>
    <t>9853642438 / 4953136593</t>
  </si>
  <si>
    <t>Котин А.И.</t>
  </si>
  <si>
    <t>7750710871002920</t>
  </si>
  <si>
    <t>Бойко В.С.</t>
  </si>
  <si>
    <t>Пациентка 31.05.2022 по рекомендации онколога Бойко В.С. От 01.11.2021 прошла УЗИ МЖ. Прошу Вас уточнить необходимость повторной консультации онколога.</t>
  </si>
  <si>
    <t>7700009098220481</t>
  </si>
  <si>
    <t>7757020874003062</t>
  </si>
  <si>
    <t>9160894579 / 4993739477</t>
  </si>
  <si>
    <t>7700004120190875</t>
  </si>
  <si>
    <t>9268338411 / 4993743833</t>
  </si>
  <si>
    <t>Розовенко Ю.М.</t>
  </si>
  <si>
    <t>7705003181770369</t>
  </si>
  <si>
    <t>7700004133670650</t>
  </si>
  <si>
    <t>Химиотерапевт</t>
  </si>
  <si>
    <t>Гривцова Н.А.</t>
  </si>
  <si>
    <t>7748330892001408</t>
  </si>
  <si>
    <t>Согласно ответа из МО от 11.05.2022 планируется госпитализация</t>
  </si>
  <si>
    <t>7774250869001164</t>
  </si>
  <si>
    <t>Со слов пациента 06.06.2022 будет оперироваться в НМИЦ эндокринологии</t>
  </si>
  <si>
    <t>6349630877000126</t>
  </si>
  <si>
    <t>Со слов пациента данных за ЗНО по ЩЖ нет, прошу подтвердить данный диагноз - D35.1.</t>
  </si>
  <si>
    <t>205643946</t>
  </si>
  <si>
    <t>5050030835001350</t>
  </si>
  <si>
    <t>Крыш Н.Г.</t>
  </si>
  <si>
    <t>7700005030050855</t>
  </si>
  <si>
    <t>9262057859</t>
  </si>
  <si>
    <t>Цой Л.К.</t>
  </si>
  <si>
    <t>7776150835000688</t>
  </si>
  <si>
    <t>4953301662/9671760997</t>
  </si>
  <si>
    <t>7750820823001803</t>
  </si>
  <si>
    <t>7753020880000841</t>
  </si>
  <si>
    <t>7748820870003095</t>
  </si>
  <si>
    <t>УЗИ м/ж через 6 месяцев  (рекомендация из КЖЗ от 23.10.2021)</t>
  </si>
  <si>
    <t>7700004137121045</t>
  </si>
  <si>
    <t>4953404869/9262157848</t>
  </si>
  <si>
    <t>УЗИ молочных желез</t>
  </si>
  <si>
    <t>7754420883000179</t>
  </si>
  <si>
    <t>7754630894001111</t>
  </si>
  <si>
    <t>4953386997/9671841771</t>
  </si>
  <si>
    <t>7700006051710453</t>
  </si>
  <si>
    <t>РГ ОГК, УЗИ ОБП, ПСА</t>
  </si>
  <si>
    <t>7751740821001994</t>
  </si>
  <si>
    <t>ТРУЗИ, ПСА (пациент самостоятельно не может записаться)</t>
  </si>
  <si>
    <t>7352020876000255</t>
  </si>
  <si>
    <t xml:space="preserve">Прошу записать пациента на исследование УЗИ молочных желез по рекомендации врача - онколога. </t>
  </si>
  <si>
    <t>7752200820000603</t>
  </si>
  <si>
    <t>Горвиц В.П.</t>
  </si>
  <si>
    <t>КТ</t>
  </si>
  <si>
    <t>774713087500604</t>
  </si>
  <si>
    <t>Бештоев А.А.</t>
  </si>
  <si>
    <t>Со слов пацинетки прием состоялся</t>
  </si>
  <si>
    <t>7758330868001934</t>
  </si>
  <si>
    <t>9163698112     4999020177</t>
  </si>
  <si>
    <t>7700005133310841</t>
  </si>
  <si>
    <t>Чичаева Э.И.</t>
  </si>
  <si>
    <t>рентген ОГК, УЗИ ОБП, ОАК,ОАМ,БАК</t>
  </si>
  <si>
    <t>3674460897000183</t>
  </si>
  <si>
    <t>9309398638            9204263153</t>
  </si>
  <si>
    <t>3057540875000045</t>
  </si>
  <si>
    <t>9652106966 (961)654-93-56</t>
  </si>
  <si>
    <t>7701000132670347</t>
  </si>
  <si>
    <t>9166770810   4959497779</t>
  </si>
  <si>
    <t>Цыбенов Б.А.</t>
  </si>
  <si>
    <t>ОАМ, УЗИ почек, простаты и МП</t>
  </si>
  <si>
    <t>7769350875001146</t>
  </si>
  <si>
    <t>9035755152    4959353030</t>
  </si>
  <si>
    <t>7701045003300337</t>
  </si>
  <si>
    <t>Капустина Е.В.</t>
  </si>
  <si>
    <t>УЗИ ОМТ,ММГ-пацинетка не может записаться самостоятельно</t>
  </si>
  <si>
    <t>7701002079240355</t>
  </si>
  <si>
    <t>Сагателян Н.Т.</t>
  </si>
  <si>
    <t xml:space="preserve">УЗИ л/у, УЗИ ОБП, Р-r денситометрия. Пациентка не может записаться самостоятельно. Прошу Вас записать пациентку </t>
  </si>
  <si>
    <t>Айсина Л.А</t>
  </si>
  <si>
    <t>7754240888000077</t>
  </si>
  <si>
    <t>Матвеева М.Н</t>
  </si>
  <si>
    <t>МРТ</t>
  </si>
  <si>
    <t>7754240837002943</t>
  </si>
  <si>
    <t>Маркова А.Ю</t>
  </si>
  <si>
    <t>5656620887000058</t>
  </si>
  <si>
    <t>Пациентка не оповощена о месте и времени госпитализации.Прошу вас связаться с ней и проинформировать.</t>
  </si>
  <si>
    <t>7748140839001662</t>
  </si>
  <si>
    <t>Айвазов М.Т</t>
  </si>
  <si>
    <t>ПСА,ОАМ</t>
  </si>
  <si>
    <t>7256530831000387</t>
  </si>
  <si>
    <t>7757240892002454</t>
  </si>
  <si>
    <t>7701046002050229</t>
  </si>
  <si>
    <t>7700006044020159</t>
  </si>
  <si>
    <t>Котин А.И</t>
  </si>
  <si>
    <t>Пациентка посла УЗИ ОБП 16.05.2022. Прошу вас уточнить необходима ли повторная явка на прием к онкологу</t>
  </si>
  <si>
    <t>7701008107080651</t>
  </si>
  <si>
    <t>Прошу выслать протокол ГИ после прошедшедшей операции.Прошу вас уточнить готово ли ИГХ.</t>
  </si>
  <si>
    <t>Унгер Е.И.</t>
  </si>
  <si>
    <t>7754340828002207</t>
  </si>
  <si>
    <t>Прошу направить скан протокола осмотра врача онколога за 31.05.2022</t>
  </si>
  <si>
    <t>5055830822001437</t>
  </si>
  <si>
    <t>Гордеева В.А.</t>
  </si>
  <si>
    <t>Биопсия ПЖ</t>
  </si>
  <si>
    <t>7756830887003052</t>
  </si>
  <si>
    <t>Сапожникова Р.И.</t>
  </si>
  <si>
    <t xml:space="preserve">Пациентка уведомляет о том, что курс ХТ, назначенный на 06.06.2022 планирует пройти в МНИОИ им. П.А. Герцена, где в настоящее время проходит курс лучевой терапии. </t>
  </si>
  <si>
    <t>7700002233600160</t>
  </si>
  <si>
    <t>Карпенко Р.В.</t>
  </si>
  <si>
    <t>6258140871000204</t>
  </si>
  <si>
    <t>Меджидова М.М.</t>
  </si>
  <si>
    <t>Прошу уточнить дату госпитализации по С64</t>
  </si>
  <si>
    <t>С64.</t>
  </si>
  <si>
    <t>7758440871001142</t>
  </si>
  <si>
    <t>Рыбин О.Н.</t>
  </si>
  <si>
    <t>Согласно данным ЕМИАС - ТАБ проведена 23.05.2022.</t>
  </si>
  <si>
    <t>7756720882002748</t>
  </si>
  <si>
    <t>Афаунова А.Р.</t>
  </si>
  <si>
    <t>7758930888000988</t>
  </si>
  <si>
    <t>Малышев А.М.</t>
  </si>
  <si>
    <t>3273170888000051</t>
  </si>
  <si>
    <t>Дача/отпуск</t>
  </si>
  <si>
    <t>7774350821001268</t>
  </si>
  <si>
    <t>Прошу уточнить необходимость повторной консультации врача онколога порезультатам КТ от 31.05.2022</t>
  </si>
  <si>
    <t>3655120892000447</t>
  </si>
  <si>
    <t>Придорогина Е.В</t>
  </si>
  <si>
    <t>Прием планирует в августе 2022г.</t>
  </si>
  <si>
    <t>7771360846000461</t>
  </si>
  <si>
    <t>9859856137/4954121451</t>
  </si>
  <si>
    <t>С16.2</t>
  </si>
  <si>
    <t>7750140822001799</t>
  </si>
  <si>
    <t>9099146068/4954269157</t>
  </si>
  <si>
    <t>7700002060161056</t>
  </si>
  <si>
    <t>Мирошниченко Г.Н.</t>
  </si>
  <si>
    <t>По состоянию на 01.06.2022 нет слотов для записи.</t>
  </si>
  <si>
    <t>Кияшко Н.В.</t>
  </si>
  <si>
    <t>7700007096131063</t>
  </si>
  <si>
    <t>ОК от 18.05.2022</t>
  </si>
  <si>
    <t>7756520891002386</t>
  </si>
  <si>
    <t>Гарипова О.М.</t>
  </si>
  <si>
    <t>7149610838000530</t>
  </si>
  <si>
    <t>Просьба выслать протоколы  приемов врача-онколога КДО МГОБ №62 после 27.04.2022 ( со слов пациента прием сосотоялся 31.05.2022)</t>
  </si>
  <si>
    <t>7750430848002321</t>
  </si>
  <si>
    <t>7700002046730851</t>
  </si>
  <si>
    <t>7753730826001147</t>
  </si>
  <si>
    <t>Агейкина А.А.</t>
  </si>
  <si>
    <t>6170050840000125</t>
  </si>
  <si>
    <t>Старшинин М.А.</t>
  </si>
  <si>
    <t>7748730829000847</t>
  </si>
  <si>
    <t>5068150839000099</t>
  </si>
  <si>
    <t>84954245394, 889258462282</t>
  </si>
  <si>
    <t>7700007071650464</t>
  </si>
  <si>
    <t>89250202390, 84997178488</t>
  </si>
  <si>
    <t>5071460826000183</t>
  </si>
  <si>
    <t>Махалкина В.Н.</t>
  </si>
  <si>
    <t>7701001093041056</t>
  </si>
  <si>
    <t>9099786452    4959587283</t>
  </si>
  <si>
    <t>7700007156560755</t>
  </si>
  <si>
    <t>Ветрова Е.В.</t>
  </si>
  <si>
    <t>7700004112260744</t>
  </si>
  <si>
    <t>8(499)161-14-27</t>
  </si>
  <si>
    <t>7768550823000428</t>
  </si>
  <si>
    <t>8(499)374-37-46; 8(999)819-20-94</t>
  </si>
  <si>
    <t>Юрьева Л.Н.</t>
  </si>
  <si>
    <t>6158720896000510</t>
  </si>
  <si>
    <t>8(916)758-40-55</t>
  </si>
  <si>
    <t>ОК от 24.05.2022</t>
  </si>
  <si>
    <t xml:space="preserve">По пациентке 24.05.2022 состоялся онкологический консилиум. Определена тактика лечения - наблюдение. Прошу Вас уточнить через сколько пациентке рекомендован повторный прием врача-онколога. </t>
  </si>
  <si>
    <t>7754540884000850</t>
  </si>
  <si>
    <t>8(499)163-68-13; 8(903)296-26-56</t>
  </si>
  <si>
    <t>Кналян С.В.</t>
  </si>
  <si>
    <t xml:space="preserve">Пациентке было рекомендовано контрольное исследование МРТ г/м с контрастированием - прошла исследование 30.05.2022. Прошу Вас уточнить необходимость записи на повторный прием к онкологу с результатами данного исследования. </t>
  </si>
  <si>
    <t>7758040848002619</t>
  </si>
  <si>
    <t>8(910)423-18-71</t>
  </si>
  <si>
    <t>6350640846000376</t>
  </si>
  <si>
    <t>8(915)265-55-72</t>
  </si>
  <si>
    <t>Герасимов О.В.</t>
  </si>
  <si>
    <t>Пациент был осмотрен врачом-онкологом в ГКОБ №1, была рекомендована консультация врача-онколога в ЦАОП ГКБ им Д.Д. Плетнёва. Прошу Вас создать электронное направление для записи на консультацию.</t>
  </si>
  <si>
    <t>Сорокин Д.П.</t>
  </si>
  <si>
    <t>7757340878002583</t>
  </si>
  <si>
    <t>Акопян Э.Г.</t>
  </si>
  <si>
    <t>Со слов пациента записан на прием к врачу - онкологу КДО на 23.06.2022. Просьба при возможности перезаписать пациента на более раннюю дату</t>
  </si>
  <si>
    <t>7768260837000576</t>
  </si>
  <si>
    <t>Вознесенский С.А.</t>
  </si>
  <si>
    <t>0557820887000188</t>
  </si>
  <si>
    <t>27.05.2022 на приеме у врача - онколога Кудрявцева А.С. Было рекомендовано консультация к врачу - онкологу в МГОБ№62. Просьба создать электронное направление.</t>
  </si>
  <si>
    <t>7700008255111082</t>
  </si>
  <si>
    <t>УЗИ ОБП , УЗИ вен н/к</t>
  </si>
  <si>
    <t>7700000116101247</t>
  </si>
  <si>
    <t>Кутина А.А.</t>
  </si>
  <si>
    <t>ММГ</t>
  </si>
  <si>
    <t>Симбирская А.М.</t>
  </si>
  <si>
    <t>Данчина С.Н.</t>
  </si>
  <si>
    <t>7700009091681052</t>
  </si>
  <si>
    <t>(916)535-26-55</t>
  </si>
  <si>
    <t>Жарова А.С.</t>
  </si>
  <si>
    <t>ПСА</t>
  </si>
  <si>
    <t>7778250847002173</t>
  </si>
  <si>
    <t>(985)122-20-62</t>
  </si>
  <si>
    <t xml:space="preserve">Пациенту 02.05.2022 было сформировано направление на УЗИ мягких тканей. Пациент отказывается от записи к врачу-онкологу, т.к. не выполнил это УЗИ, пациент не может самостоятельно записаться. Запись персональным помощником не может быть осуществлена, т.к. закрыт маршрут. </t>
  </si>
  <si>
    <t>Мамыкина Е.А.</t>
  </si>
  <si>
    <t>7752530882000582</t>
  </si>
  <si>
    <t>8 985 722 17 25</t>
  </si>
  <si>
    <t>7749810882000295</t>
  </si>
  <si>
    <t>8 916 629 13 90</t>
  </si>
  <si>
    <t>7748010885001140</t>
  </si>
  <si>
    <t>8 915 356 00 16     8 495 490 63 51</t>
  </si>
  <si>
    <t>7700009180110352</t>
  </si>
  <si>
    <t>8 916 522 28 14</t>
  </si>
  <si>
    <t>УЗИ МЖ, подм. Л/У.</t>
  </si>
  <si>
    <t>Торшхоева П.М.</t>
  </si>
  <si>
    <t>Изюмская А.Д.</t>
  </si>
  <si>
    <t>7701002140300354</t>
  </si>
  <si>
    <t>7700002104750555</t>
  </si>
  <si>
    <t>9651577833 (Елена Анатольевна, супруга)</t>
  </si>
  <si>
    <t>Жуковец В.В терапевт</t>
  </si>
  <si>
    <t>Пациенту по рекомендации онколога (врачу были предоставлены на приёме со слов супруги пациента) на сдачу анализов перед госпитализацией. Выдано направление было только на клинический анализ крови, биохимический выполнен не был. Прошу связаться с супругой пациента (связь нестабильная, при неудачной попытке звонка прошу попробовать дозвониться) и записать на исследование.</t>
  </si>
  <si>
    <t>7700002098740541</t>
  </si>
  <si>
    <t>9687595650 Светлана</t>
  </si>
  <si>
    <t>Прошу выслать скан за 31.05</t>
  </si>
  <si>
    <t>Родственнице пациента сообщили, что госп-я будет не раньше чем через 2-3 недели, но это большой срок. Прошу указать дату госпитализации</t>
  </si>
  <si>
    <t>7701002081120663</t>
  </si>
  <si>
    <t>ХТ</t>
  </si>
  <si>
    <t>Прошу выслать скан протокола приёма врача-химиотерапевта за 30.05</t>
  </si>
  <si>
    <t>7701008114790868</t>
  </si>
  <si>
    <t>Прошу выслать скан ха 28.05</t>
  </si>
  <si>
    <t>7700000225210458</t>
  </si>
  <si>
    <t>прошу выслать скан за 24.05</t>
  </si>
  <si>
    <t>Заикина Л.В.</t>
  </si>
  <si>
    <t>7701002142600639</t>
  </si>
  <si>
    <t>9067998864 / 4959460201</t>
  </si>
  <si>
    <t>0552630893000436</t>
  </si>
  <si>
    <t>7700001164271162</t>
  </si>
  <si>
    <t>Герр И.С.</t>
  </si>
  <si>
    <t>Прошу Вас уточнить дальнейшую тактику ведения пациента</t>
  </si>
  <si>
    <t>7701003339121037</t>
  </si>
  <si>
    <t>врач кдо</t>
  </si>
  <si>
    <t>7750420875002112</t>
  </si>
  <si>
    <t>Ахматова Б.Д.</t>
  </si>
  <si>
    <t xml:space="preserve">Пациентке рекомендовано проведение МРТ МЖ с к/у (записана на 15.06.2022). Прошу Вас связаться с пациенткой для записи на кровь на креатинин, перед исследованием </t>
  </si>
  <si>
    <t>7771560826000387</t>
  </si>
  <si>
    <t>9166563545 / 4956126359</t>
  </si>
  <si>
    <t>ЭГДС, ОАК, б/х крови+железо+ферритин, КТ ОГК</t>
  </si>
  <si>
    <t>7700009046110745</t>
  </si>
  <si>
    <t>9260425474 / 4991528163</t>
  </si>
  <si>
    <t>7700009010230246</t>
  </si>
  <si>
    <t>9031805703 / 4991999027</t>
  </si>
  <si>
    <t>7700006138160354</t>
  </si>
  <si>
    <t>7700009171231159</t>
  </si>
  <si>
    <t>7747530879000056</t>
  </si>
  <si>
    <t>7768450820000945</t>
  </si>
  <si>
    <t>7700008055810354</t>
  </si>
  <si>
    <t>ВЭ</t>
  </si>
  <si>
    <t>7752830874003309</t>
  </si>
  <si>
    <t>Пациентка была записана врачом-терапевтом на взятие венозной крови на 30.05. Не смогла прийти на исследование. Прошу Вас связаться с пациенткой и записать на исследование перед первичной консультацией врача-онколога</t>
  </si>
  <si>
    <t>Сакурова К.В.</t>
  </si>
  <si>
    <t>7851310837002888</t>
  </si>
  <si>
    <t>8 903 135 53 24</t>
  </si>
  <si>
    <t>Рычкина О.В.</t>
  </si>
  <si>
    <t>Прошу уточнить тактику ведения пациента по диагнозу D37.4. Контроль КТ ОБП с к/у через 6 месяцев ?</t>
  </si>
  <si>
    <t>7700008173100156</t>
  </si>
  <si>
    <t>8 966 309 08 43</t>
  </si>
  <si>
    <t>7758930878000550</t>
  </si>
  <si>
    <t>8 916 618 08 09</t>
  </si>
  <si>
    <t>Матвеева Н.С. (по рек-ии онколога Гугунова Д.В.)</t>
  </si>
  <si>
    <t>УЗИ ОБП, почек, УЗИ Л/У, УЗИ щитовидной железы</t>
  </si>
  <si>
    <t>7750230877000760</t>
  </si>
  <si>
    <t>8 916 776 40 52</t>
  </si>
  <si>
    <t>Курдагия Г.К.</t>
  </si>
  <si>
    <t>Наумова И.Н.</t>
  </si>
  <si>
    <t>7700008170170735</t>
  </si>
  <si>
    <t>8 903 970 36 55</t>
  </si>
  <si>
    <t>7753240873001099</t>
  </si>
  <si>
    <t>8 926 479 25 90</t>
  </si>
  <si>
    <t>7700004191110671</t>
  </si>
  <si>
    <t>8 905 574 65 30</t>
  </si>
  <si>
    <t>Черников Д.А.</t>
  </si>
  <si>
    <t>Ранее получен ответ из Мгоб 62 о дате реконструктивно-восстановительной операции - 09.06. Прошу оповестить пациентку.</t>
  </si>
  <si>
    <t>5055930894001875</t>
  </si>
  <si>
    <t>8 910 438 45 82</t>
  </si>
  <si>
    <t>Прошу выслать крайний протокол приема врача онколога</t>
  </si>
  <si>
    <t>5057310874001328</t>
  </si>
  <si>
    <t>8 968 680 80 55</t>
  </si>
  <si>
    <t>Пациентка записана на прохождение исследования КТ в стационаре МГОБ 62 на 15.06. Необходимо сдать анализ крови на креатинин и мочевину. Электронное направление открыто только на креатинин, прошу создать направление на мочевину.</t>
  </si>
  <si>
    <t>7700001132210259</t>
  </si>
  <si>
    <t xml:space="preserve">8 901 792 55 06 / 8 903 597 35 36 </t>
  </si>
  <si>
    <t>Москаленко О.А.</t>
  </si>
  <si>
    <t>Анализы крови( общий, биохимический, расширенная коагулограмма, гемоглобин), узи вен, эхо кг ( если есть возможность до 14.06, так как в этот день состоится онкологический консилиум).</t>
  </si>
  <si>
    <t>7756340842000722</t>
  </si>
  <si>
    <t>8 906 723 52 71</t>
  </si>
  <si>
    <t>Вельмакина О.В.</t>
  </si>
  <si>
    <t>7700000166190164</t>
  </si>
  <si>
    <t>977 329 87 64</t>
  </si>
  <si>
    <t>7772360877001379</t>
  </si>
  <si>
    <t>926 400 68 99 дочь Елена</t>
  </si>
  <si>
    <t>7748020891002487</t>
  </si>
  <si>
    <t>8 926 116 01 60</t>
  </si>
  <si>
    <t>7754040889003363</t>
  </si>
  <si>
    <t>926 045 75 96 сын Виталий</t>
  </si>
  <si>
    <t>Розанов И.Д.</t>
  </si>
  <si>
    <t>7701008174170160</t>
  </si>
  <si>
    <t>495 378 10 49/ 910 492 50 64</t>
  </si>
  <si>
    <t>Иванова О.С.</t>
  </si>
  <si>
    <t>7770450839000882</t>
  </si>
  <si>
    <t>915 280 84 45/916 176 69 30 Светлана Викторовна жена</t>
  </si>
  <si>
    <t>Полякова Е.В.</t>
  </si>
  <si>
    <t>7747420828000417</t>
  </si>
  <si>
    <t>916 777 04 74/ 495 359 30 39</t>
  </si>
  <si>
    <t>7752620896001542</t>
  </si>
  <si>
    <t>903 295 97 15</t>
  </si>
  <si>
    <t>Тимонина Е.Г.</t>
  </si>
  <si>
    <t>Пациент осмотрен врачом-онкологом, установлен диагноз D34-предварительный, рекомендовано наблюдение эндокринолога по м/ж. Прошу Вас уточнить корректность диагностического статуса диагноза.</t>
  </si>
  <si>
    <t>7752840869001135</t>
  </si>
  <si>
    <t>909 940 83 51</t>
  </si>
  <si>
    <t>Романова А.А.</t>
  </si>
  <si>
    <t>Прошу Вас связаться с пациентом для записи на КТ ОГК с ку по причине отсутствия свободных слотов для записи.</t>
  </si>
  <si>
    <t>Шовкун В. О.</t>
  </si>
  <si>
    <t>7700006187140956</t>
  </si>
  <si>
    <t>ВЭ от 16.05.2022</t>
  </si>
  <si>
    <t>7756740822000362</t>
  </si>
  <si>
    <t>Пациент в телефонном разговоре сообщил, постоянно проживает не в Москве. Обследоваться и лечиться будет по месту жительста. В сопровождении персональным помощником не нуждается.</t>
  </si>
  <si>
    <t>7700003025600590</t>
  </si>
  <si>
    <t>Розанов И. Д.</t>
  </si>
  <si>
    <t>5051720872000682</t>
  </si>
  <si>
    <t>Пациент консультирован врачом-гинекологом Пак С. Ф. 31.05.2022, где врач рекомендовал консультацию врача онкогинеколога. Просьба открыть электронное направление для записи в ЦАОП.</t>
  </si>
  <si>
    <t>Мохова Д.В.</t>
  </si>
  <si>
    <t>7700005061710956</t>
  </si>
  <si>
    <t>8-915-406-82-56</t>
  </si>
  <si>
    <t>7700001053811055</t>
  </si>
  <si>
    <t>8-925-731-17-60</t>
  </si>
  <si>
    <t>7751340880002403</t>
  </si>
  <si>
    <t>8-917-581-00-78</t>
  </si>
  <si>
    <t>7758540871001602</t>
  </si>
  <si>
    <t>8-910-444-76-82</t>
  </si>
  <si>
    <t>Гимазетдинова Д.М.</t>
  </si>
  <si>
    <t>5050020872001942</t>
  </si>
  <si>
    <t>7700008027660957</t>
  </si>
  <si>
    <t>7775150831000147</t>
  </si>
  <si>
    <t>7757140884002340</t>
  </si>
  <si>
    <t>Кузнецова И.С.</t>
  </si>
  <si>
    <t>Взятие крови,УЗИ,ЭКГ,Рентген ОГК</t>
  </si>
  <si>
    <t>5076350870000129</t>
  </si>
  <si>
    <t>7758640897002640</t>
  </si>
  <si>
    <t>7700009238050677</t>
  </si>
  <si>
    <t>Харламов А.А.</t>
  </si>
  <si>
    <t>УЗИ м/ж</t>
  </si>
  <si>
    <t>3550130870001867</t>
  </si>
  <si>
    <t>Солдатов И.В.</t>
  </si>
  <si>
    <t>УЗИ м/ж, ММГ</t>
  </si>
  <si>
    <t>7700006129620355</t>
  </si>
  <si>
    <t>Соков Д.Г.</t>
  </si>
  <si>
    <t>Взятие крови</t>
  </si>
  <si>
    <t>7747720873000737</t>
  </si>
  <si>
    <t>Пациент выполнил УЗИ м/ж от 30.05.2022, прошу Вас уточнить о необходимости повторной консультации врачом-онкологом.</t>
  </si>
  <si>
    <t>Сиротина Т.А.</t>
  </si>
  <si>
    <t>7700008152581161</t>
  </si>
  <si>
    <t>6353230840000395</t>
  </si>
  <si>
    <t>7700001127150967</t>
  </si>
  <si>
    <t>Зингеренко М.Б.</t>
  </si>
  <si>
    <t xml:space="preserve">УЗИ почек. </t>
  </si>
  <si>
    <t>7700009172181068</t>
  </si>
  <si>
    <t>МСКТ ОГК б/КУ</t>
  </si>
  <si>
    <t>7700002100690945</t>
  </si>
  <si>
    <t>7700000134551268</t>
  </si>
  <si>
    <t>Дюженкова Ю.С.</t>
  </si>
  <si>
    <t>7753840844000029</t>
  </si>
  <si>
    <t>Rg ОГК</t>
  </si>
  <si>
    <t>Калантай Д.А.</t>
  </si>
  <si>
    <t>7700007123610851</t>
  </si>
  <si>
    <t>8-495-344-64-89 / 8-916-555-06-50</t>
  </si>
  <si>
    <t>Прошу Вас уточнить нуждается ли пациент в сопровождении Персональным Помощником</t>
  </si>
  <si>
    <t>7778060892000570</t>
  </si>
  <si>
    <t>8-499-177-33-46 / 8-968-933-91-06</t>
  </si>
  <si>
    <t>Буглов В.Г.</t>
  </si>
  <si>
    <t>4768350842000864</t>
  </si>
  <si>
    <t>8-916-844-90-06</t>
  </si>
  <si>
    <t>Мелихов В.Н.</t>
  </si>
  <si>
    <t>Пациенту рекомендовано наблюдение по м/ж. Прошу Вас уточнить корректный статс диагноза</t>
  </si>
  <si>
    <t>7700006212160361</t>
  </si>
  <si>
    <t>8-495-655-83-75 / 8-977-497-33-01 / 8-926-556-98-92</t>
  </si>
  <si>
    <t>Дюженкова Ю.С,</t>
  </si>
  <si>
    <t>Пациенту выдано некорректное направление к врачу онкологу</t>
  </si>
  <si>
    <t>7700000016640653</t>
  </si>
  <si>
    <t>8-495-342-61-50 / 8-910-446-21-39</t>
  </si>
  <si>
    <t>Мурадова Е.М.</t>
  </si>
  <si>
    <t>7701003219651055</t>
  </si>
  <si>
    <t>гепатолог</t>
  </si>
  <si>
    <t>По ранне полученному ответу пациент записан на 28.06.2022. Прошу Вас связаться с пациентом и перезаписать на более раннюю дату.</t>
  </si>
  <si>
    <t>7700001139100660</t>
  </si>
  <si>
    <t>Тарасено Ю.А.</t>
  </si>
  <si>
    <t>По рекомендации врача-онколога, пациент пациент прошел УЗИ ОБП. Прошу Вас уточнить необходимость консультации врача-онколога.</t>
  </si>
  <si>
    <t>7700003080221149</t>
  </si>
  <si>
    <t>В ВЭ от 04.05.2022 указана фиксированная дата госпитализации - 11.05.2022. В сис-ме ЕМИАС ВЭ данной госпитализации отсутствует, прошу Вас предоставить скан.</t>
  </si>
  <si>
    <t>5048040892000836</t>
  </si>
  <si>
    <t>В ВЭ от 30.03.2022 указана фиксированная дата госпитализации - 20.04.2022 В сис-ме ЕМИАС ВЭ данной госпитализации отсутствует, прошу Вас предоставить скан.</t>
  </si>
  <si>
    <t>7756830880000261</t>
  </si>
  <si>
    <t>Басиладзе И.Г.</t>
  </si>
  <si>
    <t>7749720884001110</t>
  </si>
  <si>
    <t>7700001069810364</t>
  </si>
  <si>
    <t>7752440875001615</t>
  </si>
  <si>
    <t>Мушинская Ю.А.</t>
  </si>
  <si>
    <t>7700007086030339</t>
  </si>
  <si>
    <t>7700007131550758</t>
  </si>
  <si>
    <t>Согласно ЕМИАС, пациент прошел рекомендованное ранее исследование КТ ОГК. Прошу уточнить, есть ли необходимость в консультации оноколога по его результатам.</t>
  </si>
  <si>
    <t>3452810883000084</t>
  </si>
  <si>
    <t>Согласно ЕМИАС, пациентка прошла рекомендованное ранее исследованиеУЗИ МЖ. Прошу уточнить, есть ли необходимость в консультации оноколога по его результатам.</t>
  </si>
  <si>
    <t>7700003227031075</t>
  </si>
  <si>
    <t>Ранее на запрос был получен ответ: В телефонном разговре с пациенткой ей было разъяснено о порядке оформления направления на рекомендованное исследование. Пациентка сообщила, что в ближайшее время обратится к участковому врачу-терапевту для получения направления на УЗИ МЖ. ПОВТОРНО. Прошу ПРИГЛАСИТЬ пациентку на рекомендованное ранее исследование, предварительно согласовав с ней дату и время.</t>
  </si>
  <si>
    <t>7748320819003132</t>
  </si>
  <si>
    <t>Карасева Н.А.</t>
  </si>
  <si>
    <t>7756930823000657</t>
  </si>
  <si>
    <t>8(905)725-26-01</t>
  </si>
  <si>
    <t xml:space="preserve">онкоконсилиум </t>
  </si>
  <si>
    <t>Со слов пациента госпитализация была назначена на 31.05.22г., на нее пациент явиться не смог. Прошу Вас уточнить новую дату госпитализации.</t>
  </si>
  <si>
    <t>7750820839000674</t>
  </si>
  <si>
    <t>8(926)876-26-61</t>
  </si>
  <si>
    <t>7776940829000037</t>
  </si>
  <si>
    <t>8(909)904-77-66</t>
  </si>
  <si>
    <t>7700004225140749</t>
  </si>
  <si>
    <t>8(917)553-77-42</t>
  </si>
  <si>
    <t>Каргина Д.В.</t>
  </si>
  <si>
    <t>7768050891000095</t>
  </si>
  <si>
    <t>2552140870000355</t>
  </si>
  <si>
    <t>Хубиев А.Р.</t>
  </si>
  <si>
    <t>7700005275050562</t>
  </si>
  <si>
    <t>Мазманова С.Н</t>
  </si>
  <si>
    <t>5053140879002136</t>
  </si>
  <si>
    <t>916-0439727</t>
  </si>
  <si>
    <t>Со слов, пациентка готова посетить онколога по поводу новообразования ЩЖ. Просьба сформировать направление в ЦАОП ГКОБ1 (ранее пациент был на первичном приеме в данном ЦАОПЕ) для записи к онкологу.</t>
  </si>
  <si>
    <t>7700007228290177</t>
  </si>
  <si>
    <t>925-0701395</t>
  </si>
  <si>
    <t>Павлова Ю.В.</t>
  </si>
  <si>
    <t>7700002113630850</t>
  </si>
  <si>
    <t>врач КДО</t>
  </si>
  <si>
    <t>Просьба прислать скан протокола приема в МГОБ 62 от 30.05.2022 по пациентке</t>
  </si>
  <si>
    <t>7774250868000597</t>
  </si>
  <si>
    <t>Просьба прислать скан протокола приема в МГОБ 62 от 24.05.2022 по пациентке</t>
  </si>
  <si>
    <t>7700009211640561</t>
  </si>
  <si>
    <t>Ранее вы ответили, что телефон актуальный, НО пациент не отвечает. Просьба связаться с пациентом и уточнить необходимость посещения врача-онколога</t>
  </si>
  <si>
    <t>7700002095530340</t>
  </si>
  <si>
    <t>Андреева К.Н. терапевт ГКБ</t>
  </si>
  <si>
    <t>Пациенту отказано в проведении первичного приема врача-онколога, т.к. отсутствует исследование МРТ предстательной железы согласно клиентским путям. Прошу провести необходимое исследования для записи пациента к врачу-онкоурологу на первичный прием</t>
  </si>
  <si>
    <t>3655610873000184</t>
  </si>
  <si>
    <t>9670490629, 9647132746</t>
  </si>
  <si>
    <t>Пациентка с 17.03.2022 года не отвечает на звонки, не посетила врача-онколога по направлению  от 25.01.2022. Просьба связаться спациенткой и уточнить необходимость посещения врача-онколога и сопровождения персональным помощником</t>
  </si>
  <si>
    <t>7701000250170462</t>
  </si>
  <si>
    <t>4959181479, 9263269801</t>
  </si>
  <si>
    <t>Тютюнник П.С.</t>
  </si>
  <si>
    <t>31.05.2022 в МКНЦ им. А.С. Логинова состоялся прием врача-хирурга Тютюнник П.С. Просьба прислать скан протокола приема от 31.05.2022</t>
  </si>
  <si>
    <t>7754540834000935</t>
  </si>
  <si>
    <t>Леденев С.Н.</t>
  </si>
  <si>
    <t>Согласно протоколу от 27.05.2022 пациенту назначено хирургическое лечение. Просьба уточнить планируемую дату госпитализации</t>
  </si>
  <si>
    <t>Шарамонова И.Ю.</t>
  </si>
  <si>
    <t>7700009145530647</t>
  </si>
  <si>
    <t>Джитава И.Г.</t>
  </si>
  <si>
    <t>7753720842002823</t>
  </si>
  <si>
    <t>Прием КДО</t>
  </si>
  <si>
    <t>Последний прием</t>
  </si>
  <si>
    <t>7700002014581041</t>
  </si>
  <si>
    <t>9104284485 (супруга Марина)</t>
  </si>
  <si>
    <t>Азизов Н.М.</t>
  </si>
  <si>
    <t xml:space="preserve">Прошу уточнить дату записи пациента на консультацию врача-колопроктолога КДО МГОБ №62. </t>
  </si>
  <si>
    <t>5052830839001944</t>
  </si>
  <si>
    <t>7700003153270957</t>
  </si>
  <si>
    <t>Прием врача-химиотерапевта КДО</t>
  </si>
  <si>
    <t>7771850874001407</t>
  </si>
  <si>
    <t>(499)481-94-45</t>
  </si>
  <si>
    <t>7700000009550282</t>
  </si>
  <si>
    <t>(929)507-69-86</t>
  </si>
  <si>
    <t>Мамедова И.Т.</t>
  </si>
  <si>
    <t>Прошу записать пациента на КТ почек с к/у.</t>
  </si>
  <si>
    <t>7700009055740542</t>
  </si>
  <si>
    <t>Орелкин В.И. (КДО)</t>
  </si>
  <si>
    <t xml:space="preserve">Пациенту рекомендована госпитализация в МГОБ №62 для биопсии ПЕЧЕНИ, прошу уточнить плановую дату госпитализации. </t>
  </si>
  <si>
    <t>5058540896001430</t>
  </si>
  <si>
    <t>Полякова Ю.Е.</t>
  </si>
  <si>
    <t>Есина А.В.</t>
  </si>
  <si>
    <t>7758530887002462</t>
  </si>
  <si>
    <t>4954402726 / 9161573487</t>
  </si>
  <si>
    <t>7752320877000635</t>
  </si>
  <si>
    <t>9251248190 / 4954668190</t>
  </si>
  <si>
    <t>Рохзовенко Ю.М.</t>
  </si>
  <si>
    <t>Со слов пациентв прием состоялся, даны рекомендации.</t>
  </si>
  <si>
    <t>7776050893000747</t>
  </si>
  <si>
    <t>Волкова Ю.И.</t>
  </si>
  <si>
    <t xml:space="preserve">КТ ОГК с к/у </t>
  </si>
  <si>
    <t>7757120891000115</t>
  </si>
  <si>
    <t>9199670022 / 9260979298</t>
  </si>
  <si>
    <t>2952910893000517</t>
  </si>
  <si>
    <t>Калецкая Т.Г.</t>
  </si>
  <si>
    <t>7756840848000329</t>
  </si>
  <si>
    <t>4954608532 / 9150928209</t>
  </si>
  <si>
    <t>7700004214010950</t>
  </si>
  <si>
    <t>9166850736/ 4991653588</t>
  </si>
  <si>
    <t>Пациент систематически не отвеаечт на звонки ПП. Прошу вас уточнить нудждается ли пациент в сопровождении.</t>
  </si>
  <si>
    <t>7775050874000824</t>
  </si>
  <si>
    <t>4991656712 / 9150817475</t>
  </si>
  <si>
    <t>Арутюнян А.А.</t>
  </si>
  <si>
    <t>КТ ОГК ск/у</t>
  </si>
  <si>
    <t>7700004116221073</t>
  </si>
  <si>
    <t>Шевченко С.А.</t>
  </si>
  <si>
    <t>Прошу вас уточнить диагностический статус пацтента.</t>
  </si>
  <si>
    <t>0556330875000159</t>
  </si>
  <si>
    <t>Манцева А.А.</t>
  </si>
  <si>
    <t>Пациент согласен пройти обследование с последующей консультацияей онколога. КАК, БАК+ гормоны ШЖ, Рен ОГК, УЗИ пер л/у+п/о рубец, УЗИ ОБП+ почек, ОАМ, УЗИ ОМТ.</t>
  </si>
  <si>
    <t>Пациент систематически не отвечает на тел звонки ПП.</t>
  </si>
  <si>
    <t>Нечипоренко П.А.</t>
  </si>
  <si>
    <t>7774950876000550</t>
  </si>
  <si>
    <t>9647948286
4957267413</t>
  </si>
  <si>
    <t>Хохлова Е.А.</t>
  </si>
  <si>
    <t>5048440886001883</t>
  </si>
  <si>
    <t>Флягина М.М.</t>
  </si>
  <si>
    <t>7756640823002260</t>
  </si>
  <si>
    <t>Зайцева Н.В.</t>
  </si>
  <si>
    <t>2394799741000209</t>
  </si>
  <si>
    <t>отсутствует протокол приема врача_онколога.</t>
  </si>
  <si>
    <t>Заздравная А.Г.</t>
  </si>
  <si>
    <t>7700009215200454</t>
  </si>
  <si>
    <t>4992022193/9779581383</t>
  </si>
  <si>
    <t>Бутримова А.С.</t>
  </si>
  <si>
    <t>7352820874000128</t>
  </si>
  <si>
    <t>Шевченко В.Г.</t>
  </si>
  <si>
    <t>Пациент сообщил, что наблюдается в сторонней МО за пределами Москвы. Прошу Вас уточнить целесообразность сопровождения ПП</t>
  </si>
  <si>
    <t>7700001122640974</t>
  </si>
  <si>
    <t>Оваков Д.В.</t>
  </si>
  <si>
    <t>7701006135221253</t>
  </si>
  <si>
    <t>4992052119/9166430347</t>
  </si>
  <si>
    <t>5072750830000073</t>
  </si>
  <si>
    <t>9651646476/9165423133</t>
  </si>
  <si>
    <t>7700007076070642</t>
  </si>
  <si>
    <t>4999081171/9647759027</t>
  </si>
  <si>
    <t>МРТ ОБП с КУ через 3 месяца</t>
  </si>
  <si>
    <t>7700007203240941</t>
  </si>
  <si>
    <t>4956826132/9035669050</t>
  </si>
  <si>
    <t>Чубакова Г.В.</t>
  </si>
  <si>
    <t>Со слов - пациент госпитализирован (данные в ЭМК отсутствуют)</t>
  </si>
  <si>
    <t>7776050892001241</t>
  </si>
  <si>
    <t>9671581819/4956313415</t>
  </si>
  <si>
    <t>Хведелидзе Г.В.</t>
  </si>
  <si>
    <t>7700004183170457</t>
  </si>
  <si>
    <t>Климович М.Я.</t>
  </si>
  <si>
    <t>7773350829001089</t>
  </si>
  <si>
    <t>4991864172/9037112175</t>
  </si>
  <si>
    <t>Егоров А.О.</t>
  </si>
  <si>
    <t>По ответу МО: Явка пациента к врачу-общему онкологу для определения дальнейшей тактики обследования и лечения. Пациент от записи к онкологу отказывается, т.к. - со слов - ожидает вызова на госпитализацию</t>
  </si>
  <si>
    <t>7756730839002394</t>
  </si>
  <si>
    <t>4992056759/9167066306</t>
  </si>
  <si>
    <t>5052840874001212</t>
  </si>
  <si>
    <t>Пугачёв Г.А.</t>
  </si>
  <si>
    <t>7700002169800540</t>
  </si>
  <si>
    <t>4991804443/9154710541</t>
  </si>
  <si>
    <t>7700002163800746</t>
  </si>
  <si>
    <t>4992045663/9164061314</t>
  </si>
  <si>
    <t>Тувалова И.В.</t>
  </si>
  <si>
    <t>Жирякова Е.С.</t>
  </si>
  <si>
    <t>7758420898000350</t>
  </si>
  <si>
    <t>Катков А.Б.</t>
  </si>
  <si>
    <t>7751820827003168</t>
  </si>
  <si>
    <t>Гадаборшев М.И.</t>
  </si>
  <si>
    <t>7753400879001721</t>
  </si>
  <si>
    <t xml:space="preserve">9998346696  </t>
  </si>
  <si>
    <t>Стражев С.В.</t>
  </si>
  <si>
    <t>УЗИ МЖ</t>
  </si>
  <si>
    <t>7700001080521066</t>
  </si>
  <si>
    <t>31.05.2022 поступил ответ от ГП № 191- "Пациент в телефонной беседе подтвердил согласие на сопровождение персональным помощником. Просит звонить  ему после 18.00" Служба персональных помощников работает до 18,00. Прошу уточнить возможность сопровождения пациента в рабочее время с 9.00-18.00.</t>
  </si>
  <si>
    <t>7752120830000353</t>
  </si>
  <si>
    <t>ОАК,б/х анализ крови,ПСА</t>
  </si>
  <si>
    <t>7750020829000517</t>
  </si>
  <si>
    <t>9263143347   4994685578</t>
  </si>
  <si>
    <t>Павленко Ю.А.</t>
  </si>
  <si>
    <t>В протоколе врача указано что в наблюдении и лечении у гематолога не нуждается. Контроль ОАК с подсчетом тромбоцитов по Фонио. Прошу уточнить сроки контроля данного показателя (1/2/3/6 месяцев)</t>
  </si>
  <si>
    <t>7700004216240951</t>
  </si>
  <si>
    <t>9162497103   9771979228</t>
  </si>
  <si>
    <t>Прошу уточнить нуждается ли пациент в повторном приеме врача онколога по результатам пройденных исследований. И так же прошу уточнить диагностический статус диагноза.</t>
  </si>
  <si>
    <t>7700004039740949</t>
  </si>
  <si>
    <t>9264543471   4991697584</t>
  </si>
  <si>
    <t>7700006288510142</t>
  </si>
  <si>
    <t>9152559766   4994616157</t>
  </si>
  <si>
    <t>Врач-радиолог Тувалова И.В.</t>
  </si>
  <si>
    <t>Пациент записан на 03.06.2022 на 08.30 начало лучевой терапии и еа прием к врачу радиологу Туваловой И.В. На 13.15. Прошу связаться с пациентом и перезаписать на другую дату. По просьбе пациента.</t>
  </si>
  <si>
    <t>7701001060040363</t>
  </si>
  <si>
    <t>БАК,ОАК,ОАМ,Коаг. ММГ,УЗИ МЖ,УЗИ ОБП,ОМТ,онкомаркеры СА 15-3,С-125</t>
  </si>
  <si>
    <t>7700000207560250</t>
  </si>
  <si>
    <t>9774755104</t>
  </si>
  <si>
    <t>7747120895003431</t>
  </si>
  <si>
    <t>Прошу уточнить нуждается ли пациент в повторном приеме врача онколога.по результатам пройденного исследования</t>
  </si>
  <si>
    <t>Корноухова А.М.</t>
  </si>
  <si>
    <t>7700005170701148</t>
  </si>
  <si>
    <t>7700007073521248</t>
  </si>
  <si>
    <t>Кондратьева А.С.</t>
  </si>
  <si>
    <t>7750030888000126</t>
  </si>
  <si>
    <t>8 926 185 07 35</t>
  </si>
  <si>
    <t>Врач-онколог КДО</t>
  </si>
  <si>
    <t>7700004206130362</t>
  </si>
  <si>
    <t>8 916 230 88 32</t>
  </si>
  <si>
    <t>Матвейчук О.Н.</t>
  </si>
  <si>
    <t>7758620882001484</t>
  </si>
  <si>
    <t>8 903 743 14 03</t>
  </si>
  <si>
    <t>Кочнева Т.Н.</t>
  </si>
  <si>
    <t>УЗИ ОБП. На момент 12.10.2021 ЦАОП МГОБ 62 работал в системе Асклепиус. В системе ЕМИАС нет протокола приема от 12.10.2022. По рекомендации врача-онколга прошу Вас записать пациента на контрольное УЗИ ОБП</t>
  </si>
  <si>
    <t>7701009201250479</t>
  </si>
  <si>
    <t>8 903 123 70 04</t>
  </si>
  <si>
    <t>Врач-маммолог</t>
  </si>
  <si>
    <t>Прошу Ва выслать скан последнего протокола приема врача-онколога</t>
  </si>
  <si>
    <t>2155710881000296</t>
  </si>
  <si>
    <t>8 915 440 92 21</t>
  </si>
  <si>
    <t>Прошу Вас выслать скан последнего протокола приема врача-онколога КДО</t>
  </si>
  <si>
    <t>7701009028530352</t>
  </si>
  <si>
    <t>8 915 332 82 89</t>
  </si>
  <si>
    <t>7700001141140639</t>
  </si>
  <si>
    <t>8 925 031 90 33</t>
  </si>
  <si>
    <t>Гхош Ш.</t>
  </si>
  <si>
    <t>Прошу Вас уточнить диагностический статус K76.8 (подтвержден?/предварительный?)</t>
  </si>
  <si>
    <t>7700003172300939</t>
  </si>
  <si>
    <t>8 916 654 22 96</t>
  </si>
  <si>
    <t>Врач-онколог рекомендует по месту жетельства направить пациента в стационар для проведения лечения ЖДА. Со слов пациента по м/ж отказали. 27.05.2022 получен ответ от ГП 62: "будет направлена к гематолгу КДЦ ГКБ 52". Прошу Вас связаться с пациентом повторно по номеру 8 916 654 22 96</t>
  </si>
  <si>
    <t>5055720847001175</t>
  </si>
  <si>
    <t>8 916 324 54 07
8 916 914 56 71</t>
  </si>
  <si>
    <t>Врач-химиотерапевт</t>
  </si>
  <si>
    <t>Прошу Вас выслать скан последнего протокола приема врача-химиотерапевта</t>
  </si>
  <si>
    <t>7758810869000852</t>
  </si>
  <si>
    <t>8 916 067 00 07</t>
  </si>
  <si>
    <t>Илларионов Л.Д.</t>
  </si>
  <si>
    <t>Прошу Вас уточнить диагностический статус Е04.1 (подтвержден?/предварительный?)</t>
  </si>
  <si>
    <t>7775350880000069</t>
  </si>
  <si>
    <t>8 963 771 65 59</t>
  </si>
  <si>
    <t>В ЕМИАС отсутствует ВЭ очередного курса ХТ</t>
  </si>
  <si>
    <t>Плахова Д.А.</t>
  </si>
  <si>
    <t>Коврегина М.Н.</t>
  </si>
  <si>
    <t>7770940829000256</t>
  </si>
  <si>
    <t>8(916)7005622</t>
  </si>
  <si>
    <t>Пациент 1.10.2021 был направлен урологом к онкологу, но на приём так и не сходил, т.к. обследовался, с его слов, в другой МО. Просьба уточнить на данный момент актуальность консультации пациента онкологом и при необходимости создать новое направление</t>
  </si>
  <si>
    <t>2252240878000242</t>
  </si>
  <si>
    <t>8(962)9745480</t>
  </si>
  <si>
    <t>УЗИ щит.железы. Пациентка готова пройти исследование, просит записать</t>
  </si>
  <si>
    <t>7700009054530147</t>
  </si>
  <si>
    <t>8(903)9757155</t>
  </si>
  <si>
    <t>КТ огк. Ранее был ответ, что с пациентом связались и он записан на КТ огк. Просьба уточнить дату записи пациента на КТ огк</t>
  </si>
  <si>
    <t>7754540822002232</t>
  </si>
  <si>
    <t>8(968)9056677</t>
  </si>
  <si>
    <t>ПСА. Пациент на 15.06 записан к онкологу, до этого момента нуждается в сдаче ПСА, т.к. потом уезжает</t>
  </si>
  <si>
    <t>7700000099031178</t>
  </si>
  <si>
    <t>8(929)5789993</t>
  </si>
  <si>
    <t>Дюженкова Ю.С. (терапевт)</t>
  </si>
  <si>
    <t>Терапевт выдаёт пациентке направление на первичную консультацию в МГОБ62 по диагнозу D48.1. Пациентке необходимо первичное посещение онколога по маршруту в ЦАОП ММКЦ "Коммунарка". Просьба создать пациентке корректное направление по маршруту</t>
  </si>
  <si>
    <t>Авакян Н.Д.</t>
  </si>
  <si>
    <t>7755910883000970</t>
  </si>
  <si>
    <t>4954681695 9032960815</t>
  </si>
  <si>
    <t>7753340874002730</t>
  </si>
  <si>
    <t>4994648098 9296655323</t>
  </si>
  <si>
    <t>Чернов Г.Н.</t>
  </si>
  <si>
    <t>7771060831000936</t>
  </si>
  <si>
    <t>4991662119 9151848995</t>
  </si>
  <si>
    <t>Андреев М.С.</t>
  </si>
  <si>
    <t>7752830885002852</t>
  </si>
  <si>
    <t>4953049018 9169298207</t>
  </si>
  <si>
    <t>7757720824001039</t>
  </si>
  <si>
    <t>4997074822 9858904266</t>
  </si>
  <si>
    <t>7701008128030952</t>
  </si>
  <si>
    <t>4954660343 9162287268</t>
  </si>
  <si>
    <t>6147030897000491</t>
  </si>
  <si>
    <t>4954668964 9165563247</t>
  </si>
  <si>
    <t>Крылова В.С.</t>
  </si>
  <si>
    <t>Гудеева Е. А.</t>
  </si>
  <si>
    <t>7754740845000607</t>
  </si>
  <si>
    <t>4996192183/9859071339</t>
  </si>
  <si>
    <t>7767460888000399</t>
  </si>
  <si>
    <t>7700005130090175</t>
  </si>
  <si>
    <t>онколог кдо</t>
  </si>
  <si>
    <t>7774050879000192</t>
  </si>
  <si>
    <t>4991544504/9162961923</t>
  </si>
  <si>
    <t>7700000028240548</t>
  </si>
  <si>
    <t>7770940884000886</t>
  </si>
  <si>
    <t>7747240835000824</t>
  </si>
  <si>
    <t>7756510843000463</t>
  </si>
  <si>
    <t>4956119991/9265808314</t>
  </si>
  <si>
    <t>7776250822000889</t>
  </si>
  <si>
    <t>9164595110</t>
  </si>
  <si>
    <t>Курдагия Г. К.</t>
  </si>
  <si>
    <t>Ранее пациенту был установлен диагноз С48.0 (ЗНО забрюшинного пространства). В протоколе онколога Курдагия Г.К. от 31.05.22 указывает только С20. Прошу уточнить тактику ведения по диагнозу С48.0.</t>
  </si>
  <si>
    <t>7700000028721152</t>
  </si>
  <si>
    <t>Хрулева А.О.</t>
  </si>
  <si>
    <t>7749530898001448</t>
  </si>
  <si>
    <t>915 403 50 26</t>
  </si>
  <si>
    <t>Максимчук Ю.В.</t>
  </si>
  <si>
    <t>7758410889005245</t>
  </si>
  <si>
    <t>903 184 22 34</t>
  </si>
  <si>
    <t>2357110833000674</t>
  </si>
  <si>
    <t>(916)274-33-90</t>
  </si>
  <si>
    <t>7767550839000181</t>
  </si>
  <si>
    <t>(495)172-94-22/916 180 19 44</t>
  </si>
  <si>
    <t>6949240873000338</t>
  </si>
  <si>
    <t>(909)269-90-36</t>
  </si>
  <si>
    <t>7758930885002748</t>
  </si>
  <si>
    <t>(962)988-70-13</t>
  </si>
  <si>
    <t>5253000874000436</t>
  </si>
  <si>
    <t>(903)127-49-69</t>
  </si>
  <si>
    <t>1350420894000078</t>
  </si>
  <si>
    <t>9771389809/4954866113</t>
  </si>
  <si>
    <t>Пациент прошёл контрольное обследование ММГ от 05.05.22. Прошу Вас уточнить показана ли пациенту повторная консультация врача-онколога.</t>
  </si>
  <si>
    <t>7700005170700362</t>
  </si>
  <si>
    <t>977 788 21 06/903 298 83 36</t>
  </si>
  <si>
    <t>Бейтуганова С.А.</t>
  </si>
  <si>
    <t>КТ ОГК без КУ.</t>
  </si>
  <si>
    <t>3951040878000248</t>
  </si>
  <si>
    <t>916 581 59 54</t>
  </si>
  <si>
    <t>В протоколе ВЭ от 29.04.2022 указана дата следующей госпитализации - 19.05.22. По состоянию на 01.06.22, ВЭ отсутствует в ЭМК. Прошу Вас Вас выслать скан ВЭ.</t>
  </si>
  <si>
    <t>7700003119200554</t>
  </si>
  <si>
    <t>(917)513-41-25</t>
  </si>
  <si>
    <t>Луценко В.П.</t>
  </si>
  <si>
    <t>МРТ стопы с КУ.</t>
  </si>
  <si>
    <t xml:space="preserve">Пациенту врачом-онкологом рекомендованы: МРТ стопы с КУ. Прошу Вас открыть электронное направление на данное исследование. </t>
  </si>
  <si>
    <t>Грунина А.А.</t>
  </si>
  <si>
    <t>7751830881000448</t>
  </si>
  <si>
    <t>май</t>
  </si>
  <si>
    <t>Консультация онко-уролога Мгоб 62 (Красногорск)</t>
  </si>
  <si>
    <t>7757530884000734</t>
  </si>
  <si>
    <t xml:space="preserve">Сразу идет сброс. </t>
  </si>
  <si>
    <t>7700006017031070</t>
  </si>
  <si>
    <t>Пациент по просьбе записан на прием не к участковому олнкологу,так как они хотят  только забрать результаты МГИ</t>
  </si>
  <si>
    <t>5456500897000276</t>
  </si>
  <si>
    <t xml:space="preserve">Сразу идет сброс,невозможно связаться с пациентом для помощи в записи </t>
  </si>
  <si>
    <t>7754440876002420</t>
  </si>
  <si>
    <t>Пациент не явился на ОК , дозвониться  у МО и ПП не получается</t>
  </si>
  <si>
    <t>7770050884001320</t>
  </si>
  <si>
    <t>9169844797</t>
  </si>
  <si>
    <t>УЗИ л/у на 15.06.2022</t>
  </si>
  <si>
    <t>7700008184280860</t>
  </si>
  <si>
    <t>7700008068720565</t>
  </si>
  <si>
    <t>7747840829001256</t>
  </si>
  <si>
    <t xml:space="preserve">ТРУЗИ </t>
  </si>
  <si>
    <t>Коврегина В.О.</t>
  </si>
  <si>
    <t>7700007017790541</t>
  </si>
  <si>
    <t>Прошу предоставить сканы приемов из КДО после 14.05.2022.</t>
  </si>
  <si>
    <t>7755920880001855</t>
  </si>
  <si>
    <t>Чагова Р.М.</t>
  </si>
  <si>
    <t>7700003072630544</t>
  </si>
  <si>
    <t>КТ ОГК на 13.06.2022 - превышен срок</t>
  </si>
  <si>
    <t>7752230876000405</t>
  </si>
  <si>
    <t>Прошу предоставить сканы приема из КДО после 05.05.2022.</t>
  </si>
  <si>
    <t>7700006150161247</t>
  </si>
  <si>
    <t>7772260833000368</t>
  </si>
  <si>
    <t>89166662431 Наталья дочь</t>
  </si>
  <si>
    <t>Оруджев Ф.В.</t>
  </si>
  <si>
    <t>ФКС на 14.06.2022 - превышен срок</t>
  </si>
  <si>
    <t>7700005036070753</t>
  </si>
  <si>
    <t>По рекомендации онколога проведено УЗИ МЖ 30.12.2021. Ранее от повторной консультации онколога по результатам отказывалась. Прошу уточнить, показана ли на данный момент консультация онколога.</t>
  </si>
  <si>
    <t>Степанова О.Ю.</t>
  </si>
  <si>
    <t>7770950833000671</t>
  </si>
  <si>
    <t>контактный номер предоставлен сына пациентта (Александр), с которым ранее ПП доддерживал связь,но отказывался от помощи, т.к. пациент лично не осведомлен о заболевании. Далее с февраля сын перестал отвечать на звонки ПП. Прошу уточнить необходимось сопровождения ПП</t>
  </si>
  <si>
    <t>1855420884000336</t>
  </si>
  <si>
    <t>Новожилов Д.Е.</t>
  </si>
  <si>
    <t>7700001232270159</t>
  </si>
  <si>
    <t>Сергеев С.С</t>
  </si>
  <si>
    <t>Пациентке назначено КТ ч/ лицевой области и м/тканей шеи с контрастом.в ответе от ЦАОП "назначено по месту жительства". Прошу Вас сформировать направление и записать пациентку на исследование</t>
  </si>
  <si>
    <t>7700009087040252</t>
  </si>
  <si>
    <t>Врач Кдо</t>
  </si>
  <si>
    <t>прошу предоставить протоколы осмотра после 28.04.2022</t>
  </si>
  <si>
    <t>7700007120301046</t>
  </si>
  <si>
    <t>Блинникова Л.А.</t>
  </si>
  <si>
    <t xml:space="preserve">КТ </t>
  </si>
  <si>
    <t>3367450834000117</t>
  </si>
  <si>
    <t>7700009165040354</t>
  </si>
  <si>
    <t>на париеме врач онколог не рекомендовал повторную явку (на словах). Т.к. пациент может ознакомиться с результатами ЦИ самостоятельно в эл. Мед. Карте.</t>
  </si>
  <si>
    <t>7700000053700756</t>
  </si>
  <si>
    <t>ЭГДС</t>
  </si>
  <si>
    <t>7754240876000840</t>
  </si>
  <si>
    <t>0252600845000731</t>
  </si>
  <si>
    <t>со слов пациента прием состоялся, были даны рекомендации</t>
  </si>
  <si>
    <t>Закирова Д.И.</t>
  </si>
  <si>
    <t>7700042001210845</t>
  </si>
  <si>
    <t>7776360887000771</t>
  </si>
  <si>
    <t>7768350830001554</t>
  </si>
  <si>
    <t>запись в КДО на 15.05</t>
  </si>
  <si>
    <t>7768150890001019</t>
  </si>
  <si>
    <t>9153505575/4991932212</t>
  </si>
  <si>
    <t>Орлова Т.В.</t>
  </si>
  <si>
    <t>Пациентку направили в хоспис, но при звонке туда, супруг выяснил,что нужно сканом высылать документы, а такой взможности нет. Прошу связаться с супругом пациентки для уточнения возможности оформления патронажа. (отвечает по ее номеру или по домашнему)</t>
  </si>
  <si>
    <t>5049630880002130</t>
  </si>
  <si>
    <t>Сильно превышен срок повторной консультации в КДО, запись на 14.06.22. У пациентки все анализы уже на руках</t>
  </si>
  <si>
    <t>7701006123040777</t>
  </si>
  <si>
    <t>Борисова О.В.</t>
  </si>
  <si>
    <t>КТ ОБП с КУ (креатинин сдает 02.06)</t>
  </si>
  <si>
    <t>Пациентке сказали,что ей необходимо приехать с анализом крови на креатинин в ЦАОП, чтобы на чем-то (пациентка не поняла) проставили печать и только после ей выдатут направление на КТ. Прошу уточнить,насколько корректна информация. И, если есть такая необходимость, может ли она приехать в выходной день и куда ей идти.</t>
  </si>
  <si>
    <t>7700007173710647</t>
  </si>
  <si>
    <t>Пациент просил выразить благодарность лечащему врачу Кашинцеву К.Ю, а также всему медицинскому персоналу урологического отделения стационара МГОБ 62.</t>
  </si>
  <si>
    <t>7457340829000747</t>
  </si>
  <si>
    <t>Пациент утверждает,что памятку ПП ему не выдали, поэтому он не хочет разговаривать без уверенности,что это ему звонят именно из службы ПП. Прошу связаться с пациентом, продиктовать наш номер телефона,чтобы пациент был спокоен. (Пока отказывается отвечать на вопросы, говорит,что информация конфиденциальна)</t>
  </si>
  <si>
    <t>1348430845000486</t>
  </si>
  <si>
    <t>У пациента плановое КТ ОГК с КУ запланировано на июнь, прошу пригласить пациента для забора крови на креатинин и мочевину.</t>
  </si>
  <si>
    <t>7700004022040473</t>
  </si>
  <si>
    <t>7752720818002931</t>
  </si>
  <si>
    <t>КТ ОГК</t>
  </si>
  <si>
    <t>2254510886001210</t>
  </si>
  <si>
    <t>7747140891001601</t>
  </si>
  <si>
    <t xml:space="preserve">Пациентка смогла записаться к участковому онкологу для оформления МСЭ только на 15.06 (раньше слотов нет). Пациентка переживает,что анализы уже будут недействительны. Прошу уточнить, нужно ли пациентке что-либо пересдавать заново? </t>
  </si>
  <si>
    <t>5072940898001986</t>
  </si>
  <si>
    <t>9162894438</t>
  </si>
  <si>
    <t>Лукьяненкова А.А.</t>
  </si>
  <si>
    <t>6157040885000319</t>
  </si>
  <si>
    <t>В телефонном разговоре пациента сообщила, что запись к онкологу и сопровождение ПП ей не требуются, т.к. со слов, до первичного приема была проведена ЭГДС, по результатам которой консультация онколога не нужна.</t>
  </si>
  <si>
    <t>7753520871001989</t>
  </si>
  <si>
    <t>5053430880000561</t>
  </si>
  <si>
    <t>7701004168650856</t>
  </si>
  <si>
    <t>Ранее пациент отказался от записи к онкологу, сообщил, что запишется на прием самостоятельно. На 01.06.2022 активных записей в ЦАОП нет.</t>
  </si>
  <si>
    <t>7700008223020864</t>
  </si>
  <si>
    <t>Якушев А.А.</t>
  </si>
  <si>
    <t>7756240823001212</t>
  </si>
  <si>
    <t>Домова А.Ю.</t>
  </si>
  <si>
    <t>7700005134800763</t>
  </si>
  <si>
    <t>Гарифуллина В.И.</t>
  </si>
  <si>
    <t>5067950827000030</t>
  </si>
  <si>
    <t>7700006032140452</t>
  </si>
  <si>
    <t>В протоколе осмотра отсутствуют рекомендации, прошу Вас уточнить тактику ведения пациентки.</t>
  </si>
  <si>
    <t>7700000082581161</t>
  </si>
  <si>
    <t>Анискина А.С.</t>
  </si>
  <si>
    <t>Пациенту рекомендовано провести МРТ с К/У, КТ с К/У, записи на 14.06.2022 и 08.06.2022 в ЦАОП ММКЦ Коммунарка. В связи с тем, что ближайшая запись на исследование крови в ЦАОП - 21.06.2022 и анализ не будет готов к датам проведения КТ, МРТ, прошу Вас, по возможности, связаться с пациентом и записать на анализ крови по м/ж.</t>
  </si>
  <si>
    <t>7749530824000514</t>
  </si>
  <si>
    <t>7770050845000502</t>
  </si>
  <si>
    <t>Огурлиева Г.А.</t>
  </si>
  <si>
    <t>7778150894002086</t>
  </si>
  <si>
    <t>Пермина Г.В.</t>
  </si>
  <si>
    <t>Было рекомендовано УЗИ щ\ж через 6 месяцев, исследование проведено 31.05.2022. Прошу Вас уточнить наличие показаний к повторной консультации врача-онколога по результатам контрольного УЗИ.</t>
  </si>
  <si>
    <t>7769940837000481</t>
  </si>
  <si>
    <t>Латкин В.Г.</t>
  </si>
  <si>
    <t>Пациенту показана явка в ЦАОП для продолжения лечения с анализами крови, мочи, ЭКГ. В связи с территориальным удобством, по просьбе пациента, прошу Вас выдать эл. направления на анализы крови, мочи, ЭКГ, по возможности записать пациента.</t>
  </si>
  <si>
    <t>5052640868000539</t>
  </si>
  <si>
    <t>Барабанова Ю.Е.</t>
  </si>
  <si>
    <t>7747030825001274</t>
  </si>
  <si>
    <t>Сундуй Ю.Ю.</t>
  </si>
  <si>
    <t>Со словпациента,  не связывались,для запси. Номер корректый. Записать на КТ ОБП,Почек.</t>
  </si>
  <si>
    <t>7771850819000514</t>
  </si>
  <si>
    <t>7700008042260979</t>
  </si>
  <si>
    <t>УЗИ Л/У шеи</t>
  </si>
  <si>
    <t>7767560830000452</t>
  </si>
  <si>
    <t>Связаться с пациентом.Необходим приём врача-специалиста на дом.</t>
  </si>
  <si>
    <t>Кузина И.В.</t>
  </si>
  <si>
    <t>5074560868000160</t>
  </si>
  <si>
    <t>8-915-146-16-90</t>
  </si>
  <si>
    <t>от 04.03.2022 врач-онколог рекомендовал пройти КТ ОГК, пациентка прошла данное обследование, просьба уточнить Необходима консультиация врача онколога по рез-м обследования?</t>
  </si>
  <si>
    <t>7747110892001892</t>
  </si>
  <si>
    <t>8-909-663-36-61</t>
  </si>
  <si>
    <t>Сабитов Э.Р.</t>
  </si>
  <si>
    <t xml:space="preserve">Просьба записать пациентку на узи Щ/Ж по рекомендации врача онколога от 06.12. пациентку записали на 30.05 на узи Щ/Ж. Со слов пациентки ,врач  не принял 30.05.2022,ссылаясь, что записи нет. Запись в ЕМИАС была. Просьба созвониться с пациенткой и перезаписать на данное обследование, согласовав время и дату </t>
  </si>
  <si>
    <t>7701008191290469</t>
  </si>
  <si>
    <t>8-916-557-55-17</t>
  </si>
  <si>
    <t>Андреев М.С</t>
  </si>
  <si>
    <t>7700000165600551</t>
  </si>
  <si>
    <t>8-909-157-60-63</t>
  </si>
  <si>
    <t>6169060877000099</t>
  </si>
  <si>
    <t>8-916-122-29-65</t>
  </si>
  <si>
    <t>7750130886002304</t>
  </si>
  <si>
    <t>8-968-357-37-19</t>
  </si>
  <si>
    <t>Пациент не был на первичном приеме у врача онко-маммолога. На связь не выходит</t>
  </si>
  <si>
    <t>5069150827000381</t>
  </si>
  <si>
    <t>8-915-141-63-74</t>
  </si>
  <si>
    <t>пациенту было рек-но врачом -онкологом  прйти КТ ОГК, пациент прошел данное обследование, просьба уточнить, необходима повторнаяя явка к врачу-онкологу?</t>
  </si>
  <si>
    <t>5049930841001415</t>
  </si>
  <si>
    <t>8-915-170-49-16</t>
  </si>
  <si>
    <t>Сулягина В.С.</t>
  </si>
  <si>
    <t>Просьба перезаписать пациента на кровь, записан на КТ ОГК БП и МТ с КУ на 14.06.22. На кровь записали на этот же день. Просьба перезаписать</t>
  </si>
  <si>
    <t>3668850848000340</t>
  </si>
  <si>
    <t>8-905-657-47-90</t>
  </si>
  <si>
    <t>Завьялова Е.А.</t>
  </si>
  <si>
    <t>7751620881002936</t>
  </si>
  <si>
    <t>Супаков А.А.</t>
  </si>
  <si>
    <t>7700003016731243</t>
  </si>
  <si>
    <t>Янибеков Р.Р.</t>
  </si>
  <si>
    <t>7700004062030538</t>
  </si>
  <si>
    <t>9035927623 номер активный</t>
  </si>
  <si>
    <t>Монич А.Ю.</t>
  </si>
  <si>
    <t>ММГ, Rg ОГК, УЗИ ОБП</t>
  </si>
  <si>
    <t>7700000210720938</t>
  </si>
  <si>
    <t>Прошу уточнить статус пациента, по данным ЕМИАС полис недействителен.</t>
  </si>
  <si>
    <t>3352430841000273</t>
  </si>
  <si>
    <t>Ромащенко О.В.</t>
  </si>
  <si>
    <t>774904 0885002128</t>
  </si>
  <si>
    <t>8(499)173 40 42
8(964)513 06 12</t>
  </si>
  <si>
    <t>Пациет крайне обеспокоен, дата госпитализации назначена на 13.06.2022, просит при возможности перенести дату на раннюю дату в связи с тяжелым состоянием.</t>
  </si>
  <si>
    <t>775704 0830002420</t>
  </si>
  <si>
    <t>8(985)929 63 66</t>
  </si>
  <si>
    <t>7700007236070337</t>
  </si>
  <si>
    <t xml:space="preserve">8(495)9546706 8(903)5008510 </t>
  </si>
  <si>
    <t>Прошу Вас записать при возможности пациента на анализ крови глюкоза) Перед исследованием ПЭТ КТ, так как последний анализ крови был 06.04.2022. В ЦАОП дальняя дата для записи. Спасибо!</t>
  </si>
  <si>
    <t>Шамрай Л.М.</t>
  </si>
  <si>
    <t>5058430835000422</t>
  </si>
  <si>
    <t>8-915-625-34-04</t>
  </si>
  <si>
    <t>Ким В.Г.</t>
  </si>
  <si>
    <t>УЗИ ОБП , почек и надпочечников .</t>
  </si>
  <si>
    <t>7749040837000691</t>
  </si>
  <si>
    <t>8-928-507-48-07 Актуален данный номер .</t>
  </si>
  <si>
    <t>7700007136210571</t>
  </si>
  <si>
    <t>8-916-804-84-00</t>
  </si>
  <si>
    <t>7700002177070247</t>
  </si>
  <si>
    <t>8-905-542-99-55</t>
  </si>
  <si>
    <t>Архангельская О.В.</t>
  </si>
  <si>
    <t xml:space="preserve">УЗИ ЩЖ </t>
  </si>
  <si>
    <t>7750140848003167</t>
  </si>
  <si>
    <t>8-916-112-41-89</t>
  </si>
  <si>
    <t>7700009053271164</t>
  </si>
  <si>
    <t>8-905-765-25-37</t>
  </si>
  <si>
    <t xml:space="preserve">ОК </t>
  </si>
  <si>
    <t>7778050844000760</t>
  </si>
  <si>
    <t>8-916-790-30-64</t>
  </si>
  <si>
    <t>Со слов пациента ОК запланирован на 31.05.2022. По результатам врач обещал перезвонить . Пациент очень обеспокоен , прошу Вас связаться с пациентом по данному вопросу .</t>
  </si>
  <si>
    <t>7700002196510440</t>
  </si>
  <si>
    <t>8-915-046-31-36</t>
  </si>
  <si>
    <t xml:space="preserve">Пса , ТРУЗИ </t>
  </si>
  <si>
    <t>Алёхина Ю.В.</t>
  </si>
  <si>
    <t>7700009115290264</t>
  </si>
  <si>
    <t>7701000124021262</t>
  </si>
  <si>
    <t>4993738562/9151303214</t>
  </si>
  <si>
    <t>Кривонос Н.В.</t>
  </si>
  <si>
    <t>7747030894001940</t>
  </si>
  <si>
    <t>7755640878000392</t>
  </si>
  <si>
    <t>9957914192/4957122068</t>
  </si>
  <si>
    <t>7700006022070443</t>
  </si>
  <si>
    <t>ЭХО КГ на 14.06.2022, прошу перезаписать пациента на более ранюю дату.</t>
  </si>
  <si>
    <t>7700005177530654</t>
  </si>
  <si>
    <t>4992336082/9856439164</t>
  </si>
  <si>
    <t>Милейкова Е.И.</t>
  </si>
  <si>
    <t>7752140824000797</t>
  </si>
  <si>
    <t>4957143029/79854398066</t>
  </si>
  <si>
    <t>Чуваев Ю.Н.</t>
  </si>
  <si>
    <t>неинформативный протокол врача онколога от 20.05.2022</t>
  </si>
  <si>
    <t>7700002183170135</t>
  </si>
  <si>
    <t>9162400026 дочь</t>
  </si>
  <si>
    <t>Пациент маломобилен, 01.06.2022 было получено направление на повторное ИФТ, т.к. пациенту трудно передвигаться, прошу оформить забор биоматериала на дому 07.06.2022 в первой половине дня, или 08.06.2022  в 8.00, т.к. родственнику пациенту нужно будет отвезти биоматериал в лабораторию ЦАОП. Пробирку для забора БМ пациент предоставит.</t>
  </si>
  <si>
    <t>7751240820001152</t>
  </si>
  <si>
    <t>9104226608/4956594702</t>
  </si>
  <si>
    <t>Юченков Я.В.</t>
  </si>
  <si>
    <t>1. Госпитальный комплекс анализов</t>
  </si>
  <si>
    <t>Просьба записать пациента на прием к врачу онкологу по диагнозу С64 пациент не отвечает. Прием у онколога состоялся по диагнозу С61</t>
  </si>
  <si>
    <t>Пациенту необходимо взять направление, выполнить УЗИ м/ж и записаться на прием</t>
  </si>
  <si>
    <t>Записан на 22.06.2022 17:55</t>
  </si>
  <si>
    <t>Пациент на приеме в КЖЗ не был</t>
  </si>
  <si>
    <t>Пациент в ГС АРМ врача не найден</t>
  </si>
  <si>
    <t xml:space="preserve">протокол отправлен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</si>
</sst>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charset val="204"/>
      <scheme val="minor"/>
    </font>
    <font>
      <sz val="11"/>
      <color theme="1"/>
      <name val="Calibri"/>
      <family val="2"/>
      <scheme val="minor"/>
    </font>
    <font>
      <b/>
      <sz val="11"/>
      <color theme="1"/>
      <name val="Calibri"/>
      <family val="2"/>
      <charset val="204"/>
      <scheme val="minor"/>
    </font>
    <font>
      <sz val="14"/>
      <color theme="1"/>
      <name val="Calibri"/>
      <family val="2"/>
      <charset val="204"/>
      <scheme val="minor"/>
    </font>
    <font>
      <b/>
      <sz val="11"/>
      <color theme="0"/>
      <name val="Calibri"/>
      <family val="2"/>
      <charset val="204"/>
      <scheme val="minor"/>
    </font>
    <font>
      <sz val="11"/>
      <name val="Calibri"/>
      <family val="2"/>
      <charset val="204"/>
      <scheme val="minor"/>
    </font>
    <font>
      <b/>
      <sz val="11"/>
      <name val="Calibri"/>
      <family val="2"/>
      <charset val="204"/>
      <scheme val="minor"/>
    </font>
    <font>
      <b/>
      <sz val="12"/>
      <color theme="1"/>
      <name val="Calibri"/>
      <family val="2"/>
      <charset val="204"/>
      <scheme val="minor"/>
    </font>
    <font>
      <sz val="12"/>
      <color theme="1"/>
      <name val="Calibri"/>
      <family val="2"/>
      <charset val="204"/>
      <scheme val="minor"/>
    </font>
    <font>
      <sz val="11"/>
      <color theme="0"/>
      <name val="Calibri"/>
      <family val="2"/>
      <charset val="204"/>
      <scheme val="minor"/>
    </font>
    <font>
      <sz val="11"/>
      <name val="Calibri"/>
      <family val="2"/>
      <charset val="204"/>
      <scheme val="minor"/>
    </font>
    <font>
      <sz val="11"/>
      <name val="Calibri"/>
      <family val="2"/>
      <charset val="204"/>
      <scheme val="minor"/>
    </font>
    <font>
      <b/>
      <sz val="14"/>
      <name val="Calibri"/>
      <family val="2"/>
      <charset val="204"/>
      <scheme val="minor"/>
    </font>
    <font>
      <b/>
      <sz val="14"/>
      <color theme="1"/>
      <name val="Calibri"/>
      <family val="2"/>
      <charset val="204"/>
      <scheme val="minor"/>
    </font>
    <font>
      <sz val="11"/>
      <name val="Calibri"/>
      <family val="2"/>
      <charset val="204"/>
      <scheme val="minor"/>
    </font>
    <font>
      <sz val="11"/>
      <name val="Calibri"/>
      <family val="2"/>
      <charset val="204"/>
      <scheme val="minor"/>
    </font>
    <font>
      <sz val="11"/>
      <color theme="1"/>
      <name val="Calibri"/>
      <family val="2"/>
      <charset val="204"/>
      <scheme val="minor"/>
    </font>
    <font>
      <sz val="12"/>
      <color theme="1"/>
      <name val="Times New Roman"/>
      <family val="1"/>
      <charset val="204"/>
    </font>
    <font>
      <sz val="12"/>
      <name val="Times New Roman"/>
      <family val="1"/>
      <charset val="204"/>
    </font>
    <font>
      <sz val="11"/>
      <color rgb="FF9C0006"/>
      <name val="Calibri"/>
      <family val="2"/>
      <charset val="204"/>
      <scheme val="minor"/>
    </font>
    <font>
      <sz val="12"/>
      <color rgb="FF9C0006"/>
      <name val="Times New Roman"/>
      <family val="1"/>
      <charset val="204"/>
    </font>
  </fonts>
  <fills count="17">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2" tint="-0.249977111117893"/>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1" tint="0.14999847407452621"/>
        <bgColor indexed="64"/>
      </patternFill>
    </fill>
    <fill>
      <patternFill patternType="solid">
        <fgColor theme="5" tint="0.39997558519241921"/>
        <bgColor indexed="64"/>
      </patternFill>
    </fill>
    <fill>
      <patternFill patternType="solid">
        <fgColor theme="4"/>
        <bgColor theme="4"/>
      </patternFill>
    </fill>
    <fill>
      <patternFill patternType="solid">
        <fgColor theme="5" tint="0.79998168889431442"/>
        <bgColor indexed="64"/>
      </patternFill>
    </fill>
    <fill>
      <patternFill patternType="solid">
        <fgColor rgb="FFFFC7CE"/>
      </patternFill>
    </fill>
    <fill>
      <patternFill patternType="solid">
        <fgColor theme="5" tint="0.79998168889431442"/>
        <bgColor indexed="65"/>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diagonal/>
    </border>
    <border>
      <left/>
      <right/>
      <top/>
      <bottom style="thin">
        <color indexed="64"/>
      </bottom>
      <diagonal/>
    </border>
    <border>
      <left/>
      <right/>
      <top style="thin">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4">
    <xf numFmtId="0" fontId="0" fillId="0" borderId="0"/>
    <xf numFmtId="0" fontId="1" fillId="0" borderId="0"/>
    <xf numFmtId="0" fontId="19" fillId="15" borderId="0" applyNumberFormat="0" applyBorder="0" applyAlignment="0" applyProtection="0"/>
    <xf numFmtId="0" fontId="16" fillId="16" borderId="0" applyNumberFormat="0" applyBorder="0" applyAlignment="0" applyProtection="0"/>
  </cellStyleXfs>
  <cellXfs count="188">
    <xf numFmtId="0" fontId="0" fillId="0" borderId="0" xfId="0"/>
    <xf numFmtId="0" fontId="0" fillId="8" borderId="0" xfId="0" applyFill="1"/>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xf numFmtId="0" fontId="2" fillId="0" borderId="1" xfId="0" applyFont="1" applyFill="1" applyBorder="1" applyAlignment="1">
      <alignment vertical="center"/>
    </xf>
    <xf numFmtId="0" fontId="2" fillId="0" borderId="4" xfId="0" applyFont="1" applyFill="1" applyBorder="1" applyAlignment="1">
      <alignment vertical="center"/>
    </xf>
    <xf numFmtId="0" fontId="2" fillId="0" borderId="0" xfId="0" applyFont="1"/>
    <xf numFmtId="0" fontId="0" fillId="9" borderId="5" xfId="0" applyFont="1" applyFill="1" applyBorder="1" applyAlignment="1">
      <alignment vertical="center"/>
    </xf>
    <xf numFmtId="0" fontId="0" fillId="0" borderId="5" xfId="0" applyFont="1" applyBorder="1" applyAlignment="1">
      <alignment vertical="center"/>
    </xf>
    <xf numFmtId="0" fontId="0" fillId="9" borderId="5" xfId="0" applyFont="1" applyFill="1" applyBorder="1"/>
    <xf numFmtId="0" fontId="0" fillId="0" borderId="5" xfId="0" applyFont="1" applyBorder="1"/>
    <xf numFmtId="0" fontId="4" fillId="8" borderId="0" xfId="0" applyFont="1" applyFill="1" applyBorder="1"/>
    <xf numFmtId="0" fontId="8" fillId="4" borderId="1" xfId="0" applyFont="1" applyFill="1" applyBorder="1" applyAlignment="1" applyProtection="1">
      <alignment vertical="center"/>
      <protection locked="0" hidden="1"/>
    </xf>
    <xf numFmtId="0" fontId="8" fillId="0" borderId="0" xfId="0" applyFont="1" applyAlignment="1" applyProtection="1">
      <alignment vertical="center"/>
      <protection locked="0" hidden="1"/>
    </xf>
    <xf numFmtId="0" fontId="8" fillId="0" borderId="1" xfId="0" applyFont="1" applyBorder="1" applyAlignment="1" applyProtection="1">
      <alignment vertical="center"/>
      <protection locked="0" hidden="1"/>
    </xf>
    <xf numFmtId="0" fontId="8" fillId="2" borderId="1" xfId="0" applyFont="1" applyFill="1" applyBorder="1" applyAlignment="1" applyProtection="1">
      <alignment vertical="center"/>
      <protection locked="0" hidden="1"/>
    </xf>
    <xf numFmtId="49" fontId="8" fillId="0" borderId="1" xfId="0" applyNumberFormat="1" applyFont="1" applyBorder="1" applyAlignment="1" applyProtection="1">
      <alignment vertical="center"/>
      <protection locked="0" hidden="1"/>
    </xf>
    <xf numFmtId="0" fontId="8" fillId="0" borderId="1" xfId="0" applyFont="1" applyBorder="1" applyAlignment="1" applyProtection="1">
      <alignment horizontal="center" vertical="center" wrapText="1"/>
      <protection locked="0" hidden="1"/>
    </xf>
    <xf numFmtId="0" fontId="8" fillId="0" borderId="1" xfId="0" applyFont="1" applyBorder="1" applyAlignment="1" applyProtection="1">
      <alignment horizontal="center" vertical="center"/>
      <protection locked="0" hidden="1"/>
    </xf>
    <xf numFmtId="0" fontId="8" fillId="0" borderId="2" xfId="0" applyFont="1" applyBorder="1" applyAlignment="1" applyProtection="1">
      <alignment horizontal="center" vertical="center"/>
      <protection locked="0" hidden="1"/>
    </xf>
    <xf numFmtId="0" fontId="8" fillId="0" borderId="0" xfId="0" applyFont="1" applyFill="1" applyBorder="1" applyAlignment="1" applyProtection="1">
      <alignment vertical="center"/>
      <protection locked="0" hidden="1"/>
    </xf>
    <xf numFmtId="49" fontId="8" fillId="0" borderId="0" xfId="0" applyNumberFormat="1" applyFont="1" applyFill="1" applyBorder="1" applyAlignment="1" applyProtection="1">
      <alignment vertical="center"/>
      <protection locked="0" hidden="1"/>
    </xf>
    <xf numFmtId="0" fontId="8" fillId="0" borderId="0" xfId="0" applyFont="1" applyFill="1" applyBorder="1" applyAlignment="1" applyProtection="1">
      <alignment horizontal="center" vertical="center" wrapText="1"/>
      <protection locked="0" hidden="1"/>
    </xf>
    <xf numFmtId="0" fontId="8" fillId="0" borderId="0" xfId="0" applyFont="1" applyFill="1" applyBorder="1" applyAlignment="1" applyProtection="1">
      <alignment horizontal="center" vertical="center"/>
      <protection locked="0" hidden="1"/>
    </xf>
    <xf numFmtId="0" fontId="0" fillId="0" borderId="0" xfId="0" applyAlignment="1" applyProtection="1">
      <alignment vertical="center" wrapText="1" shrinkToFit="1" readingOrder="1"/>
    </xf>
    <xf numFmtId="0" fontId="0" fillId="0" borderId="0" xfId="0" applyAlignment="1">
      <alignment horizontal="center" vertical="center"/>
    </xf>
    <xf numFmtId="0" fontId="0" fillId="0" borderId="0" xfId="0" applyAlignment="1" applyProtection="1">
      <alignment horizontal="center" vertical="center" wrapText="1" shrinkToFit="1" readingOrder="1"/>
    </xf>
    <xf numFmtId="0" fontId="0" fillId="0" borderId="0" xfId="0" applyAlignment="1">
      <alignment horizontal="center" vertical="center" wrapText="1" shrinkToFit="1"/>
    </xf>
    <xf numFmtId="0" fontId="0" fillId="10" borderId="0" xfId="0" applyFill="1" applyAlignment="1">
      <alignment horizontal="center" vertical="center" wrapText="1" shrinkToFit="1"/>
    </xf>
    <xf numFmtId="0" fontId="0" fillId="0" borderId="0" xfId="0" applyProtection="1">
      <protection hidden="1"/>
    </xf>
    <xf numFmtId="0" fontId="5" fillId="0" borderId="0" xfId="0" applyFont="1" applyFill="1" applyProtection="1">
      <protection hidden="1"/>
    </xf>
    <xf numFmtId="0" fontId="5" fillId="0" borderId="0" xfId="0" applyFont="1" applyFill="1" applyBorder="1" applyAlignment="1" applyProtection="1">
      <alignment horizontal="center" vertical="center"/>
      <protection hidden="1"/>
    </xf>
    <xf numFmtId="0" fontId="4" fillId="0" borderId="0" xfId="0" applyFont="1" applyFill="1" applyBorder="1" applyAlignment="1" applyProtection="1">
      <alignment horizontal="center" vertical="center"/>
      <protection hidden="1"/>
    </xf>
    <xf numFmtId="0" fontId="0" fillId="0" borderId="0" xfId="0" applyFont="1" applyFill="1" applyBorder="1" applyAlignment="1" applyProtection="1">
      <alignment vertical="center" wrapText="1"/>
      <protection hidden="1"/>
    </xf>
    <xf numFmtId="0" fontId="0" fillId="0" borderId="0" xfId="0" applyAlignment="1" applyProtection="1">
      <alignment vertical="center" wrapText="1"/>
      <protection hidden="1"/>
    </xf>
    <xf numFmtId="0" fontId="0" fillId="0" borderId="0" xfId="0" applyFill="1" applyBorder="1" applyAlignment="1" applyProtection="1">
      <alignment vertical="center" wrapText="1"/>
      <protection hidden="1"/>
    </xf>
    <xf numFmtId="0" fontId="0" fillId="0" borderId="0" xfId="0" applyFill="1" applyAlignment="1" applyProtection="1">
      <alignment vertical="center" wrapText="1"/>
      <protection hidden="1"/>
    </xf>
    <xf numFmtId="0" fontId="6" fillId="0" borderId="0" xfId="0" applyFont="1" applyFill="1" applyBorder="1" applyAlignment="1" applyProtection="1">
      <alignment horizontal="center" vertical="center" wrapText="1"/>
      <protection hidden="1"/>
    </xf>
    <xf numFmtId="0" fontId="5"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protection hidden="1"/>
    </xf>
    <xf numFmtId="0" fontId="10" fillId="0" borderId="0" xfId="0" applyFont="1" applyFill="1" applyProtection="1">
      <protection hidden="1"/>
    </xf>
    <xf numFmtId="0" fontId="7" fillId="5" borderId="1" xfId="0" applyFont="1" applyFill="1" applyBorder="1" applyAlignment="1" applyProtection="1">
      <alignment horizontal="center" vertical="center" wrapText="1" shrinkToFit="1" readingOrder="1"/>
      <protection hidden="1"/>
    </xf>
    <xf numFmtId="0" fontId="11" fillId="0" borderId="0" xfId="0" applyFont="1" applyFill="1" applyAlignment="1" applyProtection="1">
      <alignment horizontal="center" vertical="center"/>
      <protection hidden="1"/>
    </xf>
    <xf numFmtId="0" fontId="11" fillId="0" borderId="0" xfId="0" applyFont="1" applyFill="1" applyProtection="1">
      <protection hidden="1"/>
    </xf>
    <xf numFmtId="0" fontId="5" fillId="0" borderId="0" xfId="0" applyFont="1" applyFill="1" applyAlignment="1" applyProtection="1">
      <alignment horizontal="center" vertical="center" wrapText="1"/>
      <protection hidden="1"/>
    </xf>
    <xf numFmtId="0" fontId="5" fillId="0" borderId="0" xfId="0" applyFont="1" applyFill="1" applyAlignment="1" applyProtection="1">
      <alignment horizontal="center" vertical="center"/>
      <protection hidden="1"/>
    </xf>
    <xf numFmtId="0" fontId="0" fillId="7" borderId="0" xfId="0" applyFill="1" applyBorder="1" applyProtection="1">
      <protection hidden="1"/>
    </xf>
    <xf numFmtId="0" fontId="0" fillId="7" borderId="0" xfId="0" applyFill="1" applyBorder="1" applyAlignment="1" applyProtection="1">
      <alignment horizontal="left" vertical="center"/>
      <protection hidden="1"/>
    </xf>
    <xf numFmtId="0" fontId="0" fillId="7" borderId="0" xfId="0" applyFill="1" applyProtection="1">
      <protection hidden="1"/>
    </xf>
    <xf numFmtId="0" fontId="6" fillId="7" borderId="0" xfId="0" applyFont="1" applyFill="1" applyBorder="1" applyAlignment="1" applyProtection="1">
      <alignment vertical="center" wrapText="1"/>
      <protection hidden="1"/>
    </xf>
    <xf numFmtId="0" fontId="0" fillId="7" borderId="0" xfId="0" applyFont="1" applyFill="1" applyBorder="1" applyAlignment="1" applyProtection="1">
      <alignment vertical="center" wrapText="1"/>
      <protection hidden="1"/>
    </xf>
    <xf numFmtId="0" fontId="0" fillId="7" borderId="0" xfId="0" applyFill="1" applyBorder="1" applyAlignment="1" applyProtection="1">
      <alignment vertical="center" wrapText="1"/>
      <protection hidden="1"/>
    </xf>
    <xf numFmtId="0" fontId="0" fillId="0" borderId="1" xfId="0" applyFill="1" applyBorder="1" applyProtection="1">
      <protection hidden="1"/>
    </xf>
    <xf numFmtId="0" fontId="0" fillId="0" borderId="1" xfId="0" applyFill="1" applyBorder="1" applyAlignment="1" applyProtection="1">
      <alignment horizontal="center" vertical="center"/>
      <protection hidden="1"/>
    </xf>
    <xf numFmtId="0" fontId="0" fillId="0" borderId="1" xfId="0" applyFill="1" applyBorder="1" applyAlignment="1" applyProtection="1">
      <alignment horizontal="left" vertical="center"/>
      <protection hidden="1"/>
    </xf>
    <xf numFmtId="0" fontId="0" fillId="0" borderId="1" xfId="0" applyFill="1" applyBorder="1" applyAlignment="1" applyProtection="1">
      <protection hidden="1"/>
    </xf>
    <xf numFmtId="0" fontId="0" fillId="7" borderId="0" xfId="0" applyFill="1" applyAlignment="1" applyProtection="1">
      <protection hidden="1"/>
    </xf>
    <xf numFmtId="0" fontId="0" fillId="7" borderId="0" xfId="0" applyFont="1" applyFill="1" applyBorder="1" applyAlignment="1" applyProtection="1">
      <alignment vertical="center"/>
      <protection hidden="1"/>
    </xf>
    <xf numFmtId="0" fontId="5" fillId="0" borderId="0" xfId="0" applyFont="1" applyFill="1" applyAlignment="1" applyProtection="1">
      <protection hidden="1"/>
    </xf>
    <xf numFmtId="0" fontId="0" fillId="7" borderId="0" xfId="0" applyFill="1" applyBorder="1" applyAlignment="1" applyProtection="1">
      <protection hidden="1"/>
    </xf>
    <xf numFmtId="0" fontId="0" fillId="0" borderId="0" xfId="0" applyAlignment="1" applyProtection="1">
      <protection hidden="1"/>
    </xf>
    <xf numFmtId="0" fontId="12" fillId="7" borderId="0" xfId="0" applyFont="1" applyFill="1" applyBorder="1" applyAlignment="1" applyProtection="1">
      <alignment horizontal="center" vertical="center"/>
      <protection hidden="1"/>
    </xf>
    <xf numFmtId="0" fontId="12" fillId="0" borderId="1" xfId="0" applyFont="1" applyFill="1" applyBorder="1" applyAlignment="1" applyProtection="1">
      <alignment horizontal="center" vertical="center" wrapText="1"/>
      <protection hidden="1"/>
    </xf>
    <xf numFmtId="0" fontId="13" fillId="0" borderId="1" xfId="0" applyFont="1" applyFill="1" applyBorder="1" applyAlignment="1" applyProtection="1">
      <alignment horizontal="center" vertical="center"/>
      <protection hidden="1"/>
    </xf>
    <xf numFmtId="0" fontId="0" fillId="7" borderId="0" xfId="0" applyFill="1"/>
    <xf numFmtId="0" fontId="13" fillId="0" borderId="1" xfId="0" applyFont="1" applyFill="1" applyBorder="1" applyAlignment="1" applyProtection="1">
      <alignment horizontal="center" vertical="center" wrapText="1"/>
      <protection hidden="1"/>
    </xf>
    <xf numFmtId="0" fontId="0" fillId="0" borderId="1" xfId="0" applyBorder="1" applyAlignment="1">
      <alignment horizontal="center" vertical="center"/>
    </xf>
    <xf numFmtId="0" fontId="9" fillId="11" borderId="0" xfId="0" applyFont="1" applyFill="1" applyProtection="1">
      <protection hidden="1"/>
    </xf>
    <xf numFmtId="0" fontId="7" fillId="3" borderId="3" xfId="0" applyFont="1" applyFill="1" applyBorder="1" applyAlignment="1" applyProtection="1">
      <alignment horizontal="center" vertical="center" wrapText="1" shrinkToFit="1" readingOrder="1"/>
      <protection hidden="1"/>
    </xf>
    <xf numFmtId="0" fontId="8" fillId="0" borderId="1" xfId="0" applyFont="1" applyBorder="1" applyAlignment="1" applyProtection="1">
      <alignment horizontal="center" vertical="center" wrapText="1" shrinkToFit="1" readingOrder="1"/>
      <protection hidden="1"/>
    </xf>
    <xf numFmtId="0" fontId="8" fillId="0" borderId="0" xfId="0" applyFont="1" applyFill="1" applyBorder="1" applyAlignment="1" applyProtection="1">
      <alignment horizontal="center" vertical="center" wrapText="1" shrinkToFit="1" readingOrder="1"/>
      <protection hidden="1"/>
    </xf>
    <xf numFmtId="0" fontId="0" fillId="7" borderId="0" xfId="0" applyFill="1" applyBorder="1" applyAlignment="1" applyProtection="1">
      <alignment horizontal="left"/>
      <protection hidden="1"/>
    </xf>
    <xf numFmtId="0" fontId="0" fillId="7" borderId="0" xfId="0" applyFill="1" applyAlignment="1">
      <alignment horizontal="left" vertical="center"/>
    </xf>
    <xf numFmtId="0" fontId="5" fillId="0" borderId="0" xfId="0" applyFont="1" applyFill="1" applyBorder="1" applyAlignment="1" applyProtection="1">
      <alignment horizontal="left" vertical="center" wrapText="1"/>
      <protection hidden="1"/>
    </xf>
    <xf numFmtId="0" fontId="0" fillId="7" borderId="0" xfId="0" applyFont="1" applyFill="1" applyBorder="1" applyAlignment="1" applyProtection="1">
      <alignment horizontal="left" vertical="center" wrapText="1"/>
      <protection hidden="1"/>
    </xf>
    <xf numFmtId="0" fontId="5" fillId="0" borderId="0" xfId="0" applyFont="1" applyFill="1" applyBorder="1" applyAlignment="1" applyProtection="1">
      <alignment horizontal="left" vertical="center"/>
      <protection hidden="1"/>
    </xf>
    <xf numFmtId="0" fontId="5" fillId="0" borderId="0" xfId="0" applyFont="1" applyFill="1" applyAlignment="1" applyProtection="1">
      <alignment horizontal="left" vertical="center"/>
      <protection hidden="1"/>
    </xf>
    <xf numFmtId="0" fontId="0" fillId="7" borderId="0" xfId="0" applyFill="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protection hidden="1"/>
    </xf>
    <xf numFmtId="0" fontId="0" fillId="0" borderId="1" xfId="0" applyFill="1" applyBorder="1" applyAlignment="1" applyProtection="1">
      <alignment horizontal="center"/>
      <protection hidden="1"/>
    </xf>
    <xf numFmtId="0" fontId="14" fillId="0" borderId="0" xfId="0" applyFont="1" applyFill="1" applyAlignment="1" applyProtection="1">
      <alignment horizontal="center" vertical="center" wrapText="1"/>
      <protection hidden="1"/>
    </xf>
    <xf numFmtId="0" fontId="0" fillId="0" borderId="0" xfId="0" applyNumberFormat="1" applyAlignment="1">
      <alignment horizontal="center" vertical="center" wrapText="1"/>
    </xf>
    <xf numFmtId="0" fontId="5" fillId="0" borderId="3" xfId="0" applyFont="1" applyFill="1" applyBorder="1"/>
    <xf numFmtId="0" fontId="6" fillId="0" borderId="6" xfId="0" applyFont="1" applyFill="1" applyBorder="1"/>
    <xf numFmtId="0" fontId="5" fillId="0" borderId="7" xfId="0" applyFont="1" applyFill="1" applyBorder="1"/>
    <xf numFmtId="0" fontId="2" fillId="0" borderId="2" xfId="0" applyFont="1" applyBorder="1" applyAlignment="1">
      <alignment vertical="center"/>
    </xf>
    <xf numFmtId="0" fontId="2" fillId="7" borderId="2" xfId="0" applyFont="1" applyFill="1" applyBorder="1" applyAlignment="1">
      <alignment vertical="center"/>
    </xf>
    <xf numFmtId="0" fontId="0" fillId="0" borderId="0" xfId="0" applyFill="1" applyBorder="1"/>
    <xf numFmtId="0" fontId="0" fillId="0" borderId="0" xfId="0" applyNumberFormat="1"/>
    <xf numFmtId="0" fontId="0" fillId="0" borderId="0" xfId="0" applyNumberFormat="1" applyAlignment="1">
      <alignment wrapText="1"/>
    </xf>
    <xf numFmtId="0" fontId="3" fillId="0" borderId="0" xfId="0" applyNumberFormat="1" applyFont="1" applyFill="1" applyBorder="1" applyAlignment="1">
      <alignment vertical="center" wrapText="1"/>
    </xf>
    <xf numFmtId="0" fontId="0" fillId="0" borderId="0" xfId="0" applyNumberFormat="1" applyFill="1" applyBorder="1" applyAlignment="1">
      <alignment wrapText="1"/>
    </xf>
    <xf numFmtId="0" fontId="0" fillId="0" borderId="0" xfId="0" applyNumberFormat="1" applyFill="1" applyBorder="1"/>
    <xf numFmtId="0" fontId="0" fillId="0" borderId="8" xfId="0" applyFont="1" applyBorder="1"/>
    <xf numFmtId="0" fontId="15" fillId="0" borderId="7" xfId="0" applyFont="1" applyFill="1" applyBorder="1"/>
    <xf numFmtId="0" fontId="4" fillId="13" borderId="9" xfId="0" applyFont="1" applyFill="1" applyBorder="1"/>
    <xf numFmtId="0" fontId="0" fillId="9" borderId="9" xfId="0" applyFont="1" applyFill="1" applyBorder="1"/>
    <xf numFmtId="0" fontId="0" fillId="0" borderId="0" xfId="0" applyAlignment="1" applyProtection="1">
      <alignment horizontal="center" vertical="center"/>
      <protection hidden="1"/>
    </xf>
    <xf numFmtId="0" fontId="15" fillId="0" borderId="0" xfId="0" applyFont="1" applyFill="1" applyAlignment="1" applyProtection="1">
      <alignment horizontal="center" vertical="center" wrapText="1"/>
      <protection hidden="1"/>
    </xf>
    <xf numFmtId="0" fontId="0" fillId="0" borderId="1" xfId="0" applyBorder="1" applyProtection="1">
      <protection hidden="1"/>
    </xf>
    <xf numFmtId="0" fontId="16" fillId="9" borderId="5" xfId="0" applyFont="1" applyFill="1" applyBorder="1" applyAlignment="1">
      <alignment vertical="center"/>
    </xf>
    <xf numFmtId="0" fontId="16" fillId="0" borderId="5" xfId="0" applyFont="1" applyBorder="1" applyAlignment="1">
      <alignment vertical="center"/>
    </xf>
    <xf numFmtId="0" fontId="7" fillId="3" borderId="2" xfId="0" applyFont="1" applyFill="1" applyBorder="1" applyAlignment="1" applyProtection="1">
      <alignment horizontal="centerContinuous" vertical="center"/>
      <protection hidden="1"/>
    </xf>
    <xf numFmtId="0" fontId="7" fillId="3" borderId="3" xfId="0" applyFont="1" applyFill="1" applyBorder="1" applyAlignment="1" applyProtection="1">
      <alignment horizontal="centerContinuous" vertical="center"/>
      <protection hidden="1"/>
    </xf>
    <xf numFmtId="49" fontId="7" fillId="3" borderId="3" xfId="0" applyNumberFormat="1" applyFont="1" applyFill="1" applyBorder="1" applyAlignment="1" applyProtection="1">
      <alignment horizontal="centerContinuous" vertical="center"/>
      <protection hidden="1"/>
    </xf>
    <xf numFmtId="0" fontId="7" fillId="3" borderId="3" xfId="0" applyFont="1" applyFill="1" applyBorder="1" applyAlignment="1" applyProtection="1">
      <alignment horizontal="centerContinuous" vertical="center" wrapText="1"/>
      <protection hidden="1"/>
    </xf>
    <xf numFmtId="0" fontId="7" fillId="4" borderId="1" xfId="0" applyFont="1" applyFill="1" applyBorder="1" applyAlignment="1" applyProtection="1">
      <alignment horizontal="center" vertical="center" wrapText="1"/>
      <protection hidden="1"/>
    </xf>
    <xf numFmtId="0" fontId="8" fillId="4" borderId="1" xfId="0" applyFont="1" applyFill="1" applyBorder="1" applyAlignment="1" applyProtection="1">
      <alignment vertical="center"/>
      <protection hidden="1"/>
    </xf>
    <xf numFmtId="0" fontId="8" fillId="0" borderId="0" xfId="0" applyFont="1" applyAlignment="1" applyProtection="1">
      <alignment vertical="center"/>
      <protection hidden="1"/>
    </xf>
    <xf numFmtId="0" fontId="7" fillId="5" borderId="1" xfId="0" applyFont="1" applyFill="1" applyBorder="1" applyAlignment="1" applyProtection="1">
      <alignment horizontal="center" vertical="center" wrapText="1"/>
      <protection hidden="1"/>
    </xf>
    <xf numFmtId="14" fontId="7" fillId="5" borderId="1" xfId="0" applyNumberFormat="1" applyFont="1" applyFill="1" applyBorder="1" applyAlignment="1" applyProtection="1">
      <alignment horizontal="center" vertical="center" wrapText="1"/>
      <protection hidden="1"/>
    </xf>
    <xf numFmtId="14" fontId="7" fillId="2" borderId="1" xfId="0" applyNumberFormat="1" applyFont="1" applyFill="1" applyBorder="1" applyAlignment="1" applyProtection="1">
      <alignment horizontal="center" vertical="center" wrapText="1"/>
      <protection hidden="1"/>
    </xf>
    <xf numFmtId="49" fontId="7" fillId="5" borderId="1" xfId="0" applyNumberFormat="1" applyFont="1" applyFill="1" applyBorder="1" applyAlignment="1" applyProtection="1">
      <alignment horizontal="center" vertical="center" wrapText="1"/>
      <protection hidden="1"/>
    </xf>
    <xf numFmtId="0" fontId="7" fillId="12" borderId="1" xfId="0" applyFont="1" applyFill="1" applyBorder="1" applyAlignment="1" applyProtection="1">
      <alignment horizontal="center" vertical="center" wrapText="1"/>
      <protection hidden="1"/>
    </xf>
    <xf numFmtId="0" fontId="7" fillId="5" borderId="2" xfId="0" applyFont="1" applyFill="1" applyBorder="1" applyAlignment="1" applyProtection="1">
      <alignment horizontal="center" vertical="center" wrapText="1"/>
      <protection hidden="1"/>
    </xf>
    <xf numFmtId="0" fontId="7" fillId="6" borderId="1" xfId="0" applyFont="1" applyFill="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0" fillId="0" borderId="0" xfId="0" applyFill="1"/>
    <xf numFmtId="0" fontId="4" fillId="0" borderId="0" xfId="0" applyFont="1" applyFill="1" applyBorder="1"/>
    <xf numFmtId="0" fontId="0" fillId="0" borderId="0" xfId="0" applyFont="1" applyFill="1" applyBorder="1" applyAlignment="1">
      <alignment vertical="center"/>
    </xf>
    <xf numFmtId="0" fontId="0" fillId="0" borderId="0" xfId="0" applyFont="1" applyFill="1" applyBorder="1"/>
    <xf numFmtId="0" fontId="16" fillId="0" borderId="0" xfId="0" applyFont="1" applyFill="1" applyBorder="1" applyAlignment="1">
      <alignment vertical="center"/>
    </xf>
    <xf numFmtId="0" fontId="5" fillId="9" borderId="5" xfId="0" applyFont="1" applyFill="1" applyBorder="1" applyAlignment="1">
      <alignment vertical="center"/>
    </xf>
    <xf numFmtId="0" fontId="0" fillId="0" borderId="1" xfId="0" applyFill="1" applyBorder="1"/>
    <xf numFmtId="0" fontId="17" fillId="0" borderId="1" xfId="0" applyFont="1" applyBorder="1" applyAlignment="1">
      <alignment horizontal="center" vertical="center" wrapText="1"/>
    </xf>
    <xf numFmtId="49" fontId="17" fillId="0" borderId="1" xfId="0" applyNumberFormat="1" applyFont="1" applyBorder="1" applyAlignment="1">
      <alignment horizontal="center" vertical="center" wrapText="1"/>
    </xf>
    <xf numFmtId="0" fontId="17" fillId="0" borderId="1" xfId="0" applyFont="1" applyBorder="1" applyAlignment="1" applyProtection="1">
      <alignment horizontal="center" vertical="center" wrapText="1"/>
      <protection locked="0" hidden="1"/>
    </xf>
    <xf numFmtId="14" fontId="17" fillId="0" borderId="1" xfId="0" applyNumberFormat="1" applyFont="1" applyBorder="1" applyAlignment="1" applyProtection="1">
      <alignment horizontal="center" vertical="center" wrapText="1"/>
      <protection locked="0" hidden="1"/>
    </xf>
    <xf numFmtId="0" fontId="18" fillId="0" borderId="1" xfId="0" applyFont="1" applyBorder="1" applyAlignment="1">
      <alignment horizontal="center" vertical="center" wrapText="1"/>
    </xf>
    <xf numFmtId="49" fontId="18" fillId="0" borderId="1" xfId="0" applyNumberFormat="1" applyFont="1" applyBorder="1" applyAlignment="1">
      <alignment horizontal="center" vertical="center" wrapText="1"/>
    </xf>
    <xf numFmtId="0" fontId="18" fillId="0" borderId="1" xfId="0" applyFont="1" applyBorder="1" applyAlignment="1" applyProtection="1">
      <alignment horizontal="center" vertical="center" wrapText="1"/>
      <protection locked="0" hidden="1"/>
    </xf>
    <xf numFmtId="14" fontId="18" fillId="0" borderId="1" xfId="0" applyNumberFormat="1" applyFont="1" applyBorder="1" applyAlignment="1" applyProtection="1">
      <alignment horizontal="center" vertical="center" wrapText="1"/>
      <protection locked="0" hidden="1"/>
    </xf>
    <xf numFmtId="0" fontId="8" fillId="4" borderId="1" xfId="0" applyFont="1" applyFill="1" applyBorder="1" applyAlignment="1" applyProtection="1">
      <alignment horizontal="center" vertical="center" wrapText="1"/>
      <protection locked="0" hidden="1"/>
    </xf>
    <xf numFmtId="0" fontId="8" fillId="0" borderId="0" xfId="0" applyFont="1" applyAlignment="1" applyProtection="1">
      <alignment horizontal="center" vertical="center" wrapText="1"/>
      <protection locked="0" hidden="1"/>
    </xf>
    <xf numFmtId="0" fontId="18" fillId="2" borderId="1" xfId="0" applyFont="1" applyFill="1" applyBorder="1" applyAlignment="1" applyProtection="1">
      <alignment horizontal="center" vertical="center" wrapText="1"/>
      <protection locked="0" hidden="1"/>
    </xf>
    <xf numFmtId="49" fontId="18" fillId="0" borderId="1" xfId="0" applyNumberFormat="1" applyFont="1" applyBorder="1" applyAlignment="1" applyProtection="1">
      <alignment horizontal="center" vertical="center" wrapText="1"/>
      <protection locked="0" hidden="1"/>
    </xf>
    <xf numFmtId="0" fontId="18" fillId="12" borderId="1" xfId="0" applyFont="1" applyFill="1" applyBorder="1" applyAlignment="1" applyProtection="1">
      <alignment horizontal="center" vertical="center" wrapText="1"/>
      <protection locked="0" hidden="1"/>
    </xf>
    <xf numFmtId="0" fontId="18" fillId="0" borderId="1" xfId="0" applyFont="1" applyBorder="1" applyAlignment="1" applyProtection="1">
      <alignment horizontal="center" vertical="center" wrapText="1" shrinkToFit="1"/>
      <protection hidden="1"/>
    </xf>
    <xf numFmtId="14" fontId="18" fillId="4" borderId="1" xfId="0" applyNumberFormat="1" applyFont="1" applyFill="1" applyBorder="1" applyAlignment="1" applyProtection="1">
      <alignment horizontal="center" vertical="center" wrapText="1"/>
      <protection locked="0" hidden="1"/>
    </xf>
    <xf numFmtId="0" fontId="18" fillId="4" borderId="1" xfId="0" applyFont="1" applyFill="1" applyBorder="1" applyAlignment="1" applyProtection="1">
      <alignment horizontal="center" vertical="center" wrapText="1"/>
      <protection locked="0" hidden="1"/>
    </xf>
    <xf numFmtId="0" fontId="17" fillId="2" borderId="1" xfId="0" applyFont="1" applyFill="1" applyBorder="1" applyAlignment="1" applyProtection="1">
      <alignment horizontal="center" vertical="center" wrapText="1"/>
      <protection locked="0" hidden="1"/>
    </xf>
    <xf numFmtId="49" fontId="17" fillId="0" borderId="1" xfId="0" applyNumberFormat="1" applyFont="1" applyBorder="1" applyAlignment="1" applyProtection="1">
      <alignment horizontal="center" vertical="center" wrapText="1"/>
      <protection locked="0" hidden="1"/>
    </xf>
    <xf numFmtId="0" fontId="18" fillId="14" borderId="1" xfId="0" applyFont="1" applyFill="1" applyBorder="1" applyAlignment="1" applyProtection="1">
      <alignment horizontal="center" vertical="center" wrapText="1"/>
      <protection locked="0" hidden="1"/>
    </xf>
    <xf numFmtId="14" fontId="18" fillId="14" borderId="1" xfId="0" applyNumberFormat="1" applyFont="1" applyFill="1" applyBorder="1" applyAlignment="1" applyProtection="1">
      <alignment horizontal="center" vertical="center" wrapText="1"/>
      <protection locked="0" hidden="1"/>
    </xf>
    <xf numFmtId="49" fontId="18" fillId="14" borderId="1" xfId="0" applyNumberFormat="1" applyFont="1" applyFill="1" applyBorder="1" applyAlignment="1" applyProtection="1">
      <alignment horizontal="center" vertical="center" wrapText="1"/>
      <protection locked="0" hidden="1"/>
    </xf>
    <xf numFmtId="0" fontId="18" fillId="14" borderId="1" xfId="0" applyFont="1" applyFill="1" applyBorder="1" applyAlignment="1" applyProtection="1">
      <alignment horizontal="center" vertical="center" wrapText="1" shrinkToFit="1"/>
      <protection hidden="1"/>
    </xf>
    <xf numFmtId="0" fontId="17" fillId="0" borderId="1" xfId="0" applyFont="1" applyBorder="1" applyAlignment="1" applyProtection="1">
      <alignment horizontal="center" vertical="center" wrapText="1" shrinkToFit="1"/>
      <protection hidden="1"/>
    </xf>
    <xf numFmtId="0" fontId="17" fillId="0" borderId="1" xfId="0" applyFont="1" applyFill="1" applyBorder="1" applyAlignment="1" applyProtection="1">
      <alignment horizontal="center" vertical="center" wrapText="1"/>
    </xf>
    <xf numFmtId="49" fontId="17" fillId="0" borderId="1" xfId="0" applyNumberFormat="1" applyFont="1" applyFill="1" applyBorder="1" applyAlignment="1" applyProtection="1">
      <alignment horizontal="center" vertical="center" wrapText="1"/>
    </xf>
    <xf numFmtId="0" fontId="17" fillId="0" borderId="1" xfId="0" applyFont="1" applyBorder="1" applyAlignment="1" applyProtection="1">
      <alignment horizontal="center" vertical="center" wrapText="1"/>
    </xf>
    <xf numFmtId="49" fontId="17" fillId="0" borderId="1" xfId="0" applyNumberFormat="1" applyFont="1" applyBorder="1" applyAlignment="1" applyProtection="1">
      <alignment horizontal="center" vertical="center" wrapText="1"/>
    </xf>
    <xf numFmtId="0" fontId="17" fillId="7" borderId="1" xfId="0" applyFont="1" applyFill="1" applyBorder="1" applyAlignment="1" applyProtection="1">
      <alignment horizontal="center" vertical="center" wrapText="1"/>
      <protection locked="0" hidden="1"/>
    </xf>
    <xf numFmtId="22" fontId="17" fillId="0" borderId="1" xfId="0" applyNumberFormat="1" applyFont="1" applyBorder="1" applyAlignment="1" applyProtection="1">
      <alignment horizontal="center" vertical="center" wrapText="1"/>
      <protection locked="0" hidden="1"/>
    </xf>
    <xf numFmtId="14" fontId="17" fillId="0" borderId="1" xfId="0" applyNumberFormat="1" applyFont="1" applyBorder="1" applyAlignment="1" applyProtection="1">
      <alignment horizontal="center" vertical="center" wrapText="1" shrinkToFit="1"/>
      <protection locked="0" hidden="1"/>
    </xf>
    <xf numFmtId="0" fontId="17" fillId="14" borderId="1" xfId="0" applyFont="1" applyFill="1" applyBorder="1" applyAlignment="1" applyProtection="1">
      <alignment horizontal="center" vertical="center" wrapText="1"/>
      <protection locked="0" hidden="1"/>
    </xf>
    <xf numFmtId="0" fontId="17" fillId="14" borderId="1" xfId="0" applyFont="1" applyFill="1" applyBorder="1" applyAlignment="1" applyProtection="1">
      <alignment horizontal="center" vertical="center" wrapText="1" shrinkToFit="1"/>
      <protection hidden="1"/>
    </xf>
    <xf numFmtId="0" fontId="18" fillId="2" borderId="1" xfId="0" applyFont="1" applyFill="1" applyBorder="1" applyAlignment="1" applyProtection="1">
      <alignment horizontal="center" vertical="center" wrapText="1" shrinkToFit="1"/>
      <protection locked="0" hidden="1"/>
    </xf>
    <xf numFmtId="0" fontId="17" fillId="7" borderId="1" xfId="0" applyFont="1" applyFill="1" applyBorder="1" applyAlignment="1" applyProtection="1">
      <alignment horizontal="center" vertical="center" wrapText="1" shrinkToFit="1"/>
      <protection hidden="1"/>
    </xf>
    <xf numFmtId="0" fontId="18" fillId="7" borderId="1" xfId="0" applyFont="1" applyFill="1" applyBorder="1" applyAlignment="1" applyProtection="1">
      <alignment horizontal="center" vertical="center" wrapText="1"/>
      <protection locked="0" hidden="1"/>
    </xf>
    <xf numFmtId="0" fontId="18" fillId="7" borderId="1" xfId="0" applyFont="1" applyFill="1" applyBorder="1" applyAlignment="1" applyProtection="1">
      <alignment horizontal="center" vertical="center" wrapText="1" shrinkToFit="1"/>
      <protection hidden="1"/>
    </xf>
    <xf numFmtId="14" fontId="17" fillId="7" borderId="1" xfId="0" applyNumberFormat="1" applyFont="1" applyFill="1" applyBorder="1" applyAlignment="1" applyProtection="1">
      <alignment horizontal="center" vertical="center" wrapText="1"/>
      <protection locked="0" hidden="1"/>
    </xf>
    <xf numFmtId="49" fontId="17" fillId="7" borderId="1" xfId="0" applyNumberFormat="1" applyFont="1" applyFill="1" applyBorder="1" applyAlignment="1" applyProtection="1">
      <alignment horizontal="center" vertical="center" wrapText="1"/>
      <protection locked="0" hidden="1"/>
    </xf>
    <xf numFmtId="49" fontId="18" fillId="7" borderId="1" xfId="0" applyNumberFormat="1" applyFont="1" applyFill="1" applyBorder="1" applyAlignment="1" applyProtection="1">
      <alignment horizontal="center" vertical="center" wrapText="1"/>
      <protection locked="0" hidden="1"/>
    </xf>
    <xf numFmtId="14" fontId="18" fillId="7" borderId="1" xfId="0" applyNumberFormat="1" applyFont="1" applyFill="1" applyBorder="1" applyAlignment="1" applyProtection="1">
      <alignment horizontal="center" vertical="center" wrapText="1"/>
      <protection locked="0" hidden="1"/>
    </xf>
    <xf numFmtId="0" fontId="18" fillId="0" borderId="1" xfId="0" applyFont="1" applyFill="1" applyBorder="1" applyAlignment="1" applyProtection="1">
      <alignment horizontal="center" vertical="center" wrapText="1"/>
      <protection locked="0" hidden="1"/>
    </xf>
    <xf numFmtId="0" fontId="18" fillId="0" borderId="1" xfId="0" applyFont="1" applyFill="1" applyBorder="1" applyAlignment="1" applyProtection="1">
      <alignment horizontal="center" vertical="center" wrapText="1" shrinkToFit="1"/>
      <protection hidden="1"/>
    </xf>
    <xf numFmtId="49" fontId="17" fillId="0" borderId="1" xfId="0" applyNumberFormat="1" applyFont="1" applyFill="1" applyBorder="1" applyAlignment="1" applyProtection="1">
      <alignment horizontal="center" vertical="center" wrapText="1"/>
      <protection locked="0"/>
    </xf>
    <xf numFmtId="3" fontId="17" fillId="0" borderId="1" xfId="0" applyNumberFormat="1" applyFont="1" applyBorder="1" applyAlignment="1">
      <alignment horizontal="center" vertical="center" wrapText="1" shrinkToFit="1"/>
    </xf>
    <xf numFmtId="0" fontId="17" fillId="0" borderId="1" xfId="0" applyFont="1" applyFill="1" applyBorder="1" applyAlignment="1" applyProtection="1">
      <alignment horizontal="center" vertical="center" wrapText="1"/>
      <protection locked="0" hidden="1"/>
    </xf>
    <xf numFmtId="0" fontId="17" fillId="0" borderId="1" xfId="0" applyFont="1" applyFill="1" applyBorder="1" applyAlignment="1" applyProtection="1">
      <alignment horizontal="center" vertical="center" wrapText="1" shrinkToFit="1"/>
      <protection hidden="1"/>
    </xf>
    <xf numFmtId="0" fontId="17" fillId="14" borderId="1" xfId="0" applyFont="1" applyFill="1" applyBorder="1" applyAlignment="1">
      <alignment horizontal="center" vertical="center" wrapText="1"/>
    </xf>
    <xf numFmtId="49" fontId="18" fillId="0" borderId="1" xfId="0" applyNumberFormat="1" applyFont="1" applyFill="1" applyBorder="1" applyAlignment="1" applyProtection="1">
      <alignment horizontal="center" vertical="center" wrapText="1"/>
    </xf>
    <xf numFmtId="0" fontId="17" fillId="0" borderId="1" xfId="0" applyFont="1" applyBorder="1" applyAlignment="1" applyProtection="1">
      <alignment horizontal="center" vertical="center" wrapText="1" shrinkToFit="1"/>
      <protection locked="0" hidden="1"/>
    </xf>
    <xf numFmtId="0" fontId="18" fillId="6" borderId="1" xfId="0" applyFont="1" applyFill="1" applyBorder="1" applyAlignment="1" applyProtection="1">
      <alignment horizontal="center" vertical="center" wrapText="1"/>
      <protection locked="0" hidden="1"/>
    </xf>
    <xf numFmtId="0" fontId="20" fillId="15" borderId="1" xfId="2" applyFont="1" applyBorder="1" applyAlignment="1" applyProtection="1">
      <alignment horizontal="center" vertical="center" wrapText="1"/>
      <protection locked="0" hidden="1"/>
    </xf>
    <xf numFmtId="0" fontId="17" fillId="16" borderId="1" xfId="3" applyFont="1" applyBorder="1" applyAlignment="1" applyProtection="1">
      <alignment horizontal="center" vertical="center" wrapText="1"/>
      <protection locked="0" hidden="1"/>
    </xf>
    <xf numFmtId="0" fontId="17" fillId="16" borderId="1" xfId="3" applyFont="1" applyBorder="1" applyAlignment="1" applyProtection="1">
      <alignment horizontal="center" vertical="center" wrapText="1" shrinkToFit="1"/>
      <protection hidden="1"/>
    </xf>
    <xf numFmtId="49" fontId="18" fillId="0" borderId="1" xfId="0" applyNumberFormat="1" applyFont="1" applyBorder="1" applyAlignment="1" applyProtection="1">
      <alignment horizontal="center" vertical="center" wrapText="1"/>
      <protection locked="0"/>
    </xf>
    <xf numFmtId="14" fontId="17" fillId="14" borderId="1" xfId="0" applyNumberFormat="1" applyFont="1" applyFill="1" applyBorder="1" applyAlignment="1" applyProtection="1">
      <alignment horizontal="center" vertical="center" wrapText="1"/>
      <protection locked="0" hidden="1"/>
    </xf>
    <xf numFmtId="0" fontId="17" fillId="2" borderId="1" xfId="0" applyFont="1" applyFill="1" applyBorder="1" applyAlignment="1" applyProtection="1">
      <alignment horizontal="center" vertical="center" wrapText="1" shrinkToFit="1"/>
      <protection locked="0" hidden="1"/>
    </xf>
    <xf numFmtId="49" fontId="17" fillId="14" borderId="1" xfId="0" applyNumberFormat="1" applyFont="1" applyFill="1" applyBorder="1" applyAlignment="1" applyProtection="1">
      <alignment horizontal="center" vertical="center" wrapText="1"/>
      <protection locked="0" hidden="1"/>
    </xf>
    <xf numFmtId="0" fontId="17" fillId="12" borderId="1" xfId="0" applyFont="1" applyFill="1" applyBorder="1" applyAlignment="1" applyProtection="1">
      <alignment horizontal="center" vertical="center" wrapText="1"/>
      <protection locked="0" hidden="1"/>
    </xf>
    <xf numFmtId="14" fontId="17" fillId="12" borderId="1" xfId="0" applyNumberFormat="1" applyFont="1" applyFill="1" applyBorder="1" applyAlignment="1" applyProtection="1">
      <alignment horizontal="center" vertical="center" wrapText="1"/>
      <protection locked="0" hidden="1"/>
    </xf>
    <xf numFmtId="49" fontId="17" fillId="12" borderId="1" xfId="0" applyNumberFormat="1" applyFont="1" applyFill="1" applyBorder="1" applyAlignment="1" applyProtection="1">
      <alignment horizontal="center" vertical="center" wrapText="1"/>
      <protection locked="0" hidden="1"/>
    </xf>
    <xf numFmtId="0" fontId="8" fillId="4" borderId="1" xfId="0" applyFont="1" applyFill="1" applyBorder="1" applyAlignment="1" applyProtection="1">
      <alignment vertical="center" wrapText="1"/>
      <protection locked="0" hidden="1"/>
    </xf>
  </cellXfs>
  <cellStyles count="4">
    <cellStyle name="20% — акцент2" xfId="3" builtinId="34"/>
    <cellStyle name="Обычный" xfId="0" builtinId="0"/>
    <cellStyle name="Обычный 2" xfId="1"/>
    <cellStyle name="Плохой" xfId="2" builtinId="27"/>
  </cellStyles>
  <dxfs count="769">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2" tint="-0.249977111117893"/>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Calibri"/>
        <scheme val="minor"/>
      </font>
      <fill>
        <patternFill patternType="none">
          <fgColor indexed="64"/>
          <bgColor indexed="65"/>
        </patternFill>
      </fill>
    </dxf>
    <dxf>
      <numFmt numFmtId="0" formatCode="General"/>
      <alignment horizontal="general" vertical="bottom" textRotation="0" wrapText="1" indent="0" justifyLastLine="0" shrinkToFit="0" readingOrder="0"/>
    </dxf>
    <dxf>
      <border outline="0">
        <bottom style="thin">
          <color indexed="64"/>
        </bottom>
      </border>
    </dxf>
    <dxf>
      <numFmt numFmtId="0" formatCode="General"/>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2" tint="-0.249977111117893"/>
        </patternFill>
      </fill>
    </dxf>
    <dxf>
      <alignment horizontal="center" vertical="center" textRotation="0" wrapText="1" indent="0" justifyLastLine="0" shrinkToFit="1" readingOrder="1"/>
      <protection locked="1" hidden="0"/>
    </dxf>
    <dxf>
      <alignment horizontal="center" vertical="center" textRotation="0" wrapText="1" indent="0" justifyLastLine="0" shrinkToFit="1" readingOrder="0"/>
    </dxf>
    <dxf>
      <alignment horizontal="center" vertical="center" textRotation="0" wrapText="0" indent="0" justifyLastLine="0" shrinkToFit="0" readingOrder="0"/>
    </dxf>
    <dxf>
      <fill>
        <patternFill>
          <bgColor theme="0"/>
        </patternFill>
      </fill>
      <alignment horizontal="left" textRotation="0" wrapText="0" indent="0" justifyLastLine="0" shrinkToFit="0" readingOrder="0"/>
      <protection locked="1" hidden="1"/>
    </dxf>
    <dxf>
      <border outline="0">
        <left style="thin">
          <color indexed="64"/>
        </left>
      </border>
    </dxf>
    <dxf>
      <fill>
        <patternFill>
          <bgColor theme="0"/>
        </patternFill>
      </fill>
      <alignment horizontal="left" textRotation="0" wrapText="0" indent="0" justifyLastLine="0" shrinkToFit="0" readingOrder="0"/>
      <protection locked="1" hidden="1"/>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protection locked="1" hidden="1"/>
    </dxf>
    <dxf>
      <font>
        <b val="0"/>
        <i val="0"/>
        <strike val="0"/>
        <condense val="0"/>
        <extend val="0"/>
        <outline val="0"/>
        <shadow val="0"/>
        <u val="none"/>
        <vertAlign val="baseline"/>
        <sz val="11"/>
        <color auto="1"/>
        <name val="Calibri"/>
        <scheme val="minor"/>
      </font>
      <numFmt numFmtId="0" formatCode="General"/>
      <fill>
        <patternFill patternType="none">
          <fgColor indexed="64"/>
          <bgColor auto="1"/>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protection locked="1" hidden="1"/>
    </dxf>
    <dxf>
      <font>
        <strike val="0"/>
        <outline val="0"/>
        <shadow val="0"/>
        <u val="none"/>
        <vertAlign val="baseline"/>
        <sz val="11"/>
        <color theme="0"/>
        <name val="Calibri"/>
        <scheme val="minor"/>
      </font>
      <fill>
        <patternFill patternType="none">
          <fgColor indexed="64"/>
          <bgColor auto="1"/>
        </patternFill>
      </fill>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theme="4" tint="0.39997558519241921"/>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fill>
        <patternFill>
          <bgColor theme="0"/>
        </patternFill>
      </fill>
      <alignment horizontal="left" vertical="center" textRotation="0" wrapText="0" indent="0" justifyLastLine="0" shrinkToFit="0" readingOrder="0"/>
      <protection locked="1" hidden="1"/>
    </dxf>
    <dxf>
      <border outline="0">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patternFill>
      </fill>
      <alignment horizontal="center" vertical="center" textRotation="0" wrapText="0"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protection locked="1" hidden="1"/>
    </dxf>
    <dxf>
      <fill>
        <patternFill>
          <bgColor rgb="FF00B0F0"/>
        </patternFill>
      </fill>
    </dxf>
    <dxf>
      <fill>
        <patternFill>
          <bgColor rgb="FF00B0F0"/>
        </patternFill>
      </fill>
    </dxf>
    <dxf>
      <fill>
        <patternFill>
          <bgColor theme="7" tint="0.39994506668294322"/>
        </patternFill>
      </fill>
    </dxf>
    <dxf>
      <fill>
        <patternFill>
          <bgColor rgb="FF00B0F0"/>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FCE4D6"/>
        </patternFill>
      </fill>
    </dxf>
    <dxf>
      <fill>
        <patternFill>
          <bgColor rgb="FFFCE4D6"/>
        </patternFill>
      </fill>
    </dxf>
    <dxf>
      <fill>
        <patternFill>
          <bgColor rgb="FFFCE4D6"/>
        </patternFill>
      </fill>
    </dxf>
    <dxf>
      <fill>
        <patternFill>
          <bgColor rgb="FFFCE4D6"/>
        </patternFill>
      </fill>
    </dxf>
    <dxf>
      <fill>
        <patternFill>
          <bgColor theme="4" tint="0.79998168889431442"/>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ont>
        <color theme="0"/>
      </font>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rgb="FFE2EFDA"/>
        </patternFill>
      </fill>
    </dxf>
    <dxf>
      <fill>
        <patternFill>
          <bgColor rgb="FFFCE4D6"/>
        </patternFill>
      </fill>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patternFill>
          <bgColor theme="1" tint="0.499984740745262"/>
        </patternFill>
      </fill>
      <border>
        <left style="thin">
          <color auto="1"/>
        </left>
        <right style="thin">
          <color auto="1"/>
        </right>
        <top style="thin">
          <color auto="1"/>
        </top>
        <bottom style="thin">
          <color auto="1"/>
        </bottom>
        <vertical/>
        <horizontal/>
      </border>
    </dxf>
    <dxf>
      <fill>
        <gradientFill type="path" left="0.5" right="0.5" top="0.5" bottom="0.5">
          <stop position="0">
            <color theme="0"/>
          </stop>
          <stop position="1">
            <color theme="9" tint="0.40000610370189521"/>
          </stop>
        </gradientFill>
      </fill>
      <border>
        <left style="thin">
          <color auto="1"/>
        </left>
        <right style="thin">
          <color auto="1"/>
        </right>
        <top style="thin">
          <color auto="1"/>
        </top>
        <bottom style="thin">
          <color auto="1"/>
        </bottom>
      </border>
    </dxf>
    <dxf>
      <fill>
        <gradientFill degree="90">
          <stop position="0">
            <color theme="9" tint="0.80001220740379042"/>
          </stop>
          <stop position="1">
            <color theme="9" tint="0.40000610370189521"/>
          </stop>
        </gradientFill>
      </fill>
      <border>
        <left style="hair">
          <color auto="1"/>
        </left>
        <right style="hair">
          <color auto="1"/>
        </right>
        <top style="hair">
          <color auto="1"/>
        </top>
        <bottom style="hair">
          <color auto="1"/>
        </bottom>
      </border>
    </dxf>
    <dxf>
      <fill>
        <patternFill patternType="solid">
          <fgColor auto="1"/>
          <bgColor theme="1" tint="0.499984740745262"/>
        </patternFill>
      </fill>
      <border>
        <left style="thin">
          <color auto="1"/>
        </left>
        <right style="thin">
          <color auto="1"/>
        </right>
        <top style="thin">
          <color auto="1"/>
        </top>
        <bottom style="thin">
          <color auto="1"/>
        </bottom>
      </border>
    </dxf>
    <dxf>
      <font>
        <color theme="0"/>
      </font>
    </dxf>
    <dxf>
      <numFmt numFmtId="0" formatCode="General"/>
      <fill>
        <patternFill patternType="solid">
          <bgColor theme="1" tint="0.499984740745262"/>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42" Type="http://schemas.openxmlformats.org/officeDocument/2006/relationships/externalLink" Target="externalLinks/externalLink38.xml"/><Relationship Id="rId47" Type="http://schemas.openxmlformats.org/officeDocument/2006/relationships/externalLink" Target="externalLinks/externalLink43.xml"/><Relationship Id="rId63" Type="http://schemas.openxmlformats.org/officeDocument/2006/relationships/externalLink" Target="externalLinks/externalLink59.xml"/><Relationship Id="rId68" Type="http://schemas.openxmlformats.org/officeDocument/2006/relationships/externalLink" Target="externalLinks/externalLink64.xml"/><Relationship Id="rId84" Type="http://schemas.openxmlformats.org/officeDocument/2006/relationships/externalLink" Target="externalLinks/externalLink80.xml"/><Relationship Id="rId89" Type="http://schemas.openxmlformats.org/officeDocument/2006/relationships/styles" Target="styles.xml"/><Relationship Id="rId16" Type="http://schemas.openxmlformats.org/officeDocument/2006/relationships/externalLink" Target="externalLinks/externalLink12.xml"/><Relationship Id="rId11" Type="http://schemas.openxmlformats.org/officeDocument/2006/relationships/externalLink" Target="externalLinks/externalLink7.xml"/><Relationship Id="rId32" Type="http://schemas.openxmlformats.org/officeDocument/2006/relationships/externalLink" Target="externalLinks/externalLink28.xml"/><Relationship Id="rId37" Type="http://schemas.openxmlformats.org/officeDocument/2006/relationships/externalLink" Target="externalLinks/externalLink33.xml"/><Relationship Id="rId53" Type="http://schemas.openxmlformats.org/officeDocument/2006/relationships/externalLink" Target="externalLinks/externalLink49.xml"/><Relationship Id="rId58" Type="http://schemas.openxmlformats.org/officeDocument/2006/relationships/externalLink" Target="externalLinks/externalLink54.xml"/><Relationship Id="rId74" Type="http://schemas.openxmlformats.org/officeDocument/2006/relationships/externalLink" Target="externalLinks/externalLink70.xml"/><Relationship Id="rId79" Type="http://schemas.openxmlformats.org/officeDocument/2006/relationships/externalLink" Target="externalLinks/externalLink75.xml"/><Relationship Id="rId5" Type="http://schemas.openxmlformats.org/officeDocument/2006/relationships/externalLink" Target="externalLinks/externalLink1.xml"/><Relationship Id="rId90" Type="http://schemas.openxmlformats.org/officeDocument/2006/relationships/sharedStrings" Target="sharedStrings.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externalLink" Target="externalLinks/externalLink31.xml"/><Relationship Id="rId43" Type="http://schemas.openxmlformats.org/officeDocument/2006/relationships/externalLink" Target="externalLinks/externalLink39.xml"/><Relationship Id="rId48" Type="http://schemas.openxmlformats.org/officeDocument/2006/relationships/externalLink" Target="externalLinks/externalLink44.xml"/><Relationship Id="rId56" Type="http://schemas.openxmlformats.org/officeDocument/2006/relationships/externalLink" Target="externalLinks/externalLink52.xml"/><Relationship Id="rId64" Type="http://schemas.openxmlformats.org/officeDocument/2006/relationships/externalLink" Target="externalLinks/externalLink60.xml"/><Relationship Id="rId69" Type="http://schemas.openxmlformats.org/officeDocument/2006/relationships/externalLink" Target="externalLinks/externalLink65.xml"/><Relationship Id="rId77" Type="http://schemas.openxmlformats.org/officeDocument/2006/relationships/externalLink" Target="externalLinks/externalLink73.xml"/><Relationship Id="rId8" Type="http://schemas.openxmlformats.org/officeDocument/2006/relationships/externalLink" Target="externalLinks/externalLink4.xml"/><Relationship Id="rId51" Type="http://schemas.openxmlformats.org/officeDocument/2006/relationships/externalLink" Target="externalLinks/externalLink47.xml"/><Relationship Id="rId72" Type="http://schemas.openxmlformats.org/officeDocument/2006/relationships/externalLink" Target="externalLinks/externalLink68.xml"/><Relationship Id="rId80" Type="http://schemas.openxmlformats.org/officeDocument/2006/relationships/externalLink" Target="externalLinks/externalLink76.xml"/><Relationship Id="rId85" Type="http://schemas.openxmlformats.org/officeDocument/2006/relationships/externalLink" Target="externalLinks/externalLink81.xml"/><Relationship Id="rId3" Type="http://schemas.openxmlformats.org/officeDocument/2006/relationships/worksheet" Target="worksheets/sheet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externalLink" Target="externalLinks/externalLink29.xml"/><Relationship Id="rId38" Type="http://schemas.openxmlformats.org/officeDocument/2006/relationships/externalLink" Target="externalLinks/externalLink34.xml"/><Relationship Id="rId46" Type="http://schemas.openxmlformats.org/officeDocument/2006/relationships/externalLink" Target="externalLinks/externalLink42.xml"/><Relationship Id="rId59" Type="http://schemas.openxmlformats.org/officeDocument/2006/relationships/externalLink" Target="externalLinks/externalLink55.xml"/><Relationship Id="rId67" Type="http://schemas.openxmlformats.org/officeDocument/2006/relationships/externalLink" Target="externalLinks/externalLink63.xml"/><Relationship Id="rId20" Type="http://schemas.openxmlformats.org/officeDocument/2006/relationships/externalLink" Target="externalLinks/externalLink16.xml"/><Relationship Id="rId41" Type="http://schemas.openxmlformats.org/officeDocument/2006/relationships/externalLink" Target="externalLinks/externalLink37.xml"/><Relationship Id="rId54" Type="http://schemas.openxmlformats.org/officeDocument/2006/relationships/externalLink" Target="externalLinks/externalLink50.xml"/><Relationship Id="rId62" Type="http://schemas.openxmlformats.org/officeDocument/2006/relationships/externalLink" Target="externalLinks/externalLink58.xml"/><Relationship Id="rId70" Type="http://schemas.openxmlformats.org/officeDocument/2006/relationships/externalLink" Target="externalLinks/externalLink66.xml"/><Relationship Id="rId75" Type="http://schemas.openxmlformats.org/officeDocument/2006/relationships/externalLink" Target="externalLinks/externalLink71.xml"/><Relationship Id="rId83" Type="http://schemas.openxmlformats.org/officeDocument/2006/relationships/externalLink" Target="externalLinks/externalLink79.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externalLink" Target="externalLinks/externalLink32.xml"/><Relationship Id="rId49" Type="http://schemas.openxmlformats.org/officeDocument/2006/relationships/externalLink" Target="externalLinks/externalLink45.xml"/><Relationship Id="rId57" Type="http://schemas.openxmlformats.org/officeDocument/2006/relationships/externalLink" Target="externalLinks/externalLink53.xml"/><Relationship Id="rId10" Type="http://schemas.openxmlformats.org/officeDocument/2006/relationships/externalLink" Target="externalLinks/externalLink6.xml"/><Relationship Id="rId31" Type="http://schemas.openxmlformats.org/officeDocument/2006/relationships/externalLink" Target="externalLinks/externalLink27.xml"/><Relationship Id="rId44" Type="http://schemas.openxmlformats.org/officeDocument/2006/relationships/externalLink" Target="externalLinks/externalLink40.xml"/><Relationship Id="rId52" Type="http://schemas.openxmlformats.org/officeDocument/2006/relationships/externalLink" Target="externalLinks/externalLink48.xml"/><Relationship Id="rId60" Type="http://schemas.openxmlformats.org/officeDocument/2006/relationships/externalLink" Target="externalLinks/externalLink56.xml"/><Relationship Id="rId65" Type="http://schemas.openxmlformats.org/officeDocument/2006/relationships/externalLink" Target="externalLinks/externalLink61.xml"/><Relationship Id="rId73" Type="http://schemas.openxmlformats.org/officeDocument/2006/relationships/externalLink" Target="externalLinks/externalLink69.xml"/><Relationship Id="rId78" Type="http://schemas.openxmlformats.org/officeDocument/2006/relationships/externalLink" Target="externalLinks/externalLink74.xml"/><Relationship Id="rId81" Type="http://schemas.openxmlformats.org/officeDocument/2006/relationships/externalLink" Target="externalLinks/externalLink77.xml"/><Relationship Id="rId86" Type="http://schemas.openxmlformats.org/officeDocument/2006/relationships/externalLink" Target="externalLinks/externalLink82.xml"/><Relationship Id="rId4" Type="http://schemas.openxmlformats.org/officeDocument/2006/relationships/worksheet" Target="worksheets/sheet4.xml"/><Relationship Id="rId9" Type="http://schemas.openxmlformats.org/officeDocument/2006/relationships/externalLink" Target="externalLinks/externalLink5.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9" Type="http://schemas.openxmlformats.org/officeDocument/2006/relationships/externalLink" Target="externalLinks/externalLink35.xml"/><Relationship Id="rId34" Type="http://schemas.openxmlformats.org/officeDocument/2006/relationships/externalLink" Target="externalLinks/externalLink30.xml"/><Relationship Id="rId50" Type="http://schemas.openxmlformats.org/officeDocument/2006/relationships/externalLink" Target="externalLinks/externalLink46.xml"/><Relationship Id="rId55" Type="http://schemas.openxmlformats.org/officeDocument/2006/relationships/externalLink" Target="externalLinks/externalLink51.xml"/><Relationship Id="rId76" Type="http://schemas.openxmlformats.org/officeDocument/2006/relationships/externalLink" Target="externalLinks/externalLink72.xml"/><Relationship Id="rId7" Type="http://schemas.openxmlformats.org/officeDocument/2006/relationships/externalLink" Target="externalLinks/externalLink3.xml"/><Relationship Id="rId71" Type="http://schemas.openxmlformats.org/officeDocument/2006/relationships/externalLink" Target="externalLinks/externalLink67.xml"/><Relationship Id="rId2" Type="http://schemas.openxmlformats.org/officeDocument/2006/relationships/worksheet" Target="worksheets/sheet2.xml"/><Relationship Id="rId29" Type="http://schemas.openxmlformats.org/officeDocument/2006/relationships/externalLink" Target="externalLinks/externalLink25.xml"/><Relationship Id="rId24" Type="http://schemas.openxmlformats.org/officeDocument/2006/relationships/externalLink" Target="externalLinks/externalLink20.xml"/><Relationship Id="rId40" Type="http://schemas.openxmlformats.org/officeDocument/2006/relationships/externalLink" Target="externalLinks/externalLink36.xml"/><Relationship Id="rId45" Type="http://schemas.openxmlformats.org/officeDocument/2006/relationships/externalLink" Target="externalLinks/externalLink41.xml"/><Relationship Id="rId66" Type="http://schemas.openxmlformats.org/officeDocument/2006/relationships/externalLink" Target="externalLinks/externalLink62.xml"/><Relationship Id="rId87" Type="http://schemas.openxmlformats.org/officeDocument/2006/relationships/externalLink" Target="externalLinks/externalLink83.xml"/><Relationship Id="rId61" Type="http://schemas.openxmlformats.org/officeDocument/2006/relationships/externalLink" Target="externalLinks/externalLink57.xml"/><Relationship Id="rId82" Type="http://schemas.openxmlformats.org/officeDocument/2006/relationships/externalLink" Target="externalLinks/externalLink78.xml"/><Relationship Id="rId19" Type="http://schemas.openxmlformats.org/officeDocument/2006/relationships/externalLink" Target="externalLinks/externalLink1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20_05_2022_&#1053;&#1080;&#1093;&#1072;&#1077;&#1085;&#1082;&#1086;_&#1042;_&#1053;_.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il\Downloads\25.05.2022_&#1050;&#1086;&#1085;&#1090;&#1088;&#1086;&#1083;&#1100;_&#1052;&#1054;%20&#1055;&#1086;&#1087;&#1086;&#1074;&#1072;%20&#1045;.&#104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053;&#1086;&#1074;&#1080;&#1082;&#1086;&#1074;&#1072;%20&#1048;.&#1045;.01.05.202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20&#1072;&#1081;&#1089;&#1080;&#1085;&#1072;%2024.0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zil\Downloads\01.06.2022_&#1050;&#1086;&#1085;&#1090;&#1088;&#1086;&#1083;&#1100;_&#1052;&#1054;_3.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zil\Desktop\&#1052;&#1054;\&#1044;&#1072;&#1090;&#1072;_&#1050;&#1086;&#1085;&#1090;&#1088;&#1086;&#1083;&#1100;_&#1052;&#1054;%20&#1052;&#1091;&#1088;&#1072;&#1076;&#1086;&#1074;&#1072;%20&#8212;%2031.0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3.5%20&#8212;%2001.06.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zil\Downloads\Telegram%20Desktop\01062022_&#1055;&#1072;&#1074;&#1083;&#1086;&#1074;&#1072;_&#1050;&#1086;&#1085;&#1090;&#1088;&#1086;&#1083;&#1100;%20&#1052;&#1054;.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Users\zil\Desktop\&#1050;&#1086;&#1085;&#1090;&#1088;&#1086;&#1083;&#1100;%20&#1052;&#1054;%20&#1054;&#1063;&#1045;&#1053;&#1068;%20&#1053;&#1054;&#1042;&#1067;&#1049;.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Users\zil\Downloads\&#1056;&#1054;&#1052;&#1040;&#1065;&#1045;&#1053;&#1050;&#1054;_&#1052;&#1054;_&#1048;&#1070;&#1053;&#1068;_2022%20(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zil\Downloads\&#1052;&#1054;%20&#1086;&#1090;%2001.06.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_01-06-22_&#1070;&#1076;&#1080;&#108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041;&#1077;&#1083;&#1103;&#1077;&#1074;&#1072;%20&#1040;.&#1042;.%2014.04.2022.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zil\Downloads\&#1086;&#1090;%2018.05.2022_&#1050;&#1086;&#1085;&#1090;&#1088;&#1086;&#1083;&#1100;_&#1052;&#1054;_&#1043;&#1086;&#1088;&#1074;&#1080;&#1094;%20&#1042;.&#1055;.%20(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zil\Desktop\&#1089;&#1074;&#1086;&#1076;%20&#1082;&#1086;&#1085;&#1090;&#1088;&#1086;&#1083;&#1100;%20&#1084;&#1086;&#1093;&#1086;&#1074;&#1072;\05.22\27.05.2022_&#1050;&#1086;&#1085;&#1090;&#1088;&#1086;&#1083;&#1100;_&#1052;&#1054;.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7).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6).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zil\Downloads\&#1057;&#1042;&#1054;&#1044;%20%201.06.2022.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zil\Desktop\&#1050;&#1072;&#1085;&#1077;&#1074;&#1072;%20&#1040;.&#1042;._01.06.2022_&#1050;&#1086;&#1085;&#1090;&#1088;&#1086;&#1083;&#1100;_&#1052;&#105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zil\Downloads\01.06.2022_&#1050;&#1086;&#1085;&#1090;&#1088;&#1086;&#1083;&#1100;_&#1052;&#1054;%20&#1042;&#1077;&#1090;&#1088;&#1086;&#1074;&#1072;%20&#1045;.&#1042;..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Users\zil\Downloads\Telegram%20Desktop\01.06.2022_&#1050;&#1086;&#1085;&#1090;&#1088;&#1086;&#1083;&#1100;_&#1052;&#1054;%20&#1052;&#1091;&#1096;&#1080;&#1085;&#1089;&#1082;&#1072;&#1103;.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zil\Downloads\27.05.2022_&#1050;&#1086;&#1085;&#1090;&#1088;&#1086;&#1083;&#1100;_&#1052;&#1054;_&#1045;&#1089;&#1080;&#1085;&#1072;%20&#1040;.&#104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01.06.2022%20(16).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zil\Downloads\01.06.2022_&#1050;&#1086;&#1085;&#1090;&#1088;&#1086;&#1083;&#1100;_&#1052;&#1054;_3.4.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Users\zil\Downloads\30.05.2022_&#1084;&#1072;&#1081;_&#1046;&#1080;&#1088;&#1103;&#1082;&#1086;&#1074;&#1072;%20&#1045;.&#1057;._&#1050;&#1086;&#1085;&#1090;&#1088;&#1086;&#1083;&#1100;_&#1052;&#1054;.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zil\Downloads\01.06.2022_&#1050;&#1086;&#1085;&#1090;&#1088;&#1086;&#1083;&#1100;_&#1052;&#1054;_&#1050;&#1091;&#1079;&#1080;&#1085;&#1072;%20&#1048;.&#1042;.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zil\Downloads\01.06.2022_&#1052;&#1054;%20&#1047;&#1072;&#1074;&#1100;&#1103;&#1083;&#1086;&#1074;&#1072;%20&#1045;.&#1040;.%20(1).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Users\zil\Downloads\Telegram%20Desktop\&#1052;&#1054;_01.06.2022_&#1059;&#1083;&#1100;&#1103;&#1085;&#1082;&#1080;&#1085;&#1072;%20&#1040;.&#1040;..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Users\zil\Desktop\&#1052;&#1072;&#1088;&#1090;&#1080;&#1088;&#1086;&#1089;&#1086;&#1074;&#1072;%20&#1071;.&#1040;._&#1052;&#1054;.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Users\zil\Downloads\01.06.2022_&#1050;&#1086;&#1085;&#1090;&#1088;&#1086;&#1083;&#1100;_&#1052;&#1054;%20&#1059;&#1085;&#1075;&#1077;&#1088;%20&#1045;.&#1048;..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Users\zil\Downloads\01.06.2022_&#1050;&#1086;&#1085;&#1090;&#1088;&#1086;&#1083;&#1100;_&#1052;&#1054;%203.8.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01_06_2022_&#1057;&#1086;&#1088;&#1086;&#1082;&#1080;&#1085;_&#1044;_&#1055;_.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Users\zil\Downloads\&#1057;&#1072;&#1082;&#1091;&#1088;&#1086;&#1074;&#1072;&#1050;&#1042;_18.05_&#1052;&#105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01.06.2022%20&#1041;&#1077;&#1083;&#1103;&#1077;&#1074;&#1072;%20&#1040;.&#1042;.%20(1).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zil\Desktop\&#1051;&#1072;&#1076;&#1072;_&#1057;&#1042;&#1054;&#1044;_&#1052;&#1054;\&#1052;&#1054;%20&#1047;&#1072;&#1080;&#1082;&#1080;&#1085;&#1072;%20&#1051;.&#1042;.%2001.06.2022.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Users\zil\Downloads\3.7_&#1052;&#1054;_01.06.2022.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zil\Downloads\&#1057;&#1074;&#1086;&#1076;%20&#1052;&#1054;%203.9%20&#1086;&#1090;%2024.05.2022.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Users\zil\Desktop\01.06.2022%20&#1065;&#1077;&#1088;&#1073;&#1072;&#1082;&#1086;&#1074;&#1072;&#1050;.&#1070;._&#1050;&#1086;&#1085;&#1090;&#1088;&#1086;&#1083;&#1100;_&#1052;&#1054;%20(16)%20&#8212;%20&#1082;&#1086;&#1087;&#1080;&#1103;.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Users\zil\Downloads\01.06.2022%20&#1044;&#1072;&#1090;&#1072;_&#1050;&#1086;&#1085;&#1090;&#1088;&#1086;&#1083;&#1100;_&#1052;&#1054;.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1).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zil\Desktop\&#1050;&#1086;&#1085;&#1090;&#1088;&#1086;&#1083;&#1100;%20&#1052;&#1054;\&#1052;&#1072;&#1081;\&#1044;&#1072;&#1090;&#1072;_&#1050;&#1086;&#1085;&#1090;&#1088;&#1086;&#1083;&#1100;_&#1052;&#1054;%20(3)27.05.2022%20&#1055;&#1086;&#1076;&#1086;&#1084;&#1072;&#1088;&#1077;&#1074;&#1072;%20&#1054;.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301_06_2022_&#1055;&#1086;&#1076;&#1086;&#1084;&#1072;&#1088;&#1077;&#1074;&#1072;.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1086;&#1090;_&#1052;&#1086;&#1085;&#1082;&#1083;&#1077;&#1088;_&#1040;_&#1040;_01_06.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Users\zil\Downloads\Telegram%20Desktop\&#1050;&#1086;&#1085;&#1090;&#1088;&#1086;&#1083;&#1100;%20&#1052;&#1054;%20&#1059;&#1096;&#1072;&#1082;&#1086;&#1074;%2001.06.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zil\Downloads\01.06.2022_&#1050;&#1086;&#1085;&#1090;&#1088;&#1086;&#1083;&#1100;_&#1052;&#1054;%20&#1047;&#1072;&#1079;&#1076;&#1088;&#1072;&#1074;&#1085;&#1072;&#1103;%20&#1040;.&#1043;..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Users\zil\Downloads\Telegram%20Desktop\&#1051;&#1077;&#1087;&#1077;&#1090;&#1095;&#1077;&#1085;&#1082;&#1086;%20&#1048;.&#1040;._01.06.22_&#1050;&#1086;&#1085;&#1090;&#1088;&#1086;&#1083;&#1100;_&#1052;&#1054;.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zil\Downloads\&#1051;&#1077;&#1087;&#1077;&#1090;&#1095;&#1077;&#1085;&#1082;&#1086;%20&#1048;.&#1040;._24.05.22_&#1050;&#1086;&#1085;&#1090;&#1088;&#1086;&#1083;&#1100;_&#1052;&#1054;%20(1).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C:\Users\zil\Downloads\01.06.2022_&#1050;&#1086;&#1085;&#1090;&#1088;&#1086;&#1083;&#1100;_&#1052;&#1054;_&#1050;&#1088;&#1099;&#1096;%20&#1053;.&#1043;.%20(1).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zil\Downloads\20.05.2022_&#1050;&#1086;&#1085;&#1090;&#1088;&#1086;&#1083;&#1100;_&#1052;&#1054;_&#1050;&#1088;&#1099;&#1096;%20&#1053;.&#1043;..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201.06%20&#1072;&#1081;&#1089;&#1080;&#1085;&#1072;.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zil\Downloads\Telegram%20Desktop\01.06.22&#1075;._&#1050;&#1086;&#1085;&#1090;&#1088;&#1086;&#1083;&#1100;_&#1052;&#1054;_&#1050;&#1072;&#1088;&#1072;&#1089;&#1077;&#1074;&#1072;%20&#1053;.&#1040;..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Users\zil\Downloads\Telegram%20Desktop\&#1050;&#1072;&#1088;&#1075;&#1080;&#1085;&#1072;%20&#1044;.&#1042;._01.06.2022_&#1050;&#1086;&#1085;&#1090;&#1088;&#1086;&#1083;&#1100;_&#1052;&#1054;.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Users\zil\Downloads\23.05.2022_&#1050;&#1086;&#1085;&#1090;&#1088;&#1086;&#1083;&#1100;_&#1052;&#1054;_&#1050;&#1088;&#1099;&#1096;%20&#1053;.&#1043;..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C:\Users\zil\Downloads\Telegram%20Desktop\&#1044;&#1072;&#1090;&#1072;_&#1050;&#1086;&#1085;&#1090;&#1088;&#1086;&#1083;&#1100;_&#1052;&#1054;%20&#1057;&#1080;&#1083;&#1072;&#1082;&#1086;&#1074;&#1072;%20%2001.06.2022.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C:\Users\zil\Downloads\&#1089;&#1074;&#1086;&#1076;_3.8_01.06.20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zil\Downloads\01.06.2022_&#1046;&#1080;&#1088;&#1103;&#1082;&#1086;&#1074;&#1072;%20&#1045;.&#1057;._&#1050;&#1086;&#1085;&#1090;&#1088;&#1086;&#1083;&#1100;_&#1052;&#1054;.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C:\Users\zil\Downloads\01.06.2022_&#1050;&#1086;&#1085;&#1090;&#1088;&#1086;&#1083;&#1100;_&#1052;&#1054;.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C:\Users\zil\Downloads\&#1052;&#1054;%20&#1047;&#1072;&#1080;&#1082;&#1080;&#1085;&#1072;%20&#1051;.&#1042;.%2026.05.2022.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20(3).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Users\zil\Downloads\&#1086;&#1090;%2018.05.2022_&#1050;&#1086;&#1085;&#1090;&#1088;&#1086;&#1083;&#1100;_&#1052;&#1054;_&#1043;&#1086;&#1088;&#1074;&#1080;&#1094;%20&#1042;.&#1055;..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Users\zil\Desktop\30.05.2022_&#1050;&#1086;&#1085;&#1090;&#1088;&#1086;&#1083;&#1100;_&#1052;&#1054;.xlsx"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C:\Users\zil\Downloads\&#1057;&#1042;&#1054;&#1044;_&#1050;&#1086;&#1085;&#1090;&#1088;&#1086;&#1083;&#1100;%20&#1052;&#1054;%2030052022_3.5.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Users\zil\Desktop\&#1044;&#1072;&#1090;&#1072;_&#1050;&#1086;&#1085;&#1090;&#1088;&#1086;&#1083;&#1100;_&#1052;&#1054;%2018.05.2022.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Users\zil\Desktop\&#1050;&#1072;&#1085;&#1077;&#1074;&#1072;%20&#1040;.&#1042;._19.05.2022_&#1050;&#1086;&#1085;&#1090;&#1088;&#1086;&#1083;&#1100;_&#1052;&#1054;.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Users\zil\Downloads\Telegram%20Desktop\01.06.2022%20&#1052;&#1072;&#1079;&#1084;&#1072;&#1085;&#1086;&#1074;&#1072;%20&#1057;.&#1053;.xlsx%201.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C:\Users\zil\Downloads\Telegram%20Desktop\&#1044;&#1072;&#1090;&#1072;_&#1050;&#1086;&#1085;&#1090;&#1088;&#1086;&#1083;&#1100;_&#1052;&#1054;%20&#1052;&#1091;&#1088;&#1072;&#1076;&#1086;&#1074;&#1072;%20&#8212;%2030.0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zil\Downloads\01_06_2022_&#1050;&#1086;&#1085;&#1090;&#1088;&#1086;&#1083;&#1100;_&#1052;&#1054;_&#1050;&#1086;&#1088;&#1085;&#1086;&#1091;&#1093;&#1086;&#1074;&#1072;_&#1040;_&#1052;_.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Users\zil\Downloads\30.05.2022_&#1050;&#1086;&#1085;&#1090;&#1088;&#1086;&#1083;&#1100;_&#1052;&#1054;3.4.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Users\zil\Downloads\24.05.2022_&#1052;&#1054;%20&#1047;&#1072;&#1074;&#1100;&#1103;&#1083;&#1086;&#1074;&#1072;%20&#1045;.&#1040;..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C:\Users\zil\Downloads\&#1050;&#1086;&#1085;&#1090;&#1088;&#1086;&#1083;&#1100;_&#1052;&#1054;%2001.06.2022%20&#1053;&#1077;&#1095;&#1080;&#1087;&#1086;&#1088;&#1077;&#1085;&#1082;&#1086;%20&#1055;.&#1040;..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C:\Users\zil\Documents\&#1056;&#1072;&#1073;&#1086;&#1095;&#1072;&#1103;%20&#1076;&#1086;&#1082;&#1091;&#1084;&#1077;&#1085;&#1090;&#1072;&#1094;&#1080;&#1103;\&#1050;&#1072;&#1088;&#1090;&#1086;&#1095;&#1082;&#1080;\&#1050;&#1072;&#1088;&#1090;&#1086;&#1095;&#1082;&#1080;_&#1087;&#1072;&#1094;&#1080;&#1077;&#1085;&#1090;&#1086;&#1074;_&#1052;&#1072;&#1093;&#1072;&#1083;&#1082;&#1080;&#1085;&#1072;_&#1042;&#1053;.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Users\zil\Desktop\&#1050;&#1040;&#1056;&#1058;&#1067;_&#1055;&#1040;&#1062;&#1048;&#1045;&#1053;&#1058;&#1054;&#1042;_&#1056;&#1086;&#1084;&#1072;&#1097;&#1077;&#1085;&#1082;&#1086;_&#1054;&#1042;(&#1053;&#1054;&#1042;&#1067;&#1045;).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_01_06_2022_&#1053;&#1080;&#1093;&#1072;&#1077;&#1085;&#1082;&#1086;_&#1042;_&#1053;_.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Users\zil\Desktop\&#1050;&#1086;&#1085;&#1090;&#1088;&#1086;&#1083;&#1100;%20&#1052;&#1054;%2031.05.2022%20&#1064;&#1077;&#1074;&#1077;&#1083;&#1077;&#1074;%20&#1043;.&#1057;%20&#8212;%20&#1082;&#1086;&#1087;&#1080;&#1103;.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C:\Users\zil\Downloads\3.11_&#1052;&#1054;_01.06.2022.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Users\zil\Desktop\13.05.2022_&#1050;&#1086;&#1085;&#1090;&#1088;&#1086;&#1083;&#1100;_&#1052;&#1054;%20&#1042;&#1077;&#1090;&#1088;&#1086;&#1074;&#1072;%20&#1045;.&#1042;..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C:\Users\zil\Downloads\&#1044;&#1072;&#1090;&#1072;_&#1050;&#1086;&#1085;&#1090;&#1088;&#1086;&#1083;&#1100;_&#1052;&#1054;%2018.05.202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zil\Downloads\&#1050;&#1086;&#1085;&#1090;&#1088;&#1086;&#1083;&#1100;%20&#1052;&#1054;%20&#1064;&#1077;&#1074;&#1077;&#1083;&#1077;&#1074;%20&#1043;&#1057;%2001.06%20(1).xlsx"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Users\zil\Downloads\&#1050;&#1086;&#1085;&#1090;&#1088;&#1086;&#1083;&#1100;&#1052;&#1054;&#1061;&#1086;&#1093;&#1083;&#1086;&#1074;&#1072;_01.06.xlsx"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C:\Users\zil\Downloads\18.05.2022_&#1052;&#1054;%20&#1047;&#1072;&#1074;&#1100;&#1103;&#1083;&#1086;&#1074;&#1072;%20&#1045;.&#1040;..xlsx"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C:\Users\zil\Downloads\18.05.2022_&#1050;&#1086;&#1085;&#1090;&#1088;&#1086;&#1083;&#1100;_&#1052;&#1054;%20&#1040;&#1083;&#1105;&#1093;&#1080;&#1085;&#1072;%20&#1070;.&#1042;..xlsx" TargetMode="External"/></Relationships>
</file>

<file path=xl/externalLinks/_rels/externalLink83.xml.rels><?xml version="1.0" encoding="UTF-8" standalone="yes"?>
<Relationships xmlns="http://schemas.openxmlformats.org/package/2006/relationships"><Relationship Id="rId1" Type="http://schemas.microsoft.com/office/2006/relationships/xlExternalLinkPath/xlPathMissing" Target="&#1057;&#1074;&#1086;&#1076;%20&#1052;&#1054;%203.9%20&#1086;&#1090;%2001.06.202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il\Downloads\Telegram%20Desktop\01.06.2022_&#1050;&#1086;&#1085;&#1090;&#1088;&#1086;&#1083;&#1100;_&#1052;&#1054;%20&#1055;&#1086;&#1087;&#1086;&#1074;&#1072;%20&#1045;.&#10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6.2022"/>
      <sheetName val="31.05.2022"/>
      <sheetName val="30.05.2022"/>
      <sheetName val="20.05.2022"/>
      <sheetName val="19.05.2022"/>
      <sheetName val="18.05.2022"/>
      <sheetName val="Статус"/>
      <sheetName val="коммент"/>
      <sheetName val="списки_не_удалять"/>
    </sheetNames>
    <sheetDataSet>
      <sheetData sheetId="0"/>
      <sheetData sheetId="1"/>
      <sheetData sheetId="2"/>
      <sheetData sheetId="3"/>
      <sheetData sheetId="4"/>
      <sheetData sheetId="5"/>
      <sheetData sheetId="6"/>
      <sheetData sheetId="7">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7.05"/>
      <sheetName val="Лист4"/>
      <sheetName val="Лист5"/>
      <sheetName val="Лист6"/>
      <sheetName val="Лист7"/>
      <sheetName val="26.05"/>
      <sheetName val="25.05"/>
      <sheetName val="24.05"/>
      <sheetName val="23.05"/>
      <sheetName val="20.05"/>
      <sheetName val="19.05"/>
      <sheetName val="18.05"/>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6.05"/>
      <sheetName val="27.05"/>
      <sheetName val="Лист4"/>
      <sheetName val="Лист5"/>
      <sheetName val="Лист6"/>
      <sheetName val="Лист7"/>
      <sheetName val="25.05"/>
      <sheetName val="24.05"/>
      <sheetName val="23.05"/>
      <sheetName val="20.05"/>
      <sheetName val="19.05"/>
      <sheetName val="18.05"/>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Статус"/>
      <sheetName val="коммент"/>
      <sheetName val="списки_не_удалять"/>
    </sheetNames>
    <sheetDataSet>
      <sheetData sheetId="0" refreshError="1"/>
      <sheetData sheetId="1" refreshError="1"/>
      <sheetData sheetId="2" refreshError="1"/>
      <sheetData sheetId="3"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06.2022"/>
      <sheetName val="31.05.2022"/>
      <sheetName val="30.05.2022"/>
      <sheetName val="27.05.2022"/>
      <sheetName val="26.05.2022"/>
      <sheetName val="25.05.2022"/>
      <sheetName val="24.05.2022"/>
      <sheetName val="23.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19.05"/>
      <sheetName val="18.05"/>
      <sheetName val="Лист3"/>
      <sheetName val="Лист4"/>
      <sheetName val="Лист5"/>
      <sheetName val="Статус"/>
      <sheetName val="коммент"/>
      <sheetName val="списки_не_удалять"/>
      <sheetName val="25.05"/>
      <sheetName val="26.05"/>
      <sheetName val="27.05"/>
      <sheetName val="Лист6"/>
      <sheetName val="Лист7"/>
      <sheetName val="24.05"/>
      <sheetName val="23.05"/>
      <sheetName val="20.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6.05.2022"/>
      <sheetName val="25.05.2022"/>
      <sheetName val="24.05.2022"/>
      <sheetName val="23.05.2022"/>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6"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23.05"/>
      <sheetName val="20.05"/>
      <sheetName val="19.05"/>
      <sheetName val="18.05"/>
      <sheetName val="24.05"/>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01.06"/>
      <sheetName val="31.05"/>
      <sheetName val="30.05"/>
      <sheetName val="Лист7"/>
      <sheetName val="27.05"/>
      <sheetName val="26.05"/>
      <sheetName val="25.05"/>
      <sheetName val="24.05"/>
      <sheetName val="23.05"/>
      <sheetName val="20.05"/>
      <sheetName val="19.05"/>
      <sheetName val="18.05"/>
      <sheetName val="Статус"/>
      <sheetName val="коммент"/>
      <sheetName val="списки_не_удалят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15"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уденкова"/>
      <sheetName val="КозловаЛ"/>
      <sheetName val="Бусакова"/>
      <sheetName val="Масловский"/>
      <sheetName val="Киселева"/>
      <sheetName val="Ляшковская"/>
      <sheetName val="Кильдишова"/>
      <sheetName val="Базыкин"/>
      <sheetName val="Сельянова"/>
      <sheetName val="Бурцева"/>
      <sheetName val="Воронин"/>
      <sheetName val="Николаева"/>
      <sheetName val="Лосева"/>
      <sheetName val="Баранова"/>
      <sheetName val="Сайдалиев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еестр (2)"/>
      <sheetName val="Реестр"/>
      <sheetName val="ЮАО Мячин А.Б."/>
      <sheetName val="ЮАО Шаронов И.А."/>
      <sheetName val="ЮАО Федоринина С.К."/>
      <sheetName val="ЮАО Черникова Н.А."/>
      <sheetName val="ЮАО Зотова А.А."/>
      <sheetName val="ЮАО Головченко Л.К."/>
      <sheetName val="ЮАО Людскова Л.В."/>
      <sheetName val="ЮАО Ишмухамедова О.М."/>
      <sheetName val="ЮАО Сандаков В.Е."/>
      <sheetName val="ЮАО Колесник И.С."/>
      <sheetName val="ЮАО Якупова Е.С."/>
      <sheetName val="ЮАО Землянский В.В."/>
      <sheetName val="ЮАО Крылова И.Б."/>
      <sheetName val="ЮАО Пустынская Е.Г."/>
      <sheetName val="ЮАО Махаев В.С."/>
      <sheetName val="ЮАО Ляшенко Л.А."/>
      <sheetName val="ЮАО Фадеева А.Ю."/>
      <sheetName val="ЮАО Филиппов А.С."/>
      <sheetName val="ЮВАО Марченко Л.П."/>
      <sheetName val="ЮВАО Гришина Л.Л."/>
      <sheetName val="ЮВАО Родина Т.А."/>
      <sheetName val="ЮАО Гатиятуллина Н.А."/>
      <sheetName val="ЮАО Толмачева Н.А."/>
      <sheetName val="ЮВАО Сысоев А.М."/>
      <sheetName val="ЮВАО Касаткина С.Ю."/>
      <sheetName val="ЮВАО Миронова С.Ю."/>
      <sheetName val="ЮВАО Хузиев Р.А."/>
      <sheetName val="ЮАО Мартынова Н.Н."/>
      <sheetName val="ЮВАО Шостак А.А."/>
      <sheetName val="ЮВАО Боброва Г.И."/>
      <sheetName val="ЮВАО Шарафутдинова А.Н."/>
      <sheetName val="ЗАО Перимов С.А."/>
      <sheetName val="ЦАО Сотина З.Е."/>
      <sheetName val="ВАО Лысенков Д.Ю."/>
      <sheetName val="ВАО Южакова О.В."/>
      <sheetName val="ВАО Хардина Л.П."/>
      <sheetName val="ВАО Михайлова Т.П."/>
      <sheetName val="ВАО Шимкевич А.Б."/>
      <sheetName val="ВАО Гвоздикова А.И."/>
      <sheetName val="ЮВАО Андреев М.В."/>
      <sheetName val="ЮВАО Мищенко П.В."/>
      <sheetName val="ВАО Егоров С.В."/>
      <sheetName val="ВАО Мамонтова Л.Г."/>
      <sheetName val="ВАО Клюева Н.В."/>
      <sheetName val="ВАО Гулина В.И."/>
      <sheetName val="ВАО Белова Д.В."/>
      <sheetName val="ВАО Ожерельева Л.П."/>
      <sheetName val="ВАО Фурашов А.С."/>
      <sheetName val="ВАО Василенко В.О."/>
      <sheetName val="ВАО Силкова Г.М."/>
      <sheetName val="ВАО Толмасова И.В."/>
      <sheetName val="ЮВАО Журавский А.Д."/>
      <sheetName val="ВАО Назарова Н.А."/>
      <sheetName val="ВАО Сошникова Л.И."/>
      <sheetName val="ЮВАО Рагимов Х.И."/>
      <sheetName val="ВАО Наумов Н.О."/>
      <sheetName val="ВАО Климов С.В."/>
      <sheetName val="ВАО Святченко С.А."/>
      <sheetName val="ЮВАО Зитляужева М.Х."/>
      <sheetName val="ЮЗАО Стрючков А.А."/>
      <sheetName val="ЮЗАО Губанова В.П."/>
      <sheetName val="ЮВАО Текин А.Е."/>
      <sheetName val="ВАО Прокшина З.А."/>
      <sheetName val="ВАО Зазуленко Е.Ф."/>
      <sheetName val="ЮВАО Ниязбаева Р.Б."/>
      <sheetName val="ЮВАО Шихарев С.А."/>
      <sheetName val="ЮВАО Астахова Т.В."/>
      <sheetName val="ЮВАО Копытина Е.А."/>
      <sheetName val="ЮВАО Салимов Р.С."/>
      <sheetName val="ВАО Быховская С.Э."/>
      <sheetName val="ВАО Павловская К.Л."/>
      <sheetName val="ВАО Савельева А.В."/>
      <sheetName val="ВАО Козлова И.В."/>
      <sheetName val="ВАО Грачикова Н.А."/>
      <sheetName val="ЮВАО Гусейханова К.М."/>
      <sheetName val="ЮВАО Рахимов Р."/>
      <sheetName val="ВАО Карпова С.Ю."/>
      <sheetName val="ВАО Царенко М.Н."/>
      <sheetName val="ВАО Борисевич Г.М."/>
      <sheetName val="ВАО Абрамова В.А."/>
      <sheetName val="ВАО Денискина Н.Р."/>
      <sheetName val="ВАО Беляева М.А."/>
      <sheetName val="ВАО Припачкин А.А."/>
      <sheetName val="ВАО Вербенко Д.А."/>
      <sheetName val="ВАО Севостьянова М.В."/>
      <sheetName val="ЮВАО Илюхина С.А."/>
      <sheetName val="ВАО Леонова И.А."/>
      <sheetName val="ВАО Алексеенко З.К."/>
      <sheetName val="ВАО Пекло М.М."/>
      <sheetName val="ВАО Стринадкин М.А."/>
      <sheetName val="ВАО Лимарева П.Ф."/>
      <sheetName val="ВАО Чарыкова Е.И."/>
      <sheetName val="ВАО Беседина Л.П."/>
      <sheetName val="ВАО Королевская Е.Ю."/>
      <sheetName val="ЮВАО Васильев И.В."/>
      <sheetName val="ВАО Жукова Н.А."/>
      <sheetName val="ВАО Баканина С.И. "/>
      <sheetName val="ВАО Попов В.А."/>
      <sheetName val="ВАО Петров К.Д."/>
      <sheetName val="ЮВАО Помогаев А.В."/>
      <sheetName val="ЮВАО Ульякина В.А."/>
      <sheetName val="ВАО Мишина З.И."/>
      <sheetName val="ВАО Мартынова Н.А."/>
      <sheetName val="ЮВАО Смбатян А.С."/>
      <sheetName val="ВАО Джамалданов И.А."/>
      <sheetName val="ВАО Емельянова Л.П."/>
      <sheetName val="ВАО Гаврилина Н.В."/>
      <sheetName val="ЮВАО Козел В.П."/>
      <sheetName val="ЮВАО Зенин А.И."/>
      <sheetName val="ВАО Торопова А.С."/>
      <sheetName val="ЮВАО Алымова В.М."/>
      <sheetName val="ЮВАО Смирнов В.А."/>
      <sheetName val="ЮВАО Хамаева З.В."/>
      <sheetName val="ЮВАО Игнатов А.В."/>
      <sheetName val="ВАО Клименкова В.С."/>
      <sheetName val="ВАО Момот Н.А."/>
      <sheetName val="ЮВАО Саранчина С.Ю."/>
      <sheetName val="ЮВАО Глухова Г.А."/>
      <sheetName val="ЮВАО Валеева Ф.Н."/>
      <sheetName val="ЮВАО Самисько А.К."/>
      <sheetName val="ЮВАО Исраелян Н.К."/>
      <sheetName val="ЮВАО Кузекин А.М."/>
      <sheetName val="ЮВАО Трифаничев В.С."/>
      <sheetName val="ЮВАО Булыгина Н.М."/>
      <sheetName val="ЮВАО Фокин О.А."/>
      <sheetName val="ЮВО Мельнико А.В."/>
      <sheetName val="ЮВАО Фазлов В.А."/>
      <sheetName val="ЮВАО Куликов А.И."/>
      <sheetName val="ЮВАО Кошкин Н.Н."/>
      <sheetName val="ЮВАО Бурдуков И.Е."/>
      <sheetName val="ЮВАО Сухарева З.Н."/>
      <sheetName val="ЮВАО Котеленец С.Н."/>
      <sheetName val="ЮВАО Шорохова Л.Ф."/>
      <sheetName val="ЮВАО Гукасян Г.Г."/>
      <sheetName val="ЮВАО Ванюшин В.А."/>
      <sheetName val="ЮВАО Мусаева З."/>
      <sheetName val="ЮВАО Поздеев В.Н."/>
      <sheetName val="ЮВАО Жуплева Г.Н."/>
      <sheetName val="ЮВАО Кузнецова Ю.Н."/>
      <sheetName val="ЮВАО Архипова И.Б."/>
      <sheetName val="ЮВАО Миронов А.Н."/>
      <sheetName val="ЮВАО Кочорбаева Г.Ш."/>
      <sheetName val="ЮВАО Сесь Д.А."/>
      <sheetName val="ВАО Юркова Г.Н."/>
      <sheetName val="ЮВАО Азарнова Е.Ф."/>
      <sheetName val="ЮВАО Кириленко В.М."/>
      <sheetName val="ЮВАО Ельшов Н.В."/>
      <sheetName val="ЮВАО Станкевич Г.В."/>
      <sheetName val="ЮВАО Кузьмина Н.В."/>
      <sheetName val="ЮВАО Соловонюк Е.Е."/>
      <sheetName val="ЮВАО Гриднева С.Г."/>
      <sheetName val="ЮВАО Атова Д.А."/>
      <sheetName val="ЮВАО Плотников"/>
      <sheetName val="ЮВАО Баруздина Г.П."/>
      <sheetName val="ЮВАО Соловьева О.Н."/>
      <sheetName val="ЮВАО Кряжева Ж.В."/>
      <sheetName val="ВАО Михайлова Т.В."/>
      <sheetName val="ВАО Маслова Т.В."/>
      <sheetName val="ВАО Петрова О.Н."/>
      <sheetName val="ВАО Наливайко Ю.В."/>
      <sheetName val="ВАО Черная Е.Н."/>
      <sheetName val="ВАО Пугина В.П."/>
      <sheetName val="ВАО Проскурина Е.С."/>
      <sheetName val="ЮВАО Магамедова А.К."/>
      <sheetName val="ЮВАО Коршиков Ю.А."/>
      <sheetName val="ЮВАО Родионов А.Б."/>
      <sheetName val="ЮВАО Целюнова Н.Ю."/>
      <sheetName val="ЮВАО Тагиев Т.М."/>
      <sheetName val="ЮВАО Рабизов В.А."/>
      <sheetName val="ЮВАО Апашкин В.П."/>
      <sheetName val="ЮВАО Соколова Т.С."/>
      <sheetName val="ВАО Новожилова Т.Д."/>
      <sheetName val="ВАО Молодикова Г.Ф."/>
      <sheetName val="ЮВАО Кокоева М.В."/>
      <sheetName val="ЮВАО Соколова О.А."/>
      <sheetName val="ЮВАО Жигарев В.Б."/>
      <sheetName val="ЮВАО Гирин Г.Г."/>
      <sheetName val="ЮВАО Король Г.Н."/>
      <sheetName val="ЮВАО Новиков П.И."/>
      <sheetName val="ЮВАО Борисова М.Г."/>
      <sheetName val="ВАО Саранчук Г.П."/>
      <sheetName val="ВАО Поликуха Е.Г."/>
      <sheetName val="ВАО Сарайкина Т.В."/>
      <sheetName val="ВАО Межерецкова Л.А."/>
      <sheetName val="ВАО Шарий С.В."/>
      <sheetName val="ВАО Литвина Л.И."/>
      <sheetName val="ВАО Чалых Н.С."/>
      <sheetName val="ЮВАО Теплов А.А."/>
      <sheetName val="ВАО Туева Г.М."/>
      <sheetName val="ВАО Лебедева Л.В."/>
      <sheetName val="ВАО Кузнецова М.В."/>
      <sheetName val="ВАО Мукин В.И."/>
      <sheetName val="ВАО Родионова М.А."/>
      <sheetName val="ВАО Нетесова И.В."/>
      <sheetName val="ВАО Половецкая Т.В."/>
      <sheetName val="ЮВАО Котельников В.А."/>
      <sheetName val="ЮВАО Лукина О.Н."/>
      <sheetName val="ЮВАО Соколянская Г.Н."/>
      <sheetName val="ВАО Мурашова И.Г."/>
      <sheetName val="ВАО Носкова Л.А."/>
      <sheetName val="ЮВАО Носовский Ю.Е."/>
      <sheetName val="ЮВАО Алисов А.А."/>
      <sheetName val="ЮВАО Соколова В.А."/>
      <sheetName val="ВАО Скрорцова Е.Ю."/>
      <sheetName val="ЮВАО Костин А.В."/>
      <sheetName val="ЮВАО Салынина Н.А."/>
      <sheetName val="ЮВАО Лукашенко В.В."/>
      <sheetName val="ВАО Горюнова Н.И."/>
      <sheetName val="ЮВАО Окунькова О.М."/>
      <sheetName val="ВАО Дудина Е.А."/>
      <sheetName val="ВАО Лаврушина Е.В."/>
      <sheetName val="ВАО Голубцов А.П."/>
      <sheetName val="ВАО Лях Е.В."/>
      <sheetName val="ВАО Беликова Е.А."/>
      <sheetName val="ВАО Зеленина Н.Н."/>
      <sheetName val="ВАО Голышева Г.П."/>
      <sheetName val="ВАО Каданова Л.Ю."/>
      <sheetName val="ЮВАО Гвинджилия Р.В."/>
      <sheetName val="ВАО Перпер Е.М."/>
      <sheetName val="ВАО Гончарова А.О."/>
      <sheetName val="ВАО Лукманова И.И."/>
      <sheetName val="ВАО Запорощук А.В."/>
      <sheetName val="ВАО Болдырева И.В."/>
      <sheetName val="ЮВАО Слюсарь М.А."/>
      <sheetName val="ЮВАО Щеголева В.И."/>
      <sheetName val="ЮАО Степанова Л.А."/>
      <sheetName val="ВАО Круглов А.В."/>
      <sheetName val="ВАО Комарова Г.А."/>
      <sheetName val="ЮВАО Лунев И.Л."/>
      <sheetName val="ЮВАО Топалян С.Е."/>
      <sheetName val="ВАО Заботина Е.С."/>
      <sheetName val="ВАО Косарева Л.А."/>
      <sheetName val="ЮВАО Мамедов Ф.М."/>
      <sheetName val="ЮВАО Этерман И.А."/>
      <sheetName val="ВАО Шеманина Н.Н."/>
      <sheetName val="ЮВАО Михеев В.А."/>
      <sheetName val="ЮВАО Левит Б.Ю."/>
      <sheetName val="ЮВАО Деканоидзе Ж.Ш."/>
      <sheetName val="ЮВАО Бородулин С.К."/>
      <sheetName val="ЮВАО Белошапкин В.П."/>
      <sheetName val="ЮАО Барсукова Л.Д."/>
      <sheetName val="ЮВАО Мостовой С.Ю."/>
      <sheetName val="ЮВАО Сопов Г.В."/>
      <sheetName val="ВАО Цыганова Л.Г."/>
      <sheetName val="ЮВАО Клецов В.М."/>
      <sheetName val="ЮВАО Молчанов Д.П."/>
      <sheetName val="ЮВАО Перепелкина М.В."/>
      <sheetName val="ВАО Романов В.М."/>
      <sheetName val="ЮВАО Храмов В.Б."/>
      <sheetName val="ВАО Благова В.А."/>
      <sheetName val="ЮВАО Енюкова З.Л."/>
      <sheetName val="ВАО Дягилев О.В."/>
      <sheetName val="ЮВАО Кубатко А.А."/>
      <sheetName val="ЮВАО Кравцова К.Н."/>
      <sheetName val="ВАО Тришкин А.В."/>
      <sheetName val="ВАО Перепелкин Д.Н."/>
      <sheetName val="ВАО Фетискина Г.В."/>
      <sheetName val="ЮВАО Запылаева Д.Р."/>
      <sheetName val="ЮВАО Пятницкая Л.Т."/>
      <sheetName val="ЮВАО Тюрнина В.Г."/>
      <sheetName val="ЮВАО Якубович Г.О."/>
      <sheetName val="ВАО Вялкина Е.С."/>
      <sheetName val="ВАО Магомедова М.Р."/>
      <sheetName val="ЮВАО Малюков Ю.Д."/>
      <sheetName val="ЮВАО Песцов А.Ф."/>
      <sheetName val="ЮВАО Елуженкова В.Н."/>
      <sheetName val="ЮВАО Кудзин Н.Т."/>
      <sheetName val="ЮВАО Мамедов И.А."/>
      <sheetName val="ЮВАО Назаретова И.А."/>
      <sheetName val="ЮВАО Хамитов В.А."/>
      <sheetName val="ВАО Иванов П.И."/>
      <sheetName val="ВАО Балашов В.В."/>
      <sheetName val="ЮВАО Рогаль И.И."/>
      <sheetName val="ЮВАО Савин А.Н. "/>
      <sheetName val="ВАО Эрметова З.А."/>
      <sheetName val="ВАО Атаманкина А.Э."/>
      <sheetName val="ЮВАО Вальшина А.В."/>
      <sheetName val="ЮВАО Васильев Н.С."/>
      <sheetName val="ВАО Константинов В.Д."/>
      <sheetName val="ЮВАО Усманов Р.А."/>
      <sheetName val="ВАО Аржанцева М.С."/>
      <sheetName val="ЮВАО Батюченко Т.Ю."/>
      <sheetName val="ЮАО Булахов П.Д."/>
      <sheetName val="ЮВАО Донская Д.А."/>
      <sheetName val="ЮАО Матвеева Л.Г."/>
      <sheetName val="ВАО Кочин Е.П."/>
      <sheetName val="ВАО Тюрина Ю.В."/>
      <sheetName val="ЮВАО Рысева А.И."/>
      <sheetName val="ВАО Сидоренко К.В."/>
      <sheetName val="ВАО Мазин В.А."/>
      <sheetName val="ВАО Подтыкалов К.В."/>
      <sheetName val="ЮВАО Рыльников А.Ю."/>
      <sheetName val="ЮВАО Холмирзоева Г.Т."/>
      <sheetName val="ВАО Видяпина Г.И."/>
      <sheetName val="ВАО Половинкина Н.В."/>
      <sheetName val="ВАО Сорокина Е.Г."/>
      <sheetName val="ЮВАО Терешанцев А.С."/>
      <sheetName val="ЮВАО Гендина Г.П."/>
      <sheetName val="ЮВАО Мильчин В.А."/>
      <sheetName val="ЮВАО Суворова В.Н."/>
      <sheetName val="ЮВАО Терехов П.В."/>
      <sheetName val="ЮВАО Халваш Ю.Н."/>
      <sheetName val="ЮАО Гарамита В.И."/>
      <sheetName val="ЮАО Кулагин А.В."/>
      <sheetName val="ЮВАО Луценко М.В."/>
      <sheetName val="ЮВАО Марупов К.Ю."/>
      <sheetName val="ЮВАО Соломонов В.А."/>
      <sheetName val="ЮАО Колибернова В.И."/>
      <sheetName val="ЮАО Дмитриев В.П."/>
      <sheetName val="ВАО Бурдукова Н.А."/>
      <sheetName val="ЮВАО Бурмистрова З.И."/>
      <sheetName val="ЮВАО Колягин И.Е."/>
      <sheetName val="ЮВАО Трубникова Р.Н."/>
      <sheetName val="ЮАО Бармина Е.Е."/>
      <sheetName val="ЮАО Александрина Т.Б."/>
      <sheetName val="ЮВАО Гуров А.Ю."/>
      <sheetName val="ЮВАО Свежов С.А."/>
      <sheetName val="ЮВАО Федулов С.Ю."/>
      <sheetName val="ЮВАО Трунов А.В."/>
      <sheetName val="ВАО Кадырова И.А."/>
      <sheetName val="ЮВАО Абдуллина С.Х."/>
      <sheetName val="ЮАО Кузнецов В.В."/>
      <sheetName val="ВАО Гришаева Л.В."/>
      <sheetName val="ВАО Саленко Е.Ю."/>
      <sheetName val="ВАО Елизаров М.И."/>
      <sheetName val="ЮВАО Окунькова Л.С."/>
      <sheetName val="ЮВАО Лобосова Е.Е."/>
      <sheetName val="ЮВАО Гусева Э.А."/>
      <sheetName val="ЮВАО Абдусамедова В.М."/>
      <sheetName val="ЮВАО Андреев В.П."/>
      <sheetName val="ЮВАО Жеребкова О.Л."/>
      <sheetName val="ВАО Назаренко О.В."/>
      <sheetName val="ЮВАО Струкова Н.С."/>
      <sheetName val="ЮВАО Хохлова М.А."/>
      <sheetName val="ЮВАО Дымский А.Ю."/>
      <sheetName val="ЮВАО Коваленко Э.П."/>
      <sheetName val="ЮВАО Рузина А.Д."/>
      <sheetName val="ЮВАО Темнова Е.А."/>
      <sheetName val="ЮВАО Грачев И.А."/>
      <sheetName val="ЮАО Ковалев Е.В."/>
      <sheetName val="ЮВАО Федосова Д.С."/>
      <sheetName val="ЮВАО Сергеева И.В."/>
      <sheetName val="ЮВАО Левина Л.А."/>
      <sheetName val="ЮВАО Сапронов А.И."/>
      <sheetName val="ЮВАО Васильев С.Д."/>
      <sheetName val="ЮВАО Гришина И.А."/>
      <sheetName val="ЮВАО Куделин В.Н."/>
      <sheetName val="ВАО Максименко Л.Н."/>
      <sheetName val="ЮВАО Забабурина Е.В."/>
      <sheetName val="ЮВАО Чемоданов А.А."/>
      <sheetName val="ЮВАО Смирнов А.О."/>
      <sheetName val="ЮВАО Алимпиева Т.Н."/>
      <sheetName val="ЮВАО Карякин С.Е."/>
      <sheetName val="ЮВАО Сорокина Л"/>
      <sheetName val="ВАО Струкова Л.В."/>
      <sheetName val="ЮВАО Строганов В.А."/>
      <sheetName val="ВАО Филимонова Г.В."/>
      <sheetName val="ЮВАО Хан К"/>
      <sheetName val="ЮВАО Михайлов А.Н."/>
      <sheetName val="ЮВАО Сапищук В.С."/>
      <sheetName val="ЮВАО Тарасова Н.М."/>
      <sheetName val="ЮВАО Горюнов Н.А."/>
      <sheetName val="ЮВАО Болотов А.Г."/>
      <sheetName val="ЮВАО Зотова Т.Ю."/>
      <sheetName val="ЮАО Иванова Л.Г."/>
      <sheetName val="ЮАО Перминов А.Н."/>
      <sheetName val="ВАО Тарабрин Б.В."/>
      <sheetName val="ЮВАО Шведова С.К."/>
      <sheetName val="ЮВАО Габбасова Э.Р."/>
      <sheetName val="ЮВАО Лукашова Н.С."/>
      <sheetName val="ЮВАО Мастюков И.А."/>
      <sheetName val="ВАО Молодчикова С.В."/>
      <sheetName val="ЮАО Толченкова И.Н."/>
      <sheetName val="ЮВАО Кушнир С.Н."/>
      <sheetName val="ВАО Лившин М.Я."/>
      <sheetName val="ВАО Моргоева М.О."/>
      <sheetName val="ЮВАО Соколов А.В."/>
      <sheetName val="ЮВАО Шопина Г.С."/>
      <sheetName val="ЮВАО Гальцев П.В."/>
      <sheetName val="ЮАО Заслонова Н.В."/>
      <sheetName val="ЮАО Лисицына Н.М."/>
      <sheetName val="ЮАО Рунова Т.П."/>
      <sheetName val="ЮВАО Шатунов Ю.С."/>
      <sheetName val="ЮВАО Бадусев Д.В."/>
      <sheetName val="ЮВАО Шиленков Б.Ф."/>
      <sheetName val="ЮВАО Татарников Ю.А."/>
      <sheetName val="ЮВАО Воднев П.В."/>
      <sheetName val="ЮВАО Кухтин Е.Ю."/>
      <sheetName val="ЮВАО Грудзицкая Р.Ф."/>
      <sheetName val="ЮВАО Опалихина Н.В."/>
      <sheetName val="ЮВАО Пасхалов В.А."/>
      <sheetName val="ЮВАО Юсупова К.А."/>
      <sheetName val="ЮВАО Алмардонов М.Х."/>
      <sheetName val="ЮАО Абдрахманова Г.А."/>
      <sheetName val="ЮАО Сидорова Е.А."/>
      <sheetName val="ЮАО Снежко М.И."/>
      <sheetName val="ЮВАО Ломакин О.Д."/>
      <sheetName val="ЮВАО Мальцева Е.И."/>
      <sheetName val="ЮВАО Савчук М.М."/>
      <sheetName val="ЮВАО Шахова Г.В."/>
      <sheetName val="ЮВАО Позднухова Н.И."/>
      <sheetName val="ЮВАО Артемова И.З."/>
      <sheetName val=" ЮВАО Ильина Е.А."/>
      <sheetName val="ВАО Шалыго И.Н."/>
      <sheetName val="ЮВАО Алтухов С.Б. "/>
      <sheetName val="ЮВАО Насифуллина Л.А."/>
      <sheetName val="ЮВАО Бобков С.П."/>
      <sheetName val="ЮВАО Балюк С.Ф."/>
      <sheetName val="ВАО Тимофеева Н.К."/>
      <sheetName val=" ЮВАО Осташева Л.П."/>
      <sheetName val="ЮВАО Бородин А.В."/>
      <sheetName val="ЮВАО Ершова Г.И."/>
      <sheetName val="ЮВАО Суворова М.А."/>
      <sheetName val="ЮАО Егорова Р.Н. "/>
      <sheetName val="ЮАО Михеева Т.В."/>
      <sheetName val="ЮАО Сергеев Б.М."/>
      <sheetName val="ЮАО Козлова Н.Н."/>
      <sheetName val="ЮВАО Ипполитов В.И."/>
      <sheetName val="ЮВАО Новикова Н."/>
      <sheetName val="ЮВАО Перегудина Н.П."/>
      <sheetName val="ЮВАО Терехин Ю.Н."/>
      <sheetName val="ЮВАО Шеховцова Г.П."/>
      <sheetName val="ЮВАО Головина Д.В."/>
      <sheetName val="ЮВАО Антонов В.П."/>
      <sheetName val="ЮВАО Дмитриев В.И."/>
      <sheetName val="ЮВАО Черняев С.А."/>
      <sheetName val="ЮВАО Шепичев Ю.Ф."/>
      <sheetName val="ЮВАО Сандракова В.Г."/>
      <sheetName val="ЮВАО Калюжин А.А."/>
      <sheetName val="ВАО Миронова М.В."/>
      <sheetName val="ЮВАО Абдуллаева С.А."/>
      <sheetName val="ЮВАО Гришина Г.В."/>
      <sheetName val="ЮВАО Королева Н.А. "/>
      <sheetName val="ЮВАО Прокопец А.А."/>
      <sheetName val=" ЮВАО Ушакова И.В."/>
      <sheetName val="ЮВАО Погодина Н.В."/>
      <sheetName val="ЮВАО Сясегов А.Ю."/>
      <sheetName val="ЮАО Ташлиева Б."/>
      <sheetName val="ЮВАО Макогина С.И."/>
      <sheetName val="ВАО Ржевский С.В."/>
      <sheetName val="ВАО Горячева Т.Н."/>
      <sheetName val="ЮВАО Симонов И.В."/>
      <sheetName val="ЮАО Шафигутдинова М.Н."/>
      <sheetName val="ЮВАО Хачиан С.Г."/>
      <sheetName val="ЮВАО Капускин И.В."/>
      <sheetName val="ВАО Будько А.И."/>
      <sheetName val="ЮВАО Куракина Н.И."/>
      <sheetName val="ВАО Чернышова В.А."/>
      <sheetName val="ЮВАО Шакирова Р.Б."/>
      <sheetName val="ЮВАО Башарин П.А."/>
      <sheetName val="ЮВАО Гостева О.Ю."/>
      <sheetName val="ЮВАО Прыгунов Н.П."/>
      <sheetName val="ЮВАО Сайбулаев Г.С."/>
      <sheetName val="ЮВАО Федин А.В."/>
      <sheetName val="ЮАО Смирнова О.В."/>
      <sheetName val="ЮАО Миляева Е.И."/>
      <sheetName val="ЮВАО Гаврилина Т.В."/>
      <sheetName val="ЮВАО Бурлак Е.В."/>
      <sheetName val="ЮВАО Никольская Е.А."/>
      <sheetName val="ЮВАО Салимжанова В.С."/>
      <sheetName val="ЮВАО Караблина Э.А."/>
      <sheetName val="ЮВАО Мамонтов Р.О."/>
      <sheetName val=" ЮВАО Самусев И.Г."/>
      <sheetName val="ВАО Ивашевский А.Н."/>
      <sheetName val="ЮВАО Чергинцов В.П."/>
      <sheetName val="ЮВАО Ярова Н.М."/>
      <sheetName val="ЮВАО Акулова К.В."/>
      <sheetName val="ВАО Воронина И.В."/>
      <sheetName val="ЮВАО Зайцева Е.В."/>
      <sheetName val=" ЮВАО Баландина З.И."/>
      <sheetName val="ЮВАО Кузнецов В.Ю."/>
      <sheetName val="ЮВАО Мороз А.И."/>
      <sheetName val="ЮВАО Орищенко И.И."/>
      <sheetName val="ЮВАО Мельников И.А."/>
      <sheetName val="ЮВАО Никонорова О.А."/>
      <sheetName val="ЮВАО Байкина С.В."/>
      <sheetName val="ЮВАО Буянов А.Н."/>
      <sheetName val="ЮВАО Махоткина Н.В."/>
      <sheetName val="ЮВАО Храмцова Е.В."/>
      <sheetName val="ВАО Ролдугина А.И."/>
      <sheetName val="ЮВАО Мищенко В.В."/>
      <sheetName val="ЮВАО Смирнова Л.С."/>
      <sheetName val="ЮВАО Чернавкин Л.Д."/>
      <sheetName val="ЮВАО Умнова Т.В."/>
      <sheetName val="ЮВАО Сильвестрова У.В."/>
      <sheetName val="ЮВАО Лытаева В.Е."/>
      <sheetName val="ЮВАО Буклан Б.С."/>
      <sheetName val="ЮВАО Гургулиа Х.О."/>
      <sheetName val="ЮВАО Овчар А.А."/>
      <sheetName val="ЮВАО Кашицын Ю.А."/>
      <sheetName val="ЮВАО Тарасова Н.В."/>
      <sheetName val="ЮВАО Туркова С.А."/>
      <sheetName val="ЮВАО Комаров В.В."/>
      <sheetName val="ЮВАО Принц И.О."/>
      <sheetName val="ЮВАО Субботникова Н.С."/>
      <sheetName val="ЮВАО Ужова Е.А."/>
      <sheetName val="ЮВАО Кулиев Р.С."/>
      <sheetName val="ЮВАО Журбенко А.О."/>
      <sheetName val="ЮВАО Степанова З.А."/>
      <sheetName val="ЮВАО Барсукова Г.В."/>
      <sheetName val="ЮВАО Личагина О.А."/>
      <sheetName val="ЮВАО Хромова И.А."/>
      <sheetName val="ЮВАО Сердюк Т.И."/>
      <sheetName val="ЮВАО Никитина Г.Н."/>
      <sheetName val="ЮВАО Чайкова Н.Ю."/>
      <sheetName val="ЮВАО Бикташев И.В."/>
      <sheetName val="ЮАО Биливитя И."/>
      <sheetName val="ЮВАО Дудникова О.В."/>
      <sheetName val="ЮВАО Громова Е.Е."/>
      <sheetName val="ЮВАО Косимова С.И."/>
      <sheetName val="ЮВАО Козлова А.В."/>
      <sheetName val="ЮВАО Сусоева Л.С."/>
      <sheetName val="ЮВАО Терновский Д.Б."/>
      <sheetName val="ЮВАО Миколайчук М.А."/>
      <sheetName val="ЮВАО Булгакова Н.А."/>
      <sheetName val="ЮАО Милова О.А."/>
      <sheetName val="ЮАО Вострокнутов Б.А."/>
      <sheetName val="ЮВАО Пилосян Г.Р."/>
      <sheetName val="ЮАО Домрина Н.В."/>
      <sheetName val="ЮВАО Нестерова Н.А."/>
      <sheetName val="ЮВАО Новицкая С.В."/>
      <sheetName val="ВАО Еремкин А.Н."/>
      <sheetName val="ВАО Солнцева Н.К."/>
      <sheetName val="ВАО Захарова Т.Г."/>
      <sheetName val="ВАО Катаева М.С."/>
      <sheetName val="ВАО Назаренко Л.П."/>
      <sheetName val="ВАО Трофимова О.И."/>
      <sheetName val="ЮВАО Дубовик Ю.В."/>
      <sheetName val="ЮВАО Рамазанова Н.А."/>
      <sheetName val="ЮВАО Ледовская Л.П."/>
      <sheetName val="ЮВАО Смолина Л.Г."/>
      <sheetName val="ЮВАО Матвеев Д.В."/>
      <sheetName val="ВАО Петряева В.И."/>
      <sheetName val="ЮВАО Рзаев И.Р."/>
      <sheetName val="ЮАО Емельянов Г.Ю."/>
      <sheetName val="ЮВАО Богданов Г.В."/>
      <sheetName val="ЮВАО Гуськов Г.И."/>
      <sheetName val="ЮВАО Николаева Н.А."/>
      <sheetName val="ЮВАО Засыпкина И.Н."/>
      <sheetName val="ЮВАО Севальникова Е.Ю."/>
      <sheetName val="ВАО Спиридонова Г.Б."/>
      <sheetName val="ЮВАО Егорова Н.А."/>
      <sheetName val="ЮВАО Соколов М.Н."/>
      <sheetName val="ЮВАО Студеникин Д.В."/>
      <sheetName val="ЮВАО Шахбазян А.В."/>
      <sheetName val="ЮАО Катамадзе Т.М."/>
      <sheetName val="ЮВАО Вьюгина Э.В."/>
      <sheetName val="ЮВАО Кулагина А.И."/>
      <sheetName val="ЮАО Васильева Т.В."/>
      <sheetName val="ЮВАО Мирошникова Т.И. "/>
      <sheetName val="ЮВАО Распопов Ю.В."/>
      <sheetName val="ЮВАО Керимова М.Г."/>
      <sheetName val="ЮВАО Осадченко С.Н."/>
      <sheetName val="ЮВАО Игошкина Г.А."/>
      <sheetName val="ЮВАО Сычев Е.А."/>
      <sheetName val="ЮВАО Грудцин А.Л."/>
      <sheetName val="ЮВАО Лапин А.В."/>
      <sheetName val="ЮВАО Свитов А.Н."/>
      <sheetName val="ЮВАО Гаджимурадов Г.А."/>
      <sheetName val="ЮВАО Краснова Н.Л."/>
      <sheetName val="ВАО Цуканова Т.П."/>
      <sheetName val="ВАО Верник Т.А."/>
      <sheetName val="ЮВАО Архипова С.С."/>
      <sheetName val="ЮВАО Мочалина Н.Ф."/>
      <sheetName val="ЮВАО Матросова В.И."/>
      <sheetName val="ВАО Карпенко Л.Ф."/>
      <sheetName val="ЮВАО Емельянова И.И."/>
      <sheetName val="ЮВАО Тхакахова Л.Х."/>
      <sheetName val="ВАО Степаненко В.Ф."/>
      <sheetName val="ЮВАО Корсикова Л.В."/>
      <sheetName val="ЮВАО Афанасьев А.Г."/>
      <sheetName val="ЮВАО Глушков А.А."/>
      <sheetName val="ЮВАО Кузнецова В.В."/>
      <sheetName val="ВАО Сысоев С.А."/>
      <sheetName val="ВАО Алекберова Г.И."/>
      <sheetName val="ВАО Кочетков В.Г."/>
      <sheetName val="ЮАО Шелест Р.В."/>
      <sheetName val="ЮВАО Андреева Н.Л."/>
      <sheetName val="ЮВАО Бикбова Д.З."/>
      <sheetName val="ЮВАО Демичева Е.Д."/>
      <sheetName val="ЮВАО Калинина Е.В."/>
      <sheetName val="ЮАО Козлова В.В."/>
      <sheetName val="ЮВАО Юшина Е.Ю."/>
      <sheetName val="ЮВАО Тарасова Н.И."/>
      <sheetName val="ВАО Тарасова Е.К."/>
      <sheetName val="ВАО Екубова Ф.У."/>
      <sheetName val="ЮАО Осипов В.В."/>
      <sheetName val="ЮАО Петров В.А."/>
      <sheetName val="ЮВАО Токарева М.В."/>
      <sheetName val="ЮВАО Саттарова Е.А."/>
      <sheetName val="ЮВАО Обухова Е.Е."/>
      <sheetName val="ВАО Сотникова В.Н."/>
      <sheetName val="ЮВАО Чулкова О.В."/>
      <sheetName val="ЮАО Дубикова А.Р."/>
      <sheetName val="ВАО Мошняга Е.А."/>
      <sheetName val="ЮВАО Шестов С.А."/>
      <sheetName val="ВАО Шевченко Т.Н."/>
      <sheetName val="ЮВАО Чемм К.В."/>
      <sheetName val=" ЮВАО Проскура К.В."/>
      <sheetName val="ВАО Нурмухамедова А.С."/>
      <sheetName val="ЮВАО Дьячкова И.Г."/>
      <sheetName val="ЮВАО Абрамов З.А."/>
      <sheetName val="ЮВАО Гусейнов Г.Г."/>
      <sheetName val="ВАО Золотарева Н.И."/>
      <sheetName val="ВАО Кутишенко Т.И."/>
      <sheetName val="ВАО Левин А.Б."/>
      <sheetName val="ЮВАО Вазирова С.Г."/>
      <sheetName val="ЮВАО Тарасенко Н.А."/>
      <sheetName val="ЮВАО Рогожин И.А."/>
      <sheetName val="ВАО Боровикова Е.М."/>
      <sheetName val="ВАО Амрахов Р.Д."/>
      <sheetName val="ЮАО Грызлова Т.А."/>
      <sheetName val="ВАО Даньшина М.А."/>
      <sheetName val="ВАО Звягинцева Т.И."/>
      <sheetName val="ЮВАО Александров Ю.В."/>
      <sheetName val="ВАО Брюнина Е.В."/>
      <sheetName val="ЮВАО Ерженков С.В."/>
      <sheetName val="ЮВАО Кацалапова Л.И."/>
      <sheetName val="ЮВАО Чаузов А.А."/>
      <sheetName val="ЮВАО Ермаков М.Ю."/>
      <sheetName val="ЮВАО Степченко С.В."/>
      <sheetName val="ВАО Шмелева Е.В."/>
      <sheetName val="ВАО Гулявцев Б.Н."/>
      <sheetName val="ЮВАО Комаров Г.С."/>
      <sheetName val="ЮВАО Николаев Н.В."/>
      <sheetName val="ЮВАО Мусабаев Р.Ж."/>
      <sheetName val="ВАО Ратиани Е.Э."/>
      <sheetName val="ЮВАО Воробьев Н.А."/>
      <sheetName val="ЮВАО Стометов В.Ф."/>
      <sheetName val="ЮВАО Аржаная В.Ф."/>
      <sheetName val="ВАО Якименко И.В."/>
      <sheetName val="ЮВАО Ключеренко В.А."/>
      <sheetName val="ЮВАО Цыганова М.К."/>
      <sheetName val="ВАО Шокур А.И."/>
      <sheetName val="ВАО Шведов Р.В."/>
      <sheetName val="ЮВАО Иноземцев П.В."/>
      <sheetName val="ВАО Морозова Л.А."/>
      <sheetName val="ВАО Подорванюк А.Ю."/>
      <sheetName val="ЮВАО Богданов В.А."/>
      <sheetName val="ЮАО Преображенская Р.Л."/>
      <sheetName val="ВАО Соколова Е.В."/>
      <sheetName val="ВАО Айдарова А.С."/>
      <sheetName val="ВАО Гущина А.А."/>
      <sheetName val="ЮВАО Комогоров В.В."/>
      <sheetName val="ВАО Михаленок А.П."/>
      <sheetName val="ВАО Нестеренко Т.А."/>
      <sheetName val="ЮВАО Ткебучава К.Э."/>
      <sheetName val="ВАО Елагин В.К."/>
      <sheetName val="ЮВАО Заболоцкий С.А."/>
      <sheetName val="ВАО Кочергина О.М."/>
      <sheetName val="ВАО Кузнецова О.В."/>
      <sheetName val="ВАО Смирнов А.Л."/>
      <sheetName val="ЮВАО Ворожейкин В.Л."/>
      <sheetName val="ЮВАО Ершова Н.М."/>
      <sheetName val="ВАО Захарова Ю.В."/>
      <sheetName val="ЮВАО Митин А.В."/>
      <sheetName val="ВАО Комиссарова Т.Н."/>
      <sheetName val="ВАО Анциперова З.В."/>
      <sheetName val="ЮВАО Блуденко Ю.В."/>
      <sheetName val="ЮВАО Гаспарян Г.Р."/>
      <sheetName val="ЮВАО Кровельщиков Н.А."/>
      <sheetName val="ВАО Фельдман А.В."/>
      <sheetName val="ЮВАО Черепанова Л.И."/>
      <sheetName val="ЮВАО Борисов С.В. "/>
      <sheetName val="ЮАО Кабанова Е.А."/>
      <sheetName val="ЮВАО Поляев Л.Н."/>
      <sheetName val="ЮВАО Полякова Т.А."/>
      <sheetName val="ЮВАО Поничева Н.Ю."/>
      <sheetName val="ВАО Алексеева Л.А."/>
      <sheetName val="ЮВАО Далейко Е.М."/>
      <sheetName val="ЮВАО Зарецкий Г.К."/>
      <sheetName val="ВАО Иванов А.Е."/>
      <sheetName val="ЮВАО Бойдаченко И.В."/>
      <sheetName val="ЮВАО Кочергин В.В."/>
      <sheetName val="ЮВАО Макеева Н.Н."/>
      <sheetName val="ЮАО Нестеров И.И."/>
      <sheetName val="ЮАО Николаева Н.Д."/>
      <sheetName val="ВАО Шепилов Е.К."/>
      <sheetName val="ЮВАО Капустин В.И."/>
      <sheetName val="ЮВАО Козловский Д.Б."/>
      <sheetName val="ЮВАО Терешина Л.Г."/>
      <sheetName val="ВАО Потемкина Т.А."/>
      <sheetName val="ВАО Романчук И.М. "/>
      <sheetName val="ЮВАО Лучкин В.Г. "/>
      <sheetName val="ВАО Малова Т.В."/>
      <sheetName val="ЮВАО Саакян А.С."/>
      <sheetName val="ЮВАО Доркунова Т.Н."/>
      <sheetName val="ВАО Менабде С.М."/>
      <sheetName val="ВАО Савостьянов В.П."/>
      <sheetName val="ВАО Чернов Д.Д."/>
      <sheetName val="ВАО Гуляева Т.А."/>
      <sheetName val="ВАО Крюкова Г.И."/>
      <sheetName val="ВАО Левкин И.В."/>
      <sheetName val="ВАО Усков В.А."/>
      <sheetName val="ВАО Хусеинова С.М."/>
      <sheetName val="ВАО Дмитриева Н.Д."/>
      <sheetName val="ВАО Пузиевская Н.И."/>
      <sheetName val="ВАО Чухняк И.В."/>
      <sheetName val="ЮВАО Казакова Т.П."/>
      <sheetName val="ЮАО Бородкина Р.А."/>
      <sheetName val="ВАО Авраменко А.И."/>
      <sheetName val="ВАО Антонова Е.И."/>
      <sheetName val="ВАО Дмитерко Н.Н."/>
      <sheetName val="ЮВАО Егорова Л.В."/>
      <sheetName val="ВАО Новиков Н.Г."/>
      <sheetName val="ВАО Букарева Н.А."/>
      <sheetName val="ЮВАО Дашкевич Г.А."/>
      <sheetName val="ЮВАО Кочетова В.В."/>
      <sheetName val="ЮАО Мухорамов А.В."/>
      <sheetName val="ВАО Трофимова О.Г."/>
      <sheetName val="ЮВАО Осипенко М.В."/>
      <sheetName val="ВАО Медведев В.Т."/>
      <sheetName val=" ВАО Крылов В.Н."/>
      <sheetName val="ВАО Луппова В.В."/>
      <sheetName val="ВАО Звягинцев М.И."/>
      <sheetName val="ВАО Горькова Н.С."/>
      <sheetName val="ВАО Черкасова Р.В."/>
      <sheetName val="ЮАО Фаерман Ю.Г."/>
      <sheetName val="ВАО Тетенич И.А."/>
      <sheetName val="ВАО Кинцель В.А."/>
      <sheetName val="ЮВАО Шифрина Б.М."/>
      <sheetName val="ЮВАО Очеретнер Я.М."/>
      <sheetName val="ЮВАО Новоселова Г.Н."/>
      <sheetName val=" ВАО Журина Т.А."/>
      <sheetName val="ВАО Буренин Б.Ю."/>
      <sheetName val="ВАО Муратова О.Ю."/>
      <sheetName val="ВАО Овчинников В.А."/>
      <sheetName val="ЮВАО Умеров Р.Р."/>
      <sheetName val="ЮВАО Авзалова Г.Г."/>
      <sheetName val="ЮВАО Анискин В.В."/>
      <sheetName val="ЮВАО Виноградова Т.А."/>
      <sheetName val="ЮВАО Хамитов И.Ш."/>
      <sheetName val="ЮВАО Магомедханов Э.Р."/>
      <sheetName val="ЮВАО Барышникова Т.И."/>
      <sheetName val="ЮВАО Моргунов М.О."/>
      <sheetName val="ВАО Николаева С.В."/>
      <sheetName val="ЮВАО Пастухова Н.Ф."/>
      <sheetName val="ВАО Гаджиева М.М."/>
      <sheetName val="ЮВАО Алексеева Е.В."/>
      <sheetName val="ЮВАО Дорожкин О.Н."/>
      <sheetName val=" ЮВАО Григорьева Н.С."/>
      <sheetName val="ЮАО Иваненкова Е.К."/>
      <sheetName val="ВАО Ананьина Е.А."/>
      <sheetName val="ЮВАО Врбанц Е.А."/>
      <sheetName val="ВАО Капкова Т.С."/>
      <sheetName val="ЮВАО Семенько Л.С."/>
      <sheetName val="ВАО Бобков С.В."/>
      <sheetName val="ВАО Брехова Т.Е."/>
      <sheetName val="ВАО Булыгина Л.Л."/>
      <sheetName val="ВАО Володин И.А."/>
      <sheetName val="ВАО Дрожжина Т.Ю."/>
      <sheetName val="ЮВАО Коняева Т.В."/>
      <sheetName val="ЮВАО Поляков О.Л."/>
      <sheetName val="ВАО Султанов Ш.Р."/>
      <sheetName val="ВАО Бадалов С.С."/>
      <sheetName val="ВАО Жумабаева М.Р."/>
      <sheetName val="ВАО Прохорова Т.С."/>
      <sheetName val="ВАО Таова З.К."/>
      <sheetName val="ВАО Фролова Г.С."/>
      <sheetName val="ВАО Иванова О.В."/>
      <sheetName val="ВАО Морева С.Г."/>
      <sheetName val="ВАО Петухова В.И."/>
      <sheetName val="ВАО Бородина С.А."/>
      <sheetName val="ЮВАО Носова Т.А."/>
      <sheetName val="ВАО Рысева С.Н."/>
      <sheetName val="ЮВАО Славина Р.А."/>
      <sheetName val="ЮВАО Терентьева Л.В."/>
      <sheetName val="ЮВАР Полтавец В.Н."/>
      <sheetName val="ВАО Дианова К.Ж."/>
      <sheetName val="ВАО Кузнецова А.И."/>
      <sheetName val="ЮАО Растворова А.В."/>
      <sheetName val="ЮВАО Рублина И.И."/>
      <sheetName val="ЮАО Семкина С.А."/>
      <sheetName val="ЮВАО Кафеев Р.Ф."/>
      <sheetName val="ЮВАО Семикина А.И."/>
      <sheetName val="ЮВАО Кассиров А.А."/>
      <sheetName val="ЮВАО Иванова Т.Т."/>
      <sheetName val="ЮВАО Мишина В.Ф."/>
      <sheetName val="ЮАО Гольцов Ю.А."/>
      <sheetName val="ЮАО Зиновьев В.Г."/>
      <sheetName val="ВАО Горина Я.Э."/>
      <sheetName val="ВАО Прокопчук И.В."/>
      <sheetName val="ВАО Болкунова Л.С."/>
      <sheetName val="ЮВАО Буслаев Н.П."/>
      <sheetName val="ВАО Дуганова Г.А."/>
      <sheetName val="ЮВАО Костин С.А."/>
      <sheetName val="ЮВАО Курилова Т.Б."/>
      <sheetName val="ЮВАО Маслякова М.В."/>
      <sheetName val="ВАО Антонов Н.К."/>
      <sheetName val="ВАО Рубцов К.К."/>
      <sheetName val="ВАО Тарабанова М.В."/>
      <sheetName val="ВАО Тихонова А.Ю."/>
      <sheetName val="ЮВАО Акимов А.В."/>
      <sheetName val="ЮВАО Липатов Б.А."/>
      <sheetName val="ЮВАО Степанова М.А."/>
      <sheetName val="ЮВАО Теплов А.В."/>
      <sheetName val="ВАО Евтеев А.Г."/>
      <sheetName val="ВАО Кондурова Г.Ю."/>
      <sheetName val="ВАО Красулина Е.А."/>
      <sheetName val="ВАО Сорокин М.И."/>
      <sheetName val="ЮАО Рязанова Е.М."/>
      <sheetName val="ВАО Корнилаева М.Б."/>
      <sheetName val="ВАО Кукина И.В."/>
      <sheetName val="ЮВАО Лысова Н.В."/>
      <sheetName val="ЮВАО Мелькумянц А.М."/>
      <sheetName val="ЮАО Андреева Г.П."/>
      <sheetName val="ВАО Гончаренко Н.Д."/>
      <sheetName val="ЮВАО Кожуханцева Н.А."/>
      <sheetName val="ВАО Коробова Н.А."/>
      <sheetName val="ВАО Котельникова Г.Н."/>
      <sheetName val="ЮВАО Коротков С.Г."/>
      <sheetName val="ЮВАО Лихачева Л.А."/>
      <sheetName val="ЮВАО Медведь И.С."/>
      <sheetName val="ВАО Перминов В.В."/>
      <sheetName val="ВАО Шедный О.Н."/>
      <sheetName val="ЮВАО Еремина В.А."/>
      <sheetName val="ВАО Ющук А.А."/>
      <sheetName val="ЮАО Яковлева Н.А."/>
      <sheetName val="ЮВАО Глазкова Л.М."/>
      <sheetName val="ВАО Демин А.В."/>
      <sheetName val="ЮВАО Жаринова Е.И."/>
      <sheetName val="ВАО Кузнецова Е.В."/>
      <sheetName val="ВАО Павлова Н.Д."/>
      <sheetName val="ЮАО Федулова В.С."/>
      <sheetName val="ВАО Архипова В.Н."/>
      <sheetName val="ВАО Зыкова Т.Ф."/>
      <sheetName val="ВАО Травочкина С.В."/>
      <sheetName val="ВАО Борисов А.А."/>
      <sheetName val="ЮВАО Медведев Н.Н."/>
      <sheetName val="ЮВАО Минаев А.И."/>
      <sheetName val="ЮАО Тушин В.Н."/>
      <sheetName val="ЮАО Балаева Е.Б."/>
      <sheetName val="ЮАО Козинец Г.А."/>
      <sheetName val="ЮВАО Козлов И.В."/>
      <sheetName val="ЮВАО Петрова О.И."/>
      <sheetName val="ВАО Полякова Ю.В."/>
      <sheetName val="ВАО Седова С.А."/>
      <sheetName val="ВАО Тарасенко Т.С."/>
      <sheetName val="ВАО Вахитова Е.М."/>
      <sheetName val="ЮВАО Гончаров А.Е."/>
      <sheetName val="ВАО Зыкова Т.Н."/>
      <sheetName val="ВАО Корольков А.М."/>
      <sheetName val="ЮВАО Смирнова Н.В."/>
      <sheetName val="ЮАО Бондарева О.Д."/>
      <sheetName val="ВАО Федорченко Л.И."/>
      <sheetName val="ВАО Миарелли В.В."/>
      <sheetName val="ВАО Мелконян М.А."/>
      <sheetName val="ВАО Добина Л.В."/>
      <sheetName val="ВАО Андреев А.Н."/>
      <sheetName val="ВАО Бурцева Г.Т."/>
      <sheetName val="ВАО Лазовская Г.А."/>
      <sheetName val="ЮВАО Сусоев С.П."/>
      <sheetName val="ВАО Ильясова И.Н."/>
      <sheetName val="ВАО Соколова О.В."/>
      <sheetName val="ВАО Камаев М.Н."/>
      <sheetName val="ВАО Лобастов И.А."/>
      <sheetName val="ВАО Бурмистров А.Г."/>
      <sheetName val="ЮВАО Гайворонская Н.И."/>
      <sheetName val="ВАО Знайченко Е.Ю."/>
      <sheetName val="ЮВАО Черевкова Т.М."/>
      <sheetName val="ЮВАО Черемухина Д.М."/>
      <sheetName val="ЮВАО Еремеева Т.И."/>
      <sheetName val="ВАО Васина В.А."/>
      <sheetName val="ЮВАО Мартынюк А.К."/>
      <sheetName val="ЮАО Парыгина"/>
      <sheetName val="ЮАО Галкина Т.Д."/>
      <sheetName val="ВАО Александрова А.М."/>
      <sheetName val="ВАО Дементьева А.В."/>
      <sheetName val="ВАО Ковригин В.М."/>
      <sheetName val="ЮВАО Крахалева А.А."/>
      <sheetName val="ВАО Круглов Н.В."/>
      <sheetName val="ЮВАО Жаронова Н.А."/>
      <sheetName val="ЮВАО Копылов Т.М."/>
      <sheetName val="ЮВАО Егоров В.В."/>
      <sheetName val="ВАО Жевлакова Л.В."/>
      <sheetName val="ВАО Малышев В.И."/>
      <sheetName val="ЮВАО Сергеенко Е.А."/>
      <sheetName val="ЮВАО Красавцева Л.Г."/>
      <sheetName val="ЮАО Лазуткина О.Н."/>
      <sheetName val="ЮАО Орешникова О.Н."/>
      <sheetName val="ЮВАО Седаш Е.С."/>
      <sheetName val="ЮАО Соколова М.А."/>
      <sheetName val="ЮВАО Баранов С.Н."/>
      <sheetName val="ЮВАО Белов Н.Г."/>
      <sheetName val="ЮАО Муртазалиева С.Э."/>
      <sheetName val="ЮАО Генералова М.В."/>
      <sheetName val="ЮАО Тюков А.Ф."/>
      <sheetName val="ЮАО Рысева Н.И."/>
      <sheetName val="ЮВАО Мовлетдинова Н.А."/>
      <sheetName val="ЮАО Ильяев М.Д."/>
      <sheetName val="ЮАО Васин А.В."/>
      <sheetName val="ЮВАО Фариняк Я.Г."/>
      <sheetName val="ВАО Милорадова Е.Н."/>
      <sheetName val="ЮВАО Кузнецова Т.В."/>
      <sheetName val="ЮВАО Кондрашова Н.Ф."/>
      <sheetName val="ВАО Егорова Т.Ф."/>
      <sheetName val="ЮВАО Гусева Е.С."/>
      <sheetName val="ВАО Руслова Л.В."/>
      <sheetName val="ЮВАО Фрунзе А.В."/>
      <sheetName val="ЮВАО Шанина В.А."/>
      <sheetName val="ЮВАО Гришанов Н.В."/>
      <sheetName val="ЮВАО Голубкина Ю.Ф."/>
      <sheetName val="ЮВАО Лонская В.А."/>
      <sheetName val="ЮАО Морозова А.А."/>
      <sheetName val="ВАО Вершинина Г.А."/>
      <sheetName val="ВАО Вилков В.Г."/>
      <sheetName val="ЮВАО Голенская Н.В."/>
      <sheetName val="ЮАО Песталов В.П."/>
      <sheetName val="ЮВАО Беспятова Е.А."/>
      <sheetName val="ЮВАО Моврадин Л.Л."/>
      <sheetName val="ЮВАО Пироженко А.Н."/>
      <sheetName val="ЮАО Львова Е.Г."/>
      <sheetName val="ЮВАО Андриашина М.А."/>
      <sheetName val="ЮВАО Березкин А.М."/>
      <sheetName val="ВАО Савин В.Д."/>
      <sheetName val="ЮВАО Наумочкин А.К."/>
      <sheetName val="ЮАО Воробьева В.Н."/>
      <sheetName val="ВАО Парулава Е.Г."/>
      <sheetName val="ВАО Вавилова Л.В."/>
      <sheetName val="ВАО Передвика Е.А."/>
      <sheetName val="ВАО Леонтьев А.М."/>
      <sheetName val="ВАО Сафронова Е.Е."/>
      <sheetName val="ЮАО Кульманова М.М."/>
      <sheetName val="ВАО Питлер Э.Ф."/>
      <sheetName val="ЮАО Калинин П.А."/>
      <sheetName val="ВАО Кузьмичева В.Ю."/>
      <sheetName val="ВАО Лаврова В.М."/>
      <sheetName val="ВАО Калинина Е.А."/>
      <sheetName val="ЮВАО Ятманов Н.А."/>
      <sheetName val="ЮВАО Прилепская С.В."/>
      <sheetName val="ЮВАО Маслов В.С."/>
      <sheetName val="ЮАО Исмаилов А.Г."/>
      <sheetName val="ЮВАО Абаджян А.С."/>
      <sheetName val="ВАО Дурнова С.С."/>
      <sheetName val="ВАО Самохин М.Н."/>
      <sheetName val="ВАО Березовский Н.Ф."/>
      <sheetName val="ВАО Ладыгин В.Н."/>
      <sheetName val="ЮВАО Кукушкина Н.Б."/>
      <sheetName val="ЮВАО Князева Е.Ф."/>
      <sheetName val="ВАО Вахитов З.А."/>
      <sheetName val="ЮВАО Русаков С.П."/>
      <sheetName val="ЮВАО Мозговой А.П."/>
      <sheetName val="ЮВАО Матюхина Л.А."/>
      <sheetName val="ЮВАО Устюжанина И.Е."/>
      <sheetName val="ВАО Литвинов Н.А."/>
      <sheetName val="ВАО Мироненко Н.А."/>
      <sheetName val="ЮАО Красникова Е.А."/>
      <sheetName val="ЮВАО Дерехин И.И."/>
      <sheetName val="ВАО Нестеров В.И."/>
      <sheetName val="ЮВАО Перов Е.В."/>
      <sheetName val="ЮАО Арешева Л.М."/>
      <sheetName val="ЮАО Двоеглазов И.И."/>
      <sheetName val="ЮАО Лосева Г.А."/>
      <sheetName val="ЮВАО Саенко Е.А."/>
      <sheetName val="ВАО Хромин В.П."/>
      <sheetName val="ЮВАО Крупинин С.В."/>
      <sheetName val="ЮВАО Орлова Т.В."/>
      <sheetName val="ЮАО Сиротина О.Н."/>
      <sheetName val="ЮВАО Курманов А.Д."/>
      <sheetName val="ВАО Сударикова Т.В."/>
      <sheetName val="ЮВАО Шаповалова В.М."/>
      <sheetName val="ЮВАО Степина И.Б."/>
      <sheetName val="ЮВАО Келаскин А.Ф."/>
      <sheetName val="ЮВАО Зайцева И.Г."/>
      <sheetName val="ВАО Ломова А.И."/>
      <sheetName val="ЮВАО Гуськова М.С."/>
      <sheetName val="ЮВАО Никитина Т.В."/>
      <sheetName val="ЮВАО Мизевич Л.С."/>
      <sheetName val="ЮВАО Чернышев П.П."/>
      <sheetName val="ВАО Минофьева Н.Ю."/>
      <sheetName val="ЮВАО Федорова А.Н."/>
      <sheetName val="ВАО Вайнберг Ю.Р."/>
      <sheetName val="ЮАО Ярославцев В.И."/>
      <sheetName val="ЮАО Малахова Н.Б."/>
      <sheetName val="ВАО Шилин Н.В."/>
      <sheetName val="ВАО Чуприн В.П."/>
      <sheetName val="ВАО Майоров П.В."/>
      <sheetName val="ВАО Кортхонджиа М.В."/>
      <sheetName val="ЮАО Корж В.Р."/>
      <sheetName val="ВАО Никитич А.С."/>
      <sheetName val="ЮВАО Янгирова А.А."/>
      <sheetName val="ЮВАО Гырзина И.А."/>
      <sheetName val="ЮВАО Денисенко Н.П."/>
      <sheetName val="ЮАО Ерохина В.И."/>
      <sheetName val="ЮАО Овечкина Н.С."/>
      <sheetName val="ЮАО Панкратова Н.С."/>
      <sheetName val="ЮВАО Рукина А.Д."/>
      <sheetName val="ЮВАО Смирнова Лю.С."/>
      <sheetName val="ЮВАО Старикова Т.Н. "/>
      <sheetName val="ЮВАО Курбанова П.Б."/>
      <sheetName val="ЮВАО Симонян Л.А."/>
      <sheetName val="ЮАО Аракелян Л.М."/>
      <sheetName val="ЮАО Барауля А.А."/>
      <sheetName val="ЮВАО Петрунин С.А."/>
      <sheetName val="ЮВАО Ткаченко О.В."/>
      <sheetName val="ЮВАО Николаев А.С."/>
      <sheetName val="ВАО Майгуров Н.Ю."/>
      <sheetName val="ВАО Мирошниченко Н.Е."/>
      <sheetName val="ЮВАО Чиркова Л.А."/>
      <sheetName val="ВАО Дей О.Б."/>
      <sheetName val="ЮАО Морозова О.Ю."/>
      <sheetName val="ЮАО Соколова Г.Б."/>
      <sheetName val="ЮВАО Казакова А.И."/>
      <sheetName val="ЮАО Кий А.Т."/>
      <sheetName val="ЮВАО Минеева Н.Е."/>
      <sheetName val="ЮАО Шестопалов М.М."/>
      <sheetName val="ЮАО Брестер И.П."/>
      <sheetName val="ЮАО Новикова М.В."/>
      <sheetName val="ЮАО Инеев Н.А."/>
      <sheetName val="ЮВАО Сергиенко Т.В."/>
      <sheetName val="ЮАО Пахалюк П.С."/>
      <sheetName val="ЮАО Почуева О.В."/>
      <sheetName val="ЮВАО Садыков М."/>
      <sheetName val="ВАО Попов Л.Л."/>
      <sheetName val="ВАО Волкова Т.И."/>
      <sheetName val="ЮВАО Келаскина А.Н."/>
      <sheetName val="ЮВАО Посысаева Е.Н."/>
      <sheetName val="ВАО Смолин А.Ф."/>
      <sheetName val="ЮВАО Борзенкова И.Г."/>
      <sheetName val="ВАО Касьянова Г.М."/>
      <sheetName val="ЮВАО Клименко И.Е."/>
      <sheetName val="ЮАО Сахаров С.Н."/>
      <sheetName val="ЮАО Игнатов С.И."/>
      <sheetName val="ВАО Муравьев А.М."/>
      <sheetName val="ЮАО Шероцкая К.В."/>
      <sheetName val="ЮАО Андреев В.А."/>
      <sheetName val="ЮВАО Бирман В.А."/>
      <sheetName val="ЮАО Кошман М.В."/>
      <sheetName val="ЮАО Хоранова Т.Н."/>
      <sheetName val="ВАО Лановенко В.М."/>
      <sheetName val="ЮВАО Ломтев М.Ю."/>
      <sheetName val="ЮВАО Утяцкая Н.Г."/>
      <sheetName val="ЮВАО Рысенкова Г.И."/>
      <sheetName val="ЮВАО Бродский А.И."/>
      <sheetName val="ЮВАО Григорян А.Г."/>
      <sheetName val="ВАО Сахаров В.В."/>
      <sheetName val="ВАО Федянина Е.И."/>
      <sheetName val="ВАО Басова С.А."/>
      <sheetName val="ЮВАО Буйван М.А."/>
      <sheetName val="ВАО Полосухина Г.С."/>
      <sheetName val="ЮВАО Шацкова Е.Ю."/>
      <sheetName val="ЮВАО Воронков С.В."/>
      <sheetName val="ЮВАО Широкова Л.М."/>
      <sheetName val="ЮВАО Кычкина С.О."/>
      <sheetName val="ЮАО Лякин М.В."/>
      <sheetName val="ЮАО Жог А.Е."/>
      <sheetName val="ЮАО Маркина А.В."/>
      <sheetName val="ЮАО Мухаметжанов Х.А."/>
      <sheetName val="ЮАО Сибиркин В.Т."/>
      <sheetName val="ЮВАО Хайруллина И.В."/>
      <sheetName val="ЮВАО Швыряев В.В."/>
      <sheetName val="ЮАО Жулькова В.С."/>
      <sheetName val="ВАО Кортев И.А."/>
      <sheetName val="ВАО Малькова С.В."/>
      <sheetName val="ЮВАО Фомина Е.А."/>
      <sheetName val="ЮВАО Щеглов О.В."/>
      <sheetName val="ВАО Каледина М.Г."/>
      <sheetName val="ВАО Круглова С.С."/>
      <sheetName val="ЮАО Песочинский В.П."/>
      <sheetName val="ЮАО Сахаров И.Н."/>
      <sheetName val="ВАО Сергеева М.П."/>
      <sheetName val="ЮАО Фадеева Г.В."/>
      <sheetName val="ЮВАО Андронников А.Н."/>
      <sheetName val="ВАО Елисеев А.М."/>
      <sheetName val="ЮАО Емельянова Е.П."/>
      <sheetName val="ЮАО Каплинова Н.В."/>
      <sheetName val="ВАО Алексеев С.Н."/>
      <sheetName val="ЮВАО Пащенко И.С."/>
      <sheetName val="ВАО Сухарев Е.С."/>
      <sheetName val="ВАО Фомина Н.И."/>
      <sheetName val="ЮВАО Баранникова С.Д."/>
      <sheetName val="ЮВАО Виноградова Т.Н."/>
      <sheetName val="ВАО Дзядевич И.В."/>
      <sheetName val="ЮАО Казакова О.В."/>
      <sheetName val="ЮАО Кузьмина Т.П."/>
      <sheetName val="ЮВАО Демин В.В."/>
      <sheetName val="ВАО Куттугалиева А."/>
      <sheetName val="ЮВАО Пермяков Н.В."/>
      <sheetName val="ЮВАО Хрипунов С.М."/>
      <sheetName val="ЮВАО Волнухина М.В."/>
      <sheetName val="ЮВАО Заворотный С.А."/>
      <sheetName val="ЮВАО Ределина И.Б."/>
      <sheetName val="ВАО Романникова Т.Б."/>
      <sheetName val="ЮВАО Беленькая Л.Р."/>
      <sheetName val="ВАО Иванова Е.С."/>
      <sheetName val="ВАО Каюмов Э.Г."/>
      <sheetName val="ЮАО Матвиенко Н.А."/>
      <sheetName val="ВАО Баринова Т.Н."/>
      <sheetName val="ЮВАО Максимова Т.В."/>
      <sheetName val="ЮАО Никифоров М.Д."/>
      <sheetName val="ВАО Даршкевич Л.Л."/>
      <sheetName val="ЮВАО Дудин В.Ю."/>
      <sheetName val="ЮВАО Иванчина Н.В."/>
      <sheetName val="ЮВАО Маслова Е.В."/>
      <sheetName val="ЮВАО Мухина Г.Д."/>
      <sheetName val="ЮАО Дементьев А.В."/>
      <sheetName val="ЮВАО Киреева Л.Н."/>
      <sheetName val="ЮВАО Лебедева Ф.И."/>
      <sheetName val="ЮАО Помиляйко А.Д."/>
      <sheetName val="ЮВАО Морозова Л.Ф."/>
      <sheetName val="ЮВАО Яворский В.В."/>
      <sheetName val="ВАО Китаева Н.В."/>
      <sheetName val="ЮАО Буданаев А.П."/>
      <sheetName val="ЮВАО Русакова Н.И."/>
      <sheetName val="ЮВАО Савоскин А.В."/>
      <sheetName val="ЮАО Фомочкин Н.И."/>
      <sheetName val="ВАО Белякова Ю.С."/>
      <sheetName val="ЮВАО Журавлев В.Я."/>
      <sheetName val="ЮВАО Коновалов П.М."/>
      <sheetName val="ЮАО Шавхалова Ф.Х."/>
      <sheetName val="ВАО Бычков И.В."/>
      <sheetName val="ВАО Вавулин А.С."/>
      <sheetName val="ВАО Васильева Е.В."/>
      <sheetName val="ВАО Вольвич И.О."/>
      <sheetName val="ВАО Руднев В.Ю."/>
      <sheetName val="ЮВАО Волошинов К.Б."/>
      <sheetName val="ЮВАО Ерусланкин В.И."/>
      <sheetName val="ВАО Орлов В.С."/>
      <sheetName val="ЮВАО Степичева М.А."/>
      <sheetName val="ЮВАО Трушина Т.А."/>
      <sheetName val="ЮВАО Беляева Л.А."/>
      <sheetName val="ЮВАО Мельник С.Г."/>
      <sheetName val="ЮВАО Сазонова Г.А."/>
      <sheetName val="ВАО Чиковани Б."/>
      <sheetName val="ЮВАО Лощинин В.П."/>
      <sheetName val="ЮВАО Соколовская О.А."/>
      <sheetName val="ВАО Чиликина Л.В."/>
      <sheetName val="ВАО Желанкина Е.В."/>
      <sheetName val="ВАО Каминский М.Н."/>
      <sheetName val="ВАО Комарова Л.П."/>
      <sheetName val="ЮВАО Стукач М.П."/>
      <sheetName val="ЮВАО Харенко В.В."/>
      <sheetName val="ЮВАО Абдуллинова А.Ш."/>
      <sheetName val="ЮВАО Белякова Ф.Ш."/>
      <sheetName val="ВАО Калиновский А.В."/>
      <sheetName val="ЮВАО Кочкина Т.П."/>
      <sheetName val="ВАО Матюта А.М."/>
      <sheetName val="ЮВАО Сизов С.Г."/>
      <sheetName val="ВАО Буланда Л.А."/>
      <sheetName val="ВАО Момот А.А."/>
      <sheetName val="ЮАО Иванов В.Е."/>
      <sheetName val="ЮАО Шевченко Н.П."/>
      <sheetName val="ЮВАО Васильева Г.М."/>
      <sheetName val="ЮВАО Курбанова Т."/>
      <sheetName val="ЮВАО Сергеенко Т.Б."/>
      <sheetName val="ЮВАО Туркина М.Н."/>
      <sheetName val="ВАО Горгос С."/>
      <sheetName val="ЮАО Матвеев В.А."/>
      <sheetName val="ЮАО Мерзликина Е.А."/>
      <sheetName val="ЮВАО Смирнов В.В."/>
      <sheetName val="ЮАО Харин В.Г."/>
      <sheetName val="ЮАО Александров В.А."/>
      <sheetName val="ЮАО Дахин В.А."/>
      <sheetName val="ВАО Чиков А.И."/>
      <sheetName val="ЮАО Шулая И.Ш."/>
      <sheetName val="ЮАО Яншина Л.И."/>
      <sheetName val="ЮВАО Айдинович Н.А."/>
      <sheetName val="ВАО Кирюханцева А.Т."/>
      <sheetName val="ВАО Мурина Т.Н."/>
      <sheetName val="ВАО Одокиенко О.В."/>
      <sheetName val="ЮВАО Панова В.И."/>
      <sheetName val="ВАО Варламов А.И."/>
      <sheetName val="ЮВАО Губанов А.Е."/>
      <sheetName val="ЮВАО Малютина А.С."/>
      <sheetName val="ЮВАО Нюнина Л.П."/>
      <sheetName val="ЮВАО Андреева Г.И."/>
      <sheetName val="ЮАО Иванова В.В."/>
      <sheetName val="ЮВАО Алмаева Е.Н."/>
      <sheetName val="ЮВАО Амелькина М.Г."/>
      <sheetName val="ЮВАО Зуева А.В."/>
      <sheetName val="ЮВАО Рогова В.Л."/>
      <sheetName val="ЮАО Прибылов А.И."/>
      <sheetName val="ЮАО Лебедева А.П."/>
      <sheetName val="ЮВАО Комлева З.Н."/>
      <sheetName val="ЮАО Михнович Е.В."/>
      <sheetName val="ВАО Пунда А.М."/>
      <sheetName val="ЮАО Туговикова Е.В."/>
      <sheetName val="ЮВАО Шубкин В.С."/>
      <sheetName val="ЮВАО Гашин Ю.А."/>
      <sheetName val="ВАО Кабанов А.Ф."/>
      <sheetName val="ЮВАО Меньшикова Т.Е."/>
      <sheetName val="ВАО Рыков Ю.П."/>
      <sheetName val="ЮВАО Тарасов И.И."/>
      <sheetName val="ВАО Дзябченко А.В."/>
      <sheetName val="ВАО Еременко Н.В."/>
      <sheetName val="ЮАО Игнатьева Е.Н."/>
      <sheetName val="ЮВАО Крючкова В.П."/>
      <sheetName val="ВАО Потемкин А.Н."/>
      <sheetName val="ЮВАО Белова Л.А."/>
      <sheetName val="ЮВАО Волошин В.Н."/>
      <sheetName val="ВАО Горбач В.С."/>
      <sheetName val="ЮВАО Куркин К.И."/>
      <sheetName val="ЮВАО Селищев В.Н."/>
      <sheetName val="ВАО Агеева И.И."/>
      <sheetName val="ЮАО Вагнер А.А."/>
      <sheetName val="ВАО Воденникова Р.З."/>
      <sheetName val="ЮВАО Новикова В.С."/>
      <sheetName val="ВАО Саламатов В.Н."/>
      <sheetName val="ЮВАО Коляда В.П."/>
      <sheetName val="ЮВАО Лозицкий А.И."/>
      <sheetName val="ЮАО Прописнов А.Н."/>
      <sheetName val="ЮАО Смирнова З.Ф."/>
      <sheetName val="ЮВАО Авакянц З.А."/>
      <sheetName val="ЮАО Ефимова Т.А."/>
      <sheetName val="ЮАО Наймушина И.П."/>
      <sheetName val="ЮАО Сафохина Н.И."/>
      <sheetName val="ЮАО Семенюк С.В."/>
      <sheetName val="ЮВАО Борисанова Т.М."/>
      <sheetName val="ЮВАО Кардашева Г.А."/>
      <sheetName val="ЮАО Чур Л."/>
      <sheetName val="ЮВАО Шагова Л.Н."/>
      <sheetName val="ВАО Арутюнян Н.С."/>
      <sheetName val="ЮВАО Ковылова А.С."/>
      <sheetName val="ЮВАО Краснева В.А."/>
      <sheetName val="ВАО Ванюшкин А.В."/>
      <sheetName val="ЮВАО Ефимова Г.М."/>
      <sheetName val="ВАО Ковалева Н.С."/>
      <sheetName val="ВАО Пижанков А.В."/>
      <sheetName val="ВАО Саблина К.В."/>
      <sheetName val="ЮАО Анцупова Е.А."/>
      <sheetName val="ЮВАО Гнутиков Г.А."/>
      <sheetName val="ВАО Князев И.Н."/>
      <sheetName val="ЮАО Марфина Т.И."/>
      <sheetName val="ЮВАО Николаева Н.П."/>
      <sheetName val="ЮАО Корнешова В.Б."/>
      <sheetName val="ЮВАО Ларионенко С.А."/>
      <sheetName val="ЮВАО Новосельцева М.С."/>
      <sheetName val="ЮВАО Скрыпникова Ж.И."/>
      <sheetName val="ЮВАО Соловьева Н.А."/>
      <sheetName val="ЮАО Васильева Г.И."/>
      <sheetName val="ЮАО Насырова А.Ш."/>
      <sheetName val="ЮАО Терещенко В.П."/>
      <sheetName val="ЮАО Чушкин А.А."/>
      <sheetName val="ВАО Григорьев Г.М."/>
      <sheetName val="ЮАО Дереза А.А."/>
      <sheetName val="ЮАО Ловков А.А."/>
      <sheetName val="Лист47"/>
      <sheetName val="Лист48"/>
      <sheetName val="Лист4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row>
      </sheetData>
      <sheetData sheetId="3"/>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row>
      </sheetData>
      <sheetData sheetId="3"/>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ow r="1">
          <cell r="B1" t="str">
            <v>Статус</v>
          </cell>
        </row>
      </sheetData>
      <sheetData sheetId="3"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Шаблон"/>
      <sheetName val="18.05"/>
      <sheetName val="19.05"/>
      <sheetName val="Лист3"/>
      <sheetName val="Лист4"/>
      <sheetName val="Лист5"/>
      <sheetName val="Статус"/>
      <sheetName val="коммент"/>
      <sheetName val="списки_не_удалять"/>
      <sheetName val="Лист1"/>
      <sheetName val="30.05"/>
      <sheetName val="31.05"/>
      <sheetName val="Лист6"/>
      <sheetName val="Лист7"/>
      <sheetName val="27.05"/>
      <sheetName val="26.05"/>
      <sheetName val="25.05"/>
      <sheetName val="24.05"/>
      <sheetName val="23.05"/>
      <sheetName val="20.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sheetData sheetId="1"/>
      <sheetData sheetId="2">
        <row r="1">
          <cell r="B1" t="str">
            <v>Статус</v>
          </cell>
        </row>
      </sheetData>
      <sheetData sheetId="3"/>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sheetData sheetId="3"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иски_не_удалять"/>
      <sheetName val="Статус"/>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Статус"/>
      <sheetName val="коммент"/>
      <sheetName val="списки_не_удалять"/>
    </sheetNames>
    <sheetDataSet>
      <sheetData sheetId="0" refreshError="1"/>
      <sheetData sheetId="1" refreshError="1"/>
      <sheetData sheetId="2" refreshError="1">
        <row r="1">
          <cell r="B1" t="str">
            <v>Статус</v>
          </cell>
          <cell r="C1" t="str">
            <v>Комментарий для ГП/ЦАОП</v>
          </cell>
        </row>
        <row r="2">
          <cell r="B2" t="str">
            <v>К сведению ГП/ЦАОП</v>
          </cell>
          <cell r="C2" t="str">
            <v>Формат уведомления. С целью проведения внутреннего контроля качества.</v>
          </cell>
        </row>
        <row r="3">
          <cell r="B3" t="str">
            <v>Тактика ведения</v>
          </cell>
          <cell r="C3" t="str">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ell>
        </row>
        <row r="4">
          <cell r="B4" t="str">
            <v>Возврат в МО без приема</v>
          </cell>
          <cell r="C4" t="str">
            <v>В системе ЕМИАС/Асклепиус отсутствует протокол осмотра. Со слов пациента, осмотрен врачом (см. столбцы H, I), который сообщил, что ЗНО исключено, показаний для консультации врача-онколога нет.  
Прошу Вас предоставить протокол осмотра, в случае его отсутствия протокол служебного расследования с определением тактики ведения.</v>
          </cell>
        </row>
        <row r="5">
          <cell r="B5" t="str">
            <v>Некорректное обращение с пациентом</v>
          </cell>
          <cell r="C5" t="str">
            <v>Формат уведомления. С целью проведения внутреннего контроля качества.</v>
          </cell>
        </row>
        <row r="6">
          <cell r="B6" t="str">
            <v>Паллиатив/Патронаж</v>
          </cell>
          <cell r="C6" t="str">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ell>
        </row>
        <row r="7">
          <cell r="B7" t="str">
            <v>Не дозвонились в течение 2-х дней</v>
          </cell>
          <cell r="C7" t="str">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ell>
        </row>
        <row r="8">
          <cell r="B8" t="str">
            <v>Статус диагноза</v>
          </cell>
          <cell r="C8" t="str">
            <v>По данным протокола осмотра врача-онколога (см. столбцы H, I),  статус диагноза отсутствует/не соответствует данным биопсии. 
В ответ на текущий запрос просим Вас  сообщить корректную информацию.</v>
          </cell>
        </row>
        <row r="9">
          <cell r="B9" t="str">
            <v>КАНЦЕР-регистр</v>
          </cell>
          <cell r="C9" t="str">
            <v>По данным протокола осмотра врача-онколога (см. столбцы H, I) диагноз "С" - подтвержден. В канцер-регистре нет данных о пациенте.</v>
          </cell>
        </row>
        <row r="10">
          <cell r="B10" t="str">
            <v>Данные о биопсии</v>
          </cell>
          <cell r="C10" t="str">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ell>
        </row>
        <row r="11">
          <cell r="B11" t="str">
            <v>Отсутствует протокол</v>
          </cell>
          <cell r="C11" t="str">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ell>
        </row>
        <row r="12">
          <cell r="B12" t="str">
            <v xml:space="preserve">Отказ от записи </v>
          </cell>
          <cell r="C12" t="str">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ell>
        </row>
        <row r="13">
          <cell r="B13" t="str">
            <v>Отказ от сопровождения персональным помощником</v>
          </cell>
          <cell r="C13" t="str">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ell>
        </row>
        <row r="14">
          <cell r="B14" t="str">
            <v>Отказ в приеме</v>
          </cell>
          <cell r="C14" t="str">
            <v>В телефонном разговоре пациент сообщил, что был записан на прием к врачу/исследование (см. столбцы H, I) пациенту отказано в приеме.
В ответ на текущий запрос просим Вас предоставить новую дату записи.</v>
          </cell>
        </row>
        <row r="15">
          <cell r="B15" t="str">
            <v>Нарушение маршрутизации</v>
          </cell>
          <cell r="C15" t="str">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ell>
        </row>
        <row r="16">
          <cell r="B16" t="str">
            <v>Дата записи</v>
          </cell>
          <cell r="C16"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ell>
        </row>
        <row r="17">
          <cell r="B17" t="str">
            <v>Превышен срок</v>
          </cell>
          <cell r="C17" t="str">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ell>
        </row>
        <row r="18">
          <cell r="B18" t="str">
            <v>Цель приема</v>
          </cell>
          <cell r="C18" t="str">
            <v xml:space="preserve">По данным протокола осмотра врача-онколога (см. столбцы H, I) цель приема отражена некорректно.
Формат уведомления. С целью проведения внутреннего контроля качества. </v>
          </cell>
        </row>
        <row r="19">
          <cell r="B19" t="str">
            <v>Онкологический консилиум</v>
          </cell>
          <cell r="C19" t="str">
            <v>В системе ЕМИАС/Асклепиус отражены некорректные данные в протоколе онкологического консилиума.
Прошу Вас предоставить корректную информацию.</v>
          </cell>
        </row>
        <row r="20">
          <cell r="B20" t="str">
            <v>Динамика состояния</v>
          </cell>
          <cell r="C20" t="str">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ell>
        </row>
        <row r="21">
          <cell r="B21" t="str">
            <v>Принят без записи</v>
          </cell>
          <cell r="C21" t="str">
            <v>Со слов пациента, прием врача-онколога состоялся, но в системе ЕМИАС (роль "Регистратор") отсутствует информация о дате и времени записи. При этом протокол осмотра может быть опубликован.</v>
          </cell>
        </row>
        <row r="22">
          <cell r="B22" t="str">
            <v>Клиника женского здоровья</v>
          </cell>
          <cell r="C22" t="str">
            <v>Прошу Вас предоставить информацию на текущий запрос</v>
          </cell>
        </row>
      </sheetData>
      <sheetData sheetId="3" refreshError="1"/>
    </sheetDataSet>
  </externalBook>
</externalLink>
</file>

<file path=xl/tables/table1.xml><?xml version="1.0" encoding="utf-8"?>
<table xmlns="http://schemas.openxmlformats.org/spreadsheetml/2006/main" id="1" name="статус" displayName="статус" ref="F1:F22" totalsRowShown="0" headerRowDxfId="56" dataDxfId="55">
  <autoFilter ref="F1:F22"/>
  <tableColumns count="1">
    <tableColumn id="1" name="статус" dataDxfId="54"/>
  </tableColumns>
  <tableStyleInfo name="TableStyleLight10" showFirstColumn="0" showLastColumn="0" showRowStripes="1" showColumnStripes="0"/>
</table>
</file>

<file path=xl/tables/table10.xml><?xml version="1.0" encoding="utf-8"?>
<table xmlns="http://schemas.openxmlformats.org/spreadsheetml/2006/main" id="6" name="Таблица6" displayName="Таблица6" ref="A1:C22" totalsRowShown="0">
  <autoFilter ref="A1:C22"/>
  <tableColumns count="3">
    <tableColumn id="1" name="№" dataDxfId="20"/>
    <tableColumn id="2" name="Статус" dataDxfId="19"/>
    <tableColumn id="3" name="Комментарий для ГП/ЦАОП" dataDxfId="18"/>
  </tableColumns>
  <tableStyleInfo name="TableStyleLight21" showFirstColumn="0" showLastColumn="0" showRowStripes="1" showColumnStripes="0"/>
</table>
</file>

<file path=xl/tables/table11.xml><?xml version="1.0" encoding="utf-8"?>
<table xmlns="http://schemas.openxmlformats.org/spreadsheetml/2006/main" id="7" name="Таблица7" displayName="Таблица7" ref="A3:A73" totalsRowShown="0" headerRowDxfId="17" dataDxfId="16" tableBorderDxfId="15">
  <autoFilter ref="A3:A73"/>
  <tableColumns count="1">
    <tableColumn id="1" name="МО" dataDxfId="14"/>
  </tableColumns>
  <tableStyleInfo name="TableStyleMedium2" showFirstColumn="0" showLastColumn="0" showRowStripes="1" showColumnStripes="0"/>
</table>
</file>

<file path=xl/tables/table12.xml><?xml version="1.0" encoding="utf-8"?>
<table xmlns="http://schemas.openxmlformats.org/spreadsheetml/2006/main" id="12" name="ООПОК" displayName="ООПОК" ref="G1:G6" totalsRowShown="0" headerRowDxfId="13" dataDxfId="12" tableBorderDxfId="11">
  <autoFilter ref="G1:G6"/>
  <tableColumns count="1">
    <tableColumn id="1" name="ОО/ПОК" dataDxfId="10"/>
  </tableColumns>
  <tableStyleInfo name="TableStyleMedium2" showFirstColumn="0" showLastColumn="0" showRowStripes="1" showColumnStripes="0"/>
</table>
</file>

<file path=xl/tables/table13.xml><?xml version="1.0" encoding="utf-8"?>
<table xmlns="http://schemas.openxmlformats.org/spreadsheetml/2006/main" id="14" name="Этап_ведения_пациента" displayName="Этап_ведения_пациента" ref="I2:I6" totalsRowShown="0" headerRowDxfId="9" dataDxfId="7" headerRowBorderDxfId="8" tableBorderDxfId="6" totalsRowBorderDxfId="5">
  <autoFilter ref="I2:I6"/>
  <tableColumns count="1">
    <tableColumn id="1" name="Этап ведения пациента" dataDxfId="4"/>
  </tableColumns>
  <tableStyleInfo name="TableStyleMedium2" showFirstColumn="0" showLastColumn="0" showRowStripes="1" showColumnStripes="0"/>
</table>
</file>

<file path=xl/tables/table14.xml><?xml version="1.0" encoding="utf-8"?>
<table xmlns="http://schemas.openxmlformats.org/spreadsheetml/2006/main" id="13" name="Таблица714" displayName="Таблица714" ref="C3:C77" totalsRowShown="0" headerRowDxfId="3" dataDxfId="2" tableBorderDxfId="1">
  <autoFilter ref="C3:C77"/>
  <tableColumns count="1">
    <tableColumn id="1" name="Куда_сфорировано_направление" dataDxfId="0"/>
  </tableColumns>
  <tableStyleInfo name="TableStyleMedium2" showFirstColumn="0" showLastColumn="0" showRowStripes="1" showColumnStripes="0"/>
</table>
</file>

<file path=xl/tables/table2.xml><?xml version="1.0" encoding="utf-8"?>
<table xmlns="http://schemas.openxmlformats.org/spreadsheetml/2006/main" id="3" name="Отсутствуетпротокол" displayName="Отсутствуетпротокол" ref="O1:O6" totalsRowShown="0" headerRowDxfId="53" dataDxfId="51" headerRowBorderDxfId="52">
  <autoFilter ref="O1:O6"/>
  <tableColumns count="1">
    <tableColumn id="1" name="Отсутствует протокол" dataDxfId="50"/>
  </tableColumns>
  <tableStyleInfo name="TableStyleLight9" showFirstColumn="0" showLastColumn="0" showRowStripes="1" showColumnStripes="0"/>
</table>
</file>

<file path=xl/tables/table3.xml><?xml version="1.0" encoding="utf-8"?>
<table xmlns="http://schemas.openxmlformats.org/spreadsheetml/2006/main" id="4" name="Данныеобиопсии" displayName="Данныеобиопсии" ref="L1:L4" totalsRowShown="0" headerRowDxfId="49" dataDxfId="47" headerRowBorderDxfId="48">
  <autoFilter ref="L1:L4"/>
  <tableColumns count="1">
    <tableColumn id="1" name="Данныеобиопсии" dataDxfId="46"/>
  </tableColumns>
  <tableStyleInfo name="TableStyleLight9" showFirstColumn="0" showLastColumn="0" showRowStripes="1" showColumnStripes="0"/>
</table>
</file>

<file path=xl/tables/table4.xml><?xml version="1.0" encoding="utf-8"?>
<table xmlns="http://schemas.openxmlformats.org/spreadsheetml/2006/main" id="5" name="Датазаписи" displayName="Датазаписи" ref="M1:M7" totalsRowShown="0" headerRowDxfId="45" dataDxfId="43" headerRowBorderDxfId="44">
  <autoFilter ref="M1:M7"/>
  <tableColumns count="1">
    <tableColumn id="1" name="Датазаписи" dataDxfId="42"/>
  </tableColumns>
  <tableStyleInfo name="TableStyleLight9" showFirstColumn="0" showLastColumn="0" showRowStripes="1" showColumnStripes="0"/>
</table>
</file>

<file path=xl/tables/table5.xml><?xml version="1.0" encoding="utf-8"?>
<table xmlns="http://schemas.openxmlformats.org/spreadsheetml/2006/main" id="9" name="Отказотзаписи" displayName="Отказотзаписи" ref="N1:N3" totalsRowShown="0" headerRowDxfId="41" dataDxfId="39" headerRowBorderDxfId="40">
  <autoFilter ref="N1:N3"/>
  <tableColumns count="1">
    <tableColumn id="1" name="Отказотзаписи" dataDxfId="38"/>
  </tableColumns>
  <tableStyleInfo name="TableStyleLight9" showFirstColumn="0" showLastColumn="0" showRowStripes="1" showColumnStripes="0"/>
</table>
</file>

<file path=xl/tables/table6.xml><?xml version="1.0" encoding="utf-8"?>
<table xmlns="http://schemas.openxmlformats.org/spreadsheetml/2006/main" id="10" name="Превышенсрок" displayName="Превышенсрок" ref="P1:P7" totalsRowShown="0" headerRowDxfId="37" dataDxfId="35" headerRowBorderDxfId="36">
  <autoFilter ref="P1:P7"/>
  <tableColumns count="1">
    <tableColumn id="1" name="Превышенсрок" dataDxfId="34"/>
  </tableColumns>
  <tableStyleInfo name="TableStyleLight9" showFirstColumn="0" showLastColumn="0" showRowStripes="1" showColumnStripes="0"/>
</table>
</file>

<file path=xl/tables/table7.xml><?xml version="1.0" encoding="utf-8"?>
<table xmlns="http://schemas.openxmlformats.org/spreadsheetml/2006/main" id="11" name="ВозвратвМОбезприема" displayName="ВозвратвМОбезприема" ref="K1:K5" totalsRowShown="0" headerRowDxfId="33" dataDxfId="31" headerRowBorderDxfId="32" tableBorderDxfId="30">
  <autoFilter ref="K1:K5"/>
  <tableColumns count="1">
    <tableColumn id="1" name="ВозвратвМОбезприема" dataDxfId="29"/>
  </tableColumns>
  <tableStyleInfo name="TableStyleLight9" showFirstColumn="0" showLastColumn="0" showRowStripes="1" showColumnStripes="0"/>
</table>
</file>

<file path=xl/tables/table8.xml><?xml version="1.0" encoding="utf-8"?>
<table xmlns="http://schemas.openxmlformats.org/spreadsheetml/2006/main" id="2" name="тех.ст" displayName="тех.ст" ref="H1:I50" totalsRowShown="0" headerRowDxfId="28" dataDxfId="27">
  <autoFilter ref="H1:I50"/>
  <tableColumns count="2">
    <tableColumn id="1" name="тех.ст" dataDxfId="26">
      <calculatedColumnFormula>IF(ISBLANK(F2),"",SUBSTITUTE(SUBSTITUTE(SUBSTITUTE(статус[[#This Row],[статус]],"/","")," ",""),"-",""))</calculatedColumnFormula>
    </tableColumn>
    <tableColumn id="2" name="-" dataDxfId="25"/>
  </tableColumns>
  <tableStyleInfo name="TableStyleMedium1" showFirstColumn="0" showLastColumn="0" showRowStripes="1" showColumnStripes="0"/>
</table>
</file>

<file path=xl/tables/table9.xml><?xml version="1.0" encoding="utf-8"?>
<table xmlns="http://schemas.openxmlformats.org/spreadsheetml/2006/main" id="8" name="Онкологическийконсилиум" displayName="Онкологическийконсилиум" ref="Q1:Q3" totalsRowShown="0" headerRowDxfId="24" dataDxfId="23" tableBorderDxfId="22">
  <autoFilter ref="Q1:Q3"/>
  <tableColumns count="1">
    <tableColumn id="1" name="Онкологическийконсилиум" dataDxfId="21"/>
  </tableColumns>
  <tableStyleInfo name="TableStyleLight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4.bin"/><Relationship Id="rId5" Type="http://schemas.openxmlformats.org/officeDocument/2006/relationships/table" Target="../tables/table14.xml"/><Relationship Id="rId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R1017"/>
  <sheetViews>
    <sheetView tabSelected="1" topLeftCell="I235" zoomScale="60" zoomScaleNormal="60" workbookViewId="0">
      <selection activeCell="R236" sqref="R236"/>
    </sheetView>
  </sheetViews>
  <sheetFormatPr defaultColWidth="9.140625" defaultRowHeight="15.75" x14ac:dyDescent="0.25"/>
  <cols>
    <col min="1" max="1" width="8.85546875" style="21"/>
    <col min="2" max="2" width="17.85546875" style="21" customWidth="1"/>
    <col min="3" max="3" width="22.42578125" style="21" customWidth="1"/>
    <col min="4" max="4" width="28.7109375" style="21" customWidth="1"/>
    <col min="5" max="5" width="28.42578125" style="21" customWidth="1"/>
    <col min="6" max="6" width="24.140625" style="22" customWidth="1"/>
    <col min="7" max="7" width="19.5703125" style="21" customWidth="1"/>
    <col min="8" max="8" width="23" style="21" customWidth="1"/>
    <col min="9" max="10" width="23.42578125" style="21" customWidth="1"/>
    <col min="11" max="11" width="38.28515625" style="23" bestFit="1" customWidth="1"/>
    <col min="12" max="12" width="92.85546875" style="72" customWidth="1"/>
    <col min="13" max="13" width="49.28515625" style="24" bestFit="1" customWidth="1"/>
    <col min="14" max="14" width="38.85546875" style="24" bestFit="1" customWidth="1"/>
    <col min="15" max="15" width="60.5703125" style="24" bestFit="1" customWidth="1"/>
    <col min="16" max="16" width="44.42578125" style="24" customWidth="1"/>
    <col min="17" max="17" width="26.85546875" style="21" customWidth="1"/>
    <col min="18" max="18" width="44.5703125" style="21" customWidth="1"/>
    <col min="19" max="19" width="11.140625" style="21" bestFit="1" customWidth="1"/>
    <col min="20" max="16384" width="9.140625" style="21"/>
  </cols>
  <sheetData>
    <row r="1" spans="1:18" s="111" customFormat="1" ht="24.6" customHeight="1" x14ac:dyDescent="0.25">
      <c r="A1" s="105" t="s">
        <v>14</v>
      </c>
      <c r="B1" s="106"/>
      <c r="C1" s="106"/>
      <c r="D1" s="106"/>
      <c r="E1" s="106"/>
      <c r="F1" s="107"/>
      <c r="G1" s="106"/>
      <c r="H1" s="106"/>
      <c r="I1" s="106"/>
      <c r="J1" s="106"/>
      <c r="K1" s="108"/>
      <c r="L1" s="70"/>
      <c r="M1" s="106"/>
      <c r="N1" s="106"/>
      <c r="O1" s="106"/>
      <c r="P1" s="106"/>
      <c r="Q1" s="109" t="s">
        <v>15</v>
      </c>
      <c r="R1" s="110"/>
    </row>
    <row r="2" spans="1:18" s="119" customFormat="1" ht="47.25" x14ac:dyDescent="0.25">
      <c r="A2" s="112" t="s">
        <v>10</v>
      </c>
      <c r="B2" s="113" t="s">
        <v>11</v>
      </c>
      <c r="C2" s="113" t="s">
        <v>35</v>
      </c>
      <c r="D2" s="114" t="s">
        <v>7</v>
      </c>
      <c r="E2" s="114" t="s">
        <v>145</v>
      </c>
      <c r="F2" s="115" t="s">
        <v>8</v>
      </c>
      <c r="G2" s="112" t="s">
        <v>192</v>
      </c>
      <c r="H2" s="109" t="s">
        <v>105</v>
      </c>
      <c r="I2" s="109" t="s">
        <v>107</v>
      </c>
      <c r="J2" s="116" t="s">
        <v>193</v>
      </c>
      <c r="K2" s="112" t="s">
        <v>108</v>
      </c>
      <c r="L2" s="43" t="s">
        <v>142</v>
      </c>
      <c r="M2" s="112" t="s">
        <v>109</v>
      </c>
      <c r="N2" s="117" t="s">
        <v>182</v>
      </c>
      <c r="O2" s="117" t="s">
        <v>191</v>
      </c>
      <c r="P2" s="117" t="s">
        <v>13</v>
      </c>
      <c r="Q2" s="118" t="s">
        <v>12</v>
      </c>
      <c r="R2" s="118" t="s">
        <v>9</v>
      </c>
    </row>
    <row r="3" spans="1:18" s="14" customFormat="1" ht="126" x14ac:dyDescent="0.25">
      <c r="A3" s="129">
        <v>1</v>
      </c>
      <c r="B3" s="130">
        <v>44713</v>
      </c>
      <c r="C3" s="133" t="s">
        <v>293</v>
      </c>
      <c r="D3" s="137" t="s">
        <v>87</v>
      </c>
      <c r="E3" s="137"/>
      <c r="F3" s="138" t="s">
        <v>294</v>
      </c>
      <c r="G3" s="133">
        <v>9197737109</v>
      </c>
      <c r="H3" s="133"/>
      <c r="I3" s="133"/>
      <c r="J3" s="133" t="s">
        <v>180</v>
      </c>
      <c r="K3" s="139" t="s">
        <v>125</v>
      </c>
      <c r="L3" s="140" t="str">
        <f>IFERROR(_xlfn.IFNA(VLOOKUP($K3,[1]коммент!$B:$C,2,0),""),"")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 s="133" t="s">
        <v>128</v>
      </c>
      <c r="N3" s="133"/>
      <c r="O3" s="133"/>
      <c r="P3" s="133"/>
      <c r="Q3" s="141"/>
      <c r="R3" s="142"/>
    </row>
    <row r="4" spans="1:18" s="14" customFormat="1" ht="94.5" x14ac:dyDescent="0.25">
      <c r="A4" s="129">
        <v>2</v>
      </c>
      <c r="B4" s="130">
        <v>44713</v>
      </c>
      <c r="C4" s="129" t="s">
        <v>297</v>
      </c>
      <c r="D4" s="143" t="s">
        <v>87</v>
      </c>
      <c r="E4" s="143"/>
      <c r="F4" s="127" t="s">
        <v>305</v>
      </c>
      <c r="G4" s="129" t="s">
        <v>306</v>
      </c>
      <c r="H4" s="129" t="s">
        <v>307</v>
      </c>
      <c r="I4" s="130">
        <v>44712</v>
      </c>
      <c r="J4" s="129" t="s">
        <v>180</v>
      </c>
      <c r="K4" s="129" t="s">
        <v>111</v>
      </c>
      <c r="L4" s="149" t="str">
        <f>IFERROR(_xlfn.IFNA(VLOOKUP($K4,[2]коммент!$B:$C,2,0),""),"")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 s="129" t="s">
        <v>154</v>
      </c>
      <c r="N4" s="129"/>
      <c r="O4" s="129"/>
      <c r="P4" s="129"/>
      <c r="Q4" s="135"/>
      <c r="R4" s="135"/>
    </row>
    <row r="5" spans="1:18" s="14" customFormat="1" ht="94.5" x14ac:dyDescent="0.25">
      <c r="A5" s="129">
        <v>3</v>
      </c>
      <c r="B5" s="130">
        <v>44713</v>
      </c>
      <c r="C5" s="154" t="s">
        <v>411</v>
      </c>
      <c r="D5" s="143" t="s">
        <v>87</v>
      </c>
      <c r="E5" s="143"/>
      <c r="F5" s="127" t="s">
        <v>412</v>
      </c>
      <c r="G5" s="129">
        <v>89104049908</v>
      </c>
      <c r="H5" s="129" t="s">
        <v>413</v>
      </c>
      <c r="I5" s="130">
        <v>44712</v>
      </c>
      <c r="J5" s="129" t="s">
        <v>180</v>
      </c>
      <c r="K5" s="129" t="s">
        <v>111</v>
      </c>
      <c r="L5" s="149" t="str">
        <f>IFERROR(_xlfn.IFNA(VLOOKUP($K5,[3]коммент!$B:$C,2,0),""),"")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 s="129" t="s">
        <v>154</v>
      </c>
      <c r="N5" s="129"/>
      <c r="O5" s="129"/>
      <c r="P5" s="129"/>
      <c r="Q5" s="13"/>
      <c r="R5" s="13"/>
    </row>
    <row r="6" spans="1:18" s="14" customFormat="1" ht="94.5" x14ac:dyDescent="0.25">
      <c r="A6" s="129">
        <v>4</v>
      </c>
      <c r="B6" s="130">
        <v>44713</v>
      </c>
      <c r="C6" s="129" t="s">
        <v>458</v>
      </c>
      <c r="D6" s="143" t="s">
        <v>87</v>
      </c>
      <c r="E6" s="143"/>
      <c r="F6" s="144" t="s">
        <v>468</v>
      </c>
      <c r="G6" s="129">
        <v>89162473974</v>
      </c>
      <c r="H6" s="129" t="s">
        <v>469</v>
      </c>
      <c r="I6" s="130">
        <v>44705</v>
      </c>
      <c r="J6" s="129" t="s">
        <v>179</v>
      </c>
      <c r="K6" s="129" t="s">
        <v>111</v>
      </c>
      <c r="L6" s="149" t="str">
        <f>IFERROR(_xlfn.IFNA(VLOOKUP($K6,[4]коммент!$B:$C,2,0),""),"")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 s="129" t="s">
        <v>154</v>
      </c>
      <c r="N6" s="129" t="s">
        <v>114</v>
      </c>
      <c r="O6" s="129"/>
      <c r="P6" s="129"/>
      <c r="Q6" s="13"/>
      <c r="R6" s="13"/>
    </row>
    <row r="7" spans="1:18" s="14" customFormat="1" ht="126" x14ac:dyDescent="0.25">
      <c r="A7" s="129">
        <v>5</v>
      </c>
      <c r="B7" s="130">
        <v>44713</v>
      </c>
      <c r="C7" s="129" t="s">
        <v>825</v>
      </c>
      <c r="D7" s="143" t="s">
        <v>87</v>
      </c>
      <c r="E7" s="143"/>
      <c r="F7" s="144" t="s">
        <v>826</v>
      </c>
      <c r="G7" s="129">
        <v>89197259604</v>
      </c>
      <c r="H7" s="129"/>
      <c r="I7" s="129"/>
      <c r="J7" s="129" t="s">
        <v>134</v>
      </c>
      <c r="K7" s="129" t="s">
        <v>125</v>
      </c>
      <c r="L7" s="149" t="s">
        <v>162</v>
      </c>
      <c r="M7" s="129" t="s">
        <v>126</v>
      </c>
      <c r="N7" s="129"/>
      <c r="O7" s="129"/>
      <c r="P7" s="129" t="s">
        <v>827</v>
      </c>
      <c r="Q7" s="13"/>
      <c r="R7" s="13"/>
    </row>
    <row r="8" spans="1:18" s="14" customFormat="1" ht="85.5" customHeight="1" x14ac:dyDescent="0.25">
      <c r="A8" s="129">
        <v>6</v>
      </c>
      <c r="B8" s="130">
        <v>44713</v>
      </c>
      <c r="C8" s="129" t="s">
        <v>1025</v>
      </c>
      <c r="D8" s="143" t="s">
        <v>87</v>
      </c>
      <c r="E8" s="143"/>
      <c r="F8" s="164" t="s">
        <v>1036</v>
      </c>
      <c r="G8" s="154" t="s">
        <v>1037</v>
      </c>
      <c r="H8" s="154" t="s">
        <v>379</v>
      </c>
      <c r="I8" s="163">
        <v>44712</v>
      </c>
      <c r="J8" s="154" t="s">
        <v>180</v>
      </c>
      <c r="K8" s="154" t="s">
        <v>111</v>
      </c>
      <c r="L8" s="160" t="str">
        <f>IFERROR(_xlfn.IFNA(VLOOKUP($K8,[5]коммент!$B:$C,2,0),""),"")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 s="129" t="s">
        <v>154</v>
      </c>
      <c r="N8" s="129" t="s">
        <v>114</v>
      </c>
      <c r="O8" s="129"/>
      <c r="P8" s="129"/>
      <c r="Q8" s="13"/>
      <c r="R8" s="13"/>
    </row>
    <row r="9" spans="1:18" s="14" customFormat="1" ht="126" x14ac:dyDescent="0.25">
      <c r="A9" s="129">
        <v>7</v>
      </c>
      <c r="B9" s="130">
        <v>44713</v>
      </c>
      <c r="C9" s="129" t="s">
        <v>1025</v>
      </c>
      <c r="D9" s="143" t="s">
        <v>87</v>
      </c>
      <c r="E9" s="143"/>
      <c r="F9" s="164" t="s">
        <v>1045</v>
      </c>
      <c r="G9" s="154" t="s">
        <v>1046</v>
      </c>
      <c r="H9" s="163" t="s">
        <v>1047</v>
      </c>
      <c r="I9" s="163">
        <v>44712</v>
      </c>
      <c r="J9" s="154" t="s">
        <v>179</v>
      </c>
      <c r="K9" s="154" t="s">
        <v>125</v>
      </c>
      <c r="L9" s="160" t="str">
        <f>IFERROR(_xlfn.IFNA(VLOOKUP($K9,[5]коммент!$B:$C,2,0),""),"")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9" s="129" t="s">
        <v>188</v>
      </c>
      <c r="N9" s="129"/>
      <c r="O9" s="129"/>
      <c r="P9" s="129"/>
      <c r="Q9" s="13"/>
      <c r="R9" s="13"/>
    </row>
    <row r="10" spans="1:18" s="14" customFormat="1" ht="94.5" x14ac:dyDescent="0.25">
      <c r="A10" s="129">
        <v>8</v>
      </c>
      <c r="B10" s="130">
        <v>44713</v>
      </c>
      <c r="C10" s="129" t="s">
        <v>1025</v>
      </c>
      <c r="D10" s="143" t="s">
        <v>87</v>
      </c>
      <c r="E10" s="143"/>
      <c r="F10" s="164" t="s">
        <v>1050</v>
      </c>
      <c r="G10" s="154" t="s">
        <v>1051</v>
      </c>
      <c r="H10" s="154" t="s">
        <v>1052</v>
      </c>
      <c r="I10" s="163">
        <v>44706</v>
      </c>
      <c r="J10" s="154" t="s">
        <v>180</v>
      </c>
      <c r="K10" s="154" t="s">
        <v>85</v>
      </c>
      <c r="L10" s="160" t="str">
        <f>IFERROR(_xlfn.IFNA(VLOOKUP($K10,[5]коммент!$B:$C,2,0),""),"")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10" s="129" t="s">
        <v>129</v>
      </c>
      <c r="N10" s="129" t="s">
        <v>183</v>
      </c>
      <c r="O10" s="129" t="s">
        <v>87</v>
      </c>
      <c r="P10" s="129" t="s">
        <v>1053</v>
      </c>
      <c r="Q10" s="13"/>
      <c r="R10" s="13"/>
    </row>
    <row r="11" spans="1:18" s="14" customFormat="1" ht="94.5" x14ac:dyDescent="0.25">
      <c r="A11" s="129">
        <v>9</v>
      </c>
      <c r="B11" s="130">
        <v>44713</v>
      </c>
      <c r="C11" s="129" t="s">
        <v>1025</v>
      </c>
      <c r="D11" s="143" t="s">
        <v>87</v>
      </c>
      <c r="E11" s="143"/>
      <c r="F11" s="164" t="s">
        <v>1054</v>
      </c>
      <c r="G11" s="154" t="s">
        <v>1055</v>
      </c>
      <c r="H11" s="154" t="s">
        <v>1043</v>
      </c>
      <c r="I11" s="163">
        <v>44706</v>
      </c>
      <c r="J11" s="154" t="s">
        <v>180</v>
      </c>
      <c r="K11" s="154" t="s">
        <v>111</v>
      </c>
      <c r="L11" s="160" t="str">
        <f>IFERROR(_xlfn.IFNA(VLOOKUP($K11,[5]коммент!$B:$C,2,0),""),"")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1" s="129" t="s">
        <v>133</v>
      </c>
      <c r="N11" s="129" t="s">
        <v>114</v>
      </c>
      <c r="O11" s="129"/>
      <c r="P11" s="129" t="s">
        <v>152</v>
      </c>
      <c r="Q11" s="13"/>
      <c r="R11" s="13"/>
    </row>
    <row r="12" spans="1:18" s="14" customFormat="1" ht="94.5" x14ac:dyDescent="0.25">
      <c r="A12" s="129">
        <v>10</v>
      </c>
      <c r="B12" s="130">
        <v>44713</v>
      </c>
      <c r="C12" s="129" t="s">
        <v>1025</v>
      </c>
      <c r="D12" s="143" t="s">
        <v>87</v>
      </c>
      <c r="E12" s="143"/>
      <c r="F12" s="164" t="s">
        <v>1056</v>
      </c>
      <c r="G12" s="154">
        <v>9057879517</v>
      </c>
      <c r="H12" s="163" t="s">
        <v>1057</v>
      </c>
      <c r="I12" s="163">
        <v>44711</v>
      </c>
      <c r="J12" s="154" t="s">
        <v>180</v>
      </c>
      <c r="K12" s="154" t="s">
        <v>111</v>
      </c>
      <c r="L12" s="160" t="str">
        <f>IFERROR(_xlfn.IFNA(VLOOKUP($K12,[5]коммент!$B:$C,2,0),""),"")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2" s="129" t="s">
        <v>154</v>
      </c>
      <c r="N12" s="129" t="s">
        <v>114</v>
      </c>
      <c r="O12" s="129"/>
      <c r="P12" s="129"/>
      <c r="Q12" s="13"/>
      <c r="R12" s="13"/>
    </row>
    <row r="13" spans="1:18" s="136" customFormat="1" ht="94.5" x14ac:dyDescent="0.25">
      <c r="A13" s="129">
        <v>11</v>
      </c>
      <c r="B13" s="130">
        <v>44713</v>
      </c>
      <c r="C13" s="129" t="s">
        <v>1063</v>
      </c>
      <c r="D13" s="143" t="s">
        <v>87</v>
      </c>
      <c r="E13" s="143"/>
      <c r="F13" s="127" t="s">
        <v>1085</v>
      </c>
      <c r="G13" s="127" t="s">
        <v>1086</v>
      </c>
      <c r="H13" s="129" t="s">
        <v>1087</v>
      </c>
      <c r="I13" s="130">
        <v>44715</v>
      </c>
      <c r="J13" s="129" t="s">
        <v>134</v>
      </c>
      <c r="K13" s="129" t="s">
        <v>113</v>
      </c>
      <c r="L13" s="149" t="str">
        <f>IFERROR(_xlfn.IFNA(VLOOKUP($K13,[6]коммент!$B:$C,2,0),""),"")</f>
        <v>Формат уведомления. С целью проведения внутреннего контроля качества.</v>
      </c>
      <c r="M13" s="129"/>
      <c r="N13" s="129"/>
      <c r="O13" s="129"/>
      <c r="P13" s="129" t="s">
        <v>1088</v>
      </c>
      <c r="Q13" s="13"/>
      <c r="R13" s="13"/>
    </row>
    <row r="14" spans="1:18" s="136" customFormat="1" ht="94.5" x14ac:dyDescent="0.25">
      <c r="A14" s="129">
        <v>12</v>
      </c>
      <c r="B14" s="130">
        <v>44713</v>
      </c>
      <c r="C14" s="129" t="s">
        <v>1095</v>
      </c>
      <c r="D14" s="143" t="s">
        <v>87</v>
      </c>
      <c r="E14" s="143"/>
      <c r="F14" s="144" t="s">
        <v>1096</v>
      </c>
      <c r="G14" s="129">
        <v>9035458043</v>
      </c>
      <c r="H14" s="129" t="s">
        <v>379</v>
      </c>
      <c r="I14" s="130">
        <v>44711</v>
      </c>
      <c r="J14" s="129" t="s">
        <v>179</v>
      </c>
      <c r="K14" s="129" t="s">
        <v>111</v>
      </c>
      <c r="L14" s="149" t="str">
        <f>IFERROR(_xlfn.IFNA(VLOOKUP($K14,[7]коммент!$B:$C,2,0),""),"")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4" s="129" t="s">
        <v>154</v>
      </c>
      <c r="N14" s="129" t="s">
        <v>114</v>
      </c>
      <c r="O14" s="129"/>
      <c r="P14" s="129"/>
      <c r="Q14" s="13"/>
      <c r="R14" s="13"/>
    </row>
    <row r="15" spans="1:18" s="136" customFormat="1" ht="94.5" x14ac:dyDescent="0.25">
      <c r="A15" s="129">
        <v>13</v>
      </c>
      <c r="B15" s="130">
        <v>44713</v>
      </c>
      <c r="C15" s="129" t="s">
        <v>1095</v>
      </c>
      <c r="D15" s="143" t="s">
        <v>87</v>
      </c>
      <c r="E15" s="143"/>
      <c r="F15" s="144" t="s">
        <v>1097</v>
      </c>
      <c r="G15" s="129">
        <v>9037179048</v>
      </c>
      <c r="H15" s="129" t="s">
        <v>1028</v>
      </c>
      <c r="I15" s="130">
        <v>44711</v>
      </c>
      <c r="J15" s="129" t="s">
        <v>179</v>
      </c>
      <c r="K15" s="129" t="s">
        <v>111</v>
      </c>
      <c r="L15" s="149" t="str">
        <f>IFERROR(_xlfn.IFNA(VLOOKUP($K15,[7]коммент!$B:$C,2,0),""),"")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5" s="129" t="s">
        <v>154</v>
      </c>
      <c r="N15" s="129" t="s">
        <v>114</v>
      </c>
      <c r="O15" s="129"/>
      <c r="P15" s="129"/>
      <c r="Q15" s="13"/>
      <c r="R15" s="13"/>
    </row>
    <row r="16" spans="1:18" s="136" customFormat="1" ht="31.5" x14ac:dyDescent="0.25">
      <c r="A16" s="129">
        <v>14</v>
      </c>
      <c r="B16" s="130">
        <v>44713</v>
      </c>
      <c r="C16" s="129" t="s">
        <v>316</v>
      </c>
      <c r="D16" s="143" t="s">
        <v>31</v>
      </c>
      <c r="E16" s="143"/>
      <c r="F16" s="144" t="s">
        <v>320</v>
      </c>
      <c r="G16" s="129">
        <v>9096463930</v>
      </c>
      <c r="H16" s="129" t="s">
        <v>321</v>
      </c>
      <c r="I16" s="130">
        <v>44641</v>
      </c>
      <c r="J16" s="177" t="s">
        <v>179</v>
      </c>
      <c r="K16" s="177" t="s">
        <v>122</v>
      </c>
      <c r="L16" s="149" t="str">
        <f>IFERROR(_xlfn.IFNA(VLOOKUP($K16,[8]коммент!$B:$C,2,0),""),"")</f>
        <v>По данным протокола осмотра врача-онколога (см. столбцы H, I) диагноз "С" - подтвержден. В канцер-регистре нет данных о пациенте.</v>
      </c>
      <c r="M16" s="129"/>
      <c r="N16" s="129" t="s">
        <v>114</v>
      </c>
      <c r="O16" s="129"/>
      <c r="P16" s="129"/>
      <c r="Q16" s="13"/>
      <c r="R16" s="13"/>
    </row>
    <row r="17" spans="1:18" s="136" customFormat="1" ht="94.5" x14ac:dyDescent="0.25">
      <c r="A17" s="129">
        <v>15</v>
      </c>
      <c r="B17" s="130">
        <v>44713</v>
      </c>
      <c r="C17" s="129" t="s">
        <v>316</v>
      </c>
      <c r="D17" s="143" t="s">
        <v>31</v>
      </c>
      <c r="E17" s="143"/>
      <c r="F17" s="144" t="s">
        <v>325</v>
      </c>
      <c r="G17" s="129" t="s">
        <v>326</v>
      </c>
      <c r="H17" s="129" t="s">
        <v>327</v>
      </c>
      <c r="I17" s="130">
        <v>44708</v>
      </c>
      <c r="J17" s="129" t="s">
        <v>180</v>
      </c>
      <c r="K17" s="129" t="s">
        <v>111</v>
      </c>
      <c r="L17" s="149" t="str">
        <f>IFERROR(_xlfn.IFNA(VLOOKUP($K17,[8]коммент!$B:$C,2,0),""),"")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7" s="129" t="s">
        <v>154</v>
      </c>
      <c r="N17" s="129" t="s">
        <v>183</v>
      </c>
      <c r="O17" s="129" t="s">
        <v>31</v>
      </c>
      <c r="P17" s="129" t="s">
        <v>328</v>
      </c>
      <c r="Q17" s="13"/>
      <c r="R17" s="13"/>
    </row>
    <row r="18" spans="1:18" s="136" customFormat="1" ht="94.5" x14ac:dyDescent="0.25">
      <c r="A18" s="129">
        <v>16</v>
      </c>
      <c r="B18" s="130">
        <v>44713</v>
      </c>
      <c r="C18" s="129" t="s">
        <v>340</v>
      </c>
      <c r="D18" s="143" t="s">
        <v>31</v>
      </c>
      <c r="E18" s="143"/>
      <c r="F18" s="144" t="s">
        <v>344</v>
      </c>
      <c r="G18" s="129" t="s">
        <v>345</v>
      </c>
      <c r="H18" s="129" t="s">
        <v>277</v>
      </c>
      <c r="I18" s="130">
        <v>44711</v>
      </c>
      <c r="J18" s="129" t="s">
        <v>134</v>
      </c>
      <c r="K18" s="129" t="s">
        <v>111</v>
      </c>
      <c r="L18" s="149" t="str">
        <f>IFERROR(_xlfn.IFNA(VLOOKUP($K18,[9]коммент!$B:$C,2,0),""),"")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8" s="129" t="s">
        <v>133</v>
      </c>
      <c r="N18" s="129" t="s">
        <v>183</v>
      </c>
      <c r="O18" s="129" t="s">
        <v>31</v>
      </c>
      <c r="P18" s="129"/>
      <c r="Q18" s="13"/>
      <c r="R18" s="13"/>
    </row>
    <row r="19" spans="1:18" s="136" customFormat="1" ht="126" x14ac:dyDescent="0.25">
      <c r="A19" s="129">
        <v>17</v>
      </c>
      <c r="B19" s="130">
        <v>44713</v>
      </c>
      <c r="C19" s="129" t="s">
        <v>340</v>
      </c>
      <c r="D19" s="137" t="s">
        <v>31</v>
      </c>
      <c r="E19" s="137"/>
      <c r="F19" s="147" t="s">
        <v>346</v>
      </c>
      <c r="G19" s="145" t="s">
        <v>347</v>
      </c>
      <c r="H19" s="145" t="s">
        <v>348</v>
      </c>
      <c r="I19" s="146">
        <v>44700</v>
      </c>
      <c r="J19" s="145" t="s">
        <v>134</v>
      </c>
      <c r="K19" s="145" t="s">
        <v>125</v>
      </c>
      <c r="L19" s="148" t="str">
        <f>IFERROR(_xlfn.IFNA(VLOOKUP($K19,[10]коммент!$B:$C,2,0),""),"")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9" s="133" t="s">
        <v>126</v>
      </c>
      <c r="N19" s="129"/>
      <c r="O19" s="129"/>
      <c r="P19" s="129" t="s">
        <v>349</v>
      </c>
      <c r="Q19" s="13"/>
      <c r="R19" s="13"/>
    </row>
    <row r="20" spans="1:18" s="136" customFormat="1" ht="31.5" x14ac:dyDescent="0.25">
      <c r="A20" s="129">
        <v>18</v>
      </c>
      <c r="B20" s="130">
        <v>44713</v>
      </c>
      <c r="C20" s="129" t="s">
        <v>340</v>
      </c>
      <c r="D20" s="143" t="s">
        <v>31</v>
      </c>
      <c r="E20" s="143"/>
      <c r="F20" s="144" t="s">
        <v>353</v>
      </c>
      <c r="G20" s="129" t="s">
        <v>354</v>
      </c>
      <c r="H20" s="129" t="s">
        <v>355</v>
      </c>
      <c r="I20" s="130">
        <v>44712</v>
      </c>
      <c r="J20" s="129" t="s">
        <v>180</v>
      </c>
      <c r="K20" s="129" t="s">
        <v>122</v>
      </c>
      <c r="L20" s="149" t="str">
        <f>IFERROR(_xlfn.IFNA(VLOOKUP($K20,[9]коммент!$B:$C,2,0),""),"")</f>
        <v>По данным протокола осмотра врача-онколога (см. столбцы H, I) диагноз "С" - подтвержден. В канцер-регистре нет данных о пациенте.</v>
      </c>
      <c r="M20" s="129"/>
      <c r="N20" s="129"/>
      <c r="O20" s="129"/>
      <c r="P20" s="129"/>
      <c r="Q20" s="13"/>
      <c r="R20" s="13"/>
    </row>
    <row r="21" spans="1:18" s="14" customFormat="1" ht="128.25" customHeight="1" x14ac:dyDescent="0.25">
      <c r="A21" s="129">
        <v>19</v>
      </c>
      <c r="B21" s="130">
        <v>44713</v>
      </c>
      <c r="C21" s="129" t="s">
        <v>438</v>
      </c>
      <c r="D21" s="137" t="s">
        <v>31</v>
      </c>
      <c r="E21" s="143"/>
      <c r="F21" s="144" t="s">
        <v>439</v>
      </c>
      <c r="G21" s="129" t="s">
        <v>440</v>
      </c>
      <c r="H21" s="129" t="s">
        <v>441</v>
      </c>
      <c r="I21" s="130">
        <v>44711</v>
      </c>
      <c r="J21" s="129" t="s">
        <v>180</v>
      </c>
      <c r="K21" s="129" t="s">
        <v>125</v>
      </c>
      <c r="L21" s="149" t="str">
        <f>IFERROR(_xlfn.IFNA(VLOOKUP($K21,[11]коммент!$B:$C,2,0),""),"")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 s="129" t="s">
        <v>189</v>
      </c>
      <c r="N21" s="129"/>
      <c r="O21" s="129"/>
      <c r="P21" s="129"/>
      <c r="Q21" s="13"/>
      <c r="R21" s="13"/>
    </row>
    <row r="22" spans="1:18" s="14" customFormat="1" ht="64.5" customHeight="1" x14ac:dyDescent="0.25">
      <c r="A22" s="129">
        <v>20</v>
      </c>
      <c r="B22" s="130">
        <v>44713</v>
      </c>
      <c r="C22" s="129" t="s">
        <v>438</v>
      </c>
      <c r="D22" s="137" t="s">
        <v>31</v>
      </c>
      <c r="E22" s="143"/>
      <c r="F22" s="144" t="s">
        <v>442</v>
      </c>
      <c r="G22" s="129" t="s">
        <v>443</v>
      </c>
      <c r="H22" s="129" t="s">
        <v>444</v>
      </c>
      <c r="I22" s="130">
        <v>44712</v>
      </c>
      <c r="J22" s="129" t="s">
        <v>180</v>
      </c>
      <c r="K22" s="129" t="s">
        <v>1</v>
      </c>
      <c r="L22" s="149" t="str">
        <f>IFERROR(_xlfn.IFNA(VLOOKUP($K22,[11]коммент!$B:$C,2,0),""),"")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2" s="129" t="s">
        <v>152</v>
      </c>
      <c r="N22" s="129"/>
      <c r="O22" s="129"/>
      <c r="P22" s="129"/>
      <c r="Q22" s="13"/>
      <c r="R22" s="13"/>
    </row>
    <row r="23" spans="1:18" s="14" customFormat="1" ht="126" x14ac:dyDescent="0.25">
      <c r="A23" s="129">
        <v>21</v>
      </c>
      <c r="B23" s="130">
        <v>44713</v>
      </c>
      <c r="C23" s="129" t="s">
        <v>438</v>
      </c>
      <c r="D23" s="137" t="s">
        <v>31</v>
      </c>
      <c r="E23" s="143"/>
      <c r="F23" s="138" t="s">
        <v>445</v>
      </c>
      <c r="G23" s="133" t="s">
        <v>446</v>
      </c>
      <c r="H23" s="129" t="s">
        <v>441</v>
      </c>
      <c r="I23" s="129" t="s">
        <v>447</v>
      </c>
      <c r="J23" s="129" t="s">
        <v>180</v>
      </c>
      <c r="K23" s="129" t="s">
        <v>125</v>
      </c>
      <c r="L23" s="149" t="str">
        <f>IFERROR(_xlfn.IFNA(VLOOKUP($K23,[11]коммент!$B:$C,2,0),""),"")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 s="129" t="s">
        <v>189</v>
      </c>
      <c r="N23" s="129"/>
      <c r="O23" s="129"/>
      <c r="P23" s="129"/>
      <c r="Q23" s="13"/>
      <c r="R23" s="13"/>
    </row>
    <row r="24" spans="1:18" s="14" customFormat="1" ht="94.5" x14ac:dyDescent="0.25">
      <c r="A24" s="129">
        <v>22</v>
      </c>
      <c r="B24" s="130">
        <v>44713</v>
      </c>
      <c r="C24" s="129" t="s">
        <v>438</v>
      </c>
      <c r="D24" s="137" t="s">
        <v>31</v>
      </c>
      <c r="E24" s="143"/>
      <c r="F24" s="144" t="s">
        <v>455</v>
      </c>
      <c r="G24" s="129" t="s">
        <v>456</v>
      </c>
      <c r="H24" s="129" t="s">
        <v>457</v>
      </c>
      <c r="I24" s="130">
        <v>44706</v>
      </c>
      <c r="J24" s="129" t="s">
        <v>180</v>
      </c>
      <c r="K24" s="129" t="s">
        <v>110</v>
      </c>
      <c r="L24" s="149" t="str">
        <f>IFERROR(_xlfn.IFNA(VLOOKUP($K24,[11]коммент!$B:$C,2,0),""),"")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24" s="129" t="s">
        <v>124</v>
      </c>
      <c r="N24" s="129"/>
      <c r="O24" s="129"/>
      <c r="P24" s="129"/>
      <c r="Q24" s="13"/>
      <c r="R24" s="13"/>
    </row>
    <row r="25" spans="1:18" s="14" customFormat="1" ht="94.5" x14ac:dyDescent="0.25">
      <c r="A25" s="129">
        <v>23</v>
      </c>
      <c r="B25" s="130">
        <v>44713</v>
      </c>
      <c r="C25" s="129" t="s">
        <v>588</v>
      </c>
      <c r="D25" s="143" t="s">
        <v>31</v>
      </c>
      <c r="E25" s="143"/>
      <c r="F25" s="144" t="s">
        <v>605</v>
      </c>
      <c r="G25" s="129">
        <v>89164449464</v>
      </c>
      <c r="H25" s="129"/>
      <c r="I25" s="130"/>
      <c r="J25" s="129" t="s">
        <v>134</v>
      </c>
      <c r="K25" s="129" t="s">
        <v>110</v>
      </c>
      <c r="L25" s="149" t="str">
        <f>IFERROR(_xlfn.IFNA(VLOOKUP($K25,[12]коммент!$B:$C,2,0),""),"")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25" s="129" t="s">
        <v>124</v>
      </c>
      <c r="N25" s="129"/>
      <c r="O25" s="129"/>
      <c r="P25" s="129" t="s">
        <v>606</v>
      </c>
      <c r="Q25" s="13"/>
      <c r="R25" s="13"/>
    </row>
    <row r="26" spans="1:18" s="14" customFormat="1" ht="126" x14ac:dyDescent="0.25">
      <c r="A26" s="129">
        <v>24</v>
      </c>
      <c r="B26" s="130">
        <v>44713</v>
      </c>
      <c r="C26" s="175" t="s">
        <v>799</v>
      </c>
      <c r="D26" s="182" t="s">
        <v>31</v>
      </c>
      <c r="E26" s="182"/>
      <c r="F26" s="169" t="s">
        <v>800</v>
      </c>
      <c r="G26" s="170" t="s">
        <v>801</v>
      </c>
      <c r="H26" s="175"/>
      <c r="I26" s="156">
        <v>44713</v>
      </c>
      <c r="J26" s="175" t="s">
        <v>134</v>
      </c>
      <c r="K26" s="175" t="s">
        <v>125</v>
      </c>
      <c r="L26" s="149" t="str">
        <f>IFERROR(_xlfn.IFNA(VLOOKUP($K26,[13]коммент!$B:$C,2,0),""),"")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6" s="175" t="s">
        <v>189</v>
      </c>
      <c r="N26" s="175"/>
      <c r="O26" s="175"/>
      <c r="P26" s="175"/>
      <c r="Q26" s="13"/>
      <c r="R26" s="13"/>
    </row>
    <row r="27" spans="1:18" s="14" customFormat="1" ht="126" x14ac:dyDescent="0.25">
      <c r="A27" s="129">
        <v>25</v>
      </c>
      <c r="B27" s="130">
        <v>44713</v>
      </c>
      <c r="C27" s="175" t="s">
        <v>799</v>
      </c>
      <c r="D27" s="182" t="s">
        <v>31</v>
      </c>
      <c r="E27" s="182"/>
      <c r="F27" s="169" t="s">
        <v>809</v>
      </c>
      <c r="G27" s="170" t="s">
        <v>810</v>
      </c>
      <c r="H27" s="175" t="s">
        <v>811</v>
      </c>
      <c r="I27" s="156">
        <v>44701</v>
      </c>
      <c r="J27" s="175" t="s">
        <v>134</v>
      </c>
      <c r="K27" s="175" t="s">
        <v>125</v>
      </c>
      <c r="L27" s="149" t="str">
        <f>IFERROR(_xlfn.IFNA(VLOOKUP($K27,[13]коммент!$B:$C,2,0),""),"")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7" s="175" t="s">
        <v>126</v>
      </c>
      <c r="N27" s="175" t="s">
        <v>190</v>
      </c>
      <c r="O27" s="175"/>
      <c r="P27" s="175"/>
      <c r="Q27" s="13"/>
      <c r="R27" s="13"/>
    </row>
    <row r="28" spans="1:18" s="14" customFormat="1" ht="126" x14ac:dyDescent="0.25">
      <c r="A28" s="129">
        <v>26</v>
      </c>
      <c r="B28" s="130">
        <v>44713</v>
      </c>
      <c r="C28" s="175" t="s">
        <v>799</v>
      </c>
      <c r="D28" s="182" t="s">
        <v>31</v>
      </c>
      <c r="E28" s="182"/>
      <c r="F28" s="169" t="s">
        <v>815</v>
      </c>
      <c r="G28" s="170" t="s">
        <v>816</v>
      </c>
      <c r="H28" s="175"/>
      <c r="I28" s="156">
        <v>44713</v>
      </c>
      <c r="J28" s="175" t="s">
        <v>180</v>
      </c>
      <c r="K28" s="175" t="s">
        <v>125</v>
      </c>
      <c r="L28" s="149" t="str">
        <f>IFERROR(_xlfn.IFNA(VLOOKUP($K28,[13]коммент!$B:$C,2,0),""),"")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8" s="175" t="s">
        <v>189</v>
      </c>
      <c r="N28" s="175" t="s">
        <v>190</v>
      </c>
      <c r="O28" s="175"/>
      <c r="P28" s="175"/>
      <c r="Q28" s="13"/>
      <c r="R28" s="13"/>
    </row>
    <row r="29" spans="1:18" s="14" customFormat="1" ht="94.5" x14ac:dyDescent="0.25">
      <c r="A29" s="129">
        <v>27</v>
      </c>
      <c r="B29" s="130">
        <v>44713</v>
      </c>
      <c r="C29" s="175" t="s">
        <v>799</v>
      </c>
      <c r="D29" s="182" t="s">
        <v>31</v>
      </c>
      <c r="E29" s="182"/>
      <c r="F29" s="169" t="s">
        <v>817</v>
      </c>
      <c r="G29" s="170" t="s">
        <v>818</v>
      </c>
      <c r="H29" s="175" t="s">
        <v>819</v>
      </c>
      <c r="I29" s="156">
        <v>44712</v>
      </c>
      <c r="J29" s="175" t="s">
        <v>180</v>
      </c>
      <c r="K29" s="175" t="s">
        <v>36</v>
      </c>
      <c r="L29" s="149" t="str">
        <f>IFERROR(_xlfn.IFNA(VLOOKUP($K29,[13]коммент!$B:$C,2,0),""),"")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9" s="175"/>
      <c r="N29" s="175"/>
      <c r="O29" s="175"/>
      <c r="P29" s="175" t="s">
        <v>820</v>
      </c>
      <c r="Q29" s="13"/>
      <c r="R29" s="13"/>
    </row>
    <row r="30" spans="1:18" s="14" customFormat="1" ht="94.5" x14ac:dyDescent="0.25">
      <c r="A30" s="129">
        <v>28</v>
      </c>
      <c r="B30" s="130">
        <v>44713</v>
      </c>
      <c r="C30" s="129" t="s">
        <v>876</v>
      </c>
      <c r="D30" s="143" t="s">
        <v>31</v>
      </c>
      <c r="E30" s="143"/>
      <c r="F30" s="144" t="s">
        <v>880</v>
      </c>
      <c r="G30" s="129" t="s">
        <v>881</v>
      </c>
      <c r="H30" s="129" t="s">
        <v>882</v>
      </c>
      <c r="I30" s="130">
        <v>44707</v>
      </c>
      <c r="J30" s="129" t="s">
        <v>180</v>
      </c>
      <c r="K30" s="171" t="s">
        <v>111</v>
      </c>
      <c r="L30" s="172" t="s">
        <v>165</v>
      </c>
      <c r="M30" s="129" t="s">
        <v>154</v>
      </c>
      <c r="N30" s="171" t="s">
        <v>114</v>
      </c>
      <c r="O30" s="171"/>
      <c r="P30" s="171"/>
      <c r="Q30" s="13"/>
      <c r="R30" s="13"/>
    </row>
    <row r="31" spans="1:18" s="14" customFormat="1" ht="149.25" customHeight="1" x14ac:dyDescent="0.25">
      <c r="A31" s="129">
        <v>29</v>
      </c>
      <c r="B31" s="130">
        <v>44713</v>
      </c>
      <c r="C31" s="129" t="s">
        <v>876</v>
      </c>
      <c r="D31" s="143" t="s">
        <v>31</v>
      </c>
      <c r="E31" s="143"/>
      <c r="F31" s="151" t="s">
        <v>883</v>
      </c>
      <c r="G31" s="151" t="s">
        <v>884</v>
      </c>
      <c r="H31" s="129" t="s">
        <v>885</v>
      </c>
      <c r="I31" s="130">
        <v>44712</v>
      </c>
      <c r="J31" s="129" t="s">
        <v>180</v>
      </c>
      <c r="K31" s="171" t="s">
        <v>36</v>
      </c>
      <c r="L31" s="172" t="s">
        <v>157</v>
      </c>
      <c r="M31" s="129"/>
      <c r="N31" s="171"/>
      <c r="O31" s="171"/>
      <c r="P31" s="171" t="s">
        <v>886</v>
      </c>
      <c r="Q31" s="13"/>
      <c r="R31" s="13"/>
    </row>
    <row r="32" spans="1:18" s="14" customFormat="1" ht="149.25" customHeight="1" x14ac:dyDescent="0.25">
      <c r="A32" s="129">
        <v>30</v>
      </c>
      <c r="B32" s="130">
        <v>44713</v>
      </c>
      <c r="C32" s="129" t="s">
        <v>893</v>
      </c>
      <c r="D32" s="143" t="s">
        <v>31</v>
      </c>
      <c r="E32" s="143"/>
      <c r="F32" s="127" t="s">
        <v>894</v>
      </c>
      <c r="G32" s="129">
        <v>9037909477</v>
      </c>
      <c r="H32" s="129" t="s">
        <v>895</v>
      </c>
      <c r="I32" s="130">
        <v>44740</v>
      </c>
      <c r="J32" s="129" t="s">
        <v>180</v>
      </c>
      <c r="K32" s="129" t="s">
        <v>1</v>
      </c>
      <c r="L32" s="149" t="str">
        <f>IFERROR(_xlfn.IFNA(VLOOKUP($K32,[14]коммент!$B:$C,2,0),""),"")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32" s="129" t="s">
        <v>132</v>
      </c>
      <c r="N32" s="129"/>
      <c r="O32" s="129"/>
      <c r="P32" s="129" t="s">
        <v>896</v>
      </c>
      <c r="Q32" s="13"/>
      <c r="R32" s="13"/>
    </row>
    <row r="33" spans="1:18" s="14" customFormat="1" ht="149.25" customHeight="1" x14ac:dyDescent="0.25">
      <c r="A33" s="129">
        <v>31</v>
      </c>
      <c r="B33" s="130">
        <v>44713</v>
      </c>
      <c r="C33" s="129" t="s">
        <v>893</v>
      </c>
      <c r="D33" s="143" t="s">
        <v>31</v>
      </c>
      <c r="E33" s="143"/>
      <c r="F33" s="127" t="s">
        <v>900</v>
      </c>
      <c r="G33" s="129">
        <v>9035111230</v>
      </c>
      <c r="H33" s="129" t="s">
        <v>761</v>
      </c>
      <c r="I33" s="130">
        <v>44692</v>
      </c>
      <c r="J33" s="129" t="s">
        <v>134</v>
      </c>
      <c r="K33" s="129" t="s">
        <v>125</v>
      </c>
      <c r="L33" s="149" t="str">
        <f>IFERROR(_xlfn.IFNA(VLOOKUP($K33,[15]коммент!$B:$C,2,0),""),"")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3" s="129" t="s">
        <v>126</v>
      </c>
      <c r="N33" s="129"/>
      <c r="O33" s="129"/>
      <c r="P33" s="129" t="s">
        <v>901</v>
      </c>
      <c r="Q33" s="13"/>
      <c r="R33" s="13"/>
    </row>
    <row r="34" spans="1:18" s="14" customFormat="1" ht="149.25" customHeight="1" x14ac:dyDescent="0.25">
      <c r="A34" s="129">
        <v>32</v>
      </c>
      <c r="B34" s="130">
        <v>44713</v>
      </c>
      <c r="C34" s="129" t="s">
        <v>893</v>
      </c>
      <c r="D34" s="143" t="s">
        <v>31</v>
      </c>
      <c r="E34" s="143"/>
      <c r="F34" s="127" t="s">
        <v>904</v>
      </c>
      <c r="G34" s="129">
        <v>9166065606</v>
      </c>
      <c r="H34" s="129" t="s">
        <v>905</v>
      </c>
      <c r="I34" s="130">
        <v>44692</v>
      </c>
      <c r="J34" s="129" t="s">
        <v>134</v>
      </c>
      <c r="K34" s="129" t="s">
        <v>111</v>
      </c>
      <c r="L34" s="149" t="str">
        <f>IFERROR(_xlfn.IFNA(VLOOKUP($K34,[15]коммент!$B:$C,2,0),""),"")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4" s="129" t="s">
        <v>133</v>
      </c>
      <c r="N34" s="129" t="s">
        <v>114</v>
      </c>
      <c r="O34" s="129"/>
      <c r="P34" s="129"/>
      <c r="Q34" s="13"/>
      <c r="R34" s="13"/>
    </row>
    <row r="35" spans="1:18" s="14" customFormat="1" ht="126" x14ac:dyDescent="0.25">
      <c r="A35" s="129">
        <v>33</v>
      </c>
      <c r="B35" s="130">
        <v>44713</v>
      </c>
      <c r="C35" s="129" t="s">
        <v>893</v>
      </c>
      <c r="D35" s="143" t="s">
        <v>31</v>
      </c>
      <c r="E35" s="143"/>
      <c r="F35" s="127" t="s">
        <v>906</v>
      </c>
      <c r="G35" s="129">
        <v>9104768693</v>
      </c>
      <c r="H35" s="129" t="s">
        <v>352</v>
      </c>
      <c r="I35" s="130">
        <v>44712</v>
      </c>
      <c r="J35" s="129" t="s">
        <v>180</v>
      </c>
      <c r="K35" s="129" t="s">
        <v>125</v>
      </c>
      <c r="L35" s="149" t="str">
        <f>IFERROR(_xlfn.IFNA(VLOOKUP($K35,[15]коммент!$B:$C,2,0),""),"")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5" s="129" t="s">
        <v>189</v>
      </c>
      <c r="N35" s="129"/>
      <c r="O35" s="129"/>
      <c r="P35" s="129"/>
      <c r="Q35" s="13"/>
      <c r="R35" s="13"/>
    </row>
    <row r="36" spans="1:18" s="14" customFormat="1" ht="94.5" x14ac:dyDescent="0.25">
      <c r="A36" s="129">
        <v>34</v>
      </c>
      <c r="B36" s="130">
        <v>44713</v>
      </c>
      <c r="C36" s="129" t="s">
        <v>893</v>
      </c>
      <c r="D36" s="143" t="s">
        <v>31</v>
      </c>
      <c r="E36" s="143"/>
      <c r="F36" s="127" t="s">
        <v>907</v>
      </c>
      <c r="G36" s="129">
        <v>9067519652</v>
      </c>
      <c r="H36" s="129"/>
      <c r="I36" s="129"/>
      <c r="J36" s="129" t="s">
        <v>184</v>
      </c>
      <c r="K36" s="129" t="s">
        <v>6</v>
      </c>
      <c r="L36" s="149" t="str">
        <f>IFERROR(_xlfn.IFNA(VLOOKUP($K36,[15]коммент!$B:$C,2,0),""),"")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 s="129"/>
      <c r="N36" s="129"/>
      <c r="O36" s="129"/>
      <c r="P36" s="129"/>
      <c r="Q36" s="13"/>
      <c r="R36" s="13"/>
    </row>
    <row r="37" spans="1:18" s="14" customFormat="1" ht="94.5" x14ac:dyDescent="0.25">
      <c r="A37" s="129">
        <v>35</v>
      </c>
      <c r="B37" s="130">
        <v>44713</v>
      </c>
      <c r="C37" s="129" t="s">
        <v>893</v>
      </c>
      <c r="D37" s="143" t="s">
        <v>31</v>
      </c>
      <c r="E37" s="143"/>
      <c r="F37" s="127" t="s">
        <v>908</v>
      </c>
      <c r="G37" s="129">
        <v>9777964262</v>
      </c>
      <c r="H37" s="129"/>
      <c r="I37" s="129"/>
      <c r="J37" s="129" t="s">
        <v>180</v>
      </c>
      <c r="K37" s="129" t="s">
        <v>6</v>
      </c>
      <c r="L37" s="149" t="str">
        <f>IFERROR(_xlfn.IFNA(VLOOKUP($K37,[15]коммент!$B:$C,2,0),""),"")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 s="129"/>
      <c r="N37" s="129"/>
      <c r="O37" s="129"/>
      <c r="P37" s="129"/>
      <c r="Q37" s="13"/>
      <c r="R37" s="13"/>
    </row>
    <row r="38" spans="1:18" s="14" customFormat="1" ht="126" x14ac:dyDescent="0.25">
      <c r="A38" s="129">
        <v>36</v>
      </c>
      <c r="B38" s="130">
        <v>44713</v>
      </c>
      <c r="C38" s="171" t="s">
        <v>940</v>
      </c>
      <c r="D38" s="143" t="s">
        <v>31</v>
      </c>
      <c r="E38" s="143"/>
      <c r="F38" s="127" t="s">
        <v>954</v>
      </c>
      <c r="G38" s="129" t="s">
        <v>955</v>
      </c>
      <c r="H38" s="129" t="s">
        <v>956</v>
      </c>
      <c r="I38" s="130">
        <v>44712</v>
      </c>
      <c r="J38" s="129" t="s">
        <v>180</v>
      </c>
      <c r="K38" s="129" t="s">
        <v>125</v>
      </c>
      <c r="L38" s="149" t="str">
        <f>IFERROR(_xlfn.IFNA(VLOOKUP($K38,[16]коммент!$B:$C,2,0),""),"")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38" s="129" t="s">
        <v>189</v>
      </c>
      <c r="N38" s="129"/>
      <c r="O38" s="129"/>
      <c r="P38" s="129" t="s">
        <v>957</v>
      </c>
      <c r="Q38" s="13"/>
      <c r="R38" s="13"/>
    </row>
    <row r="39" spans="1:18" s="14" customFormat="1" ht="94.5" x14ac:dyDescent="0.25">
      <c r="A39" s="129">
        <v>37</v>
      </c>
      <c r="B39" s="130">
        <v>44713</v>
      </c>
      <c r="C39" s="129" t="s">
        <v>961</v>
      </c>
      <c r="D39" s="143" t="s">
        <v>31</v>
      </c>
      <c r="E39" s="143"/>
      <c r="F39" s="127" t="s">
        <v>962</v>
      </c>
      <c r="G39" s="129">
        <v>9035005370</v>
      </c>
      <c r="H39" s="129" t="s">
        <v>963</v>
      </c>
      <c r="I39" s="130">
        <v>44702</v>
      </c>
      <c r="J39" s="129" t="s">
        <v>180</v>
      </c>
      <c r="K39" s="129" t="s">
        <v>111</v>
      </c>
      <c r="L39" s="149" t="str">
        <f>IFERROR(_xlfn.IFNA(VLOOKUP($K39,[17]коммент!$B:$C,2,0),""),"")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9" s="129" t="s">
        <v>154</v>
      </c>
      <c r="N39" s="129"/>
      <c r="O39" s="129"/>
      <c r="P39" s="129"/>
      <c r="Q39" s="13"/>
      <c r="R39" s="13"/>
    </row>
    <row r="40" spans="1:18" s="14" customFormat="1" ht="126" x14ac:dyDescent="0.25">
      <c r="A40" s="129">
        <v>38</v>
      </c>
      <c r="B40" s="130">
        <v>44713</v>
      </c>
      <c r="C40" s="129" t="s">
        <v>1240</v>
      </c>
      <c r="D40" s="143" t="s">
        <v>31</v>
      </c>
      <c r="E40" s="143"/>
      <c r="F40" s="144" t="s">
        <v>1241</v>
      </c>
      <c r="G40" s="129">
        <v>89663190346</v>
      </c>
      <c r="H40" s="129" t="s">
        <v>117</v>
      </c>
      <c r="I40" s="130"/>
      <c r="J40" s="129" t="s">
        <v>180</v>
      </c>
      <c r="K40" s="129" t="s">
        <v>125</v>
      </c>
      <c r="L40" s="149" t="s">
        <v>162</v>
      </c>
      <c r="M40" s="129" t="s">
        <v>189</v>
      </c>
      <c r="N40" s="129"/>
      <c r="O40" s="129"/>
      <c r="P40" s="129" t="s">
        <v>1242</v>
      </c>
      <c r="Q40" s="13"/>
      <c r="R40" s="13"/>
    </row>
    <row r="41" spans="1:18" s="14" customFormat="1" ht="94.5" x14ac:dyDescent="0.25">
      <c r="A41" s="129">
        <v>39</v>
      </c>
      <c r="B41" s="130">
        <v>44713</v>
      </c>
      <c r="C41" s="129" t="s">
        <v>1240</v>
      </c>
      <c r="D41" s="143" t="s">
        <v>31</v>
      </c>
      <c r="E41" s="143"/>
      <c r="F41" s="144" t="s">
        <v>1245</v>
      </c>
      <c r="G41" s="129">
        <v>89168081753</v>
      </c>
      <c r="H41" s="129" t="s">
        <v>388</v>
      </c>
      <c r="I41" s="130">
        <v>44706</v>
      </c>
      <c r="J41" s="129" t="s">
        <v>180</v>
      </c>
      <c r="K41" s="129" t="s">
        <v>1</v>
      </c>
      <c r="L41" s="149" t="s">
        <v>166</v>
      </c>
      <c r="M41" s="129" t="s">
        <v>153</v>
      </c>
      <c r="N41" s="129"/>
      <c r="O41" s="129"/>
      <c r="P41" s="129" t="s">
        <v>1246</v>
      </c>
      <c r="Q41" s="13"/>
      <c r="R41" s="13"/>
    </row>
    <row r="42" spans="1:18" s="14" customFormat="1" ht="126" x14ac:dyDescent="0.25">
      <c r="A42" s="129">
        <v>40</v>
      </c>
      <c r="B42" s="130">
        <v>44713</v>
      </c>
      <c r="C42" s="129" t="s">
        <v>1240</v>
      </c>
      <c r="D42" s="143" t="s">
        <v>31</v>
      </c>
      <c r="E42" s="143"/>
      <c r="F42" s="144" t="s">
        <v>1247</v>
      </c>
      <c r="G42" s="129">
        <v>89670788240</v>
      </c>
      <c r="H42" s="129" t="s">
        <v>117</v>
      </c>
      <c r="I42" s="130"/>
      <c r="J42" s="129" t="s">
        <v>180</v>
      </c>
      <c r="K42" s="129" t="s">
        <v>125</v>
      </c>
      <c r="L42" s="149" t="s">
        <v>162</v>
      </c>
      <c r="M42" s="129" t="s">
        <v>189</v>
      </c>
      <c r="N42" s="129"/>
      <c r="O42" s="129"/>
      <c r="P42" s="129" t="s">
        <v>1248</v>
      </c>
      <c r="Q42" s="13"/>
      <c r="R42" s="13"/>
    </row>
    <row r="43" spans="1:18" s="14" customFormat="1" ht="126" x14ac:dyDescent="0.25">
      <c r="A43" s="129">
        <v>41</v>
      </c>
      <c r="B43" s="130">
        <v>44713</v>
      </c>
      <c r="C43" s="129" t="s">
        <v>1240</v>
      </c>
      <c r="D43" s="143" t="s">
        <v>31</v>
      </c>
      <c r="E43" s="143"/>
      <c r="F43" s="144" t="s">
        <v>1249</v>
      </c>
      <c r="G43" s="129">
        <v>89164991154</v>
      </c>
      <c r="H43" s="129" t="s">
        <v>117</v>
      </c>
      <c r="I43" s="130">
        <v>44712</v>
      </c>
      <c r="J43" s="129" t="s">
        <v>180</v>
      </c>
      <c r="K43" s="129" t="s">
        <v>125</v>
      </c>
      <c r="L43" s="149" t="s">
        <v>162</v>
      </c>
      <c r="M43" s="129" t="s">
        <v>189</v>
      </c>
      <c r="N43" s="129"/>
      <c r="O43" s="129"/>
      <c r="P43" s="129"/>
      <c r="Q43" s="13"/>
      <c r="R43" s="13"/>
    </row>
    <row r="44" spans="1:18" s="14" customFormat="1" ht="94.5" x14ac:dyDescent="0.25">
      <c r="A44" s="129">
        <v>42</v>
      </c>
      <c r="B44" s="130">
        <v>44713</v>
      </c>
      <c r="C44" s="129" t="s">
        <v>1240</v>
      </c>
      <c r="D44" s="143" t="s">
        <v>31</v>
      </c>
      <c r="E44" s="143"/>
      <c r="F44" s="144" t="s">
        <v>1250</v>
      </c>
      <c r="G44" s="129" t="s">
        <v>1251</v>
      </c>
      <c r="H44" s="129" t="s">
        <v>1252</v>
      </c>
      <c r="I44" s="130">
        <v>44708</v>
      </c>
      <c r="J44" s="129" t="s">
        <v>180</v>
      </c>
      <c r="K44" s="129" t="s">
        <v>1</v>
      </c>
      <c r="L44" s="149" t="s">
        <v>166</v>
      </c>
      <c r="M44" s="129" t="s">
        <v>153</v>
      </c>
      <c r="N44" s="129"/>
      <c r="O44" s="129"/>
      <c r="P44" s="129" t="s">
        <v>1253</v>
      </c>
      <c r="Q44" s="13"/>
      <c r="R44" s="13"/>
    </row>
    <row r="45" spans="1:18" s="14" customFormat="1" ht="126" x14ac:dyDescent="0.25">
      <c r="A45" s="129">
        <v>43</v>
      </c>
      <c r="B45" s="130">
        <v>44713</v>
      </c>
      <c r="C45" s="129" t="s">
        <v>1256</v>
      </c>
      <c r="D45" s="143" t="s">
        <v>31</v>
      </c>
      <c r="E45" s="143"/>
      <c r="F45" s="144" t="s">
        <v>1270</v>
      </c>
      <c r="G45" s="129">
        <v>9107758976</v>
      </c>
      <c r="H45" s="129" t="s">
        <v>1265</v>
      </c>
      <c r="I45" s="130">
        <v>44712</v>
      </c>
      <c r="J45" s="129" t="s">
        <v>134</v>
      </c>
      <c r="K45" s="129" t="s">
        <v>125</v>
      </c>
      <c r="L45" s="149" t="s">
        <v>162</v>
      </c>
      <c r="M45" s="129" t="s">
        <v>189</v>
      </c>
      <c r="N45" s="129"/>
      <c r="O45" s="129"/>
      <c r="P45" s="129"/>
      <c r="Q45" s="13"/>
      <c r="R45" s="13"/>
    </row>
    <row r="46" spans="1:18" s="14" customFormat="1" ht="126" x14ac:dyDescent="0.25">
      <c r="A46" s="129">
        <v>44</v>
      </c>
      <c r="B46" s="130">
        <v>44713</v>
      </c>
      <c r="C46" s="129" t="s">
        <v>1256</v>
      </c>
      <c r="D46" s="143" t="s">
        <v>31</v>
      </c>
      <c r="E46" s="143"/>
      <c r="F46" s="144" t="s">
        <v>1273</v>
      </c>
      <c r="G46" s="129">
        <v>9060935453</v>
      </c>
      <c r="H46" s="129"/>
      <c r="I46" s="130">
        <v>44712</v>
      </c>
      <c r="J46" s="129" t="s">
        <v>180</v>
      </c>
      <c r="K46" s="129" t="s">
        <v>125</v>
      </c>
      <c r="L46" s="149" t="s">
        <v>162</v>
      </c>
      <c r="M46" s="129" t="s">
        <v>127</v>
      </c>
      <c r="N46" s="129"/>
      <c r="O46" s="129"/>
      <c r="P46" s="129" t="s">
        <v>1274</v>
      </c>
      <c r="Q46" s="13"/>
      <c r="R46" s="13"/>
    </row>
    <row r="47" spans="1:18" s="14" customFormat="1" ht="94.5" x14ac:dyDescent="0.25">
      <c r="A47" s="129">
        <v>45</v>
      </c>
      <c r="B47" s="130">
        <v>44713</v>
      </c>
      <c r="C47" s="133" t="s">
        <v>1384</v>
      </c>
      <c r="D47" s="137" t="s">
        <v>31</v>
      </c>
      <c r="E47" s="137"/>
      <c r="F47" s="174" t="s">
        <v>1385</v>
      </c>
      <c r="G47" s="174" t="s">
        <v>1386</v>
      </c>
      <c r="H47" s="133"/>
      <c r="I47" s="133"/>
      <c r="J47" s="133" t="s">
        <v>180</v>
      </c>
      <c r="K47" s="133" t="s">
        <v>111</v>
      </c>
      <c r="L47" s="140" t="str">
        <f>IFERROR(_xlfn.IFNA(VLOOKUP($K47,[18]коммент!$B:$C,2,0),""),"")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7" s="133" t="s">
        <v>133</v>
      </c>
      <c r="N47" s="133"/>
      <c r="O47" s="133"/>
      <c r="P47" s="133" t="s">
        <v>1387</v>
      </c>
      <c r="Q47" s="13"/>
      <c r="R47" s="13"/>
    </row>
    <row r="48" spans="1:18" s="14" customFormat="1" ht="78.75" x14ac:dyDescent="0.25">
      <c r="A48" s="129">
        <v>46</v>
      </c>
      <c r="B48" s="130">
        <v>44713</v>
      </c>
      <c r="C48" s="133" t="s">
        <v>1393</v>
      </c>
      <c r="D48" s="137" t="s">
        <v>31</v>
      </c>
      <c r="E48" s="137"/>
      <c r="F48" s="180" t="s">
        <v>1411</v>
      </c>
      <c r="G48" s="180" t="s">
        <v>1412</v>
      </c>
      <c r="H48" s="180" t="s">
        <v>1396</v>
      </c>
      <c r="I48" s="134">
        <v>44711</v>
      </c>
      <c r="J48" s="133" t="s">
        <v>180</v>
      </c>
      <c r="K48" s="133" t="s">
        <v>113</v>
      </c>
      <c r="L48" s="140" t="str">
        <f>IFERROR(_xlfn.IFNA(VLOOKUP($K48,[19]коммент!$B:$C,2,0),""),"")</f>
        <v>Формат уведомления. С целью проведения внутреннего контроля качества.</v>
      </c>
      <c r="M48" s="133"/>
      <c r="N48" s="133"/>
      <c r="O48" s="133"/>
      <c r="P48" s="133" t="s">
        <v>1413</v>
      </c>
      <c r="Q48" s="13"/>
      <c r="R48" s="13"/>
    </row>
    <row r="49" spans="1:18" s="14" customFormat="1" ht="94.5" x14ac:dyDescent="0.25">
      <c r="A49" s="129">
        <v>47</v>
      </c>
      <c r="B49" s="130">
        <v>44713</v>
      </c>
      <c r="C49" s="129" t="s">
        <v>297</v>
      </c>
      <c r="D49" s="143" t="s">
        <v>37</v>
      </c>
      <c r="E49" s="143"/>
      <c r="F49" s="127" t="s">
        <v>308</v>
      </c>
      <c r="G49" s="129" t="s">
        <v>309</v>
      </c>
      <c r="H49" s="129" t="s">
        <v>277</v>
      </c>
      <c r="I49" s="130">
        <v>44697</v>
      </c>
      <c r="J49" s="129" t="s">
        <v>180</v>
      </c>
      <c r="K49" s="129" t="s">
        <v>111</v>
      </c>
      <c r="L49" s="149" t="str">
        <f>IFERROR(_xlfn.IFNA(VLOOKUP($K49,[2]коммент!$B:$C,2,0),""),"")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9" s="129" t="s">
        <v>133</v>
      </c>
      <c r="N49" s="129"/>
      <c r="O49" s="129"/>
      <c r="P49" s="129"/>
      <c r="Q49" s="135"/>
      <c r="R49" s="135"/>
    </row>
    <row r="50" spans="1:18" s="14" customFormat="1" ht="31.5" x14ac:dyDescent="0.25">
      <c r="A50" s="129">
        <v>48</v>
      </c>
      <c r="B50" s="130">
        <v>44713</v>
      </c>
      <c r="C50" s="129" t="s">
        <v>340</v>
      </c>
      <c r="D50" s="143" t="s">
        <v>37</v>
      </c>
      <c r="E50" s="143"/>
      <c r="F50" s="144" t="s">
        <v>341</v>
      </c>
      <c r="G50" s="129" t="s">
        <v>342</v>
      </c>
      <c r="H50" s="129" t="s">
        <v>343</v>
      </c>
      <c r="I50" s="130">
        <v>44712</v>
      </c>
      <c r="J50" s="129" t="s">
        <v>180</v>
      </c>
      <c r="K50" s="129" t="s">
        <v>122</v>
      </c>
      <c r="L50" s="149" t="str">
        <f>IFERROR(_xlfn.IFNA(VLOOKUP($K50,[9]коммент!$B:$C,2,0),""),"")</f>
        <v>По данным протокола осмотра врача-онколога (см. столбцы H, I) диагноз "С" - подтвержден. В канцер-регистре нет данных о пациенте.</v>
      </c>
      <c r="M50" s="129"/>
      <c r="N50" s="129"/>
      <c r="O50" s="129"/>
      <c r="P50" s="129"/>
      <c r="Q50" s="13"/>
      <c r="R50" s="13"/>
    </row>
    <row r="51" spans="1:18" s="14" customFormat="1" ht="31.5" x14ac:dyDescent="0.25">
      <c r="A51" s="129">
        <v>49</v>
      </c>
      <c r="B51" s="130">
        <v>44713</v>
      </c>
      <c r="C51" s="129" t="s">
        <v>397</v>
      </c>
      <c r="D51" s="143" t="s">
        <v>37</v>
      </c>
      <c r="E51" s="143"/>
      <c r="F51" s="153" t="s">
        <v>401</v>
      </c>
      <c r="G51" s="151" t="s">
        <v>402</v>
      </c>
      <c r="H51" s="129" t="s">
        <v>343</v>
      </c>
      <c r="I51" s="130">
        <v>44708</v>
      </c>
      <c r="J51" s="129" t="s">
        <v>179</v>
      </c>
      <c r="K51" s="129" t="s">
        <v>125</v>
      </c>
      <c r="L51" s="149"/>
      <c r="M51" s="129" t="s">
        <v>188</v>
      </c>
      <c r="N51" s="129"/>
      <c r="O51" s="129"/>
      <c r="P51" s="129"/>
      <c r="Q51" s="13"/>
      <c r="R51" s="13"/>
    </row>
    <row r="52" spans="1:18" s="14" customFormat="1" ht="31.5" x14ac:dyDescent="0.25">
      <c r="A52" s="129">
        <v>50</v>
      </c>
      <c r="B52" s="130">
        <v>44713</v>
      </c>
      <c r="C52" s="129" t="s">
        <v>397</v>
      </c>
      <c r="D52" s="143" t="s">
        <v>37</v>
      </c>
      <c r="E52" s="143"/>
      <c r="F52" s="153" t="s">
        <v>403</v>
      </c>
      <c r="G52" s="151" t="s">
        <v>404</v>
      </c>
      <c r="H52" s="129"/>
      <c r="I52" s="130"/>
      <c r="J52" s="129" t="s">
        <v>180</v>
      </c>
      <c r="K52" s="129" t="s">
        <v>111</v>
      </c>
      <c r="L52" s="149"/>
      <c r="M52" s="129" t="s">
        <v>133</v>
      </c>
      <c r="N52" s="129" t="s">
        <v>114</v>
      </c>
      <c r="O52" s="129"/>
      <c r="P52" s="129"/>
      <c r="Q52" s="13"/>
      <c r="R52" s="13"/>
    </row>
    <row r="53" spans="1:18" s="14" customFormat="1" ht="126" x14ac:dyDescent="0.25">
      <c r="A53" s="129">
        <v>51</v>
      </c>
      <c r="B53" s="130">
        <v>44713</v>
      </c>
      <c r="C53" s="129" t="s">
        <v>458</v>
      </c>
      <c r="D53" s="143" t="s">
        <v>37</v>
      </c>
      <c r="E53" s="143"/>
      <c r="F53" s="144" t="s">
        <v>460</v>
      </c>
      <c r="G53" s="129">
        <v>89151017030</v>
      </c>
      <c r="H53" s="129" t="s">
        <v>461</v>
      </c>
      <c r="I53" s="130">
        <v>44672</v>
      </c>
      <c r="J53" s="129" t="s">
        <v>180</v>
      </c>
      <c r="K53" s="129" t="s">
        <v>125</v>
      </c>
      <c r="L53" s="149" t="str">
        <f>IFERROR(_xlfn.IFNA(VLOOKUP($K53,[20]коммент!$B:$C,2,0),""),"")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3" s="129" t="s">
        <v>126</v>
      </c>
      <c r="N53" s="129"/>
      <c r="O53" s="129"/>
      <c r="P53" s="129"/>
      <c r="Q53" s="13"/>
      <c r="R53" s="13"/>
    </row>
    <row r="54" spans="1:18" s="14" customFormat="1" ht="78.75" x14ac:dyDescent="0.25">
      <c r="A54" s="129">
        <v>52</v>
      </c>
      <c r="B54" s="130">
        <v>44713</v>
      </c>
      <c r="C54" s="133" t="s">
        <v>495</v>
      </c>
      <c r="D54" s="137" t="s">
        <v>37</v>
      </c>
      <c r="E54" s="137"/>
      <c r="F54" s="138" t="s">
        <v>512</v>
      </c>
      <c r="G54" s="133" t="s">
        <v>513</v>
      </c>
      <c r="H54" s="133" t="s">
        <v>277</v>
      </c>
      <c r="I54" s="134">
        <v>44652</v>
      </c>
      <c r="J54" s="133" t="s">
        <v>134</v>
      </c>
      <c r="K54" s="145" t="s">
        <v>111</v>
      </c>
      <c r="L54" s="148" t="s">
        <v>514</v>
      </c>
      <c r="M54" s="133" t="s">
        <v>133</v>
      </c>
      <c r="N54" s="133" t="s">
        <v>114</v>
      </c>
      <c r="O54" s="129"/>
      <c r="P54" s="129"/>
      <c r="Q54" s="13"/>
      <c r="R54" s="13"/>
    </row>
    <row r="55" spans="1:18" s="14" customFormat="1" ht="94.5" x14ac:dyDescent="0.25">
      <c r="A55" s="129">
        <v>53</v>
      </c>
      <c r="B55" s="130">
        <v>44713</v>
      </c>
      <c r="C55" s="129" t="s">
        <v>562</v>
      </c>
      <c r="D55" s="143" t="s">
        <v>37</v>
      </c>
      <c r="E55" s="143"/>
      <c r="F55" s="144" t="s">
        <v>567</v>
      </c>
      <c r="G55" s="129" t="s">
        <v>568</v>
      </c>
      <c r="H55" s="129" t="s">
        <v>277</v>
      </c>
      <c r="I55" s="130">
        <v>44662</v>
      </c>
      <c r="J55" s="129" t="s">
        <v>134</v>
      </c>
      <c r="K55" s="157" t="s">
        <v>111</v>
      </c>
      <c r="L55" s="158" t="str">
        <f>IFERROR(_xlfn.IFNA(VLOOKUP($K55,[21]коммент!$B:$C,2,0),""),"")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5" s="129" t="s">
        <v>133</v>
      </c>
      <c r="N55" s="129" t="s">
        <v>114</v>
      </c>
      <c r="O55" s="129"/>
      <c r="P55" s="129"/>
      <c r="Q55" s="13"/>
      <c r="R55" s="13"/>
    </row>
    <row r="56" spans="1:18" s="14" customFormat="1" ht="126" x14ac:dyDescent="0.25">
      <c r="A56" s="129">
        <v>54</v>
      </c>
      <c r="B56" s="130">
        <v>44713</v>
      </c>
      <c r="C56" s="157" t="s">
        <v>834</v>
      </c>
      <c r="D56" s="157" t="s">
        <v>37</v>
      </c>
      <c r="E56" s="157"/>
      <c r="F56" s="183" t="s">
        <v>835</v>
      </c>
      <c r="G56" s="157" t="s">
        <v>836</v>
      </c>
      <c r="H56" s="157"/>
      <c r="I56" s="157"/>
      <c r="J56" s="157" t="s">
        <v>134</v>
      </c>
      <c r="K56" s="157" t="s">
        <v>125</v>
      </c>
      <c r="L56" s="158" t="str">
        <f>IFERROR(_xlfn.IFNA(VLOOKUP($K56,[22]коммент!$B:$C,2,0),""),"")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6" s="157" t="s">
        <v>126</v>
      </c>
      <c r="N56" s="175"/>
      <c r="O56" s="175"/>
      <c r="P56" s="175"/>
      <c r="Q56" s="13"/>
      <c r="R56" s="13"/>
    </row>
    <row r="57" spans="1:18" s="14" customFormat="1" ht="94.5" x14ac:dyDescent="0.25">
      <c r="A57" s="129">
        <v>55</v>
      </c>
      <c r="B57" s="130">
        <v>44713</v>
      </c>
      <c r="C57" s="129" t="s">
        <v>843</v>
      </c>
      <c r="D57" s="143" t="s">
        <v>37</v>
      </c>
      <c r="E57" s="143"/>
      <c r="F57" s="127" t="s">
        <v>845</v>
      </c>
      <c r="G57" s="129">
        <v>89116379070</v>
      </c>
      <c r="H57" s="129" t="s">
        <v>277</v>
      </c>
      <c r="I57" s="130">
        <v>44687</v>
      </c>
      <c r="J57" s="129" t="s">
        <v>180</v>
      </c>
      <c r="K57" s="129" t="s">
        <v>111</v>
      </c>
      <c r="L57" s="149" t="str">
        <f>IFERROR(_xlfn.IFNA(VLOOKUP($K57,[23]коммент!$B:$C,2,0),""),"")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7" s="129" t="s">
        <v>133</v>
      </c>
      <c r="N57" s="129" t="s">
        <v>114</v>
      </c>
      <c r="O57" s="129"/>
      <c r="P57" s="129"/>
      <c r="Q57" s="13"/>
      <c r="R57" s="13"/>
    </row>
    <row r="58" spans="1:18" s="14" customFormat="1" ht="94.5" x14ac:dyDescent="0.25">
      <c r="A58" s="129">
        <v>56</v>
      </c>
      <c r="B58" s="130">
        <v>44713</v>
      </c>
      <c r="C58" s="129" t="s">
        <v>843</v>
      </c>
      <c r="D58" s="137" t="s">
        <v>37</v>
      </c>
      <c r="E58" s="137"/>
      <c r="F58" s="131" t="s">
        <v>850</v>
      </c>
      <c r="G58" s="133">
        <v>89104406691</v>
      </c>
      <c r="H58" s="133" t="s">
        <v>277</v>
      </c>
      <c r="I58" s="134">
        <v>44706</v>
      </c>
      <c r="J58" s="133" t="s">
        <v>180</v>
      </c>
      <c r="K58" s="133" t="s">
        <v>111</v>
      </c>
      <c r="L58" s="140" t="str">
        <f>IFERROR(_xlfn.IFNA(VLOOKUP($K58,[24]коммент!$B:$C,2,0),""),"")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8" s="133" t="s">
        <v>133</v>
      </c>
      <c r="N58" s="133" t="s">
        <v>114</v>
      </c>
      <c r="O58" s="129"/>
      <c r="P58" s="129"/>
      <c r="Q58" s="13"/>
      <c r="R58" s="13"/>
    </row>
    <row r="59" spans="1:18" s="14" customFormat="1" ht="126" x14ac:dyDescent="0.25">
      <c r="A59" s="129">
        <v>57</v>
      </c>
      <c r="B59" s="130">
        <v>44713</v>
      </c>
      <c r="C59" s="129" t="s">
        <v>893</v>
      </c>
      <c r="D59" s="143" t="s">
        <v>37</v>
      </c>
      <c r="E59" s="143"/>
      <c r="F59" s="127" t="s">
        <v>902</v>
      </c>
      <c r="G59" s="129">
        <v>92520000937</v>
      </c>
      <c r="H59" s="129" t="s">
        <v>761</v>
      </c>
      <c r="I59" s="130">
        <v>44671</v>
      </c>
      <c r="J59" s="129" t="s">
        <v>134</v>
      </c>
      <c r="K59" s="129" t="s">
        <v>125</v>
      </c>
      <c r="L59" s="149" t="str">
        <f>IFERROR(_xlfn.IFNA(VLOOKUP($K59,[15]коммент!$B:$C,2,0),""),"")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59" s="129" t="s">
        <v>126</v>
      </c>
      <c r="N59" s="129"/>
      <c r="O59" s="129"/>
      <c r="P59" s="129" t="s">
        <v>903</v>
      </c>
      <c r="Q59" s="13"/>
      <c r="R59" s="13"/>
    </row>
    <row r="60" spans="1:18" s="14" customFormat="1" ht="126" x14ac:dyDescent="0.25">
      <c r="A60" s="129">
        <v>58</v>
      </c>
      <c r="B60" s="130">
        <v>44713</v>
      </c>
      <c r="C60" s="129" t="s">
        <v>1063</v>
      </c>
      <c r="D60" s="143" t="s">
        <v>37</v>
      </c>
      <c r="E60" s="143"/>
      <c r="F60" s="128" t="s">
        <v>1091</v>
      </c>
      <c r="G60" s="153" t="s">
        <v>1092</v>
      </c>
      <c r="H60" s="129" t="s">
        <v>761</v>
      </c>
      <c r="I60" s="129"/>
      <c r="J60" s="129" t="s">
        <v>134</v>
      </c>
      <c r="K60" s="129" t="s">
        <v>125</v>
      </c>
      <c r="L60" s="149" t="str">
        <f>IFERROR(_xlfn.IFNA(VLOOKUP($K60,[6]коммент!$B:$C,2,0),""),"")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0" s="129" t="s">
        <v>126</v>
      </c>
      <c r="N60" s="129"/>
      <c r="O60" s="129"/>
      <c r="P60" s="129"/>
      <c r="Q60" s="13"/>
      <c r="R60" s="13"/>
    </row>
    <row r="61" spans="1:18" s="14" customFormat="1" ht="94.5" x14ac:dyDescent="0.25">
      <c r="A61" s="129">
        <v>59</v>
      </c>
      <c r="B61" s="130">
        <v>44713</v>
      </c>
      <c r="C61" s="129" t="s">
        <v>1154</v>
      </c>
      <c r="D61" s="143" t="s">
        <v>37</v>
      </c>
      <c r="E61" s="143"/>
      <c r="F61" s="144" t="s">
        <v>1305</v>
      </c>
      <c r="G61" s="129" t="s">
        <v>1306</v>
      </c>
      <c r="H61" s="129" t="s">
        <v>273</v>
      </c>
      <c r="I61" s="130">
        <v>44708</v>
      </c>
      <c r="J61" s="129" t="s">
        <v>180</v>
      </c>
      <c r="K61" s="129" t="s">
        <v>111</v>
      </c>
      <c r="L61" s="149" t="s">
        <v>165</v>
      </c>
      <c r="M61" s="129" t="s">
        <v>154</v>
      </c>
      <c r="N61" s="129" t="s">
        <v>114</v>
      </c>
      <c r="O61" s="129"/>
      <c r="P61" s="129"/>
      <c r="Q61" s="13"/>
      <c r="R61" s="13"/>
    </row>
    <row r="62" spans="1:18" s="14" customFormat="1" ht="126" x14ac:dyDescent="0.25">
      <c r="A62" s="129">
        <v>60</v>
      </c>
      <c r="B62" s="130">
        <v>44713</v>
      </c>
      <c r="C62" s="129" t="s">
        <v>1307</v>
      </c>
      <c r="D62" s="143" t="s">
        <v>37</v>
      </c>
      <c r="E62" s="143"/>
      <c r="F62" s="144" t="s">
        <v>1316</v>
      </c>
      <c r="G62" s="129">
        <v>9855618786</v>
      </c>
      <c r="H62" s="129" t="s">
        <v>1317</v>
      </c>
      <c r="I62" s="130">
        <v>44698</v>
      </c>
      <c r="J62" s="129" t="s">
        <v>134</v>
      </c>
      <c r="K62" s="129" t="s">
        <v>125</v>
      </c>
      <c r="L62" s="149" t="s">
        <v>162</v>
      </c>
      <c r="M62" s="129" t="s">
        <v>126</v>
      </c>
      <c r="N62" s="129"/>
      <c r="O62" s="129"/>
      <c r="P62" s="129"/>
      <c r="Q62" s="13"/>
      <c r="R62" s="13"/>
    </row>
    <row r="63" spans="1:18" s="14" customFormat="1" ht="94.5" x14ac:dyDescent="0.25">
      <c r="A63" s="129">
        <v>61</v>
      </c>
      <c r="B63" s="130">
        <v>44713</v>
      </c>
      <c r="C63" s="129" t="s">
        <v>329</v>
      </c>
      <c r="D63" s="143" t="s">
        <v>39</v>
      </c>
      <c r="E63" s="143"/>
      <c r="F63" s="127" t="s">
        <v>330</v>
      </c>
      <c r="G63" s="129">
        <v>89162169641</v>
      </c>
      <c r="H63" s="129" t="s">
        <v>331</v>
      </c>
      <c r="I63" s="130">
        <v>44711</v>
      </c>
      <c r="J63" s="129" t="s">
        <v>180</v>
      </c>
      <c r="K63" s="129" t="s">
        <v>111</v>
      </c>
      <c r="L63" s="149" t="str">
        <f>IFERROR(_xlfn.IFNA(VLOOKUP($K63,[25]коммент!$B:$C,2,0),""),"")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3" s="129" t="s">
        <v>133</v>
      </c>
      <c r="N63" s="129" t="s">
        <v>183</v>
      </c>
      <c r="O63" s="129" t="s">
        <v>39</v>
      </c>
      <c r="P63" s="129"/>
      <c r="Q63" s="13"/>
      <c r="R63" s="13"/>
    </row>
    <row r="64" spans="1:18" s="14" customFormat="1" ht="94.5" x14ac:dyDescent="0.25">
      <c r="A64" s="129">
        <v>62</v>
      </c>
      <c r="B64" s="130">
        <v>44713</v>
      </c>
      <c r="C64" s="129" t="s">
        <v>495</v>
      </c>
      <c r="D64" s="143" t="s">
        <v>39</v>
      </c>
      <c r="E64" s="143"/>
      <c r="F64" s="144" t="s">
        <v>503</v>
      </c>
      <c r="G64" s="129" t="s">
        <v>504</v>
      </c>
      <c r="H64" s="129" t="s">
        <v>505</v>
      </c>
      <c r="I64" s="130">
        <v>44711</v>
      </c>
      <c r="J64" s="129" t="s">
        <v>180</v>
      </c>
      <c r="K64" s="129" t="s">
        <v>111</v>
      </c>
      <c r="L64" s="149" t="str">
        <f>IFERROR(_xlfn.IFNA(VLOOKUP($K64,[26]коммент!$B:$C,2,0),""),"")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4" s="129" t="s">
        <v>154</v>
      </c>
      <c r="N64" s="129" t="s">
        <v>114</v>
      </c>
      <c r="O64" s="129"/>
      <c r="P64" s="129"/>
      <c r="Q64" s="13"/>
      <c r="R64" s="13"/>
    </row>
    <row r="65" spans="1:18" s="14" customFormat="1" ht="126" x14ac:dyDescent="0.25">
      <c r="A65" s="129">
        <v>63</v>
      </c>
      <c r="B65" s="130">
        <v>44713</v>
      </c>
      <c r="C65" s="129" t="s">
        <v>495</v>
      </c>
      <c r="D65" s="143" t="s">
        <v>39</v>
      </c>
      <c r="E65" s="143"/>
      <c r="F65" s="144" t="s">
        <v>510</v>
      </c>
      <c r="G65" s="129">
        <v>9161850845</v>
      </c>
      <c r="H65" s="129" t="s">
        <v>511</v>
      </c>
      <c r="I65" s="130">
        <v>44685</v>
      </c>
      <c r="J65" s="129" t="s">
        <v>179</v>
      </c>
      <c r="K65" s="129" t="s">
        <v>125</v>
      </c>
      <c r="L65" s="149" t="str">
        <f>IFERROR(_xlfn.IFNA(VLOOKUP($K65,[26]коммент!$B:$C,2,0),""),"")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5" s="129" t="s">
        <v>128</v>
      </c>
      <c r="N65" s="129"/>
      <c r="O65" s="129"/>
      <c r="P65" s="129"/>
      <c r="Q65" s="13"/>
      <c r="R65" s="13"/>
    </row>
    <row r="66" spans="1:18" s="14" customFormat="1" ht="126" x14ac:dyDescent="0.25">
      <c r="A66" s="129">
        <v>64</v>
      </c>
      <c r="B66" s="130">
        <v>44713</v>
      </c>
      <c r="C66" s="171" t="s">
        <v>667</v>
      </c>
      <c r="D66" s="143" t="s">
        <v>39</v>
      </c>
      <c r="E66" s="143"/>
      <c r="F66" s="144" t="s">
        <v>670</v>
      </c>
      <c r="G66" s="129" t="s">
        <v>671</v>
      </c>
      <c r="H66" s="129" t="s">
        <v>672</v>
      </c>
      <c r="I66" s="130">
        <v>44708</v>
      </c>
      <c r="J66" s="129" t="s">
        <v>180</v>
      </c>
      <c r="K66" s="129" t="s">
        <v>125</v>
      </c>
      <c r="L66" s="149" t="str">
        <f>IFERROR(_xlfn.IFNA(VLOOKUP($K66,[27]коммент!$B:$C,2,0),""),"")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6" s="129" t="s">
        <v>128</v>
      </c>
      <c r="N66" s="129"/>
      <c r="O66" s="129"/>
      <c r="P66" s="129"/>
      <c r="Q66" s="13"/>
      <c r="R66" s="13"/>
    </row>
    <row r="67" spans="1:18" s="14" customFormat="1" ht="94.5" x14ac:dyDescent="0.25">
      <c r="A67" s="129">
        <v>65</v>
      </c>
      <c r="B67" s="130">
        <v>44713</v>
      </c>
      <c r="C67" s="129" t="s">
        <v>909</v>
      </c>
      <c r="D67" s="143" t="s">
        <v>39</v>
      </c>
      <c r="E67" s="143"/>
      <c r="F67" s="144" t="s">
        <v>910</v>
      </c>
      <c r="G67" s="129">
        <v>9037562150</v>
      </c>
      <c r="H67" s="129"/>
      <c r="I67" s="129"/>
      <c r="J67" s="129" t="s">
        <v>180</v>
      </c>
      <c r="K67" s="129" t="s">
        <v>111</v>
      </c>
      <c r="L67" s="149" t="str">
        <f>IFERROR(_xlfn.IFNA(VLOOKUP($K67,[28]коммент!$B:$C,2,0),""),"")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67" s="129" t="s">
        <v>154</v>
      </c>
      <c r="N67" s="129" t="s">
        <v>114</v>
      </c>
      <c r="O67" s="129"/>
      <c r="P67" s="129"/>
      <c r="Q67" s="13"/>
      <c r="R67" s="13"/>
    </row>
    <row r="68" spans="1:18" s="14" customFormat="1" ht="126" x14ac:dyDescent="0.25">
      <c r="A68" s="129">
        <v>66</v>
      </c>
      <c r="B68" s="130">
        <v>44713</v>
      </c>
      <c r="C68" s="129" t="s">
        <v>985</v>
      </c>
      <c r="D68" s="143" t="s">
        <v>39</v>
      </c>
      <c r="E68" s="143"/>
      <c r="F68" s="186" t="s">
        <v>988</v>
      </c>
      <c r="G68" s="184" t="s">
        <v>989</v>
      </c>
      <c r="H68" s="184" t="s">
        <v>990</v>
      </c>
      <c r="I68" s="185">
        <v>44707</v>
      </c>
      <c r="J68" s="184" t="s">
        <v>134</v>
      </c>
      <c r="K68" s="184" t="s">
        <v>125</v>
      </c>
      <c r="L68" s="149" t="str">
        <f>IFERROR(_xlfn.IFNA(VLOOKUP($K68,[29]коммент!$B:$C,2,0),""),"")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8" s="129" t="s">
        <v>188</v>
      </c>
      <c r="N68" s="129"/>
      <c r="O68" s="129"/>
      <c r="P68" s="129" t="s">
        <v>991</v>
      </c>
      <c r="Q68" s="13"/>
      <c r="R68" s="13"/>
    </row>
    <row r="69" spans="1:18" s="14" customFormat="1" ht="126" x14ac:dyDescent="0.25">
      <c r="A69" s="129">
        <v>67</v>
      </c>
      <c r="B69" s="130">
        <v>44713</v>
      </c>
      <c r="C69" s="129" t="s">
        <v>985</v>
      </c>
      <c r="D69" s="143" t="s">
        <v>39</v>
      </c>
      <c r="E69" s="143"/>
      <c r="F69" s="144" t="s">
        <v>999</v>
      </c>
      <c r="G69" s="129" t="s">
        <v>1000</v>
      </c>
      <c r="H69" s="129" t="s">
        <v>331</v>
      </c>
      <c r="I69" s="130">
        <v>44712</v>
      </c>
      <c r="J69" s="129" t="s">
        <v>180</v>
      </c>
      <c r="K69" s="129" t="s">
        <v>125</v>
      </c>
      <c r="L69" s="149" t="str">
        <f>IFERROR(_xlfn.IFNA(VLOOKUP($K69,[30]коммент!$B:$C,2,0),""),"")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69" s="129" t="s">
        <v>128</v>
      </c>
      <c r="N69" s="129"/>
      <c r="O69" s="129"/>
      <c r="P69" s="129"/>
      <c r="Q69" s="13"/>
      <c r="R69" s="13"/>
    </row>
    <row r="70" spans="1:18" s="14" customFormat="1" ht="94.5" x14ac:dyDescent="0.25">
      <c r="A70" s="129">
        <v>68</v>
      </c>
      <c r="B70" s="130">
        <v>44713</v>
      </c>
      <c r="C70" s="129" t="s">
        <v>1063</v>
      </c>
      <c r="D70" s="143" t="s">
        <v>39</v>
      </c>
      <c r="E70" s="143"/>
      <c r="F70" s="128" t="s">
        <v>1066</v>
      </c>
      <c r="G70" s="127">
        <v>9151147704</v>
      </c>
      <c r="H70" s="129" t="s">
        <v>1067</v>
      </c>
      <c r="I70" s="130">
        <v>44708</v>
      </c>
      <c r="J70" s="157" t="s">
        <v>180</v>
      </c>
      <c r="K70" s="157" t="s">
        <v>111</v>
      </c>
      <c r="L70" s="158" t="str">
        <f>IFERROR(_xlfn.IFNA(VLOOKUP($K70,[31]коммент!$B:$C,2,0),""),"")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0" s="129" t="s">
        <v>133</v>
      </c>
      <c r="N70" s="129" t="s">
        <v>114</v>
      </c>
      <c r="O70" s="129"/>
      <c r="P70" s="129"/>
      <c r="Q70" s="13"/>
      <c r="R70" s="13"/>
    </row>
    <row r="71" spans="1:18" s="14" customFormat="1" ht="78.75" x14ac:dyDescent="0.25">
      <c r="A71" s="129">
        <v>69</v>
      </c>
      <c r="B71" s="130">
        <v>44713</v>
      </c>
      <c r="C71" s="129" t="s">
        <v>1063</v>
      </c>
      <c r="D71" s="143" t="s">
        <v>39</v>
      </c>
      <c r="E71" s="143"/>
      <c r="F71" s="151" t="s">
        <v>1080</v>
      </c>
      <c r="G71" s="150" t="s">
        <v>1081</v>
      </c>
      <c r="H71" s="129" t="s">
        <v>526</v>
      </c>
      <c r="I71" s="130">
        <v>44681</v>
      </c>
      <c r="J71" s="129" t="s">
        <v>180</v>
      </c>
      <c r="K71" s="129" t="s">
        <v>36</v>
      </c>
      <c r="L71" s="149" t="str">
        <f>IFERROR(_xlfn.IFNA(VLOOKUP($K71,[6]коммент!$B:$C,2,0),""),"")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71" s="129"/>
      <c r="N71" s="129"/>
      <c r="O71" s="129"/>
      <c r="P71" s="129" t="s">
        <v>1082</v>
      </c>
      <c r="Q71" s="13"/>
      <c r="R71" s="13"/>
    </row>
    <row r="72" spans="1:18" s="14" customFormat="1" ht="94.5" x14ac:dyDescent="0.25">
      <c r="A72" s="129">
        <v>70</v>
      </c>
      <c r="B72" s="130">
        <v>44713</v>
      </c>
      <c r="C72" s="129" t="s">
        <v>1063</v>
      </c>
      <c r="D72" s="143" t="s">
        <v>39</v>
      </c>
      <c r="E72" s="143"/>
      <c r="F72" s="151" t="s">
        <v>1083</v>
      </c>
      <c r="G72" s="150" t="s">
        <v>1084</v>
      </c>
      <c r="H72" s="129" t="s">
        <v>331</v>
      </c>
      <c r="I72" s="130">
        <v>44712</v>
      </c>
      <c r="J72" s="129" t="s">
        <v>180</v>
      </c>
      <c r="K72" s="129" t="s">
        <v>111</v>
      </c>
      <c r="L72" s="149" t="str">
        <f>IFERROR(_xlfn.IFNA(VLOOKUP($K72,[6]коммент!$B:$C,2,0),""),"")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2" s="129" t="s">
        <v>133</v>
      </c>
      <c r="N72" s="129" t="s">
        <v>183</v>
      </c>
      <c r="O72" s="129" t="s">
        <v>39</v>
      </c>
      <c r="P72" s="129"/>
      <c r="Q72" s="13"/>
      <c r="R72" s="13"/>
    </row>
    <row r="73" spans="1:18" s="14" customFormat="1" ht="94.5" x14ac:dyDescent="0.25">
      <c r="A73" s="129">
        <v>71</v>
      </c>
      <c r="B73" s="130">
        <v>44713</v>
      </c>
      <c r="C73" s="133" t="s">
        <v>1345</v>
      </c>
      <c r="D73" s="137" t="s">
        <v>39</v>
      </c>
      <c r="E73" s="137"/>
      <c r="F73" s="138" t="s">
        <v>1353</v>
      </c>
      <c r="G73" s="133" t="s">
        <v>1354</v>
      </c>
      <c r="H73" s="133" t="s">
        <v>1355</v>
      </c>
      <c r="I73" s="134">
        <v>44712</v>
      </c>
      <c r="J73" s="133" t="s">
        <v>180</v>
      </c>
      <c r="K73" s="133" t="s">
        <v>111</v>
      </c>
      <c r="L73" s="140" t="str">
        <f>IFERROR(_xlfn.IFNA(VLOOKUP($K73,[32]коммент!$B:$C,2,0),""),"")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3" s="133" t="s">
        <v>154</v>
      </c>
      <c r="N73" s="133" t="s">
        <v>114</v>
      </c>
      <c r="O73" s="133"/>
      <c r="P73" s="133"/>
      <c r="Q73" s="13"/>
      <c r="R73" s="13"/>
    </row>
    <row r="74" spans="1:18" s="14" customFormat="1" ht="94.5" x14ac:dyDescent="0.25">
      <c r="A74" s="129">
        <v>72</v>
      </c>
      <c r="B74" s="130">
        <v>44713</v>
      </c>
      <c r="C74" s="133" t="s">
        <v>1372</v>
      </c>
      <c r="D74" s="137" t="s">
        <v>39</v>
      </c>
      <c r="E74" s="137"/>
      <c r="F74" s="138" t="s">
        <v>1375</v>
      </c>
      <c r="G74" s="133">
        <v>9168854153</v>
      </c>
      <c r="H74" s="133" t="s">
        <v>1376</v>
      </c>
      <c r="I74" s="134">
        <v>44708</v>
      </c>
      <c r="J74" s="133" t="s">
        <v>180</v>
      </c>
      <c r="K74" s="133" t="s">
        <v>111</v>
      </c>
      <c r="L74" s="140" t="str">
        <f>IFERROR(_xlfn.IFNA(VLOOKUP($K74,[33]коммент!$B:$C,2,0),""),"")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74" s="133" t="s">
        <v>154</v>
      </c>
      <c r="N74" s="133" t="s">
        <v>114</v>
      </c>
      <c r="O74" s="133"/>
      <c r="P74" s="133"/>
      <c r="Q74" s="13"/>
      <c r="R74" s="13"/>
    </row>
    <row r="75" spans="1:18" s="14" customFormat="1" ht="31.5" x14ac:dyDescent="0.25">
      <c r="A75" s="129">
        <v>73</v>
      </c>
      <c r="B75" s="130">
        <v>44713</v>
      </c>
      <c r="C75" s="133" t="s">
        <v>1372</v>
      </c>
      <c r="D75" s="137" t="s">
        <v>39</v>
      </c>
      <c r="E75" s="137"/>
      <c r="F75" s="138" t="s">
        <v>1383</v>
      </c>
      <c r="G75" s="133">
        <v>9687580782</v>
      </c>
      <c r="H75" s="133" t="s">
        <v>679</v>
      </c>
      <c r="I75" s="134">
        <v>44694</v>
      </c>
      <c r="J75" s="133" t="s">
        <v>180</v>
      </c>
      <c r="K75" s="133" t="s">
        <v>122</v>
      </c>
      <c r="L75" s="140" t="str">
        <f>IFERROR(_xlfn.IFNA(VLOOKUP($K75,[33]коммент!$B:$C,2,0),""),"")</f>
        <v>По данным протокола осмотра врача-онколога (см. столбцы H, I) диагноз "С" - подтвержден. В канцер-регистре нет данных о пациенте.</v>
      </c>
      <c r="M75" s="133"/>
      <c r="N75" s="133"/>
      <c r="O75" s="133"/>
      <c r="P75" s="133"/>
      <c r="Q75" s="13"/>
      <c r="R75" s="13"/>
    </row>
    <row r="76" spans="1:18" s="14" customFormat="1" ht="126" x14ac:dyDescent="0.25">
      <c r="A76" s="129">
        <v>74</v>
      </c>
      <c r="B76" s="130">
        <v>44713</v>
      </c>
      <c r="C76" s="133" t="s">
        <v>1417</v>
      </c>
      <c r="D76" s="137" t="s">
        <v>39</v>
      </c>
      <c r="E76" s="137"/>
      <c r="F76" s="147" t="s">
        <v>1418</v>
      </c>
      <c r="G76" s="145">
        <v>9645771659</v>
      </c>
      <c r="H76" s="145" t="s">
        <v>1376</v>
      </c>
      <c r="I76" s="146">
        <v>44705</v>
      </c>
      <c r="J76" s="133" t="s">
        <v>179</v>
      </c>
      <c r="K76" s="133" t="s">
        <v>125</v>
      </c>
      <c r="L76" s="140" t="s">
        <v>162</v>
      </c>
      <c r="M76" s="133" t="s">
        <v>188</v>
      </c>
      <c r="N76" s="133"/>
      <c r="O76" s="133"/>
      <c r="P76" s="133"/>
      <c r="Q76" s="13"/>
      <c r="R76" s="13"/>
    </row>
    <row r="77" spans="1:18" s="14" customFormat="1" ht="126" x14ac:dyDescent="0.25">
      <c r="A77" s="129">
        <v>75</v>
      </c>
      <c r="B77" s="130">
        <v>44713</v>
      </c>
      <c r="C77" s="133" t="s">
        <v>1417</v>
      </c>
      <c r="D77" s="137" t="s">
        <v>39</v>
      </c>
      <c r="E77" s="137"/>
      <c r="F77" s="138" t="s">
        <v>1419</v>
      </c>
      <c r="G77" s="133" t="s">
        <v>1420</v>
      </c>
      <c r="H77" s="133" t="s">
        <v>1421</v>
      </c>
      <c r="I77" s="134">
        <v>44701</v>
      </c>
      <c r="J77" s="133" t="s">
        <v>180</v>
      </c>
      <c r="K77" s="133" t="s">
        <v>125</v>
      </c>
      <c r="L77" s="140" t="s">
        <v>162</v>
      </c>
      <c r="M77" s="133" t="s">
        <v>154</v>
      </c>
      <c r="N77" s="133"/>
      <c r="O77" s="133"/>
      <c r="P77" s="133"/>
      <c r="Q77" s="13"/>
      <c r="R77" s="13"/>
    </row>
    <row r="78" spans="1:18" s="14" customFormat="1" ht="126" x14ac:dyDescent="0.25">
      <c r="A78" s="129">
        <v>76</v>
      </c>
      <c r="B78" s="130">
        <v>44713</v>
      </c>
      <c r="C78" s="133" t="s">
        <v>1417</v>
      </c>
      <c r="D78" s="137" t="s">
        <v>39</v>
      </c>
      <c r="E78" s="137"/>
      <c r="F78" s="147" t="s">
        <v>1422</v>
      </c>
      <c r="G78" s="145">
        <v>9258044897</v>
      </c>
      <c r="H78" s="145" t="s">
        <v>1421</v>
      </c>
      <c r="I78" s="146">
        <v>44708</v>
      </c>
      <c r="J78" s="133" t="s">
        <v>180</v>
      </c>
      <c r="K78" s="133" t="s">
        <v>125</v>
      </c>
      <c r="L78" s="140" t="s">
        <v>162</v>
      </c>
      <c r="M78" s="133" t="s">
        <v>188</v>
      </c>
      <c r="N78" s="133"/>
      <c r="O78" s="133"/>
      <c r="P78" s="133"/>
      <c r="Q78" s="13"/>
      <c r="R78" s="13"/>
    </row>
    <row r="79" spans="1:18" s="14" customFormat="1" ht="94.5" x14ac:dyDescent="0.25">
      <c r="A79" s="129">
        <v>77</v>
      </c>
      <c r="B79" s="130">
        <v>44713</v>
      </c>
      <c r="C79" s="133" t="s">
        <v>1417</v>
      </c>
      <c r="D79" s="137" t="s">
        <v>39</v>
      </c>
      <c r="E79" s="137"/>
      <c r="F79" s="138" t="s">
        <v>1425</v>
      </c>
      <c r="G79" s="133">
        <v>9119455183</v>
      </c>
      <c r="H79" s="133" t="s">
        <v>519</v>
      </c>
      <c r="I79" s="134">
        <v>44712</v>
      </c>
      <c r="J79" s="133" t="s">
        <v>180</v>
      </c>
      <c r="K79" s="133" t="s">
        <v>1</v>
      </c>
      <c r="L79" s="140" t="s">
        <v>166</v>
      </c>
      <c r="M79" s="133" t="s">
        <v>153</v>
      </c>
      <c r="N79" s="133"/>
      <c r="O79" s="133"/>
      <c r="P79" s="133" t="s">
        <v>1426</v>
      </c>
      <c r="Q79" s="13"/>
      <c r="R79" s="13"/>
    </row>
    <row r="80" spans="1:18" s="14" customFormat="1" ht="126" x14ac:dyDescent="0.25">
      <c r="A80" s="129">
        <v>78</v>
      </c>
      <c r="B80" s="130">
        <v>44713</v>
      </c>
      <c r="C80" s="129" t="s">
        <v>340</v>
      </c>
      <c r="D80" s="143" t="s">
        <v>84</v>
      </c>
      <c r="E80" s="143"/>
      <c r="F80" s="144" t="s">
        <v>350</v>
      </c>
      <c r="G80" s="129" t="s">
        <v>351</v>
      </c>
      <c r="H80" s="129" t="s">
        <v>352</v>
      </c>
      <c r="I80" s="130">
        <v>44712</v>
      </c>
      <c r="J80" s="129" t="s">
        <v>180</v>
      </c>
      <c r="K80" s="129" t="s">
        <v>125</v>
      </c>
      <c r="L80" s="149" t="str">
        <f>IFERROR(_xlfn.IFNA(VLOOKUP($K80,[9]коммент!$B:$C,2,0),""),"")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0" s="129" t="s">
        <v>189</v>
      </c>
      <c r="N80" s="129"/>
      <c r="O80" s="129"/>
      <c r="P80" s="129"/>
      <c r="Q80" s="13"/>
      <c r="R80" s="13"/>
    </row>
    <row r="81" spans="1:18" s="14" customFormat="1" ht="126" x14ac:dyDescent="0.25">
      <c r="A81" s="129">
        <v>79</v>
      </c>
      <c r="B81" s="130">
        <v>44713</v>
      </c>
      <c r="C81" s="129" t="s">
        <v>381</v>
      </c>
      <c r="D81" s="143" t="s">
        <v>84</v>
      </c>
      <c r="E81" s="143"/>
      <c r="F81" s="144" t="s">
        <v>382</v>
      </c>
      <c r="G81" s="129">
        <v>89096664139</v>
      </c>
      <c r="H81" s="129"/>
      <c r="I81" s="130">
        <v>44704</v>
      </c>
      <c r="J81" s="129" t="s">
        <v>184</v>
      </c>
      <c r="K81" s="129" t="s">
        <v>125</v>
      </c>
      <c r="L81" s="149" t="str">
        <f>IFERROR(_xlfn.IFNA(VLOOKUP($K81,[34]коммент!$B:$C,2,0),""),"")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1" s="129" t="s">
        <v>189</v>
      </c>
      <c r="N81" s="129" t="s">
        <v>114</v>
      </c>
      <c r="O81" s="129"/>
      <c r="P81" s="129" t="s">
        <v>383</v>
      </c>
      <c r="Q81" s="13"/>
      <c r="R81" s="13"/>
    </row>
    <row r="82" spans="1:18" s="14" customFormat="1" ht="126" x14ac:dyDescent="0.25">
      <c r="A82" s="129">
        <v>80</v>
      </c>
      <c r="B82" s="130">
        <v>44713</v>
      </c>
      <c r="C82" s="129" t="s">
        <v>417</v>
      </c>
      <c r="D82" s="143" t="s">
        <v>84</v>
      </c>
      <c r="E82" s="143"/>
      <c r="F82" s="151" t="s">
        <v>425</v>
      </c>
      <c r="G82" s="151" t="s">
        <v>426</v>
      </c>
      <c r="H82" s="129" t="s">
        <v>277</v>
      </c>
      <c r="I82" s="130">
        <v>44712</v>
      </c>
      <c r="J82" s="129" t="s">
        <v>180</v>
      </c>
      <c r="K82" s="129" t="s">
        <v>125</v>
      </c>
      <c r="L82" s="149" t="str">
        <f>IFERROR(_xlfn.IFNA(VLOOKUP($K82,[35]коммент!$B:$C,2,0),""),"")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2" s="129" t="s">
        <v>128</v>
      </c>
      <c r="N82" s="129"/>
      <c r="O82" s="129"/>
      <c r="P82" s="129" t="s">
        <v>427</v>
      </c>
      <c r="Q82" s="13"/>
      <c r="R82" s="13"/>
    </row>
    <row r="83" spans="1:18" s="14" customFormat="1" ht="126" x14ac:dyDescent="0.25">
      <c r="A83" s="129">
        <v>81</v>
      </c>
      <c r="B83" s="130">
        <v>44713</v>
      </c>
      <c r="C83" s="129" t="s">
        <v>495</v>
      </c>
      <c r="D83" s="143" t="s">
        <v>84</v>
      </c>
      <c r="E83" s="143"/>
      <c r="F83" s="144" t="s">
        <v>528</v>
      </c>
      <c r="G83" s="129">
        <v>9197224844</v>
      </c>
      <c r="H83" s="129" t="s">
        <v>529</v>
      </c>
      <c r="I83" s="130">
        <v>44677</v>
      </c>
      <c r="J83" s="129" t="s">
        <v>134</v>
      </c>
      <c r="K83" s="129" t="s">
        <v>125</v>
      </c>
      <c r="L83" s="149" t="s">
        <v>162</v>
      </c>
      <c r="M83" s="129" t="s">
        <v>189</v>
      </c>
      <c r="N83" s="129"/>
      <c r="O83" s="129"/>
      <c r="P83" s="129"/>
      <c r="Q83" s="13"/>
      <c r="R83" s="13"/>
    </row>
    <row r="84" spans="1:18" s="14" customFormat="1" ht="126" x14ac:dyDescent="0.25">
      <c r="A84" s="129">
        <v>82</v>
      </c>
      <c r="B84" s="130">
        <v>44713</v>
      </c>
      <c r="C84" s="129" t="s">
        <v>495</v>
      </c>
      <c r="D84" s="143" t="s">
        <v>84</v>
      </c>
      <c r="E84" s="143"/>
      <c r="F84" s="144" t="s">
        <v>528</v>
      </c>
      <c r="G84" s="129">
        <v>9197224844</v>
      </c>
      <c r="H84" s="129" t="s">
        <v>277</v>
      </c>
      <c r="I84" s="130">
        <v>44677</v>
      </c>
      <c r="J84" s="129" t="s">
        <v>134</v>
      </c>
      <c r="K84" s="129" t="s">
        <v>125</v>
      </c>
      <c r="L84" s="149" t="s">
        <v>162</v>
      </c>
      <c r="M84" s="129" t="s">
        <v>128</v>
      </c>
      <c r="N84" s="129"/>
      <c r="O84" s="129"/>
      <c r="P84" s="129"/>
      <c r="Q84" s="13"/>
      <c r="R84" s="13"/>
    </row>
    <row r="85" spans="1:18" s="14" customFormat="1" ht="126" x14ac:dyDescent="0.25">
      <c r="A85" s="129">
        <v>83</v>
      </c>
      <c r="B85" s="130">
        <v>44713</v>
      </c>
      <c r="C85" s="129" t="s">
        <v>562</v>
      </c>
      <c r="D85" s="143" t="s">
        <v>84</v>
      </c>
      <c r="E85" s="143"/>
      <c r="F85" s="144" t="s">
        <v>564</v>
      </c>
      <c r="G85" s="129">
        <v>9164134510</v>
      </c>
      <c r="H85" s="129" t="s">
        <v>565</v>
      </c>
      <c r="I85" s="130">
        <v>44712</v>
      </c>
      <c r="J85" s="129" t="s">
        <v>179</v>
      </c>
      <c r="K85" s="129" t="s">
        <v>125</v>
      </c>
      <c r="L85" s="149" t="str">
        <f>IFERROR(_xlfn.IFNA(VLOOKUP($K85,[21]коммент!$B:$C,2,0),""),"")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5" s="129" t="s">
        <v>188</v>
      </c>
      <c r="N85" s="129"/>
      <c r="O85" s="129"/>
      <c r="P85" s="129" t="s">
        <v>566</v>
      </c>
      <c r="Q85" s="13"/>
      <c r="R85" s="13"/>
    </row>
    <row r="86" spans="1:18" s="14" customFormat="1" ht="126" x14ac:dyDescent="0.25">
      <c r="A86" s="129">
        <v>84</v>
      </c>
      <c r="B86" s="130">
        <v>44713</v>
      </c>
      <c r="C86" s="129" t="s">
        <v>607</v>
      </c>
      <c r="D86" s="143" t="s">
        <v>84</v>
      </c>
      <c r="E86" s="143"/>
      <c r="F86" s="144" t="s">
        <v>608</v>
      </c>
      <c r="G86" s="129">
        <v>9160116707</v>
      </c>
      <c r="H86" s="129"/>
      <c r="I86" s="130">
        <v>44712</v>
      </c>
      <c r="J86" s="129" t="s">
        <v>180</v>
      </c>
      <c r="K86" s="129" t="s">
        <v>125</v>
      </c>
      <c r="L86" s="149" t="str">
        <f>IFERROR(_xlfn.IFNA(VLOOKUP($K86,[36]коммент!$B:$C,2,0),""),"")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6" s="129" t="s">
        <v>189</v>
      </c>
      <c r="N86" s="129"/>
      <c r="O86" s="129"/>
      <c r="P86" s="129" t="s">
        <v>609</v>
      </c>
      <c r="Q86" s="13"/>
      <c r="R86" s="13"/>
    </row>
    <row r="87" spans="1:18" s="14" customFormat="1" ht="126" x14ac:dyDescent="0.25">
      <c r="A87" s="129">
        <v>85</v>
      </c>
      <c r="B87" s="130">
        <v>44713</v>
      </c>
      <c r="C87" s="129" t="s">
        <v>644</v>
      </c>
      <c r="D87" s="143" t="s">
        <v>84</v>
      </c>
      <c r="E87" s="143"/>
      <c r="F87" s="144" t="s">
        <v>645</v>
      </c>
      <c r="G87" s="129">
        <v>89266216469</v>
      </c>
      <c r="H87" s="129"/>
      <c r="I87" s="130"/>
      <c r="J87" s="129" t="s">
        <v>180</v>
      </c>
      <c r="K87" s="154" t="s">
        <v>125</v>
      </c>
      <c r="L87" s="160" t="str">
        <f>IFERROR(_xlfn.IFNA(VLOOKUP($K87,[37]коммент!$B:$C,2,0),""),"")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7" s="129" t="s">
        <v>126</v>
      </c>
      <c r="N87" s="129" t="s">
        <v>114</v>
      </c>
      <c r="O87" s="129"/>
      <c r="P87" s="129" t="s">
        <v>646</v>
      </c>
      <c r="Q87" s="13"/>
      <c r="R87" s="13"/>
    </row>
    <row r="88" spans="1:18" s="14" customFormat="1" ht="126" x14ac:dyDescent="0.25">
      <c r="A88" s="129">
        <v>86</v>
      </c>
      <c r="B88" s="130">
        <v>44713</v>
      </c>
      <c r="C88" s="129" t="s">
        <v>644</v>
      </c>
      <c r="D88" s="143" t="s">
        <v>84</v>
      </c>
      <c r="E88" s="143"/>
      <c r="F88" s="144" t="s">
        <v>649</v>
      </c>
      <c r="G88" s="129">
        <v>89611512338</v>
      </c>
      <c r="H88" s="129"/>
      <c r="I88" s="130"/>
      <c r="J88" s="129" t="s">
        <v>180</v>
      </c>
      <c r="K88" s="154" t="s">
        <v>125</v>
      </c>
      <c r="L88" s="160" t="str">
        <f>IFERROR(_xlfn.IFNA(VLOOKUP($K88,[37]коммент!$B:$C,2,0),""),"")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88" s="129" t="s">
        <v>189</v>
      </c>
      <c r="N88" s="129" t="s">
        <v>114</v>
      </c>
      <c r="O88" s="129"/>
      <c r="P88" s="129" t="s">
        <v>650</v>
      </c>
      <c r="Q88" s="13"/>
      <c r="R88" s="13"/>
    </row>
    <row r="89" spans="1:18" s="14" customFormat="1" ht="94.5" x14ac:dyDescent="0.25">
      <c r="A89" s="129">
        <v>87</v>
      </c>
      <c r="B89" s="130">
        <v>44713</v>
      </c>
      <c r="C89" s="129" t="s">
        <v>644</v>
      </c>
      <c r="D89" s="143" t="s">
        <v>84</v>
      </c>
      <c r="E89" s="143"/>
      <c r="F89" s="131" t="s">
        <v>653</v>
      </c>
      <c r="G89" s="133">
        <v>89859803369</v>
      </c>
      <c r="H89" s="133" t="s">
        <v>654</v>
      </c>
      <c r="I89" s="134">
        <v>44702</v>
      </c>
      <c r="J89" s="129" t="s">
        <v>180</v>
      </c>
      <c r="K89" s="157" t="s">
        <v>111</v>
      </c>
      <c r="L89" s="158" t="str">
        <f>IFERROR(_xlfn.IFNA(VLOOKUP($K89,[37]коммент!$B:$C,2,0),""),"")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89" s="129" t="s">
        <v>133</v>
      </c>
      <c r="N89" s="129" t="s">
        <v>114</v>
      </c>
      <c r="O89" s="129"/>
      <c r="P89" s="133"/>
      <c r="Q89" s="13"/>
      <c r="R89" s="13"/>
    </row>
    <row r="90" spans="1:18" s="14" customFormat="1" ht="94.5" x14ac:dyDescent="0.25">
      <c r="A90" s="129">
        <v>88</v>
      </c>
      <c r="B90" s="130">
        <v>44713</v>
      </c>
      <c r="C90" s="129" t="s">
        <v>687</v>
      </c>
      <c r="D90" s="143" t="s">
        <v>84</v>
      </c>
      <c r="E90" s="143"/>
      <c r="F90" s="144" t="s">
        <v>688</v>
      </c>
      <c r="G90" s="129">
        <v>89096501843</v>
      </c>
      <c r="H90" s="129" t="s">
        <v>689</v>
      </c>
      <c r="I90" s="130">
        <v>44712</v>
      </c>
      <c r="J90" s="129" t="s">
        <v>180</v>
      </c>
      <c r="K90" s="129" t="s">
        <v>1</v>
      </c>
      <c r="L90" s="149" t="str">
        <f>IFERROR(_xlfn.IFNA(VLOOKUP($K90,[38]коммент!$B:$C,2,0),""),"")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90" s="129" t="s">
        <v>132</v>
      </c>
      <c r="N90" s="129"/>
      <c r="O90" s="129"/>
      <c r="P90" s="129" t="s">
        <v>690</v>
      </c>
      <c r="Q90" s="13"/>
      <c r="R90" s="13"/>
    </row>
    <row r="91" spans="1:18" s="14" customFormat="1" ht="126" x14ac:dyDescent="0.25">
      <c r="A91" s="129">
        <v>89</v>
      </c>
      <c r="B91" s="130">
        <v>44713</v>
      </c>
      <c r="C91" s="129" t="s">
        <v>720</v>
      </c>
      <c r="D91" s="143" t="s">
        <v>84</v>
      </c>
      <c r="E91" s="143"/>
      <c r="F91" s="144" t="s">
        <v>726</v>
      </c>
      <c r="G91" s="129" t="s">
        <v>727</v>
      </c>
      <c r="H91" s="129" t="s">
        <v>352</v>
      </c>
      <c r="I91" s="130">
        <v>44712</v>
      </c>
      <c r="J91" s="129" t="s">
        <v>180</v>
      </c>
      <c r="K91" s="129" t="s">
        <v>125</v>
      </c>
      <c r="L91" s="149" t="s">
        <v>162</v>
      </c>
      <c r="M91" s="129" t="s">
        <v>189</v>
      </c>
      <c r="N91" s="129"/>
      <c r="O91" s="129"/>
      <c r="P91" s="129" t="s">
        <v>728</v>
      </c>
      <c r="Q91" s="13"/>
      <c r="R91" s="13"/>
    </row>
    <row r="92" spans="1:18" s="14" customFormat="1" ht="94.5" x14ac:dyDescent="0.25">
      <c r="A92" s="129">
        <v>90</v>
      </c>
      <c r="B92" s="130">
        <v>44713</v>
      </c>
      <c r="C92" s="129" t="s">
        <v>720</v>
      </c>
      <c r="D92" s="143" t="s">
        <v>84</v>
      </c>
      <c r="E92" s="143"/>
      <c r="F92" s="144" t="s">
        <v>726</v>
      </c>
      <c r="G92" s="129" t="s">
        <v>727</v>
      </c>
      <c r="H92" s="129" t="s">
        <v>352</v>
      </c>
      <c r="I92" s="130">
        <v>44712</v>
      </c>
      <c r="J92" s="129" t="s">
        <v>180</v>
      </c>
      <c r="K92" s="129" t="s">
        <v>111</v>
      </c>
      <c r="L92" s="149" t="s">
        <v>165</v>
      </c>
      <c r="M92" s="129" t="s">
        <v>133</v>
      </c>
      <c r="N92" s="129"/>
      <c r="O92" s="129"/>
      <c r="P92" s="129" t="s">
        <v>729</v>
      </c>
      <c r="Q92" s="13"/>
      <c r="R92" s="13"/>
    </row>
    <row r="93" spans="1:18" s="14" customFormat="1" ht="126" x14ac:dyDescent="0.25">
      <c r="A93" s="129">
        <v>91</v>
      </c>
      <c r="B93" s="130">
        <v>44713</v>
      </c>
      <c r="C93" s="129" t="s">
        <v>720</v>
      </c>
      <c r="D93" s="143" t="s">
        <v>84</v>
      </c>
      <c r="E93" s="143"/>
      <c r="F93" s="144" t="s">
        <v>730</v>
      </c>
      <c r="G93" s="129">
        <v>9057842576</v>
      </c>
      <c r="H93" s="129" t="s">
        <v>731</v>
      </c>
      <c r="I93" s="130">
        <v>44711</v>
      </c>
      <c r="J93" s="129" t="s">
        <v>134</v>
      </c>
      <c r="K93" s="129" t="s">
        <v>125</v>
      </c>
      <c r="L93" s="149" t="s">
        <v>162</v>
      </c>
      <c r="M93" s="129" t="s">
        <v>188</v>
      </c>
      <c r="N93" s="129"/>
      <c r="O93" s="129"/>
      <c r="P93" s="129" t="s">
        <v>732</v>
      </c>
      <c r="Q93" s="13"/>
      <c r="R93" s="13"/>
    </row>
    <row r="94" spans="1:18" s="14" customFormat="1" ht="126" x14ac:dyDescent="0.25">
      <c r="A94" s="129">
        <v>92</v>
      </c>
      <c r="B94" s="130">
        <v>44713</v>
      </c>
      <c r="C94" s="129" t="s">
        <v>720</v>
      </c>
      <c r="D94" s="143" t="s">
        <v>84</v>
      </c>
      <c r="E94" s="143"/>
      <c r="F94" s="144" t="s">
        <v>733</v>
      </c>
      <c r="G94" s="129">
        <v>9152239456</v>
      </c>
      <c r="H94" s="129" t="s">
        <v>352</v>
      </c>
      <c r="I94" s="130">
        <v>44709</v>
      </c>
      <c r="J94" s="129" t="s">
        <v>180</v>
      </c>
      <c r="K94" s="129" t="s">
        <v>125</v>
      </c>
      <c r="L94" s="149" t="s">
        <v>162</v>
      </c>
      <c r="M94" s="129" t="s">
        <v>189</v>
      </c>
      <c r="N94" s="129"/>
      <c r="O94" s="129"/>
      <c r="P94" s="129" t="s">
        <v>734</v>
      </c>
      <c r="Q94" s="13"/>
      <c r="R94" s="13"/>
    </row>
    <row r="95" spans="1:18" s="14" customFormat="1" ht="126" x14ac:dyDescent="0.25">
      <c r="A95" s="129">
        <v>93</v>
      </c>
      <c r="B95" s="130">
        <v>44713</v>
      </c>
      <c r="C95" s="129" t="s">
        <v>720</v>
      </c>
      <c r="D95" s="143" t="s">
        <v>84</v>
      </c>
      <c r="E95" s="143"/>
      <c r="F95" s="144" t="s">
        <v>735</v>
      </c>
      <c r="G95" s="129">
        <v>9099310125</v>
      </c>
      <c r="H95" s="129" t="s">
        <v>731</v>
      </c>
      <c r="I95" s="130">
        <v>44705</v>
      </c>
      <c r="J95" s="129" t="s">
        <v>134</v>
      </c>
      <c r="K95" s="129" t="s">
        <v>125</v>
      </c>
      <c r="L95" s="149" t="s">
        <v>162</v>
      </c>
      <c r="M95" s="129" t="s">
        <v>188</v>
      </c>
      <c r="N95" s="129"/>
      <c r="O95" s="129"/>
      <c r="P95" s="129" t="s">
        <v>736</v>
      </c>
      <c r="Q95" s="13"/>
      <c r="R95" s="13"/>
    </row>
    <row r="96" spans="1:18" s="14" customFormat="1" ht="47.25" x14ac:dyDescent="0.25">
      <c r="A96" s="129">
        <v>94</v>
      </c>
      <c r="B96" s="130">
        <v>44713</v>
      </c>
      <c r="C96" s="129" t="s">
        <v>737</v>
      </c>
      <c r="D96" s="143" t="s">
        <v>84</v>
      </c>
      <c r="E96" s="143"/>
      <c r="F96" s="164" t="s">
        <v>741</v>
      </c>
      <c r="G96" s="154">
        <v>9032221061</v>
      </c>
      <c r="H96" s="163" t="s">
        <v>742</v>
      </c>
      <c r="I96" s="163">
        <v>44712</v>
      </c>
      <c r="J96" s="154" t="s">
        <v>134</v>
      </c>
      <c r="K96" s="154" t="s">
        <v>36</v>
      </c>
      <c r="L96" s="160" t="str">
        <f>IFERROR(_xlfn.IFNA(VLOOKUP($K96,[39]коммент!$B:$C,2,0),""),"")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96" s="129"/>
      <c r="N96" s="129"/>
      <c r="O96" s="129"/>
      <c r="P96" s="129" t="s">
        <v>743</v>
      </c>
      <c r="Q96" s="13"/>
      <c r="R96" s="13"/>
    </row>
    <row r="97" spans="1:18" s="14" customFormat="1" ht="126" x14ac:dyDescent="0.25">
      <c r="A97" s="129">
        <v>95</v>
      </c>
      <c r="B97" s="130">
        <v>44713</v>
      </c>
      <c r="C97" s="129" t="s">
        <v>737</v>
      </c>
      <c r="D97" s="143" t="s">
        <v>84</v>
      </c>
      <c r="E97" s="143"/>
      <c r="F97" s="164" t="s">
        <v>744</v>
      </c>
      <c r="G97" s="154">
        <v>9060998579</v>
      </c>
      <c r="H97" s="163" t="s">
        <v>745</v>
      </c>
      <c r="I97" s="163">
        <v>44712</v>
      </c>
      <c r="J97" s="154" t="s">
        <v>180</v>
      </c>
      <c r="K97" s="154" t="s">
        <v>125</v>
      </c>
      <c r="L97" s="160" t="str">
        <f>IFERROR(_xlfn.IFNA(VLOOKUP($K97,[40]коммент!$B:$C,2,0),""),"")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97" s="154" t="s">
        <v>189</v>
      </c>
      <c r="N97" s="129"/>
      <c r="O97" s="129"/>
      <c r="P97" s="129"/>
      <c r="Q97" s="13"/>
      <c r="R97" s="13"/>
    </row>
    <row r="98" spans="1:18" s="14" customFormat="1" ht="47.25" x14ac:dyDescent="0.25">
      <c r="A98" s="129">
        <v>96</v>
      </c>
      <c r="B98" s="130">
        <v>44713</v>
      </c>
      <c r="C98" s="129" t="s">
        <v>737</v>
      </c>
      <c r="D98" s="143" t="s">
        <v>84</v>
      </c>
      <c r="E98" s="143"/>
      <c r="F98" s="144" t="s">
        <v>749</v>
      </c>
      <c r="G98" s="129" t="s">
        <v>750</v>
      </c>
      <c r="H98" s="154" t="s">
        <v>742</v>
      </c>
      <c r="I98" s="163">
        <v>44712</v>
      </c>
      <c r="J98" s="154" t="s">
        <v>179</v>
      </c>
      <c r="K98" s="154" t="s">
        <v>36</v>
      </c>
      <c r="L98" s="160" t="str">
        <f>IFERROR(_xlfn.IFNA(VLOOKUP($K98,[40]коммент!$B:$C,2,0),""),"")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98" s="154"/>
      <c r="N98" s="129"/>
      <c r="O98" s="129"/>
      <c r="P98" s="129" t="s">
        <v>743</v>
      </c>
      <c r="Q98" s="13"/>
      <c r="R98" s="13"/>
    </row>
    <row r="99" spans="1:18" s="14" customFormat="1" ht="94.5" x14ac:dyDescent="0.25">
      <c r="A99" s="129">
        <v>97</v>
      </c>
      <c r="B99" s="130">
        <v>44713</v>
      </c>
      <c r="C99" s="129" t="s">
        <v>737</v>
      </c>
      <c r="D99" s="143" t="s">
        <v>84</v>
      </c>
      <c r="E99" s="143"/>
      <c r="F99" s="165" t="s">
        <v>760</v>
      </c>
      <c r="G99" s="161">
        <v>9688788952</v>
      </c>
      <c r="H99" s="154" t="s">
        <v>761</v>
      </c>
      <c r="I99" s="163">
        <v>44700</v>
      </c>
      <c r="J99" s="154" t="s">
        <v>180</v>
      </c>
      <c r="K99" s="154" t="s">
        <v>111</v>
      </c>
      <c r="L99" s="160" t="str">
        <f>IFERROR(_xlfn.IFNA(VLOOKUP($K99,[40]коммент!$B:$C,2,0),""),"")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99" s="154" t="s">
        <v>154</v>
      </c>
      <c r="N99" s="129"/>
      <c r="O99" s="129"/>
      <c r="P99" s="129"/>
      <c r="Q99" s="13"/>
      <c r="R99" s="13"/>
    </row>
    <row r="100" spans="1:18" s="14" customFormat="1" ht="47.25" x14ac:dyDescent="0.25">
      <c r="A100" s="129">
        <v>98</v>
      </c>
      <c r="B100" s="130">
        <v>44713</v>
      </c>
      <c r="C100" s="129" t="s">
        <v>764</v>
      </c>
      <c r="D100" s="137" t="s">
        <v>84</v>
      </c>
      <c r="E100" s="143"/>
      <c r="F100" s="127" t="s">
        <v>765</v>
      </c>
      <c r="G100" s="129" t="s">
        <v>766</v>
      </c>
      <c r="H100" s="154" t="s">
        <v>767</v>
      </c>
      <c r="I100" s="163">
        <v>44711</v>
      </c>
      <c r="J100" s="154" t="s">
        <v>180</v>
      </c>
      <c r="K100" s="154" t="s">
        <v>36</v>
      </c>
      <c r="L100" s="160" t="s">
        <v>157</v>
      </c>
      <c r="M100" s="154"/>
      <c r="N100" s="129"/>
      <c r="O100" s="129"/>
      <c r="P100" s="129" t="s">
        <v>768</v>
      </c>
      <c r="Q100" s="13"/>
      <c r="R100" s="13"/>
    </row>
    <row r="101" spans="1:18" s="14" customFormat="1" ht="63" x14ac:dyDescent="0.25">
      <c r="A101" s="129">
        <v>99</v>
      </c>
      <c r="B101" s="130">
        <v>44713</v>
      </c>
      <c r="C101" s="129" t="s">
        <v>764</v>
      </c>
      <c r="D101" s="137" t="s">
        <v>84</v>
      </c>
      <c r="E101" s="137"/>
      <c r="F101" s="131" t="s">
        <v>783</v>
      </c>
      <c r="G101" s="133" t="s">
        <v>784</v>
      </c>
      <c r="H101" s="133" t="s">
        <v>785</v>
      </c>
      <c r="I101" s="134">
        <v>44701</v>
      </c>
      <c r="J101" s="167" t="s">
        <v>179</v>
      </c>
      <c r="K101" s="167" t="s">
        <v>113</v>
      </c>
      <c r="L101" s="168" t="s">
        <v>143</v>
      </c>
      <c r="M101" s="133" t="s">
        <v>133</v>
      </c>
      <c r="N101" s="133" t="s">
        <v>114</v>
      </c>
      <c r="O101" s="133"/>
      <c r="P101" s="133" t="s">
        <v>786</v>
      </c>
      <c r="Q101" s="13"/>
      <c r="R101" s="13"/>
    </row>
    <row r="102" spans="1:18" s="14" customFormat="1" ht="126" x14ac:dyDescent="0.25">
      <c r="A102" s="129">
        <v>100</v>
      </c>
      <c r="B102" s="130">
        <v>44713</v>
      </c>
      <c r="C102" s="129" t="s">
        <v>764</v>
      </c>
      <c r="D102" s="137" t="s">
        <v>84</v>
      </c>
      <c r="E102" s="137"/>
      <c r="F102" s="151" t="s">
        <v>787</v>
      </c>
      <c r="G102" s="129" t="s">
        <v>788</v>
      </c>
      <c r="H102" s="129"/>
      <c r="I102" s="129"/>
      <c r="J102" s="129" t="s">
        <v>134</v>
      </c>
      <c r="K102" s="129" t="s">
        <v>125</v>
      </c>
      <c r="L102" s="149" t="s">
        <v>162</v>
      </c>
      <c r="M102" s="129" t="s">
        <v>189</v>
      </c>
      <c r="N102" s="129"/>
      <c r="O102" s="129"/>
      <c r="P102" s="129" t="s">
        <v>789</v>
      </c>
      <c r="Q102" s="13"/>
      <c r="R102" s="13"/>
    </row>
    <row r="103" spans="1:18" s="14" customFormat="1" ht="126" x14ac:dyDescent="0.25">
      <c r="A103" s="129">
        <v>101</v>
      </c>
      <c r="B103" s="130">
        <v>44713</v>
      </c>
      <c r="C103" s="129" t="s">
        <v>764</v>
      </c>
      <c r="D103" s="137" t="s">
        <v>84</v>
      </c>
      <c r="E103" s="137"/>
      <c r="F103" s="127" t="s">
        <v>797</v>
      </c>
      <c r="G103" s="129" t="s">
        <v>798</v>
      </c>
      <c r="H103" s="129"/>
      <c r="I103" s="129"/>
      <c r="J103" s="129" t="s">
        <v>180</v>
      </c>
      <c r="K103" s="129" t="s">
        <v>125</v>
      </c>
      <c r="L103" s="149" t="s">
        <v>162</v>
      </c>
      <c r="M103" s="129" t="s">
        <v>189</v>
      </c>
      <c r="N103" s="129"/>
      <c r="O103" s="129"/>
      <c r="P103" s="129" t="s">
        <v>789</v>
      </c>
      <c r="Q103" s="13"/>
      <c r="R103" s="13"/>
    </row>
    <row r="104" spans="1:18" s="14" customFormat="1" ht="126" x14ac:dyDescent="0.25">
      <c r="A104" s="129">
        <v>102</v>
      </c>
      <c r="B104" s="130">
        <v>44713</v>
      </c>
      <c r="C104" s="129" t="s">
        <v>909</v>
      </c>
      <c r="D104" s="143" t="s">
        <v>84</v>
      </c>
      <c r="E104" s="143"/>
      <c r="F104" s="144" t="s">
        <v>917</v>
      </c>
      <c r="G104" s="129">
        <v>9778942079</v>
      </c>
      <c r="H104" s="129"/>
      <c r="I104" s="130">
        <v>44712</v>
      </c>
      <c r="J104" s="129" t="s">
        <v>180</v>
      </c>
      <c r="K104" s="129" t="s">
        <v>125</v>
      </c>
      <c r="L104" s="149" t="str">
        <f>IFERROR(_xlfn.IFNA(VLOOKUP($K104,[28]коммент!$B:$C,2,0),""),"")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4" s="129" t="s">
        <v>189</v>
      </c>
      <c r="N104" s="129"/>
      <c r="O104" s="129"/>
      <c r="P104" s="129"/>
      <c r="Q104" s="13"/>
      <c r="R104" s="13"/>
    </row>
    <row r="105" spans="1:18" s="14" customFormat="1" ht="126" x14ac:dyDescent="0.25">
      <c r="A105" s="129">
        <v>103</v>
      </c>
      <c r="B105" s="130">
        <v>44713</v>
      </c>
      <c r="C105" s="171" t="s">
        <v>940</v>
      </c>
      <c r="D105" s="143" t="s">
        <v>84</v>
      </c>
      <c r="E105" s="143"/>
      <c r="F105" s="127" t="s">
        <v>941</v>
      </c>
      <c r="G105" s="171">
        <v>9162276787</v>
      </c>
      <c r="H105" s="129" t="s">
        <v>942</v>
      </c>
      <c r="I105" s="130">
        <v>44711</v>
      </c>
      <c r="J105" s="171" t="s">
        <v>180</v>
      </c>
      <c r="K105" s="171" t="s">
        <v>125</v>
      </c>
      <c r="L105" s="172" t="str">
        <f>IFERROR(_xlfn.IFNA(VLOOKUP($K105,[16]коммент!$B:$C,2,0),""),"")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5" s="129" t="s">
        <v>189</v>
      </c>
      <c r="N105" s="129"/>
      <c r="O105" s="129"/>
      <c r="P105" s="129" t="s">
        <v>943</v>
      </c>
      <c r="Q105" s="13"/>
      <c r="R105" s="13"/>
    </row>
    <row r="106" spans="1:18" s="14" customFormat="1" ht="126" x14ac:dyDescent="0.25">
      <c r="A106" s="129">
        <v>104</v>
      </c>
      <c r="B106" s="130">
        <v>44713</v>
      </c>
      <c r="C106" s="171" t="s">
        <v>940</v>
      </c>
      <c r="D106" s="143" t="s">
        <v>84</v>
      </c>
      <c r="E106" s="143"/>
      <c r="F106" s="151" t="s">
        <v>944</v>
      </c>
      <c r="G106" s="129">
        <v>9096659580</v>
      </c>
      <c r="H106" s="129" t="s">
        <v>785</v>
      </c>
      <c r="I106" s="130">
        <v>44705</v>
      </c>
      <c r="J106" s="129" t="s">
        <v>134</v>
      </c>
      <c r="K106" s="129" t="s">
        <v>125</v>
      </c>
      <c r="L106" s="149" t="str">
        <f>IFERROR(_xlfn.IFNA(VLOOKUP($K106,[16]коммент!$B:$C,2,0),""),"")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6" s="129" t="s">
        <v>189</v>
      </c>
      <c r="N106" s="129"/>
      <c r="O106" s="129"/>
      <c r="P106" s="129" t="s">
        <v>945</v>
      </c>
      <c r="Q106" s="13"/>
      <c r="R106" s="13"/>
    </row>
    <row r="107" spans="1:18" s="14" customFormat="1" ht="94.5" x14ac:dyDescent="0.25">
      <c r="A107" s="129">
        <v>105</v>
      </c>
      <c r="B107" s="130">
        <v>44713</v>
      </c>
      <c r="C107" s="171" t="s">
        <v>940</v>
      </c>
      <c r="D107" s="143" t="s">
        <v>84</v>
      </c>
      <c r="E107" s="143"/>
      <c r="F107" s="127" t="s">
        <v>958</v>
      </c>
      <c r="G107" s="129">
        <v>9037205915</v>
      </c>
      <c r="H107" s="129" t="s">
        <v>959</v>
      </c>
      <c r="I107" s="130">
        <v>44708</v>
      </c>
      <c r="J107" s="129" t="s">
        <v>134</v>
      </c>
      <c r="K107" s="129" t="s">
        <v>111</v>
      </c>
      <c r="L107" s="149" t="str">
        <f>IFERROR(_xlfn.IFNA(VLOOKUP($K107,[16]коммент!$B:$C,2,0),""),"")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07" s="129" t="s">
        <v>133</v>
      </c>
      <c r="N107" s="129" t="s">
        <v>114</v>
      </c>
      <c r="O107" s="129"/>
      <c r="P107" s="129" t="s">
        <v>960</v>
      </c>
      <c r="Q107" s="13"/>
      <c r="R107" s="13"/>
    </row>
    <row r="108" spans="1:18" s="14" customFormat="1" ht="126" x14ac:dyDescent="0.25">
      <c r="A108" s="129">
        <v>106</v>
      </c>
      <c r="B108" s="130">
        <v>44713</v>
      </c>
      <c r="C108" s="129" t="s">
        <v>961</v>
      </c>
      <c r="D108" s="143" t="s">
        <v>84</v>
      </c>
      <c r="E108" s="143"/>
      <c r="F108" s="127" t="s">
        <v>964</v>
      </c>
      <c r="G108" s="129">
        <v>9162507755</v>
      </c>
      <c r="H108" s="129" t="s">
        <v>965</v>
      </c>
      <c r="I108" s="129" t="s">
        <v>966</v>
      </c>
      <c r="J108" s="129" t="s">
        <v>180</v>
      </c>
      <c r="K108" s="129" t="s">
        <v>125</v>
      </c>
      <c r="L108" s="149" t="str">
        <f>IFERROR(_xlfn.IFNA(VLOOKUP($K108,[17]коммент!$B:$C,2,0),""),"")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08" s="129" t="s">
        <v>189</v>
      </c>
      <c r="N108" s="129"/>
      <c r="O108" s="129"/>
      <c r="P108" s="129"/>
      <c r="Q108" s="13"/>
      <c r="R108" s="13"/>
    </row>
    <row r="109" spans="1:18" s="14" customFormat="1" ht="47.25" x14ac:dyDescent="0.25">
      <c r="A109" s="129">
        <v>107</v>
      </c>
      <c r="B109" s="130">
        <v>44713</v>
      </c>
      <c r="C109" s="129" t="s">
        <v>961</v>
      </c>
      <c r="D109" s="143" t="s">
        <v>84</v>
      </c>
      <c r="E109" s="143"/>
      <c r="F109" s="127" t="s">
        <v>967</v>
      </c>
      <c r="G109" s="129" t="s">
        <v>968</v>
      </c>
      <c r="H109" s="129" t="s">
        <v>969</v>
      </c>
      <c r="I109" s="130">
        <v>44700</v>
      </c>
      <c r="J109" s="129" t="s">
        <v>179</v>
      </c>
      <c r="K109" s="129" t="s">
        <v>113</v>
      </c>
      <c r="L109" s="149" t="str">
        <f>IFERROR(_xlfn.IFNA(VLOOKUP($K109,[17]коммент!$B:$C,2,0),""),"")</f>
        <v>Формат уведомления. С целью проведения внутреннего контроля качества.</v>
      </c>
      <c r="M109" s="129"/>
      <c r="N109" s="129"/>
      <c r="O109" s="129"/>
      <c r="P109" s="129" t="s">
        <v>970</v>
      </c>
      <c r="Q109" s="13"/>
      <c r="R109" s="13"/>
    </row>
    <row r="110" spans="1:18" s="14" customFormat="1" ht="126" x14ac:dyDescent="0.25">
      <c r="A110" s="129">
        <v>108</v>
      </c>
      <c r="B110" s="130">
        <v>44713</v>
      </c>
      <c r="C110" s="129" t="s">
        <v>961</v>
      </c>
      <c r="D110" s="143" t="s">
        <v>84</v>
      </c>
      <c r="E110" s="143"/>
      <c r="F110" s="127" t="s">
        <v>971</v>
      </c>
      <c r="G110" s="129">
        <v>9161850053</v>
      </c>
      <c r="H110" s="129" t="s">
        <v>965</v>
      </c>
      <c r="I110" s="130">
        <v>44712</v>
      </c>
      <c r="J110" s="129" t="s">
        <v>180</v>
      </c>
      <c r="K110" s="129" t="s">
        <v>125</v>
      </c>
      <c r="L110" s="149" t="str">
        <f>IFERROR(_xlfn.IFNA(VLOOKUP($K110,[17]коммент!$B:$C,2,0),""),"")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10" s="129" t="s">
        <v>189</v>
      </c>
      <c r="N110" s="129"/>
      <c r="O110" s="129"/>
      <c r="P110" s="129"/>
      <c r="Q110" s="13"/>
      <c r="R110" s="13"/>
    </row>
    <row r="111" spans="1:18" s="14" customFormat="1" ht="126" x14ac:dyDescent="0.25">
      <c r="A111" s="129">
        <v>109</v>
      </c>
      <c r="B111" s="130">
        <v>44713</v>
      </c>
      <c r="C111" s="129" t="s">
        <v>961</v>
      </c>
      <c r="D111" s="143" t="s">
        <v>84</v>
      </c>
      <c r="E111" s="143"/>
      <c r="F111" s="127" t="s">
        <v>972</v>
      </c>
      <c r="G111" s="129">
        <v>9164797522</v>
      </c>
      <c r="H111" s="129" t="s">
        <v>973</v>
      </c>
      <c r="I111" s="130">
        <v>44713</v>
      </c>
      <c r="J111" s="129" t="s">
        <v>180</v>
      </c>
      <c r="K111" s="129" t="s">
        <v>125</v>
      </c>
      <c r="L111" s="149" t="str">
        <f>IFERROR(_xlfn.IFNA(VLOOKUP($K111,[17]коммент!$B:$C,2,0),""),"")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11" s="129" t="s">
        <v>189</v>
      </c>
      <c r="N111" s="129"/>
      <c r="O111" s="129"/>
      <c r="P111" s="129"/>
      <c r="Q111" s="13"/>
      <c r="R111" s="13"/>
    </row>
    <row r="112" spans="1:18" s="14" customFormat="1" ht="94.5" x14ac:dyDescent="0.25">
      <c r="A112" s="129">
        <v>110</v>
      </c>
      <c r="B112" s="130">
        <v>44713</v>
      </c>
      <c r="C112" s="129" t="s">
        <v>961</v>
      </c>
      <c r="D112" s="143" t="s">
        <v>84</v>
      </c>
      <c r="E112" s="143"/>
      <c r="F112" s="127" t="s">
        <v>972</v>
      </c>
      <c r="G112" s="129">
        <v>9164797522</v>
      </c>
      <c r="H112" s="129" t="s">
        <v>973</v>
      </c>
      <c r="I112" s="130">
        <v>44713</v>
      </c>
      <c r="J112" s="129" t="s">
        <v>180</v>
      </c>
      <c r="K112" s="129" t="s">
        <v>111</v>
      </c>
      <c r="L112" s="149" t="str">
        <f>IFERROR(_xlfn.IFNA(VLOOKUP($K112,[17]коммент!$B:$C,2,0),""),"")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12" s="129" t="s">
        <v>154</v>
      </c>
      <c r="N112" s="129"/>
      <c r="O112" s="129"/>
      <c r="P112" s="129"/>
      <c r="Q112" s="13"/>
      <c r="R112" s="13"/>
    </row>
    <row r="113" spans="1:18" s="14" customFormat="1" ht="126" x14ac:dyDescent="0.25">
      <c r="A113" s="129">
        <v>111</v>
      </c>
      <c r="B113" s="130">
        <v>44713</v>
      </c>
      <c r="C113" s="129" t="s">
        <v>961</v>
      </c>
      <c r="D113" s="143" t="s">
        <v>84</v>
      </c>
      <c r="E113" s="143"/>
      <c r="F113" s="127" t="s">
        <v>974</v>
      </c>
      <c r="G113" s="129" t="s">
        <v>975</v>
      </c>
      <c r="H113" s="129" t="s">
        <v>965</v>
      </c>
      <c r="I113" s="130">
        <v>44712</v>
      </c>
      <c r="J113" s="129" t="s">
        <v>180</v>
      </c>
      <c r="K113" s="129" t="s">
        <v>125</v>
      </c>
      <c r="L113" s="149" t="str">
        <f>IFERROR(_xlfn.IFNA(VLOOKUP($K113,[17]коммент!$B:$C,2,0),""),"")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13" s="129" t="s">
        <v>189</v>
      </c>
      <c r="N113" s="129"/>
      <c r="O113" s="129"/>
      <c r="P113" s="129"/>
      <c r="Q113" s="13"/>
      <c r="R113" s="13"/>
    </row>
    <row r="114" spans="1:18" s="14" customFormat="1" ht="63" x14ac:dyDescent="0.25">
      <c r="A114" s="129">
        <v>112</v>
      </c>
      <c r="B114" s="130">
        <v>44713</v>
      </c>
      <c r="C114" s="129" t="s">
        <v>961</v>
      </c>
      <c r="D114" s="143" t="s">
        <v>84</v>
      </c>
      <c r="E114" s="143"/>
      <c r="F114" s="127" t="s">
        <v>980</v>
      </c>
      <c r="G114" s="129">
        <v>89261863540</v>
      </c>
      <c r="H114" s="129" t="s">
        <v>981</v>
      </c>
      <c r="I114" s="130">
        <v>44680</v>
      </c>
      <c r="J114" s="129" t="s">
        <v>180</v>
      </c>
      <c r="K114" s="129" t="s">
        <v>113</v>
      </c>
      <c r="L114" s="149" t="str">
        <f>IFERROR(_xlfn.IFNA(VLOOKUP($K114,[17]коммент!$B:$C,2,0),""),"")</f>
        <v>Формат уведомления. С целью проведения внутреннего контроля качества.</v>
      </c>
      <c r="M114" s="129" t="s">
        <v>133</v>
      </c>
      <c r="N114" s="129" t="s">
        <v>114</v>
      </c>
      <c r="O114" s="129"/>
      <c r="P114" s="129" t="s">
        <v>982</v>
      </c>
      <c r="Q114" s="13"/>
      <c r="R114" s="13"/>
    </row>
    <row r="115" spans="1:18" s="14" customFormat="1" ht="94.5" x14ac:dyDescent="0.25">
      <c r="A115" s="129">
        <v>113</v>
      </c>
      <c r="B115" s="130">
        <v>44713</v>
      </c>
      <c r="C115" s="129" t="s">
        <v>961</v>
      </c>
      <c r="D115" s="143" t="s">
        <v>84</v>
      </c>
      <c r="E115" s="143"/>
      <c r="F115" s="127" t="s">
        <v>983</v>
      </c>
      <c r="G115" s="129">
        <v>9262797221</v>
      </c>
      <c r="H115" s="129" t="s">
        <v>984</v>
      </c>
      <c r="I115" s="130">
        <v>44708</v>
      </c>
      <c r="J115" s="129" t="s">
        <v>180</v>
      </c>
      <c r="K115" s="129" t="s">
        <v>111</v>
      </c>
      <c r="L115" s="149" t="str">
        <f>IFERROR(_xlfn.IFNA(VLOOKUP($K115,[17]коммент!$B:$C,2,0),""),"")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15" s="129" t="s">
        <v>154</v>
      </c>
      <c r="N115" s="129"/>
      <c r="O115" s="129"/>
      <c r="P115" s="129"/>
      <c r="Q115" s="13"/>
      <c r="R115" s="13"/>
    </row>
    <row r="116" spans="1:18" s="14" customFormat="1" ht="126" x14ac:dyDescent="0.25">
      <c r="A116" s="129">
        <v>114</v>
      </c>
      <c r="B116" s="130">
        <v>44713</v>
      </c>
      <c r="C116" s="129" t="s">
        <v>1063</v>
      </c>
      <c r="D116" s="143" t="s">
        <v>84</v>
      </c>
      <c r="E116" s="143"/>
      <c r="F116" s="153" t="s">
        <v>1064</v>
      </c>
      <c r="G116" s="152">
        <v>9037230884</v>
      </c>
      <c r="H116" s="129" t="s">
        <v>1065</v>
      </c>
      <c r="I116" s="130">
        <v>44711</v>
      </c>
      <c r="J116" s="129" t="s">
        <v>134</v>
      </c>
      <c r="K116" s="129" t="s">
        <v>125</v>
      </c>
      <c r="L116" s="149" t="str">
        <f>IFERROR(_xlfn.IFNA(VLOOKUP($K116,[6]коммент!$B:$C,2,0),""),"")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16" s="129" t="s">
        <v>189</v>
      </c>
      <c r="N116" s="129"/>
      <c r="O116" s="129"/>
      <c r="P116" s="129"/>
      <c r="Q116" s="13"/>
      <c r="R116" s="13"/>
    </row>
    <row r="117" spans="1:18" s="14" customFormat="1" ht="126" x14ac:dyDescent="0.25">
      <c r="A117" s="129">
        <v>115</v>
      </c>
      <c r="B117" s="130">
        <v>44713</v>
      </c>
      <c r="C117" s="129" t="s">
        <v>1098</v>
      </c>
      <c r="D117" s="143" t="s">
        <v>84</v>
      </c>
      <c r="E117" s="143"/>
      <c r="F117" s="144" t="s">
        <v>1099</v>
      </c>
      <c r="G117" s="129" t="s">
        <v>1100</v>
      </c>
      <c r="H117" s="129" t="s">
        <v>1101</v>
      </c>
      <c r="I117" s="130">
        <v>44713</v>
      </c>
      <c r="J117" s="129" t="s">
        <v>180</v>
      </c>
      <c r="K117" s="129" t="s">
        <v>125</v>
      </c>
      <c r="L117" s="149" t="str">
        <f>IFERROR(_xlfn.IFNA(VLOOKUP($K117,[41]коммент!$B:$C,2,0),""),"")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17" s="129" t="s">
        <v>189</v>
      </c>
      <c r="N117" s="129"/>
      <c r="O117" s="129"/>
      <c r="P117" s="129"/>
      <c r="Q117" s="13"/>
      <c r="R117" s="13"/>
    </row>
    <row r="118" spans="1:18" s="14" customFormat="1" ht="126" x14ac:dyDescent="0.25">
      <c r="A118" s="129">
        <v>116</v>
      </c>
      <c r="B118" s="130">
        <v>44713</v>
      </c>
      <c r="C118" s="129" t="s">
        <v>1098</v>
      </c>
      <c r="D118" s="143" t="s">
        <v>84</v>
      </c>
      <c r="E118" s="143"/>
      <c r="F118" s="144" t="s">
        <v>1113</v>
      </c>
      <c r="G118" s="129" t="s">
        <v>1114</v>
      </c>
      <c r="H118" s="129" t="s">
        <v>1101</v>
      </c>
      <c r="I118" s="130"/>
      <c r="J118" s="129" t="s">
        <v>134</v>
      </c>
      <c r="K118" s="129" t="s">
        <v>125</v>
      </c>
      <c r="L118" s="149" t="str">
        <f>IFERROR(_xlfn.IFNA(VLOOKUP($K118,[41]коммент!$B:$C,2,0),""),"")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18" s="129" t="s">
        <v>189</v>
      </c>
      <c r="N118" s="129"/>
      <c r="O118" s="129"/>
      <c r="P118" s="129" t="s">
        <v>1115</v>
      </c>
      <c r="Q118" s="13"/>
      <c r="R118" s="13"/>
    </row>
    <row r="119" spans="1:18" s="14" customFormat="1" ht="126" x14ac:dyDescent="0.25">
      <c r="A119" s="129">
        <v>117</v>
      </c>
      <c r="B119" s="130">
        <v>44713</v>
      </c>
      <c r="C119" s="129" t="s">
        <v>1098</v>
      </c>
      <c r="D119" s="143" t="s">
        <v>84</v>
      </c>
      <c r="E119" s="143"/>
      <c r="F119" s="144" t="s">
        <v>1116</v>
      </c>
      <c r="G119" s="129" t="s">
        <v>1117</v>
      </c>
      <c r="H119" s="129" t="s">
        <v>1101</v>
      </c>
      <c r="I119" s="130">
        <v>44711</v>
      </c>
      <c r="J119" s="129" t="s">
        <v>180</v>
      </c>
      <c r="K119" s="129" t="s">
        <v>125</v>
      </c>
      <c r="L119" s="149" t="s">
        <v>162</v>
      </c>
      <c r="M119" s="129" t="s">
        <v>189</v>
      </c>
      <c r="N119" s="129"/>
      <c r="O119" s="129"/>
      <c r="P119" s="129"/>
      <c r="Q119" s="13"/>
      <c r="R119" s="13"/>
    </row>
    <row r="120" spans="1:18" s="14" customFormat="1" ht="47.25" x14ac:dyDescent="0.25">
      <c r="A120" s="129">
        <v>118</v>
      </c>
      <c r="B120" s="130">
        <v>44713</v>
      </c>
      <c r="C120" s="129" t="s">
        <v>1098</v>
      </c>
      <c r="D120" s="143" t="s">
        <v>84</v>
      </c>
      <c r="E120" s="143"/>
      <c r="F120" s="144" t="s">
        <v>1118</v>
      </c>
      <c r="G120" s="129" t="s">
        <v>1119</v>
      </c>
      <c r="H120" s="129" t="s">
        <v>1120</v>
      </c>
      <c r="I120" s="130">
        <v>44712</v>
      </c>
      <c r="J120" s="129" t="s">
        <v>180</v>
      </c>
      <c r="K120" s="129" t="s">
        <v>36</v>
      </c>
      <c r="L120" s="149" t="str">
        <f>IFERROR(_xlfn.IFNA(VLOOKUP($K120,[41]коммент!$B:$C,2,0),""),"")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20" s="129"/>
      <c r="N120" s="129"/>
      <c r="O120" s="129"/>
      <c r="P120" s="129" t="s">
        <v>1121</v>
      </c>
      <c r="Q120" s="13"/>
      <c r="R120" s="13"/>
    </row>
    <row r="121" spans="1:18" s="14" customFormat="1" ht="126" x14ac:dyDescent="0.25">
      <c r="A121" s="129">
        <v>119</v>
      </c>
      <c r="B121" s="130">
        <v>44713</v>
      </c>
      <c r="C121" s="129" t="s">
        <v>1098</v>
      </c>
      <c r="D121" s="143" t="s">
        <v>84</v>
      </c>
      <c r="E121" s="143"/>
      <c r="F121" s="144" t="s">
        <v>1125</v>
      </c>
      <c r="G121" s="129" t="s">
        <v>1126</v>
      </c>
      <c r="H121" s="129" t="s">
        <v>1127</v>
      </c>
      <c r="I121" s="130"/>
      <c r="J121" s="129" t="s">
        <v>180</v>
      </c>
      <c r="K121" s="129" t="s">
        <v>125</v>
      </c>
      <c r="L121" s="149" t="str">
        <f>IFERROR(_xlfn.IFNA(VLOOKUP($K121,[41]коммент!$B:$C,2,0),""),"")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21" s="129" t="s">
        <v>189</v>
      </c>
      <c r="N121" s="129"/>
      <c r="O121" s="129"/>
      <c r="P121" s="129" t="s">
        <v>1128</v>
      </c>
      <c r="Q121" s="13"/>
      <c r="R121" s="13"/>
    </row>
    <row r="122" spans="1:18" s="14" customFormat="1" ht="47.25" x14ac:dyDescent="0.25">
      <c r="A122" s="129">
        <v>120</v>
      </c>
      <c r="B122" s="130">
        <v>44713</v>
      </c>
      <c r="C122" s="129" t="s">
        <v>1098</v>
      </c>
      <c r="D122" s="143" t="s">
        <v>84</v>
      </c>
      <c r="E122" s="143"/>
      <c r="F122" s="144" t="s">
        <v>1129</v>
      </c>
      <c r="G122" s="129" t="s">
        <v>1130</v>
      </c>
      <c r="H122" s="129" t="s">
        <v>1131</v>
      </c>
      <c r="I122" s="130">
        <v>44712</v>
      </c>
      <c r="J122" s="129" t="s">
        <v>180</v>
      </c>
      <c r="K122" s="129" t="s">
        <v>36</v>
      </c>
      <c r="L122" s="149" t="str">
        <f>IFERROR(_xlfn.IFNA(VLOOKUP($K122,[41]коммент!$B:$C,2,0),""),"")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22" s="129"/>
      <c r="N122" s="129"/>
      <c r="O122" s="129"/>
      <c r="P122" s="129" t="s">
        <v>1132</v>
      </c>
      <c r="Q122" s="13"/>
      <c r="R122" s="13"/>
    </row>
    <row r="123" spans="1:18" s="14" customFormat="1" ht="126" x14ac:dyDescent="0.25">
      <c r="A123" s="129">
        <v>121</v>
      </c>
      <c r="B123" s="130">
        <v>44713</v>
      </c>
      <c r="C123" s="129" t="s">
        <v>1172</v>
      </c>
      <c r="D123" s="143" t="s">
        <v>84</v>
      </c>
      <c r="E123" s="143"/>
      <c r="F123" s="144" t="s">
        <v>1176</v>
      </c>
      <c r="G123" s="129">
        <v>9162248026</v>
      </c>
      <c r="H123" s="129" t="s">
        <v>1177</v>
      </c>
      <c r="I123" s="130">
        <v>44712</v>
      </c>
      <c r="J123" s="129" t="s">
        <v>180</v>
      </c>
      <c r="K123" s="129" t="s">
        <v>125</v>
      </c>
      <c r="L123" s="149" t="s">
        <v>162</v>
      </c>
      <c r="M123" s="129" t="s">
        <v>189</v>
      </c>
      <c r="N123" s="129"/>
      <c r="O123" s="129"/>
      <c r="P123" s="129"/>
      <c r="Q123" s="13"/>
      <c r="R123" s="13"/>
    </row>
    <row r="124" spans="1:18" s="14" customFormat="1" ht="126" x14ac:dyDescent="0.25">
      <c r="A124" s="129">
        <v>122</v>
      </c>
      <c r="B124" s="130">
        <v>44713</v>
      </c>
      <c r="C124" s="129" t="s">
        <v>1172</v>
      </c>
      <c r="D124" s="143" t="s">
        <v>84</v>
      </c>
      <c r="E124" s="143"/>
      <c r="F124" s="144" t="s">
        <v>1178</v>
      </c>
      <c r="G124" s="129" t="s">
        <v>1179</v>
      </c>
      <c r="H124" s="129" t="s">
        <v>1177</v>
      </c>
      <c r="I124" s="130">
        <v>44706</v>
      </c>
      <c r="J124" s="129" t="s">
        <v>180</v>
      </c>
      <c r="K124" s="129" t="s">
        <v>125</v>
      </c>
      <c r="L124" s="149" t="s">
        <v>162</v>
      </c>
      <c r="M124" s="129" t="s">
        <v>189</v>
      </c>
      <c r="N124" s="129"/>
      <c r="O124" s="129"/>
      <c r="P124" s="129"/>
      <c r="Q124" s="13"/>
      <c r="R124" s="13"/>
    </row>
    <row r="125" spans="1:18" s="14" customFormat="1" ht="126" x14ac:dyDescent="0.25">
      <c r="A125" s="129">
        <v>123</v>
      </c>
      <c r="B125" s="130">
        <v>44713</v>
      </c>
      <c r="C125" s="129" t="s">
        <v>1172</v>
      </c>
      <c r="D125" s="143" t="s">
        <v>84</v>
      </c>
      <c r="E125" s="143"/>
      <c r="F125" s="144" t="s">
        <v>1180</v>
      </c>
      <c r="G125" s="129">
        <v>9055726230</v>
      </c>
      <c r="H125" s="129" t="s">
        <v>1177</v>
      </c>
      <c r="I125" s="130">
        <v>44712</v>
      </c>
      <c r="J125" s="129" t="s">
        <v>180</v>
      </c>
      <c r="K125" s="129" t="s">
        <v>125</v>
      </c>
      <c r="L125" s="149" t="s">
        <v>162</v>
      </c>
      <c r="M125" s="129" t="s">
        <v>189</v>
      </c>
      <c r="N125" s="129"/>
      <c r="O125" s="129"/>
      <c r="P125" s="129"/>
      <c r="Q125" s="13"/>
      <c r="R125" s="13"/>
    </row>
    <row r="126" spans="1:18" s="14" customFormat="1" ht="126" x14ac:dyDescent="0.25">
      <c r="A126" s="129">
        <v>124</v>
      </c>
      <c r="B126" s="130">
        <v>44713</v>
      </c>
      <c r="C126" s="129" t="s">
        <v>1172</v>
      </c>
      <c r="D126" s="143" t="s">
        <v>84</v>
      </c>
      <c r="E126" s="143"/>
      <c r="F126" s="144" t="s">
        <v>1182</v>
      </c>
      <c r="G126" s="129">
        <v>9859828931</v>
      </c>
      <c r="H126" s="129" t="s">
        <v>1177</v>
      </c>
      <c r="I126" s="130">
        <v>44712</v>
      </c>
      <c r="J126" s="129" t="s">
        <v>180</v>
      </c>
      <c r="K126" s="129" t="s">
        <v>125</v>
      </c>
      <c r="L126" s="149" t="s">
        <v>162</v>
      </c>
      <c r="M126" s="129" t="s">
        <v>189</v>
      </c>
      <c r="N126" s="129"/>
      <c r="O126" s="129"/>
      <c r="P126" s="129"/>
      <c r="Q126" s="13"/>
      <c r="R126" s="13"/>
    </row>
    <row r="127" spans="1:18" s="14" customFormat="1" ht="126" x14ac:dyDescent="0.25">
      <c r="A127" s="129">
        <v>125</v>
      </c>
      <c r="B127" s="130">
        <v>44713</v>
      </c>
      <c r="C127" s="129" t="s">
        <v>1172</v>
      </c>
      <c r="D127" s="143" t="s">
        <v>84</v>
      </c>
      <c r="E127" s="143"/>
      <c r="F127" s="144" t="s">
        <v>1183</v>
      </c>
      <c r="G127" s="129" t="s">
        <v>1184</v>
      </c>
      <c r="H127" s="129" t="s">
        <v>1177</v>
      </c>
      <c r="I127" s="130">
        <v>44705</v>
      </c>
      <c r="J127" s="129" t="s">
        <v>180</v>
      </c>
      <c r="K127" s="129" t="s">
        <v>125</v>
      </c>
      <c r="L127" s="149" t="s">
        <v>162</v>
      </c>
      <c r="M127" s="129" t="s">
        <v>189</v>
      </c>
      <c r="N127" s="129"/>
      <c r="O127" s="129"/>
      <c r="P127" s="129"/>
      <c r="Q127" s="13"/>
      <c r="R127" s="13"/>
    </row>
    <row r="128" spans="1:18" s="14" customFormat="1" ht="94.5" x14ac:dyDescent="0.25">
      <c r="A128" s="129">
        <v>126</v>
      </c>
      <c r="B128" s="130">
        <v>44713</v>
      </c>
      <c r="C128" s="129" t="s">
        <v>1172</v>
      </c>
      <c r="D128" s="143" t="s">
        <v>84</v>
      </c>
      <c r="E128" s="143"/>
      <c r="F128" s="144" t="s">
        <v>1185</v>
      </c>
      <c r="G128" s="129" t="s">
        <v>1186</v>
      </c>
      <c r="H128" s="129" t="s">
        <v>1187</v>
      </c>
      <c r="I128" s="130">
        <v>44712</v>
      </c>
      <c r="J128" s="129" t="s">
        <v>134</v>
      </c>
      <c r="K128" s="129" t="s">
        <v>36</v>
      </c>
      <c r="L128" s="149" t="s">
        <v>157</v>
      </c>
      <c r="M128" s="129"/>
      <c r="N128" s="129"/>
      <c r="O128" s="129"/>
      <c r="P128" s="129" t="s">
        <v>1188</v>
      </c>
      <c r="Q128" s="13"/>
      <c r="R128" s="13"/>
    </row>
    <row r="129" spans="1:18" s="14" customFormat="1" ht="94.5" x14ac:dyDescent="0.25">
      <c r="A129" s="129">
        <v>127</v>
      </c>
      <c r="B129" s="130">
        <v>44713</v>
      </c>
      <c r="C129" s="129" t="s">
        <v>1190</v>
      </c>
      <c r="D129" s="143" t="s">
        <v>84</v>
      </c>
      <c r="E129" s="143"/>
      <c r="F129" s="144" t="s">
        <v>1191</v>
      </c>
      <c r="G129" s="129" t="s">
        <v>1192</v>
      </c>
      <c r="H129" s="129" t="s">
        <v>1193</v>
      </c>
      <c r="I129" s="130">
        <v>44697</v>
      </c>
      <c r="J129" s="129" t="s">
        <v>180</v>
      </c>
      <c r="K129" s="157" t="s">
        <v>111</v>
      </c>
      <c r="L129" s="158" t="s">
        <v>165</v>
      </c>
      <c r="M129" s="129" t="s">
        <v>154</v>
      </c>
      <c r="N129" s="129" t="s">
        <v>114</v>
      </c>
      <c r="O129" s="129"/>
      <c r="P129" s="129"/>
      <c r="Q129" s="13"/>
      <c r="R129" s="13"/>
    </row>
    <row r="130" spans="1:18" s="14" customFormat="1" ht="126" x14ac:dyDescent="0.25">
      <c r="A130" s="129">
        <v>128</v>
      </c>
      <c r="B130" s="130">
        <v>44713</v>
      </c>
      <c r="C130" s="129" t="s">
        <v>1190</v>
      </c>
      <c r="D130" s="143" t="s">
        <v>84</v>
      </c>
      <c r="E130" s="143"/>
      <c r="F130" s="144" t="s">
        <v>1194</v>
      </c>
      <c r="G130" s="129" t="s">
        <v>1195</v>
      </c>
      <c r="H130" s="129" t="s">
        <v>277</v>
      </c>
      <c r="I130" s="130">
        <v>44708</v>
      </c>
      <c r="J130" s="129" t="s">
        <v>180</v>
      </c>
      <c r="K130" s="129" t="s">
        <v>125</v>
      </c>
      <c r="L130" s="149" t="s">
        <v>162</v>
      </c>
      <c r="M130" s="129" t="s">
        <v>128</v>
      </c>
      <c r="N130" s="129"/>
      <c r="O130" s="129"/>
      <c r="P130" s="129"/>
      <c r="Q130" s="13"/>
      <c r="R130" s="13"/>
    </row>
    <row r="131" spans="1:18" s="14" customFormat="1" ht="126" x14ac:dyDescent="0.25">
      <c r="A131" s="129">
        <v>129</v>
      </c>
      <c r="B131" s="130">
        <v>44713</v>
      </c>
      <c r="C131" s="129" t="s">
        <v>1190</v>
      </c>
      <c r="D131" s="143" t="s">
        <v>84</v>
      </c>
      <c r="E131" s="143"/>
      <c r="F131" s="144" t="s">
        <v>1213</v>
      </c>
      <c r="G131" s="129" t="s">
        <v>1214</v>
      </c>
      <c r="H131" s="129" t="s">
        <v>761</v>
      </c>
      <c r="I131" s="130">
        <v>44680</v>
      </c>
      <c r="J131" s="129" t="s">
        <v>134</v>
      </c>
      <c r="K131" s="129" t="s">
        <v>125</v>
      </c>
      <c r="L131" s="149" t="s">
        <v>162</v>
      </c>
      <c r="M131" s="129" t="s">
        <v>126</v>
      </c>
      <c r="N131" s="129"/>
      <c r="O131" s="129"/>
      <c r="P131" s="129" t="s">
        <v>1215</v>
      </c>
      <c r="Q131" s="13"/>
      <c r="R131" s="13"/>
    </row>
    <row r="132" spans="1:18" s="14" customFormat="1" ht="63" x14ac:dyDescent="0.25">
      <c r="A132" s="129">
        <v>130</v>
      </c>
      <c r="B132" s="130">
        <v>44713</v>
      </c>
      <c r="C132" s="129" t="s">
        <v>1190</v>
      </c>
      <c r="D132" s="143" t="s">
        <v>84</v>
      </c>
      <c r="E132" s="143"/>
      <c r="F132" s="144" t="s">
        <v>1216</v>
      </c>
      <c r="G132" s="129" t="s">
        <v>1217</v>
      </c>
      <c r="H132" s="129" t="s">
        <v>1218</v>
      </c>
      <c r="I132" s="130">
        <v>44712</v>
      </c>
      <c r="J132" s="129" t="s">
        <v>180</v>
      </c>
      <c r="K132" s="129" t="s">
        <v>113</v>
      </c>
      <c r="L132" s="149" t="s">
        <v>143</v>
      </c>
      <c r="M132" s="129"/>
      <c r="N132" s="129"/>
      <c r="O132" s="129"/>
      <c r="P132" s="129" t="s">
        <v>1220</v>
      </c>
      <c r="Q132" s="13"/>
      <c r="R132" s="13"/>
    </row>
    <row r="133" spans="1:18" s="14" customFormat="1" ht="31.5" x14ac:dyDescent="0.25">
      <c r="A133" s="129">
        <v>131</v>
      </c>
      <c r="B133" s="130">
        <v>44713</v>
      </c>
      <c r="C133" s="129" t="s">
        <v>1221</v>
      </c>
      <c r="D133" s="143" t="s">
        <v>84</v>
      </c>
      <c r="E133" s="143"/>
      <c r="F133" s="144" t="s">
        <v>1222</v>
      </c>
      <c r="G133" s="129">
        <v>9091689283</v>
      </c>
      <c r="H133" s="129" t="s">
        <v>352</v>
      </c>
      <c r="I133" s="130" t="s">
        <v>1223</v>
      </c>
      <c r="J133" s="129" t="s">
        <v>134</v>
      </c>
      <c r="K133" s="129" t="s">
        <v>125</v>
      </c>
      <c r="L133" s="149"/>
      <c r="M133" s="129" t="s">
        <v>189</v>
      </c>
      <c r="N133" s="129"/>
      <c r="O133" s="129"/>
      <c r="P133" s="129" t="s">
        <v>1224</v>
      </c>
      <c r="Q133" s="13"/>
      <c r="R133" s="13"/>
    </row>
    <row r="134" spans="1:18" s="14" customFormat="1" ht="126" x14ac:dyDescent="0.25">
      <c r="A134" s="129">
        <v>132</v>
      </c>
      <c r="B134" s="130">
        <v>44713</v>
      </c>
      <c r="C134" s="129" t="s">
        <v>1256</v>
      </c>
      <c r="D134" s="143" t="s">
        <v>84</v>
      </c>
      <c r="E134" s="143"/>
      <c r="F134" s="144" t="s">
        <v>1264</v>
      </c>
      <c r="G134" s="129">
        <v>9175177750</v>
      </c>
      <c r="H134" s="129" t="s">
        <v>1265</v>
      </c>
      <c r="I134" s="130"/>
      <c r="J134" s="129" t="s">
        <v>180</v>
      </c>
      <c r="K134" s="129" t="s">
        <v>125</v>
      </c>
      <c r="L134" s="149" t="s">
        <v>162</v>
      </c>
      <c r="M134" s="129" t="s">
        <v>189</v>
      </c>
      <c r="N134" s="129"/>
      <c r="O134" s="129"/>
      <c r="P134" s="129" t="s">
        <v>1266</v>
      </c>
      <c r="Q134" s="13"/>
      <c r="R134" s="13"/>
    </row>
    <row r="135" spans="1:18" s="14" customFormat="1" ht="94.5" x14ac:dyDescent="0.25">
      <c r="A135" s="129">
        <v>133</v>
      </c>
      <c r="B135" s="130">
        <v>44713</v>
      </c>
      <c r="C135" s="129" t="s">
        <v>1256</v>
      </c>
      <c r="D135" s="143" t="s">
        <v>84</v>
      </c>
      <c r="E135" s="143"/>
      <c r="F135" s="144" t="s">
        <v>1267</v>
      </c>
      <c r="G135" s="129">
        <v>9653027636</v>
      </c>
      <c r="H135" s="129" t="s">
        <v>1268</v>
      </c>
      <c r="I135" s="130">
        <v>44617</v>
      </c>
      <c r="J135" s="129" t="s">
        <v>184</v>
      </c>
      <c r="K135" s="129" t="s">
        <v>175</v>
      </c>
      <c r="L135" s="149" t="s">
        <v>176</v>
      </c>
      <c r="M135" s="129"/>
      <c r="N135" s="129"/>
      <c r="O135" s="129"/>
      <c r="P135" s="129" t="s">
        <v>1269</v>
      </c>
      <c r="Q135" s="13"/>
      <c r="R135" s="13"/>
    </row>
    <row r="136" spans="1:18" s="14" customFormat="1" ht="63" x14ac:dyDescent="0.25">
      <c r="A136" s="129">
        <v>134</v>
      </c>
      <c r="B136" s="130">
        <v>44713</v>
      </c>
      <c r="C136" s="129" t="s">
        <v>1256</v>
      </c>
      <c r="D136" s="143" t="s">
        <v>84</v>
      </c>
      <c r="E136" s="143"/>
      <c r="F136" s="144" t="s">
        <v>1271</v>
      </c>
      <c r="G136" s="129">
        <v>9096258509</v>
      </c>
      <c r="H136" s="129" t="s">
        <v>767</v>
      </c>
      <c r="I136" s="130">
        <v>44712</v>
      </c>
      <c r="J136" s="129" t="s">
        <v>180</v>
      </c>
      <c r="K136" s="129" t="s">
        <v>113</v>
      </c>
      <c r="L136" s="149" t="s">
        <v>143</v>
      </c>
      <c r="M136" s="129"/>
      <c r="N136" s="129"/>
      <c r="O136" s="129"/>
      <c r="P136" s="129" t="s">
        <v>1272</v>
      </c>
      <c r="Q136" s="13"/>
      <c r="R136" s="13"/>
    </row>
    <row r="137" spans="1:18" s="14" customFormat="1" ht="126" x14ac:dyDescent="0.25">
      <c r="A137" s="129">
        <v>135</v>
      </c>
      <c r="B137" s="130">
        <v>44713</v>
      </c>
      <c r="C137" s="129" t="s">
        <v>1256</v>
      </c>
      <c r="D137" s="143" t="s">
        <v>84</v>
      </c>
      <c r="E137" s="143"/>
      <c r="F137" s="144" t="s">
        <v>1275</v>
      </c>
      <c r="G137" s="129">
        <v>9152013824</v>
      </c>
      <c r="H137" s="129" t="s">
        <v>1265</v>
      </c>
      <c r="I137" s="130">
        <v>44712</v>
      </c>
      <c r="J137" s="129" t="s">
        <v>180</v>
      </c>
      <c r="K137" s="129" t="s">
        <v>125</v>
      </c>
      <c r="L137" s="149" t="s">
        <v>162</v>
      </c>
      <c r="M137" s="129" t="s">
        <v>189</v>
      </c>
      <c r="N137" s="129"/>
      <c r="O137" s="129"/>
      <c r="P137" s="129"/>
      <c r="Q137" s="13"/>
      <c r="R137" s="13"/>
    </row>
    <row r="138" spans="1:18" s="14" customFormat="1" ht="126" x14ac:dyDescent="0.25">
      <c r="A138" s="129">
        <v>136</v>
      </c>
      <c r="B138" s="130">
        <v>44713</v>
      </c>
      <c r="C138" s="129" t="s">
        <v>1256</v>
      </c>
      <c r="D138" s="143" t="s">
        <v>84</v>
      </c>
      <c r="E138" s="143"/>
      <c r="F138" s="144" t="s">
        <v>1276</v>
      </c>
      <c r="G138" s="129">
        <v>9255788914</v>
      </c>
      <c r="H138" s="129" t="s">
        <v>778</v>
      </c>
      <c r="I138" s="130">
        <v>44712</v>
      </c>
      <c r="J138" s="129" t="s">
        <v>180</v>
      </c>
      <c r="K138" s="129" t="s">
        <v>125</v>
      </c>
      <c r="L138" s="149" t="s">
        <v>162</v>
      </c>
      <c r="M138" s="129" t="s">
        <v>188</v>
      </c>
      <c r="N138" s="129"/>
      <c r="O138" s="129"/>
      <c r="P138" s="129" t="s">
        <v>1277</v>
      </c>
      <c r="Q138" s="13"/>
      <c r="R138" s="13"/>
    </row>
    <row r="139" spans="1:18" s="14" customFormat="1" ht="126" x14ac:dyDescent="0.25">
      <c r="A139" s="129">
        <v>137</v>
      </c>
      <c r="B139" s="130">
        <v>44713</v>
      </c>
      <c r="C139" s="129" t="s">
        <v>1278</v>
      </c>
      <c r="D139" s="143" t="s">
        <v>84</v>
      </c>
      <c r="E139" s="143"/>
      <c r="F139" s="144" t="s">
        <v>1279</v>
      </c>
      <c r="G139" s="129">
        <v>9858344763</v>
      </c>
      <c r="H139" s="129" t="s">
        <v>117</v>
      </c>
      <c r="I139" s="130">
        <v>44713</v>
      </c>
      <c r="J139" s="129" t="s">
        <v>180</v>
      </c>
      <c r="K139" s="129" t="s">
        <v>125</v>
      </c>
      <c r="L139" s="149" t="s">
        <v>162</v>
      </c>
      <c r="M139" s="129" t="s">
        <v>189</v>
      </c>
      <c r="N139" s="129"/>
      <c r="O139" s="129"/>
      <c r="P139" s="129"/>
      <c r="Q139" s="13"/>
      <c r="R139" s="13"/>
    </row>
    <row r="140" spans="1:18" s="14" customFormat="1" ht="94.5" x14ac:dyDescent="0.25">
      <c r="A140" s="129">
        <v>138</v>
      </c>
      <c r="B140" s="130">
        <v>44713</v>
      </c>
      <c r="C140" s="129" t="s">
        <v>1278</v>
      </c>
      <c r="D140" s="143" t="s">
        <v>84</v>
      </c>
      <c r="E140" s="143"/>
      <c r="F140" s="144" t="s">
        <v>1281</v>
      </c>
      <c r="G140" s="129">
        <v>9175601797</v>
      </c>
      <c r="H140" s="129" t="s">
        <v>1136</v>
      </c>
      <c r="I140" s="130">
        <v>44711</v>
      </c>
      <c r="J140" s="129" t="s">
        <v>180</v>
      </c>
      <c r="K140" s="129" t="s">
        <v>1</v>
      </c>
      <c r="L140" s="149" t="s">
        <v>165</v>
      </c>
      <c r="M140" s="129" t="s">
        <v>132</v>
      </c>
      <c r="N140" s="129"/>
      <c r="O140" s="129"/>
      <c r="P140" s="129" t="s">
        <v>1282</v>
      </c>
      <c r="Q140" s="13"/>
      <c r="R140" s="13"/>
    </row>
    <row r="141" spans="1:18" s="14" customFormat="1" ht="94.5" x14ac:dyDescent="0.25">
      <c r="A141" s="129">
        <v>139</v>
      </c>
      <c r="B141" s="130">
        <v>44713</v>
      </c>
      <c r="C141" s="129" t="s">
        <v>1278</v>
      </c>
      <c r="D141" s="143" t="s">
        <v>84</v>
      </c>
      <c r="E141" s="143"/>
      <c r="F141" s="144" t="s">
        <v>1287</v>
      </c>
      <c r="G141" s="129">
        <v>9854171321</v>
      </c>
      <c r="H141" s="129"/>
      <c r="I141" s="130"/>
      <c r="J141" s="129" t="s">
        <v>180</v>
      </c>
      <c r="K141" s="129" t="s">
        <v>1</v>
      </c>
      <c r="L141" s="149" t="s">
        <v>166</v>
      </c>
      <c r="M141" s="129" t="s">
        <v>132</v>
      </c>
      <c r="N141" s="129"/>
      <c r="O141" s="129"/>
      <c r="P141" s="129" t="s">
        <v>1288</v>
      </c>
      <c r="Q141" s="13"/>
      <c r="R141" s="13"/>
    </row>
    <row r="142" spans="1:18" s="14" customFormat="1" ht="141.75" x14ac:dyDescent="0.25">
      <c r="A142" s="129">
        <v>140</v>
      </c>
      <c r="B142" s="130">
        <v>44713</v>
      </c>
      <c r="C142" s="129" t="s">
        <v>1278</v>
      </c>
      <c r="D142" s="143" t="s">
        <v>84</v>
      </c>
      <c r="E142" s="143"/>
      <c r="F142" s="144" t="s">
        <v>1289</v>
      </c>
      <c r="G142" s="129">
        <v>9637126180</v>
      </c>
      <c r="H142" s="129" t="s">
        <v>1290</v>
      </c>
      <c r="I142" s="130">
        <v>44712</v>
      </c>
      <c r="J142" s="129" t="s">
        <v>180</v>
      </c>
      <c r="K142" s="129" t="s">
        <v>113</v>
      </c>
      <c r="L142" s="149" t="s">
        <v>143</v>
      </c>
      <c r="M142" s="129"/>
      <c r="N142" s="129"/>
      <c r="O142" s="129"/>
      <c r="P142" s="129" t="s">
        <v>1292</v>
      </c>
      <c r="Q142" s="13"/>
      <c r="R142" s="13"/>
    </row>
    <row r="143" spans="1:18" s="14" customFormat="1" ht="78.75" x14ac:dyDescent="0.25">
      <c r="A143" s="129">
        <v>141</v>
      </c>
      <c r="B143" s="130">
        <v>44713</v>
      </c>
      <c r="C143" s="129" t="s">
        <v>1278</v>
      </c>
      <c r="D143" s="143" t="s">
        <v>84</v>
      </c>
      <c r="E143" s="143"/>
      <c r="F143" s="144" t="s">
        <v>1293</v>
      </c>
      <c r="G143" s="129"/>
      <c r="H143" s="129"/>
      <c r="I143" s="130"/>
      <c r="J143" s="129" t="s">
        <v>134</v>
      </c>
      <c r="K143" s="129" t="s">
        <v>113</v>
      </c>
      <c r="L143" s="149" t="s">
        <v>143</v>
      </c>
      <c r="M143" s="129"/>
      <c r="N143" s="129"/>
      <c r="O143" s="129"/>
      <c r="P143" s="129" t="s">
        <v>1294</v>
      </c>
      <c r="Q143" s="13"/>
      <c r="R143" s="13"/>
    </row>
    <row r="144" spans="1:18" s="14" customFormat="1" ht="110.25" x14ac:dyDescent="0.25">
      <c r="A144" s="129">
        <v>142</v>
      </c>
      <c r="B144" s="130">
        <v>44713</v>
      </c>
      <c r="C144" s="129" t="s">
        <v>1278</v>
      </c>
      <c r="D144" s="143" t="s">
        <v>84</v>
      </c>
      <c r="E144" s="143"/>
      <c r="F144" s="144" t="s">
        <v>1303</v>
      </c>
      <c r="G144" s="129">
        <v>9096547426</v>
      </c>
      <c r="H144" s="129"/>
      <c r="I144" s="130"/>
      <c r="J144" s="129" t="s">
        <v>179</v>
      </c>
      <c r="K144" s="129" t="s">
        <v>113</v>
      </c>
      <c r="L144" s="149" t="s">
        <v>143</v>
      </c>
      <c r="M144" s="129"/>
      <c r="N144" s="129"/>
      <c r="O144" s="129"/>
      <c r="P144" s="129" t="s">
        <v>1304</v>
      </c>
      <c r="Q144" s="13"/>
      <c r="R144" s="13"/>
    </row>
    <row r="145" spans="1:18" s="14" customFormat="1" ht="94.5" x14ac:dyDescent="0.25">
      <c r="A145" s="129">
        <v>143</v>
      </c>
      <c r="B145" s="130">
        <v>44713</v>
      </c>
      <c r="C145" s="133" t="s">
        <v>1336</v>
      </c>
      <c r="D145" s="137" t="s">
        <v>84</v>
      </c>
      <c r="E145" s="137"/>
      <c r="F145" s="138" t="s">
        <v>1341</v>
      </c>
      <c r="G145" s="133">
        <v>9260743353</v>
      </c>
      <c r="H145" s="133"/>
      <c r="I145" s="134"/>
      <c r="J145" s="133" t="s">
        <v>179</v>
      </c>
      <c r="K145" s="133" t="s">
        <v>175</v>
      </c>
      <c r="L145" s="140" t="str">
        <f>IFERROR(_xlfn.IFNA(VLOOKUP($K145,[42]коммент!$B:$C,2,0),""),"")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145" s="133"/>
      <c r="N145" s="133"/>
      <c r="O145" s="133"/>
      <c r="P145" s="133" t="s">
        <v>1342</v>
      </c>
      <c r="Q145" s="13"/>
      <c r="R145" s="13"/>
    </row>
    <row r="146" spans="1:18" s="14" customFormat="1" ht="94.5" x14ac:dyDescent="0.25">
      <c r="A146" s="129">
        <v>144</v>
      </c>
      <c r="B146" s="130">
        <v>44713</v>
      </c>
      <c r="C146" s="129" t="s">
        <v>381</v>
      </c>
      <c r="D146" s="143" t="s">
        <v>38</v>
      </c>
      <c r="E146" s="143"/>
      <c r="F146" s="144" t="s">
        <v>384</v>
      </c>
      <c r="G146" s="129">
        <v>89154871299</v>
      </c>
      <c r="H146" s="129" t="s">
        <v>385</v>
      </c>
      <c r="I146" s="130">
        <v>44706</v>
      </c>
      <c r="J146" s="129" t="s">
        <v>180</v>
      </c>
      <c r="K146" s="129" t="s">
        <v>1</v>
      </c>
      <c r="L146" s="149" t="str">
        <f>IFERROR(_xlfn.IFNA(VLOOKUP($K146,[34]коммент!$B:$C,2,0),""),"")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46" s="129" t="s">
        <v>152</v>
      </c>
      <c r="N146" s="129" t="s">
        <v>183</v>
      </c>
      <c r="O146" s="129" t="s">
        <v>38</v>
      </c>
      <c r="P146" s="129"/>
      <c r="Q146" s="13"/>
      <c r="R146" s="13"/>
    </row>
    <row r="147" spans="1:18" s="14" customFormat="1" ht="94.5" x14ac:dyDescent="0.25">
      <c r="A147" s="129">
        <v>145</v>
      </c>
      <c r="B147" s="130">
        <v>44713</v>
      </c>
      <c r="C147" s="129" t="s">
        <v>417</v>
      </c>
      <c r="D147" s="143" t="s">
        <v>38</v>
      </c>
      <c r="E147" s="143"/>
      <c r="F147" s="151" t="s">
        <v>428</v>
      </c>
      <c r="G147" s="151" t="s">
        <v>429</v>
      </c>
      <c r="H147" s="129" t="s">
        <v>430</v>
      </c>
      <c r="I147" s="130">
        <v>44712</v>
      </c>
      <c r="J147" s="129" t="s">
        <v>134</v>
      </c>
      <c r="K147" s="129" t="s">
        <v>111</v>
      </c>
      <c r="L147" s="149" t="str">
        <f>IFERROR(_xlfn.IFNA(VLOOKUP($K147,[35]коммент!$B:$C,2,0),""),"")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47" s="129" t="s">
        <v>154</v>
      </c>
      <c r="N147" s="129"/>
      <c r="O147" s="129"/>
      <c r="P147" s="129"/>
      <c r="Q147" s="13"/>
      <c r="R147" s="13"/>
    </row>
    <row r="148" spans="1:18" s="14" customFormat="1" ht="126" x14ac:dyDescent="0.25">
      <c r="A148" s="129">
        <v>146</v>
      </c>
      <c r="B148" s="130">
        <v>44713</v>
      </c>
      <c r="C148" s="129" t="s">
        <v>475</v>
      </c>
      <c r="D148" s="143" t="s">
        <v>38</v>
      </c>
      <c r="E148" s="143"/>
      <c r="F148" s="144" t="s">
        <v>480</v>
      </c>
      <c r="G148" s="129">
        <v>9771630997</v>
      </c>
      <c r="H148" s="129" t="s">
        <v>441</v>
      </c>
      <c r="I148" s="129" t="s">
        <v>447</v>
      </c>
      <c r="J148" s="129" t="s">
        <v>180</v>
      </c>
      <c r="K148" s="129" t="s">
        <v>125</v>
      </c>
      <c r="L148" s="149" t="str">
        <f>IFERROR(_xlfn.IFNA(VLOOKUP($K148,[43]коммент!$B:$C,2,0),""),"")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8" s="129" t="s">
        <v>189</v>
      </c>
      <c r="N148" s="129"/>
      <c r="O148" s="129"/>
      <c r="P148" s="129" t="s">
        <v>481</v>
      </c>
      <c r="Q148" s="13"/>
      <c r="R148" s="13"/>
    </row>
    <row r="149" spans="1:18" s="14" customFormat="1" ht="126" x14ac:dyDescent="0.25">
      <c r="A149" s="129">
        <v>147</v>
      </c>
      <c r="B149" s="130">
        <v>44713</v>
      </c>
      <c r="C149" s="129" t="s">
        <v>475</v>
      </c>
      <c r="D149" s="143" t="s">
        <v>38</v>
      </c>
      <c r="E149" s="143"/>
      <c r="F149" s="144" t="s">
        <v>484</v>
      </c>
      <c r="G149" s="129">
        <v>9851562102</v>
      </c>
      <c r="H149" s="129" t="s">
        <v>441</v>
      </c>
      <c r="I149" s="130">
        <v>44644</v>
      </c>
      <c r="J149" s="129" t="s">
        <v>184</v>
      </c>
      <c r="K149" s="129" t="s">
        <v>125</v>
      </c>
      <c r="L149" s="149" t="str">
        <f>IFERROR(_xlfn.IFNA(VLOOKUP($K149,[43]коммент!$B:$C,2,0),""),"")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49" s="129" t="s">
        <v>189</v>
      </c>
      <c r="N149" s="129"/>
      <c r="O149" s="129"/>
      <c r="P149" s="129" t="s">
        <v>485</v>
      </c>
      <c r="Q149" s="13"/>
      <c r="R149" s="13"/>
    </row>
    <row r="150" spans="1:18" s="14" customFormat="1" ht="94.5" x14ac:dyDescent="0.25">
      <c r="A150" s="129">
        <v>148</v>
      </c>
      <c r="B150" s="130">
        <v>44713</v>
      </c>
      <c r="C150" s="129" t="s">
        <v>530</v>
      </c>
      <c r="D150" s="143" t="s">
        <v>38</v>
      </c>
      <c r="E150" s="143"/>
      <c r="F150" s="127" t="s">
        <v>531</v>
      </c>
      <c r="G150" s="129">
        <v>9163598376</v>
      </c>
      <c r="H150" s="129"/>
      <c r="I150" s="130"/>
      <c r="J150" s="129" t="s">
        <v>180</v>
      </c>
      <c r="K150" s="129" t="s">
        <v>111</v>
      </c>
      <c r="L150" s="149" t="str">
        <f>IFERROR(_xlfn.IFNA(VLOOKUP($K150,[44]коммент!$B:$C,2,0),""),"")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50" s="129" t="s">
        <v>133</v>
      </c>
      <c r="N150" s="129" t="s">
        <v>114</v>
      </c>
      <c r="O150" s="129"/>
      <c r="P150" s="129" t="s">
        <v>532</v>
      </c>
      <c r="Q150" s="13"/>
      <c r="R150" s="13"/>
    </row>
    <row r="151" spans="1:18" s="14" customFormat="1" ht="94.5" x14ac:dyDescent="0.25">
      <c r="A151" s="129">
        <v>149</v>
      </c>
      <c r="B151" s="130">
        <v>44713</v>
      </c>
      <c r="C151" s="129" t="s">
        <v>607</v>
      </c>
      <c r="D151" s="143" t="s">
        <v>38</v>
      </c>
      <c r="E151" s="143"/>
      <c r="F151" s="144" t="s">
        <v>610</v>
      </c>
      <c r="G151" s="129">
        <v>9269113327</v>
      </c>
      <c r="H151" s="129" t="s">
        <v>611</v>
      </c>
      <c r="I151" s="130">
        <v>44694</v>
      </c>
      <c r="J151" s="129" t="s">
        <v>180</v>
      </c>
      <c r="K151" s="129" t="s">
        <v>111</v>
      </c>
      <c r="L151" s="149" t="s">
        <v>165</v>
      </c>
      <c r="M151" s="129" t="s">
        <v>133</v>
      </c>
      <c r="N151" s="129" t="s">
        <v>183</v>
      </c>
      <c r="O151" s="129" t="s">
        <v>38</v>
      </c>
      <c r="P151" s="129" t="s">
        <v>612</v>
      </c>
      <c r="Q151" s="13"/>
      <c r="R151" s="13"/>
    </row>
    <row r="152" spans="1:18" s="14" customFormat="1" ht="94.5" x14ac:dyDescent="0.25">
      <c r="A152" s="129">
        <v>150</v>
      </c>
      <c r="B152" s="130">
        <v>44713</v>
      </c>
      <c r="C152" s="129" t="s">
        <v>607</v>
      </c>
      <c r="D152" s="143" t="s">
        <v>38</v>
      </c>
      <c r="E152" s="143"/>
      <c r="F152" s="144" t="s">
        <v>616</v>
      </c>
      <c r="G152" s="129">
        <v>9652375939</v>
      </c>
      <c r="H152" s="129" t="s">
        <v>617</v>
      </c>
      <c r="I152" s="130">
        <v>44711</v>
      </c>
      <c r="J152" s="129" t="s">
        <v>180</v>
      </c>
      <c r="K152" s="129" t="s">
        <v>111</v>
      </c>
      <c r="L152" s="149" t="str">
        <f>IFERROR(_xlfn.IFNA(VLOOKUP($K152,[36]коммент!$B:$C,2,0),""),"")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52" s="129" t="s">
        <v>154</v>
      </c>
      <c r="N152" s="129" t="s">
        <v>114</v>
      </c>
      <c r="O152" s="129"/>
      <c r="P152" s="129"/>
      <c r="Q152" s="13"/>
      <c r="R152" s="13"/>
    </row>
    <row r="153" spans="1:18" s="14" customFormat="1" ht="94.5" x14ac:dyDescent="0.25">
      <c r="A153" s="129">
        <v>151</v>
      </c>
      <c r="B153" s="130">
        <v>44713</v>
      </c>
      <c r="C153" s="129" t="s">
        <v>607</v>
      </c>
      <c r="D153" s="143" t="s">
        <v>38</v>
      </c>
      <c r="E153" s="143"/>
      <c r="F153" s="144" t="s">
        <v>618</v>
      </c>
      <c r="G153" s="129">
        <v>9153658120</v>
      </c>
      <c r="H153" s="129" t="s">
        <v>619</v>
      </c>
      <c r="I153" s="130">
        <v>44705</v>
      </c>
      <c r="J153" s="129" t="s">
        <v>180</v>
      </c>
      <c r="K153" s="129" t="s">
        <v>111</v>
      </c>
      <c r="L153" s="149" t="str">
        <f>IFERROR(_xlfn.IFNA(VLOOKUP($K153,[36]коммент!$B:$C,2,0),""),"")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53" s="129" t="s">
        <v>133</v>
      </c>
      <c r="N153" s="129" t="s">
        <v>114</v>
      </c>
      <c r="O153" s="129"/>
      <c r="P153" s="129" t="s">
        <v>620</v>
      </c>
      <c r="Q153" s="13"/>
      <c r="R153" s="13"/>
    </row>
    <row r="154" spans="1:18" s="14" customFormat="1" ht="94.5" x14ac:dyDescent="0.25">
      <c r="A154" s="129">
        <v>152</v>
      </c>
      <c r="B154" s="130">
        <v>44713</v>
      </c>
      <c r="C154" s="129" t="s">
        <v>607</v>
      </c>
      <c r="D154" s="143" t="s">
        <v>38</v>
      </c>
      <c r="E154" s="143"/>
      <c r="F154" s="144" t="s">
        <v>618</v>
      </c>
      <c r="G154" s="129">
        <v>9153658120</v>
      </c>
      <c r="H154" s="129" t="s">
        <v>619</v>
      </c>
      <c r="I154" s="130">
        <v>44705</v>
      </c>
      <c r="J154" s="129" t="s">
        <v>180</v>
      </c>
      <c r="K154" s="129" t="s">
        <v>111</v>
      </c>
      <c r="L154" s="149" t="str">
        <f>IFERROR(_xlfn.IFNA(VLOOKUP($K154,[36]коммент!$B:$C,2,0),""),"")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54" s="129" t="s">
        <v>154</v>
      </c>
      <c r="N154" s="129"/>
      <c r="O154" s="129"/>
      <c r="P154" s="129" t="s">
        <v>621</v>
      </c>
      <c r="Q154" s="13"/>
      <c r="R154" s="13"/>
    </row>
    <row r="155" spans="1:18" s="14" customFormat="1" ht="47.25" x14ac:dyDescent="0.25">
      <c r="A155" s="129">
        <v>153</v>
      </c>
      <c r="B155" s="130">
        <v>44713</v>
      </c>
      <c r="C155" s="129" t="s">
        <v>607</v>
      </c>
      <c r="D155" s="143" t="s">
        <v>38</v>
      </c>
      <c r="E155" s="143"/>
      <c r="F155" s="144" t="s">
        <v>636</v>
      </c>
      <c r="G155" s="129" t="s">
        <v>637</v>
      </c>
      <c r="H155" s="129"/>
      <c r="I155" s="129"/>
      <c r="J155" s="129" t="s">
        <v>179</v>
      </c>
      <c r="K155" s="129" t="s">
        <v>85</v>
      </c>
      <c r="L155" s="149" t="str">
        <f>IFERROR(_xlfn.IFNA(VLOOKUP($K155,[36]коммент!$B:$C,2,0),""),"")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155" s="129" t="s">
        <v>129</v>
      </c>
      <c r="N155" s="129"/>
      <c r="O155" s="129"/>
      <c r="P155" s="129"/>
      <c r="Q155" s="13"/>
      <c r="R155" s="13"/>
    </row>
    <row r="156" spans="1:18" s="14" customFormat="1" ht="94.5" x14ac:dyDescent="0.25">
      <c r="A156" s="129">
        <v>154</v>
      </c>
      <c r="B156" s="130">
        <v>44713</v>
      </c>
      <c r="C156" s="171" t="s">
        <v>667</v>
      </c>
      <c r="D156" s="143" t="s">
        <v>38</v>
      </c>
      <c r="E156" s="143"/>
      <c r="F156" s="144" t="s">
        <v>673</v>
      </c>
      <c r="G156" s="129" t="s">
        <v>674</v>
      </c>
      <c r="H156" s="129" t="s">
        <v>675</v>
      </c>
      <c r="I156" s="129"/>
      <c r="J156" s="129" t="s">
        <v>180</v>
      </c>
      <c r="K156" s="129" t="s">
        <v>36</v>
      </c>
      <c r="L156" s="149" t="str">
        <f>IFERROR(_xlfn.IFNA(VLOOKUP($K156,[27]коммент!$B:$C,2,0),""),"")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56" s="129"/>
      <c r="N156" s="129"/>
      <c r="O156" s="129"/>
      <c r="P156" s="129" t="s">
        <v>676</v>
      </c>
      <c r="Q156" s="13"/>
      <c r="R156" s="13"/>
    </row>
    <row r="157" spans="1:18" s="14" customFormat="1" ht="126" x14ac:dyDescent="0.25">
      <c r="A157" s="129">
        <v>155</v>
      </c>
      <c r="B157" s="130">
        <v>44713</v>
      </c>
      <c r="C157" s="175" t="s">
        <v>799</v>
      </c>
      <c r="D157" s="182" t="s">
        <v>38</v>
      </c>
      <c r="E157" s="182"/>
      <c r="F157" s="169" t="s">
        <v>806</v>
      </c>
      <c r="G157" s="170" t="s">
        <v>807</v>
      </c>
      <c r="H157" s="175" t="s">
        <v>808</v>
      </c>
      <c r="I157" s="156">
        <v>44707</v>
      </c>
      <c r="J157" s="175" t="s">
        <v>134</v>
      </c>
      <c r="K157" s="175" t="s">
        <v>125</v>
      </c>
      <c r="L157" s="149" t="str">
        <f>IFERROR(_xlfn.IFNA(VLOOKUP($K157,[13]коммент!$B:$C,2,0),""),"")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57" s="175" t="s">
        <v>128</v>
      </c>
      <c r="N157" s="175"/>
      <c r="O157" s="175"/>
      <c r="P157" s="175"/>
      <c r="Q157" s="13"/>
      <c r="R157" s="13"/>
    </row>
    <row r="158" spans="1:18" s="14" customFormat="1" ht="94.5" x14ac:dyDescent="0.25">
      <c r="A158" s="129">
        <v>156</v>
      </c>
      <c r="B158" s="130">
        <v>44713</v>
      </c>
      <c r="C158" s="129" t="s">
        <v>825</v>
      </c>
      <c r="D158" s="143" t="s">
        <v>38</v>
      </c>
      <c r="E158" s="143"/>
      <c r="F158" s="144" t="s">
        <v>830</v>
      </c>
      <c r="G158" s="129">
        <v>89651997919</v>
      </c>
      <c r="H158" s="129" t="s">
        <v>831</v>
      </c>
      <c r="I158" s="130">
        <v>44712</v>
      </c>
      <c r="J158" s="129" t="s">
        <v>180</v>
      </c>
      <c r="K158" s="129" t="s">
        <v>111</v>
      </c>
      <c r="L158" s="149" t="s">
        <v>165</v>
      </c>
      <c r="M158" s="129" t="s">
        <v>154</v>
      </c>
      <c r="N158" s="129" t="s">
        <v>114</v>
      </c>
      <c r="O158" s="129"/>
      <c r="P158" s="129"/>
      <c r="Q158" s="13"/>
      <c r="R158" s="13"/>
    </row>
    <row r="159" spans="1:18" s="14" customFormat="1" ht="126" x14ac:dyDescent="0.25">
      <c r="A159" s="129">
        <v>157</v>
      </c>
      <c r="B159" s="130">
        <v>44713</v>
      </c>
      <c r="C159" s="129" t="s">
        <v>843</v>
      </c>
      <c r="D159" s="143" t="s">
        <v>38</v>
      </c>
      <c r="E159" s="143"/>
      <c r="F159" s="127" t="s">
        <v>846</v>
      </c>
      <c r="G159" s="129">
        <v>89161707274</v>
      </c>
      <c r="H159" s="129" t="s">
        <v>611</v>
      </c>
      <c r="I159" s="130">
        <v>44699</v>
      </c>
      <c r="J159" s="178" t="s">
        <v>179</v>
      </c>
      <c r="K159" s="178" t="s">
        <v>125</v>
      </c>
      <c r="L159" s="179" t="str">
        <f>IFERROR(_xlfn.IFNA(VLOOKUP($K159,[45]коммент!$B:$C,2,0),""),"")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59" s="129" t="s">
        <v>154</v>
      </c>
      <c r="N159" s="129" t="s">
        <v>114</v>
      </c>
      <c r="O159" s="129"/>
      <c r="P159" s="129"/>
      <c r="Q159" s="13"/>
      <c r="R159" s="13"/>
    </row>
    <row r="160" spans="1:18" s="14" customFormat="1" ht="47.25" x14ac:dyDescent="0.25">
      <c r="A160" s="129">
        <v>158</v>
      </c>
      <c r="B160" s="130">
        <v>44713</v>
      </c>
      <c r="C160" s="129" t="s">
        <v>985</v>
      </c>
      <c r="D160" s="143" t="s">
        <v>38</v>
      </c>
      <c r="E160" s="143"/>
      <c r="F160" s="144" t="s">
        <v>1008</v>
      </c>
      <c r="G160" s="129">
        <v>9164440001</v>
      </c>
      <c r="H160" s="129" t="s">
        <v>1009</v>
      </c>
      <c r="I160" s="130">
        <v>44692</v>
      </c>
      <c r="J160" s="129" t="s">
        <v>180</v>
      </c>
      <c r="K160" s="129" t="s">
        <v>36</v>
      </c>
      <c r="L160" s="149" t="str">
        <f>IFERROR(_xlfn.IFNA(VLOOKUP($K160,[30]коммент!$B:$C,2,0),""),"")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60" s="129"/>
      <c r="N160" s="129"/>
      <c r="O160" s="129"/>
      <c r="P160" s="129" t="s">
        <v>1010</v>
      </c>
      <c r="Q160" s="13"/>
      <c r="R160" s="13"/>
    </row>
    <row r="161" spans="1:18" s="14" customFormat="1" ht="94.5" x14ac:dyDescent="0.25">
      <c r="A161" s="129">
        <v>159</v>
      </c>
      <c r="B161" s="130">
        <v>44713</v>
      </c>
      <c r="C161" s="129" t="s">
        <v>1240</v>
      </c>
      <c r="D161" s="143" t="s">
        <v>38</v>
      </c>
      <c r="E161" s="143"/>
      <c r="F161" s="144" t="s">
        <v>1243</v>
      </c>
      <c r="G161" s="129">
        <v>89166178776</v>
      </c>
      <c r="H161" s="129" t="s">
        <v>1244</v>
      </c>
      <c r="I161" s="130">
        <v>44711</v>
      </c>
      <c r="J161" s="129" t="s">
        <v>134</v>
      </c>
      <c r="K161" s="129" t="s">
        <v>111</v>
      </c>
      <c r="L161" s="149" t="s">
        <v>165</v>
      </c>
      <c r="M161" s="129" t="s">
        <v>154</v>
      </c>
      <c r="N161" s="129" t="s">
        <v>114</v>
      </c>
      <c r="O161" s="129"/>
      <c r="P161" s="129"/>
      <c r="Q161" s="13"/>
      <c r="R161" s="13"/>
    </row>
    <row r="162" spans="1:18" s="14" customFormat="1" ht="94.5" x14ac:dyDescent="0.25">
      <c r="A162" s="129">
        <v>160</v>
      </c>
      <c r="B162" s="130">
        <v>44713</v>
      </c>
      <c r="C162" s="129" t="s">
        <v>208</v>
      </c>
      <c r="D162" s="143" t="s">
        <v>207</v>
      </c>
      <c r="E162" s="143"/>
      <c r="F162" s="128" t="s">
        <v>212</v>
      </c>
      <c r="G162" s="128" t="s">
        <v>213</v>
      </c>
      <c r="H162" s="129" t="s">
        <v>214</v>
      </c>
      <c r="I162" s="130">
        <v>44686</v>
      </c>
      <c r="J162" s="129" t="s">
        <v>180</v>
      </c>
      <c r="K162" s="154" t="s">
        <v>111</v>
      </c>
      <c r="L162" s="149" t="str">
        <f>IFERROR(_xlfn.IFNA(VLOOKUP($K162,коммент!$B:$C,2,0),""),"")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62" s="129" t="s">
        <v>133</v>
      </c>
      <c r="N162" s="129" t="s">
        <v>183</v>
      </c>
      <c r="O162" s="129" t="s">
        <v>207</v>
      </c>
      <c r="P162" s="129" t="s">
        <v>215</v>
      </c>
      <c r="Q162" s="13"/>
      <c r="R162" s="13"/>
    </row>
    <row r="163" spans="1:18" s="14" customFormat="1" ht="126" x14ac:dyDescent="0.25">
      <c r="A163" s="129">
        <v>161</v>
      </c>
      <c r="B163" s="130">
        <v>44713</v>
      </c>
      <c r="C163" s="129" t="s">
        <v>208</v>
      </c>
      <c r="D163" s="143" t="s">
        <v>207</v>
      </c>
      <c r="E163" s="143"/>
      <c r="F163" s="151" t="s">
        <v>216</v>
      </c>
      <c r="G163" s="151" t="s">
        <v>217</v>
      </c>
      <c r="H163" s="129" t="s">
        <v>218</v>
      </c>
      <c r="I163" s="130">
        <v>44712</v>
      </c>
      <c r="J163" s="129" t="s">
        <v>134</v>
      </c>
      <c r="K163" s="154" t="s">
        <v>125</v>
      </c>
      <c r="L163" s="149" t="str">
        <f>IFERROR(_xlfn.IFNA(VLOOKUP($K163,коммент!$B:$C,2,0),""),"")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3" s="129" t="s">
        <v>188</v>
      </c>
      <c r="N163" s="129"/>
      <c r="O163" s="129"/>
      <c r="P163" s="129" t="s">
        <v>219</v>
      </c>
      <c r="Q163" s="13"/>
      <c r="R163" s="13"/>
    </row>
    <row r="164" spans="1:18" s="14" customFormat="1" ht="47.25" x14ac:dyDescent="0.25">
      <c r="A164" s="129">
        <v>162</v>
      </c>
      <c r="B164" s="130">
        <v>44713</v>
      </c>
      <c r="C164" s="129" t="s">
        <v>236</v>
      </c>
      <c r="D164" s="143" t="s">
        <v>207</v>
      </c>
      <c r="E164" s="143" t="s">
        <v>205</v>
      </c>
      <c r="F164" s="144" t="s">
        <v>237</v>
      </c>
      <c r="G164" s="129">
        <v>9031474243</v>
      </c>
      <c r="H164" s="129" t="s">
        <v>238</v>
      </c>
      <c r="I164" s="181">
        <v>44707</v>
      </c>
      <c r="J164" s="157" t="s">
        <v>180</v>
      </c>
      <c r="K164" s="157" t="s">
        <v>36</v>
      </c>
      <c r="L164" s="149" t="str">
        <f>IFERROR(_xlfn.IFNA(VLOOKUP($K164,[46]коммент!$B:$C,2,0),""),"")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64" s="129"/>
      <c r="N164" s="129"/>
      <c r="O164" s="129"/>
      <c r="P164" s="129" t="s">
        <v>239</v>
      </c>
      <c r="Q164" s="13"/>
      <c r="R164" s="13"/>
    </row>
    <row r="165" spans="1:18" s="14" customFormat="1" ht="126" x14ac:dyDescent="0.25">
      <c r="A165" s="129">
        <v>163</v>
      </c>
      <c r="B165" s="130">
        <v>44713</v>
      </c>
      <c r="C165" s="129" t="s">
        <v>236</v>
      </c>
      <c r="D165" s="143" t="s">
        <v>207</v>
      </c>
      <c r="E165" s="143" t="s">
        <v>205</v>
      </c>
      <c r="F165" s="144" t="s">
        <v>240</v>
      </c>
      <c r="G165" s="129">
        <v>9777209667</v>
      </c>
      <c r="H165" s="129" t="s">
        <v>241</v>
      </c>
      <c r="I165" s="130">
        <v>44712</v>
      </c>
      <c r="J165" s="129" t="s">
        <v>180</v>
      </c>
      <c r="K165" s="129" t="s">
        <v>125</v>
      </c>
      <c r="L165" s="149" t="str">
        <f>IFERROR(_xlfn.IFNA(VLOOKUP($K165,[47]коммент!$B:$C,2,0),""),"")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65" s="129" t="s">
        <v>188</v>
      </c>
      <c r="N165" s="129"/>
      <c r="O165" s="129"/>
      <c r="P165" s="129" t="s">
        <v>242</v>
      </c>
      <c r="Q165" s="13"/>
      <c r="R165" s="13"/>
    </row>
    <row r="166" spans="1:18" s="14" customFormat="1" ht="94.5" x14ac:dyDescent="0.25">
      <c r="A166" s="129">
        <v>164</v>
      </c>
      <c r="B166" s="130">
        <v>44713</v>
      </c>
      <c r="C166" s="129" t="s">
        <v>236</v>
      </c>
      <c r="D166" s="143" t="s">
        <v>207</v>
      </c>
      <c r="E166" s="143" t="s">
        <v>202</v>
      </c>
      <c r="F166" s="144" t="s">
        <v>249</v>
      </c>
      <c r="G166" s="129">
        <v>9295888977</v>
      </c>
      <c r="H166" s="129" t="s">
        <v>250</v>
      </c>
      <c r="I166" s="130">
        <v>44712</v>
      </c>
      <c r="J166" s="129" t="s">
        <v>180</v>
      </c>
      <c r="K166" s="129" t="s">
        <v>111</v>
      </c>
      <c r="L166" s="149" t="str">
        <f>IFERROR(_xlfn.IFNA(VLOOKUP($K166,[47]коммент!$B:$C,2,0),""),"")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66" s="129" t="s">
        <v>154</v>
      </c>
      <c r="N166" s="129"/>
      <c r="O166" s="129"/>
      <c r="P166" s="129"/>
      <c r="Q166" s="13"/>
      <c r="R166" s="13"/>
    </row>
    <row r="167" spans="1:18" s="14" customFormat="1" ht="94.5" x14ac:dyDescent="0.25">
      <c r="A167" s="129">
        <v>165</v>
      </c>
      <c r="B167" s="130">
        <v>44713</v>
      </c>
      <c r="C167" s="129" t="s">
        <v>258</v>
      </c>
      <c r="D167" s="143" t="s">
        <v>207</v>
      </c>
      <c r="E167" s="143"/>
      <c r="F167" s="144" t="s">
        <v>275</v>
      </c>
      <c r="G167" s="129" t="s">
        <v>276</v>
      </c>
      <c r="H167" s="129" t="s">
        <v>277</v>
      </c>
      <c r="I167" s="130">
        <v>44685</v>
      </c>
      <c r="J167" s="129" t="s">
        <v>134</v>
      </c>
      <c r="K167" s="129" t="s">
        <v>111</v>
      </c>
      <c r="L167" s="149" t="str">
        <f>IFERROR(_xlfn.IFNA(VLOOKUP($K167,[48]коммент!$B:$C,2,0),""),"")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67" s="129" t="s">
        <v>133</v>
      </c>
      <c r="N167" s="129"/>
      <c r="O167" s="129"/>
      <c r="P167" s="129"/>
      <c r="Q167" s="135"/>
      <c r="R167" s="135"/>
    </row>
    <row r="168" spans="1:18" s="14" customFormat="1" ht="94.5" x14ac:dyDescent="0.25">
      <c r="A168" s="129">
        <v>166</v>
      </c>
      <c r="B168" s="130">
        <v>44713</v>
      </c>
      <c r="C168" s="129" t="s">
        <v>258</v>
      </c>
      <c r="D168" s="143" t="s">
        <v>207</v>
      </c>
      <c r="E168" s="143"/>
      <c r="F168" s="144" t="s">
        <v>286</v>
      </c>
      <c r="G168" s="129" t="s">
        <v>287</v>
      </c>
      <c r="H168" s="129" t="s">
        <v>288</v>
      </c>
      <c r="I168" s="130">
        <v>44711</v>
      </c>
      <c r="J168" s="129" t="s">
        <v>180</v>
      </c>
      <c r="K168" s="129" t="s">
        <v>111</v>
      </c>
      <c r="L168" s="149" t="str">
        <f>IFERROR(_xlfn.IFNA(VLOOKUP($K168,[48]коммент!$B:$C,2,0),""),"")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68" s="129" t="s">
        <v>133</v>
      </c>
      <c r="N168" s="129" t="s">
        <v>114</v>
      </c>
      <c r="O168" s="129"/>
      <c r="P168" s="129"/>
      <c r="Q168" s="135"/>
      <c r="R168" s="135"/>
    </row>
    <row r="169" spans="1:18" s="14" customFormat="1" ht="94.5" x14ac:dyDescent="0.25">
      <c r="A169" s="129">
        <v>167</v>
      </c>
      <c r="B169" s="130">
        <v>44713</v>
      </c>
      <c r="C169" s="129" t="s">
        <v>297</v>
      </c>
      <c r="D169" s="143" t="s">
        <v>207</v>
      </c>
      <c r="E169" s="143"/>
      <c r="F169" s="127" t="s">
        <v>298</v>
      </c>
      <c r="G169" s="129">
        <v>9262961620</v>
      </c>
      <c r="H169" s="129" t="s">
        <v>299</v>
      </c>
      <c r="I169" s="130">
        <v>44673</v>
      </c>
      <c r="J169" s="129" t="s">
        <v>180</v>
      </c>
      <c r="K169" s="129" t="s">
        <v>110</v>
      </c>
      <c r="L169" s="149" t="str">
        <f>IFERROR(_xlfn.IFNA(VLOOKUP($K169,[2]коммент!$B:$C,2,0),""),"")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169" s="129" t="s">
        <v>124</v>
      </c>
      <c r="N169" s="129"/>
      <c r="O169" s="129"/>
      <c r="P169" s="129"/>
      <c r="Q169" s="135"/>
      <c r="R169" s="135"/>
    </row>
    <row r="170" spans="1:18" s="14" customFormat="1" ht="94.5" x14ac:dyDescent="0.25">
      <c r="A170" s="129">
        <v>168</v>
      </c>
      <c r="B170" s="130">
        <v>44713</v>
      </c>
      <c r="C170" s="129" t="s">
        <v>297</v>
      </c>
      <c r="D170" s="143" t="s">
        <v>207</v>
      </c>
      <c r="E170" s="143" t="s">
        <v>204</v>
      </c>
      <c r="F170" s="127" t="s">
        <v>310</v>
      </c>
      <c r="G170" s="129">
        <v>9161288049</v>
      </c>
      <c r="H170" s="129" t="s">
        <v>311</v>
      </c>
      <c r="I170" s="130">
        <v>44706</v>
      </c>
      <c r="J170" s="129" t="s">
        <v>179</v>
      </c>
      <c r="K170" s="129" t="s">
        <v>36</v>
      </c>
      <c r="L170" s="149" t="str">
        <f>IFERROR(_xlfn.IFNA(VLOOKUP($K170,[2]коммент!$B:$C,2,0),""),"")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70" s="129"/>
      <c r="N170" s="129"/>
      <c r="O170" s="129"/>
      <c r="P170" s="175" t="s">
        <v>312</v>
      </c>
      <c r="Q170" s="135"/>
      <c r="R170" s="135"/>
    </row>
    <row r="171" spans="1:18" s="14" customFormat="1" ht="126" x14ac:dyDescent="0.25">
      <c r="A171" s="129">
        <v>169</v>
      </c>
      <c r="B171" s="130">
        <v>44713</v>
      </c>
      <c r="C171" s="129" t="s">
        <v>332</v>
      </c>
      <c r="D171" s="143" t="s">
        <v>207</v>
      </c>
      <c r="E171" s="143"/>
      <c r="F171" s="144" t="s">
        <v>333</v>
      </c>
      <c r="G171" s="129">
        <v>9165246793</v>
      </c>
      <c r="H171" s="129" t="s">
        <v>334</v>
      </c>
      <c r="I171" s="130">
        <v>44671</v>
      </c>
      <c r="J171" s="129" t="s">
        <v>180</v>
      </c>
      <c r="K171" s="129" t="s">
        <v>125</v>
      </c>
      <c r="L171" s="149" t="str">
        <f>IFERROR(_xlfn.IFNA(VLOOKUP($K171,[49]коммент!$B:$C,2,0),""),"")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1" s="129" t="s">
        <v>128</v>
      </c>
      <c r="N171" s="129"/>
      <c r="O171" s="129"/>
      <c r="P171" s="129"/>
      <c r="Q171" s="13"/>
      <c r="R171" s="13"/>
    </row>
    <row r="172" spans="1:18" s="14" customFormat="1" ht="94.5" x14ac:dyDescent="0.25">
      <c r="A172" s="129">
        <v>170</v>
      </c>
      <c r="B172" s="130">
        <v>44713</v>
      </c>
      <c r="C172" s="129" t="s">
        <v>387</v>
      </c>
      <c r="D172" s="143" t="s">
        <v>207</v>
      </c>
      <c r="E172" s="143" t="s">
        <v>202</v>
      </c>
      <c r="F172" s="127" t="s">
        <v>392</v>
      </c>
      <c r="G172" s="129">
        <v>9687129888</v>
      </c>
      <c r="H172" s="129" t="s">
        <v>304</v>
      </c>
      <c r="I172" s="130">
        <v>44712</v>
      </c>
      <c r="J172" s="129" t="s">
        <v>180</v>
      </c>
      <c r="K172" s="129" t="s">
        <v>36</v>
      </c>
      <c r="L172" s="149" t="str">
        <f>IFERROR(_xlfn.IFNA(VLOOKUP($K172,[50]коммент!$B:$C,2,0),""),"")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172" s="129"/>
      <c r="N172" s="129"/>
      <c r="O172" s="129"/>
      <c r="P172" s="129" t="s">
        <v>393</v>
      </c>
      <c r="Q172" s="13"/>
      <c r="R172" s="13"/>
    </row>
    <row r="173" spans="1:18" s="14" customFormat="1" ht="126" x14ac:dyDescent="0.25">
      <c r="A173" s="129">
        <v>171</v>
      </c>
      <c r="B173" s="130">
        <v>44713</v>
      </c>
      <c r="C173" s="129" t="s">
        <v>387</v>
      </c>
      <c r="D173" s="143" t="s">
        <v>207</v>
      </c>
      <c r="E173" s="143"/>
      <c r="F173" s="127" t="s">
        <v>395</v>
      </c>
      <c r="G173" s="129">
        <v>9037191026</v>
      </c>
      <c r="H173" s="129" t="s">
        <v>396</v>
      </c>
      <c r="I173" s="130">
        <v>44668</v>
      </c>
      <c r="J173" s="129" t="s">
        <v>180</v>
      </c>
      <c r="K173" s="157" t="s">
        <v>125</v>
      </c>
      <c r="L173" s="158" t="str">
        <f>IFERROR(_xlfn.IFNA(VLOOKUP($K173,[51]коммент!$B:$C,2,0),""),"")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3" s="129" t="s">
        <v>128</v>
      </c>
      <c r="N173" s="129"/>
      <c r="O173" s="129"/>
      <c r="P173" s="129"/>
      <c r="Q173" s="13"/>
      <c r="R173" s="13"/>
    </row>
    <row r="174" spans="1:18" s="14" customFormat="1" ht="31.5" x14ac:dyDescent="0.25">
      <c r="A174" s="129">
        <v>172</v>
      </c>
      <c r="B174" s="130">
        <v>44713</v>
      </c>
      <c r="C174" s="129" t="s">
        <v>397</v>
      </c>
      <c r="D174" s="143" t="s">
        <v>207</v>
      </c>
      <c r="E174" s="143" t="s">
        <v>206</v>
      </c>
      <c r="F174" s="151" t="s">
        <v>398</v>
      </c>
      <c r="G174" s="151" t="s">
        <v>399</v>
      </c>
      <c r="H174" s="129" t="s">
        <v>400</v>
      </c>
      <c r="I174" s="130">
        <v>44698</v>
      </c>
      <c r="J174" s="129" t="s">
        <v>180</v>
      </c>
      <c r="K174" s="129" t="s">
        <v>111</v>
      </c>
      <c r="L174" s="149"/>
      <c r="M174" s="129" t="s">
        <v>133</v>
      </c>
      <c r="N174" s="129" t="s">
        <v>183</v>
      </c>
      <c r="O174" s="129"/>
      <c r="P174" s="129"/>
      <c r="Q174" s="13"/>
      <c r="R174" s="13"/>
    </row>
    <row r="175" spans="1:18" s="14" customFormat="1" ht="47.25" x14ac:dyDescent="0.25">
      <c r="A175" s="129">
        <v>173</v>
      </c>
      <c r="B175" s="130">
        <v>44713</v>
      </c>
      <c r="C175" s="129" t="s">
        <v>397</v>
      </c>
      <c r="D175" s="143" t="s">
        <v>207</v>
      </c>
      <c r="E175" s="143"/>
      <c r="F175" s="151" t="s">
        <v>405</v>
      </c>
      <c r="G175" s="151" t="s">
        <v>406</v>
      </c>
      <c r="H175" s="129" t="s">
        <v>407</v>
      </c>
      <c r="I175" s="130">
        <v>44712</v>
      </c>
      <c r="J175" s="129" t="s">
        <v>179</v>
      </c>
      <c r="K175" s="129" t="s">
        <v>36</v>
      </c>
      <c r="L175" s="149"/>
      <c r="M175" s="129"/>
      <c r="N175" s="129"/>
      <c r="O175" s="129"/>
      <c r="P175" s="129" t="s">
        <v>408</v>
      </c>
      <c r="Q175" s="13"/>
      <c r="R175" s="13"/>
    </row>
    <row r="176" spans="1:18" s="14" customFormat="1" ht="94.5" x14ac:dyDescent="0.25">
      <c r="A176" s="129">
        <v>174</v>
      </c>
      <c r="B176" s="130">
        <v>44713</v>
      </c>
      <c r="C176" s="129" t="s">
        <v>417</v>
      </c>
      <c r="D176" s="143" t="s">
        <v>207</v>
      </c>
      <c r="E176" s="143" t="s">
        <v>202</v>
      </c>
      <c r="F176" s="151" t="s">
        <v>418</v>
      </c>
      <c r="G176" s="151" t="s">
        <v>419</v>
      </c>
      <c r="H176" s="129" t="s">
        <v>420</v>
      </c>
      <c r="I176" s="130">
        <v>44712</v>
      </c>
      <c r="J176" s="129" t="s">
        <v>134</v>
      </c>
      <c r="K176" s="129" t="s">
        <v>111</v>
      </c>
      <c r="L176" s="149" t="str">
        <f>IFERROR(_xlfn.IFNA(VLOOKUP($K176,[35]коммент!$B:$C,2,0),""),"")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76" s="129" t="s">
        <v>154</v>
      </c>
      <c r="N176" s="129"/>
      <c r="O176" s="129"/>
      <c r="P176" s="129"/>
      <c r="Q176" s="13"/>
      <c r="R176" s="13"/>
    </row>
    <row r="177" spans="1:18" s="14" customFormat="1" ht="126" x14ac:dyDescent="0.25">
      <c r="A177" s="129">
        <v>175</v>
      </c>
      <c r="B177" s="130">
        <v>44713</v>
      </c>
      <c r="C177" s="129" t="s">
        <v>417</v>
      </c>
      <c r="D177" s="143" t="s">
        <v>207</v>
      </c>
      <c r="E177" s="143"/>
      <c r="F177" s="151" t="s">
        <v>421</v>
      </c>
      <c r="G177" s="151" t="s">
        <v>422</v>
      </c>
      <c r="H177" s="129" t="s">
        <v>423</v>
      </c>
      <c r="I177" s="130">
        <v>44712</v>
      </c>
      <c r="J177" s="129" t="s">
        <v>134</v>
      </c>
      <c r="K177" s="129" t="s">
        <v>125</v>
      </c>
      <c r="L177" s="149" t="str">
        <f>IFERROR(_xlfn.IFNA(VLOOKUP($K177,[35]коммент!$B:$C,2,0),""),"")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7" s="129" t="s">
        <v>188</v>
      </c>
      <c r="N177" s="129"/>
      <c r="O177" s="129"/>
      <c r="P177" s="129" t="s">
        <v>424</v>
      </c>
      <c r="Q177" s="13"/>
      <c r="R177" s="13"/>
    </row>
    <row r="178" spans="1:18" s="14" customFormat="1" ht="47.25" x14ac:dyDescent="0.25">
      <c r="A178" s="129">
        <v>176</v>
      </c>
      <c r="B178" s="130">
        <v>44713</v>
      </c>
      <c r="C178" s="129" t="s">
        <v>417</v>
      </c>
      <c r="D178" s="143" t="s">
        <v>207</v>
      </c>
      <c r="E178" s="143" t="s">
        <v>204</v>
      </c>
      <c r="F178" s="144" t="s">
        <v>435</v>
      </c>
      <c r="G178" s="129" t="s">
        <v>436</v>
      </c>
      <c r="H178" s="129" t="s">
        <v>303</v>
      </c>
      <c r="I178" s="130">
        <v>44700</v>
      </c>
      <c r="J178" s="129" t="s">
        <v>180</v>
      </c>
      <c r="K178" s="129" t="s">
        <v>113</v>
      </c>
      <c r="L178" s="149" t="str">
        <f>IFERROR(_xlfn.IFNA(VLOOKUP($K178,[35]коммент!$B:$C,2,0),""),"")</f>
        <v>Формат уведомления. С целью проведения внутреннего контроля качества.</v>
      </c>
      <c r="M178" s="129"/>
      <c r="N178" s="129"/>
      <c r="O178" s="129"/>
      <c r="P178" s="129" t="s">
        <v>437</v>
      </c>
      <c r="Q178" s="13"/>
      <c r="R178" s="13"/>
    </row>
    <row r="179" spans="1:18" s="14" customFormat="1" ht="126" x14ac:dyDescent="0.25">
      <c r="A179" s="129">
        <v>177</v>
      </c>
      <c r="B179" s="130">
        <v>44713</v>
      </c>
      <c r="C179" s="129" t="s">
        <v>458</v>
      </c>
      <c r="D179" s="143" t="s">
        <v>207</v>
      </c>
      <c r="E179" s="143" t="s">
        <v>202</v>
      </c>
      <c r="F179" s="144" t="s">
        <v>470</v>
      </c>
      <c r="G179" s="129">
        <v>89775330487</v>
      </c>
      <c r="H179" s="129" t="s">
        <v>471</v>
      </c>
      <c r="I179" s="130">
        <v>44693</v>
      </c>
      <c r="J179" s="129" t="s">
        <v>134</v>
      </c>
      <c r="K179" s="129" t="s">
        <v>125</v>
      </c>
      <c r="L179" s="149" t="str">
        <f>IFERROR(_xlfn.IFNA(VLOOKUP($K179,[20]коммент!$B:$C,2,0),""),"")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79" s="129" t="s">
        <v>126</v>
      </c>
      <c r="N179" s="129"/>
      <c r="O179" s="129"/>
      <c r="P179" s="129"/>
      <c r="Q179" s="13"/>
      <c r="R179" s="13"/>
    </row>
    <row r="180" spans="1:18" s="14" customFormat="1" ht="94.5" x14ac:dyDescent="0.25">
      <c r="A180" s="129">
        <v>178</v>
      </c>
      <c r="B180" s="130">
        <v>44713</v>
      </c>
      <c r="C180" s="129" t="s">
        <v>458</v>
      </c>
      <c r="D180" s="137" t="s">
        <v>207</v>
      </c>
      <c r="E180" s="137" t="s">
        <v>206</v>
      </c>
      <c r="F180" s="138" t="s">
        <v>472</v>
      </c>
      <c r="G180" s="133">
        <v>89162467709</v>
      </c>
      <c r="H180" s="133" t="s">
        <v>473</v>
      </c>
      <c r="I180" s="134">
        <v>44706</v>
      </c>
      <c r="J180" s="133" t="s">
        <v>180</v>
      </c>
      <c r="K180" s="129" t="s">
        <v>1</v>
      </c>
      <c r="L180" s="140" t="str">
        <f>IFERROR(_xlfn.IFNA(VLOOKUP($K180,[20]коммент!$B:$C,2,0),""),"")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80" s="129" t="s">
        <v>152</v>
      </c>
      <c r="N180" s="129"/>
      <c r="O180" s="129"/>
      <c r="P180" s="155" t="s">
        <v>474</v>
      </c>
      <c r="Q180" s="13"/>
      <c r="R180" s="13"/>
    </row>
    <row r="181" spans="1:18" s="14" customFormat="1" ht="94.5" x14ac:dyDescent="0.25">
      <c r="A181" s="129">
        <v>179</v>
      </c>
      <c r="B181" s="130">
        <v>44713</v>
      </c>
      <c r="C181" s="129" t="s">
        <v>475</v>
      </c>
      <c r="D181" s="143" t="s">
        <v>207</v>
      </c>
      <c r="E181" s="143" t="s">
        <v>202</v>
      </c>
      <c r="F181" s="144" t="s">
        <v>488</v>
      </c>
      <c r="G181" s="129">
        <v>9259767529</v>
      </c>
      <c r="H181" s="129" t="s">
        <v>489</v>
      </c>
      <c r="I181" s="130">
        <v>44712</v>
      </c>
      <c r="J181" s="129" t="s">
        <v>180</v>
      </c>
      <c r="K181" s="129" t="s">
        <v>110</v>
      </c>
      <c r="L181" s="149" t="str">
        <f>IFERROR(_xlfn.IFNA(VLOOKUP($K181,[43]коммент!$B:$C,2,0),""),"")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181" s="129" t="s">
        <v>124</v>
      </c>
      <c r="N181" s="129"/>
      <c r="O181" s="129"/>
      <c r="P181" s="129"/>
      <c r="Q181" s="13"/>
      <c r="R181" s="13"/>
    </row>
    <row r="182" spans="1:18" s="14" customFormat="1" ht="94.5" x14ac:dyDescent="0.25">
      <c r="A182" s="129">
        <v>180</v>
      </c>
      <c r="B182" s="130">
        <v>44713</v>
      </c>
      <c r="C182" s="129" t="s">
        <v>495</v>
      </c>
      <c r="D182" s="143" t="s">
        <v>207</v>
      </c>
      <c r="E182" s="143"/>
      <c r="F182" s="144" t="s">
        <v>506</v>
      </c>
      <c r="G182" s="129">
        <v>9031586569</v>
      </c>
      <c r="H182" s="129" t="s">
        <v>279</v>
      </c>
      <c r="I182" s="130">
        <v>44711</v>
      </c>
      <c r="J182" s="129" t="s">
        <v>180</v>
      </c>
      <c r="K182" s="129" t="s">
        <v>111</v>
      </c>
      <c r="L182" s="149" t="str">
        <f>IFERROR(_xlfn.IFNA(VLOOKUP($K182,[26]коммент!$B:$C,2,0),""),"")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82" s="129" t="s">
        <v>133</v>
      </c>
      <c r="N182" s="129" t="s">
        <v>183</v>
      </c>
      <c r="O182" s="129" t="s">
        <v>207</v>
      </c>
      <c r="P182" s="129"/>
      <c r="Q182" s="13"/>
      <c r="R182" s="13"/>
    </row>
    <row r="183" spans="1:18" s="14" customFormat="1" ht="94.5" x14ac:dyDescent="0.25">
      <c r="A183" s="129">
        <v>181</v>
      </c>
      <c r="B183" s="130">
        <v>44713</v>
      </c>
      <c r="C183" s="129" t="s">
        <v>495</v>
      </c>
      <c r="D183" s="143" t="s">
        <v>207</v>
      </c>
      <c r="E183" s="143"/>
      <c r="F183" s="144" t="s">
        <v>507</v>
      </c>
      <c r="G183" s="129">
        <v>9151353878</v>
      </c>
      <c r="H183" s="129" t="s">
        <v>277</v>
      </c>
      <c r="I183" s="130">
        <v>44705</v>
      </c>
      <c r="J183" s="129" t="s">
        <v>180</v>
      </c>
      <c r="K183" s="129" t="s">
        <v>1</v>
      </c>
      <c r="L183" s="149" t="str">
        <f>IFERROR(_xlfn.IFNA(VLOOKUP($K183,[26]коммент!$B:$C,2,0),""),"")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183" s="129" t="s">
        <v>134</v>
      </c>
      <c r="N183" s="129"/>
      <c r="O183" s="129"/>
      <c r="P183" s="129"/>
      <c r="Q183" s="13"/>
      <c r="R183" s="13"/>
    </row>
    <row r="184" spans="1:18" s="14" customFormat="1" ht="189" x14ac:dyDescent="0.25">
      <c r="A184" s="129">
        <v>182</v>
      </c>
      <c r="B184" s="130">
        <v>44713</v>
      </c>
      <c r="C184" s="129" t="s">
        <v>495</v>
      </c>
      <c r="D184" s="143" t="s">
        <v>207</v>
      </c>
      <c r="E184" s="143"/>
      <c r="F184" s="144" t="s">
        <v>507</v>
      </c>
      <c r="G184" s="129">
        <v>9151353878</v>
      </c>
      <c r="H184" s="129" t="s">
        <v>277</v>
      </c>
      <c r="I184" s="130">
        <v>44705</v>
      </c>
      <c r="J184" s="129" t="s">
        <v>180</v>
      </c>
      <c r="K184" s="129" t="s">
        <v>113</v>
      </c>
      <c r="L184" s="149" t="str">
        <f>IFERROR(_xlfn.IFNA(VLOOKUP($K184,[26]коммент!$B:$C,2,0),""),"")</f>
        <v>Формат уведомления. С целью проведения внутреннего контроля качества.</v>
      </c>
      <c r="M184" s="129"/>
      <c r="N184" s="129"/>
      <c r="O184" s="129"/>
      <c r="P184" s="129" t="s">
        <v>508</v>
      </c>
      <c r="Q184" s="13"/>
      <c r="R184" s="13"/>
    </row>
    <row r="185" spans="1:18" s="14" customFormat="1" ht="94.5" x14ac:dyDescent="0.25">
      <c r="A185" s="129">
        <v>183</v>
      </c>
      <c r="B185" s="130">
        <v>44713</v>
      </c>
      <c r="C185" s="129" t="s">
        <v>539</v>
      </c>
      <c r="D185" s="143" t="s">
        <v>207</v>
      </c>
      <c r="E185" s="143"/>
      <c r="F185" s="151" t="s">
        <v>540</v>
      </c>
      <c r="G185" s="128" t="s">
        <v>541</v>
      </c>
      <c r="H185" s="129" t="s">
        <v>542</v>
      </c>
      <c r="I185" s="130">
        <v>44712</v>
      </c>
      <c r="J185" s="129" t="s">
        <v>180</v>
      </c>
      <c r="K185" s="129" t="s">
        <v>111</v>
      </c>
      <c r="L185" s="149" t="str">
        <f>IFERROR(_xlfn.IFNA(VLOOKUP($K185,[52]коммент!$B:$C,2,0),""),"")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85" s="129" t="s">
        <v>154</v>
      </c>
      <c r="N185" s="129" t="s">
        <v>114</v>
      </c>
      <c r="O185" s="129"/>
      <c r="P185" s="129"/>
      <c r="Q185" s="13"/>
      <c r="R185" s="13"/>
    </row>
    <row r="186" spans="1:18" s="14" customFormat="1" ht="94.5" x14ac:dyDescent="0.25">
      <c r="A186" s="129">
        <v>184</v>
      </c>
      <c r="B186" s="130">
        <v>44713</v>
      </c>
      <c r="C186" s="129" t="s">
        <v>539</v>
      </c>
      <c r="D186" s="143" t="s">
        <v>207</v>
      </c>
      <c r="E186" s="143" t="s">
        <v>206</v>
      </c>
      <c r="F186" s="127" t="s">
        <v>543</v>
      </c>
      <c r="G186" s="129" t="s">
        <v>544</v>
      </c>
      <c r="H186" s="129" t="s">
        <v>400</v>
      </c>
      <c r="I186" s="130">
        <v>44712</v>
      </c>
      <c r="J186" s="129" t="s">
        <v>180</v>
      </c>
      <c r="K186" s="129" t="s">
        <v>111</v>
      </c>
      <c r="L186" s="149" t="str">
        <f>IFERROR(_xlfn.IFNA(VLOOKUP($K186,[52]коммент!$B:$C,2,0),""),"")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86" s="129" t="s">
        <v>133</v>
      </c>
      <c r="N186" s="129" t="s">
        <v>183</v>
      </c>
      <c r="O186" s="129"/>
      <c r="P186" s="129"/>
      <c r="Q186" s="13"/>
      <c r="R186" s="13"/>
    </row>
    <row r="187" spans="1:18" s="14" customFormat="1" ht="94.5" x14ac:dyDescent="0.25">
      <c r="A187" s="129">
        <v>185</v>
      </c>
      <c r="B187" s="130">
        <v>44713</v>
      </c>
      <c r="C187" s="129" t="s">
        <v>539</v>
      </c>
      <c r="D187" s="143" t="s">
        <v>207</v>
      </c>
      <c r="E187" s="143"/>
      <c r="F187" s="127" t="s">
        <v>545</v>
      </c>
      <c r="G187" s="129">
        <v>9265231218</v>
      </c>
      <c r="H187" s="129" t="s">
        <v>498</v>
      </c>
      <c r="I187" s="130">
        <v>44707</v>
      </c>
      <c r="J187" s="129" t="s">
        <v>180</v>
      </c>
      <c r="K187" s="129" t="s">
        <v>111</v>
      </c>
      <c r="L187" s="149" t="s">
        <v>165</v>
      </c>
      <c r="M187" s="129" t="s">
        <v>154</v>
      </c>
      <c r="N187" s="129" t="s">
        <v>114</v>
      </c>
      <c r="O187" s="129"/>
      <c r="P187" s="129"/>
      <c r="Q187" s="13"/>
      <c r="R187" s="13"/>
    </row>
    <row r="188" spans="1:18" s="14" customFormat="1" ht="47.25" x14ac:dyDescent="0.25">
      <c r="A188" s="129">
        <v>186</v>
      </c>
      <c r="B188" s="130">
        <v>44713</v>
      </c>
      <c r="C188" s="129" t="s">
        <v>539</v>
      </c>
      <c r="D188" s="143" t="s">
        <v>207</v>
      </c>
      <c r="E188" s="143" t="s">
        <v>205</v>
      </c>
      <c r="F188" s="127" t="s">
        <v>546</v>
      </c>
      <c r="G188" s="133">
        <v>9197733004</v>
      </c>
      <c r="H188" s="129"/>
      <c r="I188" s="130"/>
      <c r="J188" s="129" t="s">
        <v>179</v>
      </c>
      <c r="K188" s="129" t="s">
        <v>85</v>
      </c>
      <c r="L188" s="149" t="str">
        <f>IFERROR(_xlfn.IFNA(VLOOKUP($K188,[52]коммент!$B:$C,2,0),""),"")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188" s="129" t="s">
        <v>129</v>
      </c>
      <c r="N188" s="129"/>
      <c r="O188" s="129"/>
      <c r="P188" s="129"/>
      <c r="Q188" s="13"/>
      <c r="R188" s="13"/>
    </row>
    <row r="189" spans="1:18" s="14" customFormat="1" ht="47.25" x14ac:dyDescent="0.25">
      <c r="A189" s="129">
        <v>187</v>
      </c>
      <c r="B189" s="130">
        <v>44713</v>
      </c>
      <c r="C189" s="129" t="s">
        <v>539</v>
      </c>
      <c r="D189" s="143" t="s">
        <v>207</v>
      </c>
      <c r="E189" s="143" t="s">
        <v>204</v>
      </c>
      <c r="F189" s="127" t="s">
        <v>552</v>
      </c>
      <c r="G189" s="129">
        <v>9854329416</v>
      </c>
      <c r="H189" s="129"/>
      <c r="I189" s="130"/>
      <c r="J189" s="129" t="s">
        <v>180</v>
      </c>
      <c r="K189" s="129" t="s">
        <v>85</v>
      </c>
      <c r="L189" s="149" t="str">
        <f>IFERROR(_xlfn.IFNA(VLOOKUP($K189,[52]коммент!$B:$C,2,0),""),"")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189" s="129" t="s">
        <v>129</v>
      </c>
      <c r="N189" s="129"/>
      <c r="O189" s="129"/>
      <c r="P189" s="129"/>
      <c r="Q189" s="13"/>
      <c r="R189" s="13"/>
    </row>
    <row r="190" spans="1:18" s="14" customFormat="1" ht="47.25" x14ac:dyDescent="0.25">
      <c r="A190" s="129">
        <v>188</v>
      </c>
      <c r="B190" s="130">
        <v>44713</v>
      </c>
      <c r="C190" s="129" t="s">
        <v>539</v>
      </c>
      <c r="D190" s="137" t="s">
        <v>207</v>
      </c>
      <c r="E190" s="143" t="s">
        <v>205</v>
      </c>
      <c r="F190" s="127" t="s">
        <v>553</v>
      </c>
      <c r="G190" s="129" t="s">
        <v>554</v>
      </c>
      <c r="H190" s="133"/>
      <c r="I190" s="134"/>
      <c r="J190" s="133" t="s">
        <v>179</v>
      </c>
      <c r="K190" s="133" t="s">
        <v>85</v>
      </c>
      <c r="L190" s="140" t="str">
        <f>IFERROR(_xlfn.IFNA(VLOOKUP($K190,[53]коммент!$B:$C,2,0),""),"")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190" s="129" t="s">
        <v>129</v>
      </c>
      <c r="N190" s="133"/>
      <c r="O190" s="133"/>
      <c r="P190" s="133"/>
      <c r="Q190" s="13"/>
      <c r="R190" s="13"/>
    </row>
    <row r="191" spans="1:18" s="14" customFormat="1" ht="94.5" x14ac:dyDescent="0.25">
      <c r="A191" s="129">
        <v>189</v>
      </c>
      <c r="B191" s="130">
        <v>44713</v>
      </c>
      <c r="C191" s="129" t="s">
        <v>588</v>
      </c>
      <c r="D191" s="143" t="s">
        <v>207</v>
      </c>
      <c r="E191" s="143"/>
      <c r="F191" s="144" t="s">
        <v>592</v>
      </c>
      <c r="G191" s="129">
        <v>89670376777</v>
      </c>
      <c r="H191" s="129" t="s">
        <v>593</v>
      </c>
      <c r="I191" s="130">
        <v>44711</v>
      </c>
      <c r="J191" s="129" t="s">
        <v>180</v>
      </c>
      <c r="K191" s="129" t="s">
        <v>111</v>
      </c>
      <c r="L191" s="149" t="str">
        <f>IFERROR(_xlfn.IFNA(VLOOKUP($K191,[54]коммент!$B:$C,2,0),""),"")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91" s="129" t="s">
        <v>133</v>
      </c>
      <c r="N191" s="129" t="s">
        <v>114</v>
      </c>
      <c r="O191" s="129"/>
      <c r="P191" s="129"/>
      <c r="Q191" s="13"/>
      <c r="R191" s="13"/>
    </row>
    <row r="192" spans="1:18" s="14" customFormat="1" ht="47.25" x14ac:dyDescent="0.25">
      <c r="A192" s="129">
        <v>190</v>
      </c>
      <c r="B192" s="130">
        <v>44713</v>
      </c>
      <c r="C192" s="129" t="s">
        <v>588</v>
      </c>
      <c r="D192" s="143" t="s">
        <v>207</v>
      </c>
      <c r="E192" s="143"/>
      <c r="F192" s="144" t="s">
        <v>594</v>
      </c>
      <c r="G192" s="129">
        <v>89163812270</v>
      </c>
      <c r="H192" s="129"/>
      <c r="I192" s="129"/>
      <c r="J192" s="129" t="s">
        <v>180</v>
      </c>
      <c r="K192" s="129" t="s">
        <v>113</v>
      </c>
      <c r="L192" s="149" t="str">
        <f>IFERROR(_xlfn.IFNA(VLOOKUP($K192,[54]коммент!$B:$C,2,0),""),"")</f>
        <v>Формат уведомления. С целью проведения внутреннего контроля качества.</v>
      </c>
      <c r="M192" s="129"/>
      <c r="N192" s="129"/>
      <c r="O192" s="129"/>
      <c r="P192" s="129" t="s">
        <v>595</v>
      </c>
      <c r="Q192" s="13"/>
      <c r="R192" s="13"/>
    </row>
    <row r="193" spans="1:18" s="14" customFormat="1" ht="78.75" x14ac:dyDescent="0.25">
      <c r="A193" s="129">
        <v>191</v>
      </c>
      <c r="B193" s="130">
        <v>44713</v>
      </c>
      <c r="C193" s="129" t="s">
        <v>607</v>
      </c>
      <c r="D193" s="143" t="s">
        <v>207</v>
      </c>
      <c r="E193" s="143"/>
      <c r="F193" s="144" t="s">
        <v>613</v>
      </c>
      <c r="G193" s="129">
        <v>9160665761</v>
      </c>
      <c r="H193" s="129" t="s">
        <v>614</v>
      </c>
      <c r="I193" s="130">
        <v>44718</v>
      </c>
      <c r="J193" s="129" t="s">
        <v>134</v>
      </c>
      <c r="K193" s="129" t="s">
        <v>113</v>
      </c>
      <c r="L193" s="149" t="str">
        <f>IFERROR(_xlfn.IFNA(VLOOKUP($K193,[36]коммент!$B:$C,2,0),""),"")</f>
        <v>Формат уведомления. С целью проведения внутреннего контроля качества.</v>
      </c>
      <c r="M193" s="129"/>
      <c r="N193" s="129"/>
      <c r="O193" s="129"/>
      <c r="P193" s="129" t="s">
        <v>615</v>
      </c>
      <c r="Q193" s="13"/>
      <c r="R193" s="13"/>
    </row>
    <row r="194" spans="1:18" s="14" customFormat="1" ht="94.5" x14ac:dyDescent="0.25">
      <c r="A194" s="129">
        <v>192</v>
      </c>
      <c r="B194" s="130">
        <v>44713</v>
      </c>
      <c r="C194" s="129" t="s">
        <v>607</v>
      </c>
      <c r="D194" s="143" t="s">
        <v>207</v>
      </c>
      <c r="E194" s="143"/>
      <c r="F194" s="144" t="s">
        <v>622</v>
      </c>
      <c r="G194" s="129">
        <v>9160435341</v>
      </c>
      <c r="H194" s="129" t="s">
        <v>623</v>
      </c>
      <c r="I194" s="130">
        <v>44712</v>
      </c>
      <c r="J194" s="129" t="s">
        <v>180</v>
      </c>
      <c r="K194" s="129" t="s">
        <v>110</v>
      </c>
      <c r="L194" s="149" t="str">
        <f>IFERROR(_xlfn.IFNA(VLOOKUP($K194,[36]коммент!$B:$C,2,0),""),"")</f>
        <v>По данным протокола осмотра врача-онколога (см. столбцы H, I) нет информации/некорректная информация о биопсии.
В ответ на текущий запрос просим Вас сообщить корректную информацию о запланированной/пройденной биопсии и предоставить скан протокола ГИ/ЦИ исследования</v>
      </c>
      <c r="M194" s="129" t="s">
        <v>123</v>
      </c>
      <c r="N194" s="129"/>
      <c r="O194" s="129"/>
      <c r="P194" s="129" t="s">
        <v>624</v>
      </c>
      <c r="Q194" s="13"/>
      <c r="R194" s="13"/>
    </row>
    <row r="195" spans="1:18" s="14" customFormat="1" ht="126" x14ac:dyDescent="0.25">
      <c r="A195" s="129">
        <v>193</v>
      </c>
      <c r="B195" s="130">
        <v>44713</v>
      </c>
      <c r="C195" s="129" t="s">
        <v>644</v>
      </c>
      <c r="D195" s="143" t="s">
        <v>207</v>
      </c>
      <c r="E195" s="143" t="s">
        <v>202</v>
      </c>
      <c r="F195" s="144" t="s">
        <v>647</v>
      </c>
      <c r="G195" s="129">
        <v>89153663673</v>
      </c>
      <c r="H195" s="129" t="s">
        <v>250</v>
      </c>
      <c r="I195" s="130">
        <v>44704</v>
      </c>
      <c r="J195" s="129" t="s">
        <v>134</v>
      </c>
      <c r="K195" s="154" t="s">
        <v>125</v>
      </c>
      <c r="L195" s="160" t="str">
        <f>IFERROR(_xlfn.IFNA(VLOOKUP($K195,[37]коммент!$B:$C,2,0),""),"")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195" s="129" t="s">
        <v>128</v>
      </c>
      <c r="N195" s="129" t="s">
        <v>114</v>
      </c>
      <c r="O195" s="129"/>
      <c r="P195" s="129"/>
      <c r="Q195" s="13"/>
      <c r="R195" s="13"/>
    </row>
    <row r="196" spans="1:18" s="14" customFormat="1" ht="94.5" x14ac:dyDescent="0.25">
      <c r="A196" s="129">
        <v>194</v>
      </c>
      <c r="B196" s="130">
        <v>44713</v>
      </c>
      <c r="C196" s="129" t="s">
        <v>644</v>
      </c>
      <c r="D196" s="143" t="s">
        <v>207</v>
      </c>
      <c r="E196" s="143" t="s">
        <v>202</v>
      </c>
      <c r="F196" s="144" t="s">
        <v>651</v>
      </c>
      <c r="G196" s="129">
        <v>89262144675</v>
      </c>
      <c r="H196" s="129" t="s">
        <v>250</v>
      </c>
      <c r="I196" s="130">
        <v>44712</v>
      </c>
      <c r="J196" s="129" t="s">
        <v>134</v>
      </c>
      <c r="K196" s="154" t="s">
        <v>111</v>
      </c>
      <c r="L196" s="160" t="str">
        <f>IFERROR(_xlfn.IFNA(VLOOKUP($K196,[37]коммент!$B:$C,2,0),""),"")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96" s="129" t="s">
        <v>154</v>
      </c>
      <c r="N196" s="129" t="s">
        <v>114</v>
      </c>
      <c r="O196" s="129"/>
      <c r="P196" s="129"/>
      <c r="Q196" s="13"/>
      <c r="R196" s="13"/>
    </row>
    <row r="197" spans="1:18" s="14" customFormat="1" ht="94.5" x14ac:dyDescent="0.25">
      <c r="A197" s="129">
        <v>195</v>
      </c>
      <c r="B197" s="130">
        <v>44713</v>
      </c>
      <c r="C197" s="129" t="s">
        <v>644</v>
      </c>
      <c r="D197" s="143" t="s">
        <v>207</v>
      </c>
      <c r="E197" s="143"/>
      <c r="F197" s="144" t="s">
        <v>655</v>
      </c>
      <c r="G197" s="129">
        <v>89055752683</v>
      </c>
      <c r="H197" s="129" t="s">
        <v>656</v>
      </c>
      <c r="I197" s="130">
        <v>44707</v>
      </c>
      <c r="J197" s="129" t="s">
        <v>180</v>
      </c>
      <c r="K197" s="157" t="s">
        <v>111</v>
      </c>
      <c r="L197" s="158" t="str">
        <f>IFERROR(_xlfn.IFNA(VLOOKUP($K197,[37]коммент!$B:$C,2,0),""),"")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97" s="129" t="s">
        <v>133</v>
      </c>
      <c r="N197" s="129" t="s">
        <v>183</v>
      </c>
      <c r="O197" s="129" t="s">
        <v>207</v>
      </c>
      <c r="P197" s="129"/>
      <c r="Q197" s="13"/>
      <c r="R197" s="13"/>
    </row>
    <row r="198" spans="1:18" s="14" customFormat="1" ht="94.5" x14ac:dyDescent="0.25">
      <c r="A198" s="129">
        <v>196</v>
      </c>
      <c r="B198" s="130">
        <v>44713</v>
      </c>
      <c r="C198" s="129" t="s">
        <v>687</v>
      </c>
      <c r="D198" s="143" t="s">
        <v>207</v>
      </c>
      <c r="E198" s="143" t="s">
        <v>204</v>
      </c>
      <c r="F198" s="144" t="s">
        <v>693</v>
      </c>
      <c r="G198" s="129">
        <v>89637766663</v>
      </c>
      <c r="H198" s="129" t="s">
        <v>311</v>
      </c>
      <c r="I198" s="130">
        <v>44708</v>
      </c>
      <c r="J198" s="129" t="s">
        <v>180</v>
      </c>
      <c r="K198" s="154" t="s">
        <v>113</v>
      </c>
      <c r="L198" s="160" t="s">
        <v>165</v>
      </c>
      <c r="M198" s="129"/>
      <c r="N198" s="129"/>
      <c r="O198" s="129"/>
      <c r="P198" s="129" t="s">
        <v>694</v>
      </c>
      <c r="Q198" s="13"/>
      <c r="R198" s="13"/>
    </row>
    <row r="199" spans="1:18" s="14" customFormat="1" ht="94.5" x14ac:dyDescent="0.25">
      <c r="A199" s="129">
        <v>197</v>
      </c>
      <c r="B199" s="130">
        <v>44713</v>
      </c>
      <c r="C199" s="129" t="s">
        <v>918</v>
      </c>
      <c r="D199" s="143" t="s">
        <v>207</v>
      </c>
      <c r="E199" s="143"/>
      <c r="F199" s="144" t="s">
        <v>919</v>
      </c>
      <c r="G199" s="129" t="s">
        <v>920</v>
      </c>
      <c r="H199" s="129" t="s">
        <v>921</v>
      </c>
      <c r="I199" s="130">
        <v>44708</v>
      </c>
      <c r="J199" s="129" t="s">
        <v>180</v>
      </c>
      <c r="K199" s="129" t="s">
        <v>111</v>
      </c>
      <c r="L199" s="149" t="str">
        <f>IFERROR(_xlfn.IFNA(VLOOKUP($K199,[55]коммент!$B:$C,2,0),""),"")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199" s="129" t="s">
        <v>133</v>
      </c>
      <c r="N199" s="129" t="s">
        <v>114</v>
      </c>
      <c r="O199" s="129"/>
      <c r="P199" s="129" t="s">
        <v>922</v>
      </c>
      <c r="Q199" s="13"/>
      <c r="R199" s="13"/>
    </row>
    <row r="200" spans="1:18" s="14" customFormat="1" ht="126" x14ac:dyDescent="0.25">
      <c r="A200" s="129">
        <v>198</v>
      </c>
      <c r="B200" s="130">
        <v>44713</v>
      </c>
      <c r="C200" s="129" t="s">
        <v>929</v>
      </c>
      <c r="D200" s="143" t="s">
        <v>207</v>
      </c>
      <c r="E200" s="143"/>
      <c r="F200" s="144" t="s">
        <v>933</v>
      </c>
      <c r="G200" s="129">
        <v>89165644828</v>
      </c>
      <c r="H200" s="129" t="s">
        <v>277</v>
      </c>
      <c r="I200" s="130">
        <v>44705</v>
      </c>
      <c r="J200" s="129" t="s">
        <v>180</v>
      </c>
      <c r="K200" s="129" t="s">
        <v>125</v>
      </c>
      <c r="L200" s="149" t="str">
        <f>IFERROR(_xlfn.IFNA(VLOOKUP($K200,[56]коммент!$B:$C,2,0),""),"")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00" s="129" t="s">
        <v>128</v>
      </c>
      <c r="N200" s="129"/>
      <c r="O200" s="129"/>
      <c r="P200" s="129"/>
      <c r="Q200" s="13"/>
      <c r="R200" s="13"/>
    </row>
    <row r="201" spans="1:18" s="14" customFormat="1" ht="31.5" x14ac:dyDescent="0.25">
      <c r="A201" s="129">
        <v>199</v>
      </c>
      <c r="B201" s="130">
        <v>44713</v>
      </c>
      <c r="C201" s="129" t="s">
        <v>1018</v>
      </c>
      <c r="D201" s="143" t="s">
        <v>207</v>
      </c>
      <c r="E201" s="143" t="s">
        <v>202</v>
      </c>
      <c r="F201" s="144" t="s">
        <v>1019</v>
      </c>
      <c r="G201" s="129">
        <v>9161216703</v>
      </c>
      <c r="H201" s="129" t="s">
        <v>1020</v>
      </c>
      <c r="I201" s="130">
        <v>44712</v>
      </c>
      <c r="J201" s="129" t="s">
        <v>180</v>
      </c>
      <c r="K201" s="129" t="s">
        <v>36</v>
      </c>
      <c r="L201" s="149"/>
      <c r="M201" s="129"/>
      <c r="N201" s="129"/>
      <c r="O201" s="129"/>
      <c r="P201" s="129"/>
      <c r="Q201" s="13"/>
      <c r="R201" s="13"/>
    </row>
    <row r="202" spans="1:18" s="14" customFormat="1" ht="31.5" x14ac:dyDescent="0.25">
      <c r="A202" s="129">
        <v>200</v>
      </c>
      <c r="B202" s="130">
        <v>44713</v>
      </c>
      <c r="C202" s="129" t="s">
        <v>1018</v>
      </c>
      <c r="D202" s="143" t="s">
        <v>207</v>
      </c>
      <c r="E202" s="143" t="s">
        <v>202</v>
      </c>
      <c r="F202" s="144" t="s">
        <v>1023</v>
      </c>
      <c r="G202" s="129">
        <v>9180905500</v>
      </c>
      <c r="H202" s="129" t="s">
        <v>648</v>
      </c>
      <c r="I202" s="130">
        <v>44712</v>
      </c>
      <c r="J202" s="129" t="s">
        <v>180</v>
      </c>
      <c r="K202" s="129" t="s">
        <v>125</v>
      </c>
      <c r="L202" s="149"/>
      <c r="M202" s="129" t="s">
        <v>188</v>
      </c>
      <c r="N202" s="129"/>
      <c r="O202" s="129"/>
      <c r="P202" s="129" t="s">
        <v>1024</v>
      </c>
      <c r="Q202" s="13"/>
      <c r="R202" s="13"/>
    </row>
    <row r="203" spans="1:18" s="14" customFormat="1" ht="126" x14ac:dyDescent="0.25">
      <c r="A203" s="129">
        <v>201</v>
      </c>
      <c r="B203" s="130">
        <v>44713</v>
      </c>
      <c r="C203" s="129" t="s">
        <v>1098</v>
      </c>
      <c r="D203" s="143" t="s">
        <v>207</v>
      </c>
      <c r="E203" s="143"/>
      <c r="F203" s="144" t="s">
        <v>1133</v>
      </c>
      <c r="G203" s="129" t="s">
        <v>1134</v>
      </c>
      <c r="H203" s="129" t="s">
        <v>761</v>
      </c>
      <c r="I203" s="130">
        <v>44692</v>
      </c>
      <c r="J203" s="129" t="s">
        <v>134</v>
      </c>
      <c r="K203" s="129" t="s">
        <v>125</v>
      </c>
      <c r="L203" s="149" t="str">
        <f>IFERROR(_xlfn.IFNA(VLOOKUP($K203,[41]коммент!$B:$C,2,0),""),"")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03" s="129" t="s">
        <v>126</v>
      </c>
      <c r="N203" s="129"/>
      <c r="O203" s="129"/>
      <c r="P203" s="129" t="s">
        <v>1135</v>
      </c>
      <c r="Q203" s="13"/>
      <c r="R203" s="13"/>
    </row>
    <row r="204" spans="1:18" s="14" customFormat="1" ht="47.25" x14ac:dyDescent="0.25">
      <c r="A204" s="129">
        <v>202</v>
      </c>
      <c r="B204" s="130">
        <v>44713</v>
      </c>
      <c r="C204" s="129" t="s">
        <v>1221</v>
      </c>
      <c r="D204" s="143" t="s">
        <v>207</v>
      </c>
      <c r="E204" s="143"/>
      <c r="F204" s="144" t="s">
        <v>1227</v>
      </c>
      <c r="G204" s="129">
        <v>9647191777</v>
      </c>
      <c r="H204" s="129" t="s">
        <v>626</v>
      </c>
      <c r="I204" s="130">
        <v>44703</v>
      </c>
      <c r="J204" s="129" t="s">
        <v>180</v>
      </c>
      <c r="K204" s="129" t="s">
        <v>113</v>
      </c>
      <c r="L204" s="149" t="s">
        <v>143</v>
      </c>
      <c r="M204" s="129"/>
      <c r="N204" s="129"/>
      <c r="O204" s="129"/>
      <c r="P204" s="129" t="s">
        <v>1228</v>
      </c>
      <c r="Q204" s="13"/>
      <c r="R204" s="13"/>
    </row>
    <row r="205" spans="1:18" s="14" customFormat="1" ht="94.5" x14ac:dyDescent="0.25">
      <c r="A205" s="129">
        <v>203</v>
      </c>
      <c r="B205" s="130">
        <v>44713</v>
      </c>
      <c r="C205" s="129" t="s">
        <v>1221</v>
      </c>
      <c r="D205" s="143" t="s">
        <v>207</v>
      </c>
      <c r="E205" s="143"/>
      <c r="F205" s="144" t="s">
        <v>1233</v>
      </c>
      <c r="G205" s="129" t="s">
        <v>1234</v>
      </c>
      <c r="H205" s="129" t="s">
        <v>517</v>
      </c>
      <c r="I205" s="130">
        <v>44712</v>
      </c>
      <c r="J205" s="129" t="s">
        <v>180</v>
      </c>
      <c r="K205" s="129" t="s">
        <v>1</v>
      </c>
      <c r="L205" s="149" t="s">
        <v>166</v>
      </c>
      <c r="M205" s="129" t="s">
        <v>153</v>
      </c>
      <c r="N205" s="129"/>
      <c r="O205" s="129"/>
      <c r="P205" s="129" t="s">
        <v>1235</v>
      </c>
      <c r="Q205" s="13"/>
      <c r="R205" s="13"/>
    </row>
    <row r="206" spans="1:18" s="14" customFormat="1" ht="126" x14ac:dyDescent="0.25">
      <c r="A206" s="129">
        <v>204</v>
      </c>
      <c r="B206" s="130">
        <v>44713</v>
      </c>
      <c r="C206" s="129" t="s">
        <v>1221</v>
      </c>
      <c r="D206" s="143" t="s">
        <v>207</v>
      </c>
      <c r="E206" s="143"/>
      <c r="F206" s="144" t="s">
        <v>1236</v>
      </c>
      <c r="G206" s="129">
        <v>4953115714</v>
      </c>
      <c r="H206" s="129" t="s">
        <v>517</v>
      </c>
      <c r="I206" s="130">
        <v>44700</v>
      </c>
      <c r="J206" s="129" t="s">
        <v>180</v>
      </c>
      <c r="K206" s="129" t="s">
        <v>125</v>
      </c>
      <c r="L206" s="149" t="s">
        <v>162</v>
      </c>
      <c r="M206" s="129" t="s">
        <v>128</v>
      </c>
      <c r="N206" s="129"/>
      <c r="O206" s="129"/>
      <c r="P206" s="129"/>
      <c r="Q206" s="13"/>
      <c r="R206" s="13"/>
    </row>
    <row r="207" spans="1:18" s="14" customFormat="1" ht="94.5" x14ac:dyDescent="0.25">
      <c r="A207" s="129">
        <v>205</v>
      </c>
      <c r="B207" s="130">
        <v>44713</v>
      </c>
      <c r="C207" s="129" t="s">
        <v>1221</v>
      </c>
      <c r="D207" s="143" t="s">
        <v>207</v>
      </c>
      <c r="E207" s="143"/>
      <c r="F207" s="144" t="s">
        <v>1237</v>
      </c>
      <c r="G207" s="129">
        <v>9035930395</v>
      </c>
      <c r="H207" s="129" t="s">
        <v>279</v>
      </c>
      <c r="I207" s="130">
        <v>44685</v>
      </c>
      <c r="J207" s="129" t="s">
        <v>180</v>
      </c>
      <c r="K207" s="129" t="s">
        <v>111</v>
      </c>
      <c r="L207" s="149" t="s">
        <v>166</v>
      </c>
      <c r="M207" s="129" t="s">
        <v>133</v>
      </c>
      <c r="N207" s="129" t="s">
        <v>183</v>
      </c>
      <c r="O207" s="129" t="s">
        <v>207</v>
      </c>
      <c r="P207" s="129"/>
      <c r="Q207" s="13"/>
      <c r="R207" s="13"/>
    </row>
    <row r="208" spans="1:18" s="14" customFormat="1" ht="94.5" x14ac:dyDescent="0.25">
      <c r="A208" s="129">
        <v>206</v>
      </c>
      <c r="B208" s="130">
        <v>44713</v>
      </c>
      <c r="C208" s="129" t="s">
        <v>1221</v>
      </c>
      <c r="D208" s="143" t="s">
        <v>207</v>
      </c>
      <c r="E208" s="143"/>
      <c r="F208" s="144" t="s">
        <v>1238</v>
      </c>
      <c r="G208" s="129">
        <v>9774110841</v>
      </c>
      <c r="H208" s="129" t="s">
        <v>498</v>
      </c>
      <c r="I208" s="130">
        <v>44544</v>
      </c>
      <c r="J208" s="129" t="s">
        <v>184</v>
      </c>
      <c r="K208" s="129" t="s">
        <v>175</v>
      </c>
      <c r="L208" s="149" t="s">
        <v>176</v>
      </c>
      <c r="M208" s="129"/>
      <c r="N208" s="129"/>
      <c r="O208" s="129"/>
      <c r="P208" s="129" t="s">
        <v>1239</v>
      </c>
      <c r="Q208" s="13"/>
      <c r="R208" s="13"/>
    </row>
    <row r="209" spans="1:18" s="14" customFormat="1" ht="126" x14ac:dyDescent="0.25">
      <c r="A209" s="129">
        <v>207</v>
      </c>
      <c r="B209" s="130">
        <v>44713</v>
      </c>
      <c r="C209" s="129" t="s">
        <v>1307</v>
      </c>
      <c r="D209" s="143" t="s">
        <v>207</v>
      </c>
      <c r="E209" s="143" t="s">
        <v>202</v>
      </c>
      <c r="F209" s="144" t="s">
        <v>1310</v>
      </c>
      <c r="G209" s="129">
        <v>9263207015</v>
      </c>
      <c r="H209" s="129" t="s">
        <v>489</v>
      </c>
      <c r="I209" s="130">
        <v>44711</v>
      </c>
      <c r="J209" s="129" t="s">
        <v>180</v>
      </c>
      <c r="K209" s="129" t="s">
        <v>125</v>
      </c>
      <c r="L209" s="149" t="s">
        <v>162</v>
      </c>
      <c r="M209" s="129" t="s">
        <v>188</v>
      </c>
      <c r="N209" s="129"/>
      <c r="O209" s="129"/>
      <c r="P209" s="129"/>
      <c r="Q209" s="13"/>
      <c r="R209" s="13"/>
    </row>
    <row r="210" spans="1:18" s="14" customFormat="1" ht="126" x14ac:dyDescent="0.25">
      <c r="A210" s="129">
        <v>208</v>
      </c>
      <c r="B210" s="130">
        <v>44713</v>
      </c>
      <c r="C210" s="129" t="s">
        <v>1307</v>
      </c>
      <c r="D210" s="143" t="s">
        <v>207</v>
      </c>
      <c r="E210" s="143" t="s">
        <v>202</v>
      </c>
      <c r="F210" s="144" t="s">
        <v>1318</v>
      </c>
      <c r="G210" s="129">
        <v>9652004049</v>
      </c>
      <c r="H210" s="129" t="s">
        <v>1319</v>
      </c>
      <c r="I210" s="130">
        <v>44712</v>
      </c>
      <c r="J210" s="129" t="s">
        <v>134</v>
      </c>
      <c r="K210" s="129" t="s">
        <v>125</v>
      </c>
      <c r="L210" s="149" t="s">
        <v>162</v>
      </c>
      <c r="M210" s="129" t="s">
        <v>188</v>
      </c>
      <c r="N210" s="129"/>
      <c r="O210" s="129"/>
      <c r="P210" s="129"/>
      <c r="Q210" s="13"/>
      <c r="R210" s="13"/>
    </row>
    <row r="211" spans="1:18" s="14" customFormat="1" ht="94.5" x14ac:dyDescent="0.25">
      <c r="A211" s="129">
        <v>209</v>
      </c>
      <c r="B211" s="130">
        <v>44713</v>
      </c>
      <c r="C211" s="129" t="s">
        <v>1307</v>
      </c>
      <c r="D211" s="143" t="s">
        <v>207</v>
      </c>
      <c r="E211" s="143" t="s">
        <v>202</v>
      </c>
      <c r="F211" s="144" t="s">
        <v>1320</v>
      </c>
      <c r="G211" s="129">
        <v>9057198176</v>
      </c>
      <c r="H211" s="129" t="s">
        <v>250</v>
      </c>
      <c r="I211" s="130">
        <v>44712</v>
      </c>
      <c r="J211" s="129" t="s">
        <v>134</v>
      </c>
      <c r="K211" s="129" t="s">
        <v>111</v>
      </c>
      <c r="L211" s="149" t="s">
        <v>165</v>
      </c>
      <c r="M211" s="129" t="s">
        <v>154</v>
      </c>
      <c r="N211" s="129" t="s">
        <v>114</v>
      </c>
      <c r="O211" s="129"/>
      <c r="P211" s="129"/>
      <c r="Q211" s="13"/>
      <c r="R211" s="13"/>
    </row>
    <row r="212" spans="1:18" s="14" customFormat="1" ht="47.25" x14ac:dyDescent="0.25">
      <c r="A212" s="129">
        <v>210</v>
      </c>
      <c r="B212" s="130">
        <v>44713</v>
      </c>
      <c r="C212" s="129" t="s">
        <v>1307</v>
      </c>
      <c r="D212" s="143" t="s">
        <v>207</v>
      </c>
      <c r="E212" s="143"/>
      <c r="F212" s="144" t="s">
        <v>1321</v>
      </c>
      <c r="G212" s="129">
        <v>9267289248</v>
      </c>
      <c r="H212" s="129" t="s">
        <v>278</v>
      </c>
      <c r="I212" s="130">
        <v>44712</v>
      </c>
      <c r="J212" s="129" t="s">
        <v>134</v>
      </c>
      <c r="K212" s="129" t="s">
        <v>36</v>
      </c>
      <c r="L212" s="149" t="s">
        <v>157</v>
      </c>
      <c r="M212" s="129"/>
      <c r="N212" s="129"/>
      <c r="O212" s="129"/>
      <c r="P212" s="129" t="s">
        <v>1322</v>
      </c>
      <c r="Q212" s="13"/>
      <c r="R212" s="13"/>
    </row>
    <row r="213" spans="1:18" s="14" customFormat="1" ht="94.5" x14ac:dyDescent="0.25">
      <c r="A213" s="129">
        <v>211</v>
      </c>
      <c r="B213" s="130">
        <v>44713</v>
      </c>
      <c r="C213" s="129" t="s">
        <v>1307</v>
      </c>
      <c r="D213" s="143" t="s">
        <v>207</v>
      </c>
      <c r="E213" s="143" t="s">
        <v>202</v>
      </c>
      <c r="F213" s="144" t="s">
        <v>1326</v>
      </c>
      <c r="G213" s="129">
        <v>9774402670</v>
      </c>
      <c r="H213" s="129" t="s">
        <v>256</v>
      </c>
      <c r="I213" s="130">
        <v>44712</v>
      </c>
      <c r="J213" s="129" t="s">
        <v>180</v>
      </c>
      <c r="K213" s="129" t="s">
        <v>111</v>
      </c>
      <c r="L213" s="149" t="s">
        <v>165</v>
      </c>
      <c r="M213" s="129" t="s">
        <v>154</v>
      </c>
      <c r="N213" s="129" t="s">
        <v>114</v>
      </c>
      <c r="O213" s="129"/>
      <c r="P213" s="129"/>
      <c r="Q213" s="13"/>
      <c r="R213" s="13"/>
    </row>
    <row r="214" spans="1:18" s="14" customFormat="1" ht="126" x14ac:dyDescent="0.25">
      <c r="A214" s="129">
        <v>212</v>
      </c>
      <c r="B214" s="130">
        <v>44713</v>
      </c>
      <c r="C214" s="133" t="s">
        <v>1345</v>
      </c>
      <c r="D214" s="137" t="s">
        <v>207</v>
      </c>
      <c r="E214" s="137" t="s">
        <v>202</v>
      </c>
      <c r="F214" s="138" t="s">
        <v>1356</v>
      </c>
      <c r="G214" s="133" t="s">
        <v>1357</v>
      </c>
      <c r="H214" s="133" t="s">
        <v>656</v>
      </c>
      <c r="I214" s="134">
        <v>44708</v>
      </c>
      <c r="J214" s="133" t="s">
        <v>180</v>
      </c>
      <c r="K214" s="133" t="s">
        <v>125</v>
      </c>
      <c r="L214" s="140" t="str">
        <f>IFERROR(_xlfn.IFNA(VLOOKUP($K214,[32]коммент!$B:$C,2,0),""),"")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14" s="133" t="s">
        <v>128</v>
      </c>
      <c r="N214" s="133"/>
      <c r="O214" s="133"/>
      <c r="P214" s="133"/>
      <c r="Q214" s="13"/>
      <c r="R214" s="13"/>
    </row>
    <row r="215" spans="1:18" s="14" customFormat="1" ht="63" x14ac:dyDescent="0.25">
      <c r="A215" s="129">
        <v>213</v>
      </c>
      <c r="B215" s="130">
        <v>44713</v>
      </c>
      <c r="C215" s="133" t="s">
        <v>1345</v>
      </c>
      <c r="D215" s="137" t="s">
        <v>207</v>
      </c>
      <c r="E215" s="137" t="s">
        <v>202</v>
      </c>
      <c r="F215" s="138" t="s">
        <v>1366</v>
      </c>
      <c r="G215" s="133" t="s">
        <v>1367</v>
      </c>
      <c r="H215" s="133" t="s">
        <v>1368</v>
      </c>
      <c r="I215" s="134">
        <v>44700</v>
      </c>
      <c r="J215" s="133" t="s">
        <v>179</v>
      </c>
      <c r="K215" s="133" t="s">
        <v>113</v>
      </c>
      <c r="L215" s="140" t="str">
        <f>IFERROR(_xlfn.IFNA(VLOOKUP($K215,[32]коммент!$B:$C,2,0),""),"")</f>
        <v>Формат уведомления. С целью проведения внутреннего контроля качества.</v>
      </c>
      <c r="M215" s="133" t="s">
        <v>130</v>
      </c>
      <c r="N215" s="133" t="s">
        <v>183</v>
      </c>
      <c r="O215" s="133" t="s">
        <v>207</v>
      </c>
      <c r="P215" s="133" t="s">
        <v>1369</v>
      </c>
      <c r="Q215" s="13"/>
      <c r="R215" s="13"/>
    </row>
    <row r="216" spans="1:18" s="14" customFormat="1" ht="94.5" x14ac:dyDescent="0.25">
      <c r="A216" s="129">
        <v>214</v>
      </c>
      <c r="B216" s="130">
        <v>44713</v>
      </c>
      <c r="C216" s="133" t="s">
        <v>1345</v>
      </c>
      <c r="D216" s="137" t="s">
        <v>207</v>
      </c>
      <c r="E216" s="137" t="s">
        <v>202</v>
      </c>
      <c r="F216" s="138" t="s">
        <v>1370</v>
      </c>
      <c r="G216" s="133" t="s">
        <v>1371</v>
      </c>
      <c r="H216" s="133" t="s">
        <v>250</v>
      </c>
      <c r="I216" s="134">
        <v>44708</v>
      </c>
      <c r="J216" s="133" t="s">
        <v>179</v>
      </c>
      <c r="K216" s="133" t="s">
        <v>111</v>
      </c>
      <c r="L216" s="140" t="str">
        <f>IFERROR(_xlfn.IFNA(VLOOKUP($K216,[32]коммент!$B:$C,2,0),""),"")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16" s="133" t="s">
        <v>154</v>
      </c>
      <c r="N216" s="133" t="s">
        <v>114</v>
      </c>
      <c r="O216" s="133"/>
      <c r="P216" s="133"/>
      <c r="Q216" s="13"/>
      <c r="R216" s="13"/>
    </row>
    <row r="217" spans="1:18" s="14" customFormat="1" ht="94.5" x14ac:dyDescent="0.25">
      <c r="A217" s="129">
        <v>215</v>
      </c>
      <c r="B217" s="130">
        <v>44713</v>
      </c>
      <c r="C217" s="133" t="s">
        <v>1393</v>
      </c>
      <c r="D217" s="137" t="s">
        <v>207</v>
      </c>
      <c r="E217" s="137"/>
      <c r="F217" s="138" t="s">
        <v>1408</v>
      </c>
      <c r="G217" s="133" t="s">
        <v>1409</v>
      </c>
      <c r="H217" s="133" t="s">
        <v>1410</v>
      </c>
      <c r="I217" s="134">
        <v>44707</v>
      </c>
      <c r="J217" s="133" t="s">
        <v>180</v>
      </c>
      <c r="K217" s="133" t="s">
        <v>1</v>
      </c>
      <c r="L217" s="140" t="str">
        <f>IFERROR(_xlfn.IFNA(VLOOKUP($K217,[19]коммент!$B:$C,2,0),""),"")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 превышен срок.
Ввиду превышения срока, просим Вас предоставить корректную дату, время, место проведения с последующим оповещением пациента.</v>
      </c>
      <c r="M217" s="133" t="s">
        <v>133</v>
      </c>
      <c r="N217" s="133" t="s">
        <v>183</v>
      </c>
      <c r="O217" s="133" t="s">
        <v>31</v>
      </c>
      <c r="P217" s="133"/>
      <c r="Q217" s="13"/>
      <c r="R217" s="13"/>
    </row>
    <row r="218" spans="1:18" s="14" customFormat="1" ht="126" x14ac:dyDescent="0.25">
      <c r="A218" s="129">
        <v>216</v>
      </c>
      <c r="B218" s="130">
        <v>44713</v>
      </c>
      <c r="C218" s="133" t="s">
        <v>1417</v>
      </c>
      <c r="D218" s="137" t="s">
        <v>207</v>
      </c>
      <c r="E218" s="137"/>
      <c r="F218" s="138" t="s">
        <v>1423</v>
      </c>
      <c r="G218" s="133" t="s">
        <v>1424</v>
      </c>
      <c r="H218" s="133" t="s">
        <v>292</v>
      </c>
      <c r="I218" s="134">
        <v>44706</v>
      </c>
      <c r="J218" s="133" t="s">
        <v>180</v>
      </c>
      <c r="K218" s="133" t="s">
        <v>125</v>
      </c>
      <c r="L218" s="140" t="s">
        <v>162</v>
      </c>
      <c r="M218" s="133" t="s">
        <v>154</v>
      </c>
      <c r="N218" s="133"/>
      <c r="O218" s="133"/>
      <c r="P218" s="133"/>
      <c r="Q218" s="13"/>
      <c r="R218" s="13"/>
    </row>
    <row r="219" spans="1:18" s="14" customFormat="1" ht="126" x14ac:dyDescent="0.25">
      <c r="A219" s="129">
        <v>217</v>
      </c>
      <c r="B219" s="130">
        <v>44713</v>
      </c>
      <c r="C219" s="133" t="s">
        <v>1417</v>
      </c>
      <c r="D219" s="137" t="s">
        <v>207</v>
      </c>
      <c r="E219" s="137" t="s">
        <v>206</v>
      </c>
      <c r="F219" s="138" t="s">
        <v>1430</v>
      </c>
      <c r="G219" s="133" t="s">
        <v>1431</v>
      </c>
      <c r="H219" s="133" t="s">
        <v>1432</v>
      </c>
      <c r="I219" s="134">
        <v>44701</v>
      </c>
      <c r="J219" s="133" t="s">
        <v>179</v>
      </c>
      <c r="K219" s="133" t="s">
        <v>125</v>
      </c>
      <c r="L219" s="140" t="s">
        <v>162</v>
      </c>
      <c r="M219" s="133" t="s">
        <v>188</v>
      </c>
      <c r="N219" s="133"/>
      <c r="O219" s="133"/>
      <c r="P219" s="133" t="s">
        <v>1433</v>
      </c>
      <c r="Q219" s="13"/>
      <c r="R219" s="13"/>
    </row>
    <row r="220" spans="1:18" s="14" customFormat="1" ht="47.25" x14ac:dyDescent="0.25">
      <c r="A220" s="129">
        <v>218</v>
      </c>
      <c r="B220" s="130">
        <v>44713</v>
      </c>
      <c r="C220" s="133" t="s">
        <v>1345</v>
      </c>
      <c r="D220" s="137" t="s">
        <v>93</v>
      </c>
      <c r="E220" s="137"/>
      <c r="F220" s="138" t="s">
        <v>1360</v>
      </c>
      <c r="G220" s="133" t="s">
        <v>1361</v>
      </c>
      <c r="H220" s="133"/>
      <c r="I220" s="133"/>
      <c r="J220" s="133" t="s">
        <v>180</v>
      </c>
      <c r="K220" s="133" t="s">
        <v>85</v>
      </c>
      <c r="L220" s="140" t="str">
        <f>IFERROR(_xlfn.IFNA(VLOOKUP($K220,[32]коммент!$B:$C,2,0),""),"")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20" s="133" t="s">
        <v>129</v>
      </c>
      <c r="N220" s="133" t="s">
        <v>183</v>
      </c>
      <c r="O220" s="133" t="s">
        <v>207</v>
      </c>
      <c r="P220" s="133" t="s">
        <v>1362</v>
      </c>
      <c r="Q220" s="13"/>
      <c r="R220" s="13"/>
    </row>
    <row r="221" spans="1:18" s="14" customFormat="1" ht="94.5" x14ac:dyDescent="0.25">
      <c r="A221" s="129">
        <v>219</v>
      </c>
      <c r="B221" s="130">
        <v>44713</v>
      </c>
      <c r="C221" s="129" t="s">
        <v>1307</v>
      </c>
      <c r="D221" s="143" t="s">
        <v>96</v>
      </c>
      <c r="E221" s="143"/>
      <c r="F221" s="144" t="s">
        <v>1311</v>
      </c>
      <c r="G221" s="129">
        <v>9166628810</v>
      </c>
      <c r="H221" s="129"/>
      <c r="I221" s="130"/>
      <c r="J221" s="129" t="s">
        <v>180</v>
      </c>
      <c r="K221" s="129" t="s">
        <v>6</v>
      </c>
      <c r="L221" s="149" t="s">
        <v>147</v>
      </c>
      <c r="M221" s="129"/>
      <c r="N221" s="129"/>
      <c r="O221" s="129"/>
      <c r="P221" s="129"/>
      <c r="Q221" s="13"/>
      <c r="R221" s="13"/>
    </row>
    <row r="222" spans="1:18" s="14" customFormat="1" ht="78.75" x14ac:dyDescent="0.25">
      <c r="A222" s="129">
        <v>220</v>
      </c>
      <c r="B222" s="130">
        <v>44713</v>
      </c>
      <c r="C222" s="133" t="s">
        <v>1345</v>
      </c>
      <c r="D222" s="137" t="s">
        <v>96</v>
      </c>
      <c r="E222" s="137"/>
      <c r="F222" s="138" t="s">
        <v>1346</v>
      </c>
      <c r="G222" s="133" t="s">
        <v>1347</v>
      </c>
      <c r="H222" s="133" t="s">
        <v>250</v>
      </c>
      <c r="I222" s="134">
        <v>44777</v>
      </c>
      <c r="J222" s="133" t="s">
        <v>184</v>
      </c>
      <c r="K222" s="133" t="s">
        <v>36</v>
      </c>
      <c r="L222" s="140" t="str">
        <f>IFERROR(_xlfn.IFNA(VLOOKUP($K222,[32]коммент!$B:$C,2,0),""),"")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22" s="133"/>
      <c r="N222" s="133"/>
      <c r="O222" s="133"/>
      <c r="P222" s="133" t="s">
        <v>1348</v>
      </c>
      <c r="Q222" s="13"/>
      <c r="R222" s="13"/>
    </row>
    <row r="223" spans="1:18" s="14" customFormat="1" ht="63" x14ac:dyDescent="0.25">
      <c r="A223" s="129">
        <v>221</v>
      </c>
      <c r="B223" s="130">
        <v>44713</v>
      </c>
      <c r="C223" s="133" t="s">
        <v>1345</v>
      </c>
      <c r="D223" s="137" t="s">
        <v>96</v>
      </c>
      <c r="E223" s="137"/>
      <c r="F223" s="138" t="s">
        <v>1358</v>
      </c>
      <c r="G223" s="133" t="s">
        <v>1359</v>
      </c>
      <c r="H223" s="133"/>
      <c r="I223" s="133"/>
      <c r="J223" s="133" t="s">
        <v>180</v>
      </c>
      <c r="K223" s="133" t="s">
        <v>121</v>
      </c>
      <c r="L223" s="140" t="str">
        <f>IFERROR(_xlfn.IFNA(VLOOKUP($K223,[32]коммент!$B:$C,2,0),""),"")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223" s="133"/>
      <c r="N223" s="133"/>
      <c r="O223" s="133"/>
      <c r="P223" s="133"/>
      <c r="Q223" s="13"/>
      <c r="R223" s="13"/>
    </row>
    <row r="224" spans="1:18" s="14" customFormat="1" ht="94.5" x14ac:dyDescent="0.25">
      <c r="A224" s="129">
        <v>222</v>
      </c>
      <c r="B224" s="130">
        <v>44713</v>
      </c>
      <c r="C224" s="129" t="s">
        <v>644</v>
      </c>
      <c r="D224" s="143" t="s">
        <v>97</v>
      </c>
      <c r="E224" s="143"/>
      <c r="F224" s="144" t="s">
        <v>658</v>
      </c>
      <c r="G224" s="129" t="s">
        <v>659</v>
      </c>
      <c r="H224" s="129"/>
      <c r="I224" s="130"/>
      <c r="J224" s="129" t="s">
        <v>134</v>
      </c>
      <c r="K224" s="129" t="s">
        <v>6</v>
      </c>
      <c r="L224" s="149" t="str">
        <f>IFERROR(_xlfn.IFNA(VLOOKUP($K224,[37]коммент!$B:$C,2,0),""),"")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24" s="129"/>
      <c r="N224" s="129" t="s">
        <v>114</v>
      </c>
      <c r="O224" s="129"/>
      <c r="P224" s="129"/>
      <c r="Q224" s="13"/>
      <c r="R224" s="13"/>
    </row>
    <row r="225" spans="1:18" s="14" customFormat="1" ht="141.75" x14ac:dyDescent="0.25">
      <c r="A225" s="129">
        <v>223</v>
      </c>
      <c r="B225" s="130">
        <v>44713</v>
      </c>
      <c r="C225" s="129" t="s">
        <v>1307</v>
      </c>
      <c r="D225" s="143" t="s">
        <v>97</v>
      </c>
      <c r="E225" s="143"/>
      <c r="F225" s="144" t="s">
        <v>1323</v>
      </c>
      <c r="G225" s="129">
        <v>9031006486</v>
      </c>
      <c r="H225" s="129" t="s">
        <v>1324</v>
      </c>
      <c r="I225" s="130">
        <v>44712</v>
      </c>
      <c r="J225" s="129" t="s">
        <v>180</v>
      </c>
      <c r="K225" s="129" t="s">
        <v>113</v>
      </c>
      <c r="L225" s="149" t="s">
        <v>143</v>
      </c>
      <c r="M225" s="129"/>
      <c r="N225" s="129" t="s">
        <v>183</v>
      </c>
      <c r="O225" s="129" t="s">
        <v>207</v>
      </c>
      <c r="P225" s="129" t="s">
        <v>1325</v>
      </c>
      <c r="Q225" s="13"/>
      <c r="R225" s="13"/>
    </row>
    <row r="226" spans="1:18" s="14" customFormat="1" ht="94.5" x14ac:dyDescent="0.25">
      <c r="A226" s="129">
        <v>224</v>
      </c>
      <c r="B226" s="130">
        <v>44713</v>
      </c>
      <c r="C226" s="129" t="s">
        <v>1307</v>
      </c>
      <c r="D226" s="143" t="s">
        <v>97</v>
      </c>
      <c r="E226" s="143"/>
      <c r="F226" s="144" t="s">
        <v>1335</v>
      </c>
      <c r="G226" s="129">
        <v>9153308622</v>
      </c>
      <c r="H226" s="129"/>
      <c r="I226" s="130"/>
      <c r="J226" s="129" t="s">
        <v>179</v>
      </c>
      <c r="K226" s="157" t="s">
        <v>6</v>
      </c>
      <c r="L226" s="158" t="s">
        <v>147</v>
      </c>
      <c r="M226" s="129"/>
      <c r="N226" s="129"/>
      <c r="O226" s="129"/>
      <c r="P226" s="129"/>
      <c r="Q226" s="13"/>
      <c r="R226" s="13"/>
    </row>
    <row r="227" spans="1:18" s="14" customFormat="1" ht="141.75" x14ac:dyDescent="0.25">
      <c r="A227" s="129">
        <v>225</v>
      </c>
      <c r="B227" s="130">
        <v>44713</v>
      </c>
      <c r="C227" s="133" t="s">
        <v>1345</v>
      </c>
      <c r="D227" s="137" t="s">
        <v>97</v>
      </c>
      <c r="E227" s="137"/>
      <c r="F227" s="138" t="s">
        <v>1349</v>
      </c>
      <c r="G227" s="133" t="s">
        <v>1350</v>
      </c>
      <c r="H227" s="133" t="s">
        <v>1351</v>
      </c>
      <c r="I227" s="134">
        <v>44536</v>
      </c>
      <c r="J227" s="133" t="s">
        <v>184</v>
      </c>
      <c r="K227" s="133" t="s">
        <v>113</v>
      </c>
      <c r="L227" s="140" t="str">
        <f>IFERROR(_xlfn.IFNA(VLOOKUP($K227,[32]коммент!$B:$C,2,0),""),"")</f>
        <v>Формат уведомления. С целью проведения внутреннего контроля качества.</v>
      </c>
      <c r="M227" s="133"/>
      <c r="N227" s="133"/>
      <c r="O227" s="133"/>
      <c r="P227" s="133" t="s">
        <v>1352</v>
      </c>
      <c r="Q227" s="13"/>
      <c r="R227" s="13"/>
    </row>
    <row r="228" spans="1:18" s="14" customFormat="1" ht="94.5" x14ac:dyDescent="0.25">
      <c r="A228" s="129">
        <v>226</v>
      </c>
      <c r="B228" s="130">
        <v>44713</v>
      </c>
      <c r="C228" s="129" t="s">
        <v>644</v>
      </c>
      <c r="D228" s="143" t="s">
        <v>94</v>
      </c>
      <c r="E228" s="143"/>
      <c r="F228" s="144" t="s">
        <v>662</v>
      </c>
      <c r="G228" s="129">
        <v>89057051985</v>
      </c>
      <c r="H228" s="129"/>
      <c r="I228" s="130"/>
      <c r="J228" s="129" t="s">
        <v>179</v>
      </c>
      <c r="K228" s="129" t="s">
        <v>6</v>
      </c>
      <c r="L228" s="149" t="str">
        <f>IFERROR(_xlfn.IFNA(VLOOKUP($K228,[37]коммент!$B:$C,2,0),""),"")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28" s="129"/>
      <c r="N228" s="129" t="s">
        <v>114</v>
      </c>
      <c r="O228" s="129"/>
      <c r="P228" s="129"/>
      <c r="Q228" s="13"/>
      <c r="R228" s="13"/>
    </row>
    <row r="229" spans="1:18" s="14" customFormat="1" x14ac:dyDescent="0.25">
      <c r="A229" s="129">
        <v>227</v>
      </c>
      <c r="B229" s="130">
        <v>44713</v>
      </c>
      <c r="C229" s="129" t="s">
        <v>1018</v>
      </c>
      <c r="D229" s="143" t="s">
        <v>94</v>
      </c>
      <c r="E229" s="143"/>
      <c r="F229" s="144" t="s">
        <v>1021</v>
      </c>
      <c r="G229" s="129">
        <v>9261505629</v>
      </c>
      <c r="H229" s="129" t="s">
        <v>1022</v>
      </c>
      <c r="I229" s="130">
        <v>44712</v>
      </c>
      <c r="J229" s="129" t="s">
        <v>180</v>
      </c>
      <c r="K229" s="129" t="s">
        <v>121</v>
      </c>
      <c r="L229" s="149"/>
      <c r="M229" s="129" t="s">
        <v>128</v>
      </c>
      <c r="N229" s="129"/>
      <c r="O229" s="129"/>
      <c r="P229" s="129"/>
      <c r="Q229" s="13"/>
      <c r="R229" s="13"/>
    </row>
    <row r="230" spans="1:18" s="14" customFormat="1" ht="94.5" x14ac:dyDescent="0.25">
      <c r="A230" s="129">
        <v>228</v>
      </c>
      <c r="B230" s="130">
        <v>44713</v>
      </c>
      <c r="C230" s="129" t="s">
        <v>1307</v>
      </c>
      <c r="D230" s="143" t="s">
        <v>94</v>
      </c>
      <c r="E230" s="143"/>
      <c r="F230" s="144" t="s">
        <v>1308</v>
      </c>
      <c r="G230" s="129">
        <v>9198988169</v>
      </c>
      <c r="H230" s="129"/>
      <c r="I230" s="130"/>
      <c r="J230" s="129" t="s">
        <v>180</v>
      </c>
      <c r="K230" s="129" t="s">
        <v>85</v>
      </c>
      <c r="L230" s="149" t="s">
        <v>148</v>
      </c>
      <c r="M230" s="129" t="s">
        <v>129</v>
      </c>
      <c r="N230" s="129"/>
      <c r="O230" s="129"/>
      <c r="P230" s="129" t="s">
        <v>1309</v>
      </c>
      <c r="Q230" s="13"/>
      <c r="R230" s="13"/>
    </row>
    <row r="231" spans="1:18" s="14" customFormat="1" ht="94.5" x14ac:dyDescent="0.25">
      <c r="A231" s="129">
        <v>229</v>
      </c>
      <c r="B231" s="130">
        <v>44713</v>
      </c>
      <c r="C231" s="129" t="s">
        <v>1307</v>
      </c>
      <c r="D231" s="143" t="s">
        <v>94</v>
      </c>
      <c r="E231" s="143"/>
      <c r="F231" s="144" t="s">
        <v>1308</v>
      </c>
      <c r="G231" s="129">
        <v>9198988169</v>
      </c>
      <c r="H231" s="129"/>
      <c r="I231" s="130"/>
      <c r="J231" s="129" t="s">
        <v>180</v>
      </c>
      <c r="K231" s="129" t="s">
        <v>149</v>
      </c>
      <c r="L231" s="149" t="s">
        <v>144</v>
      </c>
      <c r="M231" s="129"/>
      <c r="N231" s="129"/>
      <c r="O231" s="129"/>
      <c r="P231" s="129" t="s">
        <v>1309</v>
      </c>
      <c r="Q231" s="13"/>
      <c r="R231" s="13"/>
    </row>
    <row r="232" spans="1:18" s="14" customFormat="1" ht="94.5" x14ac:dyDescent="0.25">
      <c r="A232" s="129">
        <v>230</v>
      </c>
      <c r="B232" s="130">
        <v>44713</v>
      </c>
      <c r="C232" s="129" t="s">
        <v>1307</v>
      </c>
      <c r="D232" s="143" t="s">
        <v>94</v>
      </c>
      <c r="E232" s="143"/>
      <c r="F232" s="144" t="s">
        <v>1314</v>
      </c>
      <c r="G232" s="129">
        <v>9267225702</v>
      </c>
      <c r="H232" s="129" t="s">
        <v>1315</v>
      </c>
      <c r="I232" s="130">
        <v>44711</v>
      </c>
      <c r="J232" s="129" t="s">
        <v>179</v>
      </c>
      <c r="K232" s="129" t="s">
        <v>175</v>
      </c>
      <c r="L232" s="149" t="s">
        <v>176</v>
      </c>
      <c r="M232" s="129"/>
      <c r="N232" s="129" t="s">
        <v>183</v>
      </c>
      <c r="O232" s="129" t="s">
        <v>93</v>
      </c>
      <c r="P232" s="129" t="s">
        <v>296</v>
      </c>
      <c r="Q232" s="13"/>
      <c r="R232" s="13"/>
    </row>
    <row r="233" spans="1:18" s="14" customFormat="1" ht="94.5" x14ac:dyDescent="0.25">
      <c r="A233" s="129">
        <v>231</v>
      </c>
      <c r="B233" s="130">
        <v>44713</v>
      </c>
      <c r="C233" s="129" t="s">
        <v>607</v>
      </c>
      <c r="D233" s="143" t="s">
        <v>95</v>
      </c>
      <c r="E233" s="143"/>
      <c r="F233" s="144" t="s">
        <v>639</v>
      </c>
      <c r="G233" s="129" t="s">
        <v>640</v>
      </c>
      <c r="H233" s="129"/>
      <c r="I233" s="129"/>
      <c r="J233" s="129" t="s">
        <v>179</v>
      </c>
      <c r="K233" s="129" t="s">
        <v>6</v>
      </c>
      <c r="L233" s="149" t="str">
        <f>IFERROR(_xlfn.IFNA(VLOOKUP($K233,[36]коммент!$B:$C,2,0),""),"")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33" s="129"/>
      <c r="N233" s="129"/>
      <c r="O233" s="129"/>
      <c r="P233" s="129"/>
      <c r="Q233" s="13"/>
      <c r="R233" s="13"/>
    </row>
    <row r="234" spans="1:18" s="14" customFormat="1" ht="78.75" x14ac:dyDescent="0.25">
      <c r="A234" s="129">
        <v>232</v>
      </c>
      <c r="B234" s="130">
        <v>44713</v>
      </c>
      <c r="C234" s="133" t="s">
        <v>1345</v>
      </c>
      <c r="D234" s="137" t="s">
        <v>95</v>
      </c>
      <c r="E234" s="137"/>
      <c r="F234" s="138" t="s">
        <v>1363</v>
      </c>
      <c r="G234" s="133" t="s">
        <v>1364</v>
      </c>
      <c r="H234" s="133" t="s">
        <v>1020</v>
      </c>
      <c r="I234" s="134">
        <v>44582</v>
      </c>
      <c r="J234" s="133" t="s">
        <v>184</v>
      </c>
      <c r="K234" s="133" t="s">
        <v>36</v>
      </c>
      <c r="L234" s="140" t="str">
        <f>IFERROR(_xlfn.IFNA(VLOOKUP($K234,[32]коммент!$B:$C,2,0),""),"")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34" s="133"/>
      <c r="N234" s="133"/>
      <c r="O234" s="133"/>
      <c r="P234" s="133" t="s">
        <v>1365</v>
      </c>
      <c r="Q234" s="13"/>
      <c r="R234" s="13"/>
    </row>
    <row r="235" spans="1:18" s="14" customFormat="1" ht="94.5" x14ac:dyDescent="0.25">
      <c r="A235" s="129">
        <v>233</v>
      </c>
      <c r="B235" s="130">
        <v>44713</v>
      </c>
      <c r="C235" s="129" t="s">
        <v>539</v>
      </c>
      <c r="D235" s="143" t="s">
        <v>185</v>
      </c>
      <c r="E235" s="143"/>
      <c r="F235" s="127" t="s">
        <v>547</v>
      </c>
      <c r="G235" s="129">
        <v>9167206303</v>
      </c>
      <c r="H235" s="130"/>
      <c r="I235" s="130"/>
      <c r="J235" s="129" t="s">
        <v>184</v>
      </c>
      <c r="K235" s="129" t="s">
        <v>175</v>
      </c>
      <c r="L235" s="149" t="str">
        <f>IFERROR(_xlfn.IFNA(VLOOKUP($K235,[57]коммент!$B:$C,2,0),""),"")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35" s="129"/>
      <c r="N235" s="129"/>
      <c r="O235" s="129"/>
      <c r="P235" s="129" t="s">
        <v>548</v>
      </c>
      <c r="Q235" s="13"/>
      <c r="R235" s="187" t="s">
        <v>1442</v>
      </c>
    </row>
    <row r="236" spans="1:18" s="14" customFormat="1" ht="126" x14ac:dyDescent="0.25">
      <c r="A236" s="129">
        <v>234</v>
      </c>
      <c r="B236" s="130">
        <v>44713</v>
      </c>
      <c r="C236" s="129" t="s">
        <v>709</v>
      </c>
      <c r="D236" s="143" t="s">
        <v>185</v>
      </c>
      <c r="E236" s="143"/>
      <c r="F236" s="144" t="s">
        <v>710</v>
      </c>
      <c r="G236" s="129" t="s">
        <v>711</v>
      </c>
      <c r="H236" s="129"/>
      <c r="I236" s="129"/>
      <c r="J236" s="129" t="s">
        <v>180</v>
      </c>
      <c r="K236" s="129" t="s">
        <v>125</v>
      </c>
      <c r="L236" s="149" t="s">
        <v>162</v>
      </c>
      <c r="M236" s="129" t="s">
        <v>189</v>
      </c>
      <c r="N236" s="129"/>
      <c r="O236" s="129"/>
      <c r="P236" s="129"/>
      <c r="Q236" s="13"/>
      <c r="R236" s="13" t="s">
        <v>1444</v>
      </c>
    </row>
    <row r="237" spans="1:18" s="14" customFormat="1" ht="126" x14ac:dyDescent="0.25">
      <c r="A237" s="129">
        <v>235</v>
      </c>
      <c r="B237" s="130">
        <v>44713</v>
      </c>
      <c r="C237" s="129" t="s">
        <v>709</v>
      </c>
      <c r="D237" s="143" t="s">
        <v>185</v>
      </c>
      <c r="E237" s="143"/>
      <c r="F237" s="144" t="s">
        <v>712</v>
      </c>
      <c r="G237" s="129" t="s">
        <v>713</v>
      </c>
      <c r="H237" s="129"/>
      <c r="I237" s="129"/>
      <c r="J237" s="129" t="s">
        <v>184</v>
      </c>
      <c r="K237" s="129" t="s">
        <v>125</v>
      </c>
      <c r="L237" s="149" t="s">
        <v>162</v>
      </c>
      <c r="M237" s="129" t="s">
        <v>189</v>
      </c>
      <c r="N237" s="129"/>
      <c r="O237" s="129"/>
      <c r="P237" s="129"/>
      <c r="Q237" s="13"/>
      <c r="R237" s="13" t="s">
        <v>1443</v>
      </c>
    </row>
    <row r="238" spans="1:18" s="14" customFormat="1" ht="126" x14ac:dyDescent="0.25">
      <c r="A238" s="129">
        <v>236</v>
      </c>
      <c r="B238" s="130">
        <v>44713</v>
      </c>
      <c r="C238" s="129" t="s">
        <v>709</v>
      </c>
      <c r="D238" s="143" t="s">
        <v>185</v>
      </c>
      <c r="E238" s="143"/>
      <c r="F238" s="144" t="s">
        <v>714</v>
      </c>
      <c r="G238" s="129" t="s">
        <v>715</v>
      </c>
      <c r="H238" s="129"/>
      <c r="I238" s="129"/>
      <c r="J238" s="129" t="s">
        <v>184</v>
      </c>
      <c r="K238" s="129" t="s">
        <v>125</v>
      </c>
      <c r="L238" s="149" t="s">
        <v>162</v>
      </c>
      <c r="M238" s="129" t="s">
        <v>189</v>
      </c>
      <c r="N238" s="129"/>
      <c r="O238" s="129"/>
      <c r="P238" s="129"/>
      <c r="Q238" s="13"/>
      <c r="R238" s="13" t="s">
        <v>1445</v>
      </c>
    </row>
    <row r="239" spans="1:18" s="14" customFormat="1" ht="126" x14ac:dyDescent="0.25">
      <c r="A239" s="129">
        <v>237</v>
      </c>
      <c r="B239" s="130">
        <v>44713</v>
      </c>
      <c r="C239" s="129" t="s">
        <v>1098</v>
      </c>
      <c r="D239" s="143" t="s">
        <v>185</v>
      </c>
      <c r="E239" s="143"/>
      <c r="F239" s="144" t="s">
        <v>1109</v>
      </c>
      <c r="G239" s="129" t="s">
        <v>1110</v>
      </c>
      <c r="H239" s="129" t="s">
        <v>1111</v>
      </c>
      <c r="I239" s="130">
        <v>44712</v>
      </c>
      <c r="J239" s="129" t="s">
        <v>184</v>
      </c>
      <c r="K239" s="129" t="s">
        <v>125</v>
      </c>
      <c r="L239" s="149" t="str">
        <f>IFERROR(_xlfn.IFNA(VLOOKUP($K239,[41]коммент!$B:$C,2,0),""),"")</f>
        <v>Со слов пациента прием состоялся. В ЕМИАС/Асклепиус отсутствует протокол осмотра врача/исследования/выписного эпикриза/онкологичского консилиума.
В случае отсутствия возможности добавить протокол в систему ЕМИАС/Асклепиус, прошу Вас выслать скан с указанием диагноза, статуса диагноза и тактики ведения пациента.
ФИО специалиста и дата госпитализации/ консультации/ проведения исследования указаны в столбцах (см. столбцы H, I)</v>
      </c>
      <c r="M239" s="129" t="s">
        <v>188</v>
      </c>
      <c r="N239" s="129"/>
      <c r="O239" s="129"/>
      <c r="P239" s="129" t="s">
        <v>1112</v>
      </c>
      <c r="Q239" s="13"/>
      <c r="R239" s="13" t="s">
        <v>1446</v>
      </c>
    </row>
    <row r="240" spans="1:18" s="14" customFormat="1" ht="94.5" x14ac:dyDescent="0.25">
      <c r="A240" s="129">
        <v>238</v>
      </c>
      <c r="B240" s="130">
        <v>44713</v>
      </c>
      <c r="C240" s="129" t="s">
        <v>961</v>
      </c>
      <c r="D240" s="143" t="s">
        <v>82</v>
      </c>
      <c r="E240" s="143"/>
      <c r="F240" s="151" t="s">
        <v>976</v>
      </c>
      <c r="G240" s="129" t="s">
        <v>977</v>
      </c>
      <c r="H240" s="129" t="s">
        <v>978</v>
      </c>
      <c r="I240" s="130">
        <v>44712</v>
      </c>
      <c r="J240" s="129" t="s">
        <v>179</v>
      </c>
      <c r="K240" s="129" t="s">
        <v>175</v>
      </c>
      <c r="L240" s="149" t="str">
        <f>IFERROR(_xlfn.IFNA(VLOOKUP($K240,[17]коммент!$B:$C,2,0),""),"")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40" s="129"/>
      <c r="N240" s="129"/>
      <c r="O240" s="129"/>
      <c r="P240" s="129" t="s">
        <v>979</v>
      </c>
      <c r="Q240" s="13"/>
      <c r="R240" s="13"/>
    </row>
    <row r="241" spans="1:18" s="14" customFormat="1" ht="94.5" x14ac:dyDescent="0.25">
      <c r="A241" s="129">
        <v>239</v>
      </c>
      <c r="B241" s="130">
        <v>44713</v>
      </c>
      <c r="C241" s="129" t="s">
        <v>1190</v>
      </c>
      <c r="D241" s="143" t="s">
        <v>82</v>
      </c>
      <c r="E241" s="143"/>
      <c r="F241" s="144" t="s">
        <v>1200</v>
      </c>
      <c r="G241" s="129" t="s">
        <v>1201</v>
      </c>
      <c r="H241" s="129"/>
      <c r="I241" s="130"/>
      <c r="J241" s="129" t="s">
        <v>184</v>
      </c>
      <c r="K241" s="129" t="s">
        <v>6</v>
      </c>
      <c r="L241" s="149" t="s">
        <v>147</v>
      </c>
      <c r="M241" s="129"/>
      <c r="N241" s="129"/>
      <c r="O241" s="129"/>
      <c r="P241" s="129"/>
      <c r="Q241" s="13"/>
      <c r="R241" s="13"/>
    </row>
    <row r="242" spans="1:18" s="14" customFormat="1" ht="94.5" x14ac:dyDescent="0.25">
      <c r="A242" s="129">
        <v>240</v>
      </c>
      <c r="B242" s="130">
        <v>44713</v>
      </c>
      <c r="C242" s="129" t="s">
        <v>1256</v>
      </c>
      <c r="D242" s="143" t="s">
        <v>194</v>
      </c>
      <c r="E242" s="143"/>
      <c r="F242" s="144" t="s">
        <v>1259</v>
      </c>
      <c r="G242" s="129">
        <v>9645508060</v>
      </c>
      <c r="H242" s="129" t="s">
        <v>1260</v>
      </c>
      <c r="I242" s="130">
        <v>44367</v>
      </c>
      <c r="J242" s="129" t="s">
        <v>179</v>
      </c>
      <c r="K242" s="129" t="s">
        <v>111</v>
      </c>
      <c r="L242" s="149" t="s">
        <v>165</v>
      </c>
      <c r="M242" s="129" t="s">
        <v>130</v>
      </c>
      <c r="N242" s="129" t="s">
        <v>183</v>
      </c>
      <c r="O242" s="129" t="s">
        <v>21</v>
      </c>
      <c r="P242" s="129" t="s">
        <v>699</v>
      </c>
      <c r="Q242" s="13"/>
      <c r="R242" s="13"/>
    </row>
    <row r="243" spans="1:18" s="14" customFormat="1" ht="94.5" x14ac:dyDescent="0.25">
      <c r="A243" s="129">
        <v>241</v>
      </c>
      <c r="B243" s="130">
        <v>44713</v>
      </c>
      <c r="C243" s="129" t="s">
        <v>438</v>
      </c>
      <c r="D243" s="137" t="s">
        <v>55</v>
      </c>
      <c r="E243" s="143"/>
      <c r="F243" s="138" t="s">
        <v>451</v>
      </c>
      <c r="G243" s="133" t="s">
        <v>452</v>
      </c>
      <c r="H243" s="129"/>
      <c r="I243" s="129"/>
      <c r="J243" s="129" t="s">
        <v>180</v>
      </c>
      <c r="K243" s="129" t="s">
        <v>6</v>
      </c>
      <c r="L243" s="149" t="str">
        <f>IFERROR(_xlfn.IFNA(VLOOKUP($K243,[11]коммент!$B:$C,2,0),""),"")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43" s="129"/>
      <c r="N243" s="129"/>
      <c r="O243" s="129"/>
      <c r="P243" s="129"/>
      <c r="Q243" s="13"/>
      <c r="R243" s="13"/>
    </row>
    <row r="244" spans="1:18" s="14" customFormat="1" ht="94.5" x14ac:dyDescent="0.25">
      <c r="A244" s="129">
        <v>242</v>
      </c>
      <c r="B244" s="130">
        <v>44713</v>
      </c>
      <c r="C244" s="129" t="s">
        <v>588</v>
      </c>
      <c r="D244" s="143" t="s">
        <v>55</v>
      </c>
      <c r="E244" s="143"/>
      <c r="F244" s="144" t="s">
        <v>599</v>
      </c>
      <c r="G244" s="129">
        <v>89998512913</v>
      </c>
      <c r="H244" s="129"/>
      <c r="I244" s="129"/>
      <c r="J244" s="129" t="s">
        <v>180</v>
      </c>
      <c r="K244" s="129" t="s">
        <v>6</v>
      </c>
      <c r="L244" s="149" t="str">
        <f>IFERROR(_xlfn.IFNA(VLOOKUP($K244,[54]коммент!$B:$C,2,0),""),"")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44" s="129"/>
      <c r="N244" s="129"/>
      <c r="O244" s="129"/>
      <c r="P244" s="129"/>
      <c r="Q244" s="13"/>
      <c r="R244" s="13"/>
    </row>
    <row r="245" spans="1:18" s="14" customFormat="1" ht="94.5" x14ac:dyDescent="0.25">
      <c r="A245" s="129">
        <v>243</v>
      </c>
      <c r="B245" s="130">
        <v>44713</v>
      </c>
      <c r="C245" s="129" t="s">
        <v>985</v>
      </c>
      <c r="D245" s="143" t="s">
        <v>55</v>
      </c>
      <c r="E245" s="143"/>
      <c r="F245" s="144" t="s">
        <v>992</v>
      </c>
      <c r="G245" s="129">
        <v>4992493135</v>
      </c>
      <c r="H245" s="129" t="s">
        <v>993</v>
      </c>
      <c r="I245" s="130">
        <v>44680</v>
      </c>
      <c r="J245" s="129" t="s">
        <v>179</v>
      </c>
      <c r="K245" s="129" t="s">
        <v>175</v>
      </c>
      <c r="L245" s="149" t="str">
        <f>IFERROR(_xlfn.IFNA(VLOOKUP($K245,[30]коммент!$B:$C,2,0),""),"")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45" s="129"/>
      <c r="N245" s="129"/>
      <c r="O245" s="129"/>
      <c r="P245" s="129" t="s">
        <v>994</v>
      </c>
      <c r="Q245" s="13"/>
      <c r="R245" s="13"/>
    </row>
    <row r="246" spans="1:18" s="14" customFormat="1" ht="94.5" x14ac:dyDescent="0.25">
      <c r="A246" s="129">
        <v>244</v>
      </c>
      <c r="B246" s="130">
        <v>44713</v>
      </c>
      <c r="C246" s="129" t="s">
        <v>1240</v>
      </c>
      <c r="D246" s="143" t="s">
        <v>55</v>
      </c>
      <c r="E246" s="143"/>
      <c r="F246" s="144" t="s">
        <v>1254</v>
      </c>
      <c r="G246" s="129">
        <v>89161405546</v>
      </c>
      <c r="H246" s="129" t="s">
        <v>993</v>
      </c>
      <c r="I246" s="130">
        <v>44559</v>
      </c>
      <c r="J246" s="129" t="s">
        <v>180</v>
      </c>
      <c r="K246" s="129" t="s">
        <v>85</v>
      </c>
      <c r="L246" s="149" t="s">
        <v>148</v>
      </c>
      <c r="M246" s="129" t="s">
        <v>129</v>
      </c>
      <c r="N246" s="129"/>
      <c r="O246" s="129"/>
      <c r="P246" s="129" t="s">
        <v>1255</v>
      </c>
      <c r="Q246" s="13"/>
      <c r="R246" s="13"/>
    </row>
    <row r="247" spans="1:18" s="14" customFormat="1" ht="78.75" x14ac:dyDescent="0.25">
      <c r="A247" s="129">
        <v>245</v>
      </c>
      <c r="B247" s="130">
        <v>44713</v>
      </c>
      <c r="C247" s="129" t="s">
        <v>495</v>
      </c>
      <c r="D247" s="143" t="s">
        <v>65</v>
      </c>
      <c r="E247" s="143"/>
      <c r="F247" s="144" t="s">
        <v>518</v>
      </c>
      <c r="G247" s="129">
        <v>9877380248</v>
      </c>
      <c r="H247" s="129" t="s">
        <v>519</v>
      </c>
      <c r="I247" s="130">
        <v>44501</v>
      </c>
      <c r="J247" s="129" t="s">
        <v>184</v>
      </c>
      <c r="K247" s="129" t="s">
        <v>36</v>
      </c>
      <c r="L247" s="149" t="str">
        <f>IFERROR(_xlfn.IFNA(VLOOKUP($K247,[26]коммент!$B:$C,2,0),""),"")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247" s="129"/>
      <c r="N247" s="129"/>
      <c r="O247" s="129"/>
      <c r="P247" s="129" t="s">
        <v>520</v>
      </c>
      <c r="Q247" s="13"/>
      <c r="R247" s="13"/>
    </row>
    <row r="248" spans="1:18" s="14" customFormat="1" ht="94.5" x14ac:dyDescent="0.25">
      <c r="A248" s="129">
        <v>246</v>
      </c>
      <c r="B248" s="130">
        <v>44713</v>
      </c>
      <c r="C248" s="129" t="s">
        <v>208</v>
      </c>
      <c r="D248" s="143" t="s">
        <v>46</v>
      </c>
      <c r="E248" s="143"/>
      <c r="F248" s="128" t="s">
        <v>220</v>
      </c>
      <c r="G248" s="128" t="s">
        <v>221</v>
      </c>
      <c r="H248" s="129" t="s">
        <v>222</v>
      </c>
      <c r="I248" s="130">
        <v>44707</v>
      </c>
      <c r="J248" s="129" t="s">
        <v>180</v>
      </c>
      <c r="K248" s="154" t="s">
        <v>111</v>
      </c>
      <c r="L248" s="149" t="str">
        <f>IFERROR(_xlfn.IFNA(VLOOKUP($K248,коммент!$B:$C,2,0),""),"")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48" s="129" t="s">
        <v>130</v>
      </c>
      <c r="N248" s="129" t="s">
        <v>114</v>
      </c>
      <c r="O248" s="129"/>
      <c r="P248" s="129" t="s">
        <v>223</v>
      </c>
      <c r="Q248" s="13"/>
      <c r="R248" s="13"/>
    </row>
    <row r="249" spans="1:18" s="14" customFormat="1" ht="94.5" x14ac:dyDescent="0.25">
      <c r="A249" s="129">
        <v>247</v>
      </c>
      <c r="B249" s="130">
        <v>44713</v>
      </c>
      <c r="C249" s="129" t="s">
        <v>208</v>
      </c>
      <c r="D249" s="143" t="s">
        <v>46</v>
      </c>
      <c r="E249" s="143"/>
      <c r="F249" s="151" t="s">
        <v>224</v>
      </c>
      <c r="G249" s="151" t="s">
        <v>225</v>
      </c>
      <c r="H249" s="129"/>
      <c r="I249" s="130"/>
      <c r="J249" s="129" t="s">
        <v>134</v>
      </c>
      <c r="K249" s="154" t="s">
        <v>6</v>
      </c>
      <c r="L249" s="149" t="str">
        <f>IFERROR(_xlfn.IFNA(VLOOKUP($K249,коммент!$B:$C,2,0),""),"")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49" s="129"/>
      <c r="N249" s="129"/>
      <c r="O249" s="129"/>
      <c r="P249" s="133" t="s">
        <v>226</v>
      </c>
      <c r="Q249" s="13"/>
      <c r="R249" s="13"/>
    </row>
    <row r="250" spans="1:18" s="14" customFormat="1" ht="94.5" x14ac:dyDescent="0.25">
      <c r="A250" s="129">
        <v>248</v>
      </c>
      <c r="B250" s="130">
        <v>44713</v>
      </c>
      <c r="C250" s="129" t="s">
        <v>236</v>
      </c>
      <c r="D250" s="143" t="s">
        <v>46</v>
      </c>
      <c r="E250" s="143"/>
      <c r="F250" s="144" t="s">
        <v>251</v>
      </c>
      <c r="G250" s="129">
        <v>9164344292</v>
      </c>
      <c r="H250" s="129"/>
      <c r="I250" s="129"/>
      <c r="J250" s="129" t="s">
        <v>180</v>
      </c>
      <c r="K250" s="129" t="s">
        <v>32</v>
      </c>
      <c r="L250" s="149" t="str">
        <f>IFERROR(_xlfn.IFNA(VLOOKUP($K250,[47]коммент!$B:$C,2,0),""),"")</f>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
      <c r="M250" s="129"/>
      <c r="N250" s="129"/>
      <c r="O250" s="129"/>
      <c r="P250" s="129" t="s">
        <v>252</v>
      </c>
      <c r="Q250" s="13"/>
      <c r="R250" s="13"/>
    </row>
    <row r="251" spans="1:18" s="14" customFormat="1" ht="63" x14ac:dyDescent="0.25">
      <c r="A251" s="129">
        <v>249</v>
      </c>
      <c r="B251" s="130">
        <v>44713</v>
      </c>
      <c r="C251" s="129" t="s">
        <v>297</v>
      </c>
      <c r="D251" s="143" t="s">
        <v>46</v>
      </c>
      <c r="E251" s="143"/>
      <c r="F251" s="127" t="s">
        <v>300</v>
      </c>
      <c r="G251" s="129" t="s">
        <v>301</v>
      </c>
      <c r="H251" s="129"/>
      <c r="I251" s="129"/>
      <c r="J251" s="129" t="s">
        <v>180</v>
      </c>
      <c r="K251" s="129" t="s">
        <v>113</v>
      </c>
      <c r="L251" s="149" t="str">
        <f>IFERROR(_xlfn.IFNA(VLOOKUP($K251,[2]коммент!$B:$C,2,0),""),"")</f>
        <v>Формат уведомления. С целью проведения внутреннего контроля качества.</v>
      </c>
      <c r="M251" s="129"/>
      <c r="N251" s="129"/>
      <c r="O251" s="129"/>
      <c r="P251" s="129" t="s">
        <v>302</v>
      </c>
      <c r="Q251" s="135"/>
      <c r="R251" s="135"/>
    </row>
    <row r="252" spans="1:18" s="14" customFormat="1" ht="94.5" x14ac:dyDescent="0.25">
      <c r="A252" s="129">
        <v>250</v>
      </c>
      <c r="B252" s="130">
        <v>44713</v>
      </c>
      <c r="C252" s="129" t="s">
        <v>387</v>
      </c>
      <c r="D252" s="143" t="s">
        <v>46</v>
      </c>
      <c r="E252" s="143"/>
      <c r="F252" s="127" t="s">
        <v>394</v>
      </c>
      <c r="G252" s="129">
        <v>9777319688</v>
      </c>
      <c r="H252" s="129"/>
      <c r="I252" s="130"/>
      <c r="J252" s="129" t="s">
        <v>134</v>
      </c>
      <c r="K252" s="129" t="s">
        <v>6</v>
      </c>
      <c r="L252" s="149" t="str">
        <f>IFERROR(_xlfn.IFNA(VLOOKUP($K252,[50]коммент!$B:$C,2,0),""),"")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52" s="129"/>
      <c r="N252" s="129"/>
      <c r="O252" s="129"/>
      <c r="P252" s="129"/>
      <c r="Q252" s="13"/>
      <c r="R252" s="13"/>
    </row>
    <row r="253" spans="1:18" s="14" customFormat="1" ht="94.5" x14ac:dyDescent="0.25">
      <c r="A253" s="129">
        <v>251</v>
      </c>
      <c r="B253" s="130">
        <v>44713</v>
      </c>
      <c r="C253" s="129" t="s">
        <v>417</v>
      </c>
      <c r="D253" s="143" t="s">
        <v>46</v>
      </c>
      <c r="E253" s="143"/>
      <c r="F253" s="151" t="s">
        <v>431</v>
      </c>
      <c r="G253" s="151" t="s">
        <v>432</v>
      </c>
      <c r="H253" s="129" t="s">
        <v>433</v>
      </c>
      <c r="I253" s="130">
        <v>44649</v>
      </c>
      <c r="J253" s="129" t="s">
        <v>179</v>
      </c>
      <c r="K253" s="129" t="s">
        <v>175</v>
      </c>
      <c r="L253" s="149" t="str">
        <f>IFERROR(_xlfn.IFNA(VLOOKUP($K253,[35]коммент!$B:$C,2,0),""),"")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53" s="129"/>
      <c r="N253" s="129"/>
      <c r="O253" s="129"/>
      <c r="P253" s="129" t="s">
        <v>434</v>
      </c>
      <c r="Q253" s="13"/>
      <c r="R253" s="13"/>
    </row>
    <row r="254" spans="1:18" s="14" customFormat="1" ht="94.5" x14ac:dyDescent="0.25">
      <c r="A254" s="129">
        <v>252</v>
      </c>
      <c r="B254" s="130">
        <v>44713</v>
      </c>
      <c r="C254" s="129" t="s">
        <v>458</v>
      </c>
      <c r="D254" s="137" t="s">
        <v>46</v>
      </c>
      <c r="E254" s="137"/>
      <c r="F254" s="138" t="s">
        <v>467</v>
      </c>
      <c r="G254" s="133">
        <v>89096826028</v>
      </c>
      <c r="H254" s="133"/>
      <c r="I254" s="134"/>
      <c r="J254" s="133" t="s">
        <v>179</v>
      </c>
      <c r="K254" s="129" t="s">
        <v>6</v>
      </c>
      <c r="L254" s="149" t="str">
        <f>IFERROR(_xlfn.IFNA(VLOOKUP($K254,[20]коммент!$B:$C,2,0),""),"")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54" s="129"/>
      <c r="N254" s="129"/>
      <c r="O254" s="129"/>
      <c r="P254" s="155"/>
      <c r="Q254" s="13"/>
      <c r="R254" s="13"/>
    </row>
    <row r="255" spans="1:18" s="14" customFormat="1" ht="94.5" x14ac:dyDescent="0.25">
      <c r="A255" s="129">
        <v>253</v>
      </c>
      <c r="B255" s="130">
        <v>44713</v>
      </c>
      <c r="C255" s="129" t="s">
        <v>475</v>
      </c>
      <c r="D255" s="143" t="s">
        <v>46</v>
      </c>
      <c r="E255" s="143"/>
      <c r="F255" s="138" t="s">
        <v>479</v>
      </c>
      <c r="G255" s="133">
        <v>9146235260</v>
      </c>
      <c r="H255" s="133" t="s">
        <v>420</v>
      </c>
      <c r="I255" s="134">
        <v>44622</v>
      </c>
      <c r="J255" s="129" t="s">
        <v>179</v>
      </c>
      <c r="K255" s="129" t="s">
        <v>6</v>
      </c>
      <c r="L255" s="149" t="str">
        <f>IFERROR(_xlfn.IFNA(VLOOKUP($K255,[43]коммент!$B:$C,2,0),""),"")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55" s="129"/>
      <c r="N255" s="129"/>
      <c r="O255" s="129"/>
      <c r="P255" s="129"/>
      <c r="Q255" s="13"/>
      <c r="R255" s="13"/>
    </row>
    <row r="256" spans="1:18" s="14" customFormat="1" ht="94.5" x14ac:dyDescent="0.25">
      <c r="A256" s="129">
        <v>254</v>
      </c>
      <c r="B256" s="130">
        <v>44713</v>
      </c>
      <c r="C256" s="129" t="s">
        <v>539</v>
      </c>
      <c r="D256" s="143" t="s">
        <v>46</v>
      </c>
      <c r="E256" s="143"/>
      <c r="F256" s="127" t="s">
        <v>555</v>
      </c>
      <c r="G256" s="133">
        <v>9166175590</v>
      </c>
      <c r="H256" s="130"/>
      <c r="I256" s="130"/>
      <c r="J256" s="129" t="s">
        <v>179</v>
      </c>
      <c r="K256" s="129" t="s">
        <v>175</v>
      </c>
      <c r="L256" s="149" t="str">
        <f>IFERROR(_xlfn.IFNA(VLOOKUP($K256,[52]коммент!$B:$C,2,0),""),"")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56" s="129"/>
      <c r="N256" s="129"/>
      <c r="O256" s="129"/>
      <c r="P256" s="129" t="s">
        <v>556</v>
      </c>
      <c r="Q256" s="13"/>
      <c r="R256" s="13"/>
    </row>
    <row r="257" spans="1:18" s="14" customFormat="1" ht="94.5" x14ac:dyDescent="0.25">
      <c r="A257" s="129">
        <v>255</v>
      </c>
      <c r="B257" s="130">
        <v>44713</v>
      </c>
      <c r="C257" s="129" t="s">
        <v>1137</v>
      </c>
      <c r="D257" s="143" t="s">
        <v>46</v>
      </c>
      <c r="E257" s="143"/>
      <c r="F257" s="144" t="s">
        <v>1141</v>
      </c>
      <c r="G257" s="129" t="s">
        <v>1142</v>
      </c>
      <c r="H257" s="129" t="s">
        <v>265</v>
      </c>
      <c r="I257" s="130">
        <v>44595</v>
      </c>
      <c r="J257" s="129" t="s">
        <v>184</v>
      </c>
      <c r="K257" s="129" t="s">
        <v>175</v>
      </c>
      <c r="L257" s="149" t="s">
        <v>176</v>
      </c>
      <c r="M257" s="129"/>
      <c r="N257" s="129"/>
      <c r="O257" s="129"/>
      <c r="P257" s="129" t="s">
        <v>1143</v>
      </c>
      <c r="Q257" s="13"/>
      <c r="R257" s="13"/>
    </row>
    <row r="258" spans="1:18" s="14" customFormat="1" ht="63" x14ac:dyDescent="0.25">
      <c r="A258" s="129">
        <v>256</v>
      </c>
      <c r="B258" s="130">
        <v>44713</v>
      </c>
      <c r="C258" s="129" t="s">
        <v>1307</v>
      </c>
      <c r="D258" s="143" t="s">
        <v>46</v>
      </c>
      <c r="E258" s="143"/>
      <c r="F258" s="144" t="s">
        <v>1312</v>
      </c>
      <c r="G258" s="129">
        <v>9266252823</v>
      </c>
      <c r="H258" s="129"/>
      <c r="I258" s="130"/>
      <c r="J258" s="129" t="s">
        <v>179</v>
      </c>
      <c r="K258" s="129" t="s">
        <v>85</v>
      </c>
      <c r="L258" s="149" t="s">
        <v>148</v>
      </c>
      <c r="M258" s="129" t="s">
        <v>129</v>
      </c>
      <c r="N258" s="129"/>
      <c r="O258" s="129"/>
      <c r="P258" s="129" t="s">
        <v>1313</v>
      </c>
      <c r="Q258" s="13"/>
      <c r="R258" s="13"/>
    </row>
    <row r="259" spans="1:18" s="14" customFormat="1" ht="157.5" x14ac:dyDescent="0.25">
      <c r="A259" s="129">
        <v>257</v>
      </c>
      <c r="B259" s="130">
        <v>44713</v>
      </c>
      <c r="C259" s="133" t="s">
        <v>1417</v>
      </c>
      <c r="D259" s="137" t="s">
        <v>46</v>
      </c>
      <c r="E259" s="137"/>
      <c r="F259" s="138" t="s">
        <v>1434</v>
      </c>
      <c r="G259" s="133" t="s">
        <v>1435</v>
      </c>
      <c r="H259" s="133" t="s">
        <v>295</v>
      </c>
      <c r="I259" s="134">
        <v>44713</v>
      </c>
      <c r="J259" s="133" t="s">
        <v>180</v>
      </c>
      <c r="K259" s="133" t="s">
        <v>121</v>
      </c>
      <c r="L259" s="140" t="s">
        <v>146</v>
      </c>
      <c r="M259" s="133"/>
      <c r="N259" s="133"/>
      <c r="O259" s="133"/>
      <c r="P259" s="133" t="s">
        <v>1436</v>
      </c>
      <c r="Q259" s="13"/>
      <c r="R259" s="13"/>
    </row>
    <row r="260" spans="1:18" s="14" customFormat="1" ht="63" x14ac:dyDescent="0.25">
      <c r="A260" s="129">
        <v>258</v>
      </c>
      <c r="B260" s="130">
        <v>44713</v>
      </c>
      <c r="C260" s="129" t="s">
        <v>297</v>
      </c>
      <c r="D260" s="143" t="s">
        <v>90</v>
      </c>
      <c r="E260" s="143"/>
      <c r="F260" s="127" t="s">
        <v>313</v>
      </c>
      <c r="G260" s="129" t="s">
        <v>314</v>
      </c>
      <c r="H260" s="129"/>
      <c r="I260" s="129"/>
      <c r="J260" s="129" t="s">
        <v>180</v>
      </c>
      <c r="K260" s="129" t="s">
        <v>121</v>
      </c>
      <c r="L260" s="149" t="str">
        <f>IFERROR(_xlfn.IFNA(VLOOKUP($K260,[2]коммент!$B:$C,2,0),""),"")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260" s="129"/>
      <c r="N260" s="129"/>
      <c r="O260" s="129"/>
      <c r="P260" s="129"/>
      <c r="Q260" s="135"/>
      <c r="R260" s="135"/>
    </row>
    <row r="261" spans="1:18" s="14" customFormat="1" ht="47.25" x14ac:dyDescent="0.25">
      <c r="A261" s="129">
        <v>259</v>
      </c>
      <c r="B261" s="130">
        <v>44713</v>
      </c>
      <c r="C261" s="129" t="s">
        <v>373</v>
      </c>
      <c r="D261" s="143" t="s">
        <v>90</v>
      </c>
      <c r="E261" s="143"/>
      <c r="F261" s="127" t="s">
        <v>377</v>
      </c>
      <c r="G261" s="129" t="s">
        <v>378</v>
      </c>
      <c r="H261" s="129"/>
      <c r="I261" s="129"/>
      <c r="J261" s="129" t="s">
        <v>180</v>
      </c>
      <c r="K261" s="129" t="s">
        <v>85</v>
      </c>
      <c r="L261" s="149" t="str">
        <f>IFERROR(_xlfn.IFNA(VLOOKUP($K261,[58]коммент!$B:$C,2,0),""),"")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61" s="129" t="s">
        <v>129</v>
      </c>
      <c r="N261" s="129" t="s">
        <v>114</v>
      </c>
      <c r="O261" s="129"/>
      <c r="P261" s="129"/>
      <c r="Q261" s="13"/>
      <c r="R261" s="13"/>
    </row>
    <row r="262" spans="1:18" s="14" customFormat="1" ht="47.25" x14ac:dyDescent="0.25">
      <c r="A262" s="129">
        <v>260</v>
      </c>
      <c r="B262" s="130">
        <v>44713</v>
      </c>
      <c r="C262" s="129" t="s">
        <v>373</v>
      </c>
      <c r="D262" s="143" t="s">
        <v>90</v>
      </c>
      <c r="E262" s="143"/>
      <c r="F262" s="151" t="s">
        <v>380</v>
      </c>
      <c r="G262" s="129">
        <v>9167549550</v>
      </c>
      <c r="H262" s="129"/>
      <c r="I262" s="129"/>
      <c r="J262" s="129" t="s">
        <v>180</v>
      </c>
      <c r="K262" s="129" t="s">
        <v>85</v>
      </c>
      <c r="L262" s="149" t="str">
        <f>IFERROR(_xlfn.IFNA(VLOOKUP($K262,[58]коммент!$B:$C,2,0),""),"")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62" s="129" t="s">
        <v>129</v>
      </c>
      <c r="N262" s="129" t="s">
        <v>114</v>
      </c>
      <c r="O262" s="129"/>
      <c r="P262" s="129"/>
      <c r="Q262" s="13"/>
      <c r="R262" s="13"/>
    </row>
    <row r="263" spans="1:18" s="14" customFormat="1" ht="126" x14ac:dyDescent="0.25">
      <c r="A263" s="129">
        <v>261</v>
      </c>
      <c r="B263" s="130">
        <v>44713</v>
      </c>
      <c r="C263" s="129" t="s">
        <v>700</v>
      </c>
      <c r="D263" s="143" t="s">
        <v>90</v>
      </c>
      <c r="E263" s="143"/>
      <c r="F263" s="127" t="s">
        <v>706</v>
      </c>
      <c r="G263" s="129" t="s">
        <v>707</v>
      </c>
      <c r="H263" s="129"/>
      <c r="I263" s="129"/>
      <c r="J263" s="129" t="s">
        <v>179</v>
      </c>
      <c r="K263" s="129" t="s">
        <v>113</v>
      </c>
      <c r="L263" s="149" t="str">
        <f>IFERROR(_xlfn.IFNA(VLOOKUP($K263,[59]коммент!$B:$C,2,0),""),"")</f>
        <v>Формат уведомления. С целью проведения внутреннего контроля качества.</v>
      </c>
      <c r="M263" s="129"/>
      <c r="N263" s="129"/>
      <c r="O263" s="129"/>
      <c r="P263" s="129" t="s">
        <v>708</v>
      </c>
      <c r="Q263" s="13"/>
      <c r="R263" s="13"/>
    </row>
    <row r="264" spans="1:18" s="14" customFormat="1" ht="94.5" x14ac:dyDescent="0.25">
      <c r="A264" s="129">
        <v>262</v>
      </c>
      <c r="B264" s="130">
        <v>44713</v>
      </c>
      <c r="C264" s="129" t="s">
        <v>825</v>
      </c>
      <c r="D264" s="143" t="s">
        <v>90</v>
      </c>
      <c r="E264" s="143"/>
      <c r="F264" s="144" t="s">
        <v>832</v>
      </c>
      <c r="G264" s="129">
        <v>89096837722</v>
      </c>
      <c r="H264" s="129"/>
      <c r="I264" s="129"/>
      <c r="J264" s="129" t="s">
        <v>180</v>
      </c>
      <c r="K264" s="129" t="s">
        <v>113</v>
      </c>
      <c r="L264" s="149" t="s">
        <v>143</v>
      </c>
      <c r="M264" s="129"/>
      <c r="N264" s="129"/>
      <c r="O264" s="129"/>
      <c r="P264" s="129" t="s">
        <v>833</v>
      </c>
      <c r="Q264" s="13"/>
      <c r="R264" s="13"/>
    </row>
    <row r="265" spans="1:18" s="14" customFormat="1" ht="94.5" x14ac:dyDescent="0.25">
      <c r="A265" s="129">
        <v>263</v>
      </c>
      <c r="B265" s="130">
        <v>44713</v>
      </c>
      <c r="C265" s="129" t="s">
        <v>834</v>
      </c>
      <c r="D265" s="143" t="s">
        <v>90</v>
      </c>
      <c r="E265" s="143"/>
      <c r="F265" s="144" t="s">
        <v>839</v>
      </c>
      <c r="G265" s="129" t="s">
        <v>840</v>
      </c>
      <c r="H265" s="129"/>
      <c r="I265" s="129"/>
      <c r="J265" s="129" t="s">
        <v>180</v>
      </c>
      <c r="K265" s="129" t="s">
        <v>6</v>
      </c>
      <c r="L265" s="149" t="str">
        <f>IFERROR(_xlfn.IFNA(VLOOKUP($K265,[60]коммент!$B:$C,2,0),""),"")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65" s="129"/>
      <c r="N265" s="175"/>
      <c r="O265" s="175"/>
      <c r="P265" s="175"/>
      <c r="Q265" s="13"/>
      <c r="R265" s="13"/>
    </row>
    <row r="266" spans="1:18" s="14" customFormat="1" ht="94.5" x14ac:dyDescent="0.25">
      <c r="A266" s="129">
        <v>264</v>
      </c>
      <c r="B266" s="130">
        <v>44713</v>
      </c>
      <c r="C266" s="129" t="s">
        <v>1025</v>
      </c>
      <c r="D266" s="143" t="s">
        <v>90</v>
      </c>
      <c r="E266" s="143"/>
      <c r="F266" s="164" t="s">
        <v>1034</v>
      </c>
      <c r="G266" s="154" t="s">
        <v>1035</v>
      </c>
      <c r="H266" s="154" t="s">
        <v>701</v>
      </c>
      <c r="I266" s="163">
        <v>44633</v>
      </c>
      <c r="J266" s="154" t="s">
        <v>179</v>
      </c>
      <c r="K266" s="154" t="s">
        <v>6</v>
      </c>
      <c r="L266" s="160" t="str">
        <f>IFERROR(_xlfn.IFNA(VLOOKUP($K266,[5]коммент!$B:$C,2,0),""),"")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66" s="129"/>
      <c r="N266" s="129"/>
      <c r="O266" s="129"/>
      <c r="P266" s="129"/>
      <c r="Q266" s="13"/>
      <c r="R266" s="13"/>
    </row>
    <row r="267" spans="1:18" s="14" customFormat="1" ht="94.5" x14ac:dyDescent="0.25">
      <c r="A267" s="129">
        <v>265</v>
      </c>
      <c r="B267" s="130">
        <v>44713</v>
      </c>
      <c r="C267" s="129" t="s">
        <v>1025</v>
      </c>
      <c r="D267" s="143" t="s">
        <v>90</v>
      </c>
      <c r="E267" s="143"/>
      <c r="F267" s="164" t="s">
        <v>1038</v>
      </c>
      <c r="G267" s="154" t="s">
        <v>1039</v>
      </c>
      <c r="H267" s="154" t="s">
        <v>701</v>
      </c>
      <c r="I267" s="163">
        <v>44645</v>
      </c>
      <c r="J267" s="154" t="s">
        <v>184</v>
      </c>
      <c r="K267" s="154" t="s">
        <v>175</v>
      </c>
      <c r="L267" s="160" t="str">
        <f>IFERROR(_xlfn.IFNA(VLOOKUP($K267,[5]коммент!$B:$C,2,0),""),"")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67" s="129"/>
      <c r="N267" s="129"/>
      <c r="O267" s="129"/>
      <c r="P267" s="129" t="s">
        <v>1040</v>
      </c>
      <c r="Q267" s="13"/>
      <c r="R267" s="13"/>
    </row>
    <row r="268" spans="1:18" s="14" customFormat="1" ht="47.25" x14ac:dyDescent="0.25">
      <c r="A268" s="129">
        <v>266</v>
      </c>
      <c r="B268" s="130">
        <v>44713</v>
      </c>
      <c r="C268" s="129" t="s">
        <v>1154</v>
      </c>
      <c r="D268" s="143" t="s">
        <v>90</v>
      </c>
      <c r="E268" s="143"/>
      <c r="F268" s="144" t="s">
        <v>1165</v>
      </c>
      <c r="G268" s="129" t="s">
        <v>1166</v>
      </c>
      <c r="H268" s="129" t="s">
        <v>656</v>
      </c>
      <c r="I268" s="130">
        <v>44441</v>
      </c>
      <c r="J268" s="129" t="s">
        <v>184</v>
      </c>
      <c r="K268" s="129" t="s">
        <v>85</v>
      </c>
      <c r="L268" s="149" t="s">
        <v>148</v>
      </c>
      <c r="M268" s="129" t="s">
        <v>129</v>
      </c>
      <c r="N268" s="129"/>
      <c r="O268" s="129"/>
      <c r="P268" s="129"/>
      <c r="Q268" s="13"/>
      <c r="R268" s="13"/>
    </row>
    <row r="269" spans="1:18" s="14" customFormat="1" ht="94.5" x14ac:dyDescent="0.25">
      <c r="A269" s="129">
        <v>267</v>
      </c>
      <c r="B269" s="130">
        <v>44713</v>
      </c>
      <c r="C269" s="129" t="s">
        <v>316</v>
      </c>
      <c r="D269" s="143" t="s">
        <v>30</v>
      </c>
      <c r="E269" s="143"/>
      <c r="F269" s="144" t="s">
        <v>322</v>
      </c>
      <c r="G269" s="129">
        <v>9175857960</v>
      </c>
      <c r="H269" s="129" t="s">
        <v>323</v>
      </c>
      <c r="I269" s="130">
        <v>44678</v>
      </c>
      <c r="J269" s="129" t="s">
        <v>180</v>
      </c>
      <c r="K269" s="129" t="s">
        <v>85</v>
      </c>
      <c r="L269" s="149" t="str">
        <f>IFERROR(_xlfn.IFNA(VLOOKUP($K269,[8]коммент!$B:$C,2,0),""),"")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69" s="129" t="s">
        <v>129</v>
      </c>
      <c r="N269" s="129" t="s">
        <v>114</v>
      </c>
      <c r="O269" s="129"/>
      <c r="P269" s="129" t="s">
        <v>324</v>
      </c>
      <c r="Q269" s="13"/>
      <c r="R269" s="13"/>
    </row>
    <row r="270" spans="1:18" s="14" customFormat="1" ht="94.5" x14ac:dyDescent="0.25">
      <c r="A270" s="129">
        <v>268</v>
      </c>
      <c r="B270" s="130">
        <v>44713</v>
      </c>
      <c r="C270" s="129" t="s">
        <v>340</v>
      </c>
      <c r="D270" s="143" t="s">
        <v>30</v>
      </c>
      <c r="E270" s="143"/>
      <c r="F270" s="144" t="s">
        <v>358</v>
      </c>
      <c r="G270" s="129" t="s">
        <v>359</v>
      </c>
      <c r="H270" s="129"/>
      <c r="I270" s="129"/>
      <c r="J270" s="129" t="s">
        <v>180</v>
      </c>
      <c r="K270" s="129" t="s">
        <v>6</v>
      </c>
      <c r="L270" s="149" t="str">
        <f>IFERROR(_xlfn.IFNA(VLOOKUP($K270,[9]коммент!$B:$C,2,0),""),"")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70" s="129"/>
      <c r="N270" s="129"/>
      <c r="O270" s="129"/>
      <c r="P270" s="129"/>
      <c r="Q270" s="13"/>
      <c r="R270" s="13"/>
    </row>
    <row r="271" spans="1:18" s="14" customFormat="1" ht="47.25" x14ac:dyDescent="0.25">
      <c r="A271" s="129">
        <v>269</v>
      </c>
      <c r="B271" s="130">
        <v>44713</v>
      </c>
      <c r="C271" s="130" t="s">
        <v>863</v>
      </c>
      <c r="D271" s="143" t="s">
        <v>30</v>
      </c>
      <c r="E271" s="143"/>
      <c r="F271" s="144" t="s">
        <v>864</v>
      </c>
      <c r="G271" s="129">
        <v>4956731154</v>
      </c>
      <c r="H271" s="129"/>
      <c r="I271" s="129"/>
      <c r="J271" s="129" t="s">
        <v>180</v>
      </c>
      <c r="K271" s="129" t="s">
        <v>85</v>
      </c>
      <c r="L271" s="149" t="s">
        <v>148</v>
      </c>
      <c r="M271" s="129" t="s">
        <v>129</v>
      </c>
      <c r="N271" s="129"/>
      <c r="O271" s="129"/>
      <c r="P271" s="129"/>
      <c r="Q271" s="13"/>
      <c r="R271" s="13"/>
    </row>
    <row r="272" spans="1:18" s="14" customFormat="1" ht="94.5" x14ac:dyDescent="0.25">
      <c r="A272" s="129">
        <v>270</v>
      </c>
      <c r="B272" s="130">
        <v>44713</v>
      </c>
      <c r="C272" s="130" t="s">
        <v>863</v>
      </c>
      <c r="D272" s="143" t="s">
        <v>30</v>
      </c>
      <c r="E272" s="143"/>
      <c r="F272" s="144" t="s">
        <v>866</v>
      </c>
      <c r="G272" s="129">
        <v>9153400216</v>
      </c>
      <c r="H272" s="129" t="s">
        <v>867</v>
      </c>
      <c r="I272" s="130">
        <v>44530</v>
      </c>
      <c r="J272" s="129" t="s">
        <v>184</v>
      </c>
      <c r="K272" s="129" t="s">
        <v>175</v>
      </c>
      <c r="L272" s="149" t="s">
        <v>176</v>
      </c>
      <c r="M272" s="129"/>
      <c r="N272" s="129" t="s">
        <v>114</v>
      </c>
      <c r="O272" s="129"/>
      <c r="P272" s="129" t="s">
        <v>868</v>
      </c>
      <c r="Q272" s="13"/>
      <c r="R272" s="13"/>
    </row>
    <row r="273" spans="1:18" s="14" customFormat="1" ht="110.25" x14ac:dyDescent="0.25">
      <c r="A273" s="129">
        <v>271</v>
      </c>
      <c r="B273" s="130">
        <v>44713</v>
      </c>
      <c r="C273" s="171" t="s">
        <v>940</v>
      </c>
      <c r="D273" s="143" t="s">
        <v>30</v>
      </c>
      <c r="E273" s="143"/>
      <c r="F273" s="127" t="s">
        <v>951</v>
      </c>
      <c r="G273" s="129" t="s">
        <v>952</v>
      </c>
      <c r="H273" s="129"/>
      <c r="I273" s="129"/>
      <c r="J273" s="129" t="s">
        <v>180</v>
      </c>
      <c r="K273" s="129" t="s">
        <v>6</v>
      </c>
      <c r="L273" s="149" t="str">
        <f>IFERROR(_xlfn.IFNA(VLOOKUP($K273,[16]коммент!$B:$C,2,0),""),"")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73" s="129"/>
      <c r="N273" s="129"/>
      <c r="O273" s="129"/>
      <c r="P273" s="129" t="s">
        <v>953</v>
      </c>
      <c r="Q273" s="13"/>
      <c r="R273" s="13"/>
    </row>
    <row r="274" spans="1:18" s="14" customFormat="1" ht="47.25" x14ac:dyDescent="0.25">
      <c r="A274" s="129">
        <v>272</v>
      </c>
      <c r="B274" s="130">
        <v>44713</v>
      </c>
      <c r="C274" s="129" t="s">
        <v>1172</v>
      </c>
      <c r="D274" s="143" t="s">
        <v>30</v>
      </c>
      <c r="E274" s="143"/>
      <c r="F274" s="144" t="s">
        <v>1175</v>
      </c>
      <c r="G274" s="129">
        <v>9169079209</v>
      </c>
      <c r="H274" s="129"/>
      <c r="I274" s="130"/>
      <c r="J274" s="129" t="s">
        <v>179</v>
      </c>
      <c r="K274" s="129" t="s">
        <v>85</v>
      </c>
      <c r="L274" s="149" t="s">
        <v>148</v>
      </c>
      <c r="M274" s="129" t="s">
        <v>129</v>
      </c>
      <c r="N274" s="129"/>
      <c r="O274" s="129"/>
      <c r="P274" s="129"/>
      <c r="Q274" s="13"/>
      <c r="R274" s="13"/>
    </row>
    <row r="275" spans="1:18" s="14" customFormat="1" ht="94.5" x14ac:dyDescent="0.25">
      <c r="A275" s="129">
        <v>273</v>
      </c>
      <c r="B275" s="130">
        <v>44713</v>
      </c>
      <c r="C275" s="129" t="s">
        <v>236</v>
      </c>
      <c r="D275" s="143" t="s">
        <v>45</v>
      </c>
      <c r="E275" s="143"/>
      <c r="F275" s="144" t="s">
        <v>244</v>
      </c>
      <c r="G275" s="129">
        <v>9263414103</v>
      </c>
      <c r="H275" s="129"/>
      <c r="I275" s="129"/>
      <c r="J275" s="129" t="s">
        <v>180</v>
      </c>
      <c r="K275" s="129" t="s">
        <v>6</v>
      </c>
      <c r="L275" s="149" t="str">
        <f>IFERROR(_xlfn.IFNA(VLOOKUP($K275,[47]коммент!$B:$C,2,0),""),"")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75" s="129"/>
      <c r="N275" s="129"/>
      <c r="O275" s="129"/>
      <c r="P275" s="129"/>
      <c r="Q275" s="13"/>
      <c r="R275" s="13"/>
    </row>
    <row r="276" spans="1:18" s="14" customFormat="1" ht="47.25" x14ac:dyDescent="0.25">
      <c r="A276" s="129">
        <v>274</v>
      </c>
      <c r="B276" s="130">
        <v>44713</v>
      </c>
      <c r="C276" s="129" t="s">
        <v>236</v>
      </c>
      <c r="D276" s="143" t="s">
        <v>45</v>
      </c>
      <c r="E276" s="143"/>
      <c r="F276" s="144" t="s">
        <v>246</v>
      </c>
      <c r="G276" s="129">
        <v>9771295941</v>
      </c>
      <c r="H276" s="129" t="s">
        <v>247</v>
      </c>
      <c r="I276" s="130">
        <v>44707</v>
      </c>
      <c r="J276" s="129" t="s">
        <v>134</v>
      </c>
      <c r="K276" s="129" t="s">
        <v>85</v>
      </c>
      <c r="L276" s="149" t="str">
        <f>IFERROR(_xlfn.IFNA(VLOOKUP($K276,[47]коммент!$B:$C,2,0),""),"")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76" s="129" t="s">
        <v>129</v>
      </c>
      <c r="N276" s="129"/>
      <c r="O276" s="129"/>
      <c r="P276" s="129" t="s">
        <v>248</v>
      </c>
      <c r="Q276" s="13"/>
      <c r="R276" s="13"/>
    </row>
    <row r="277" spans="1:18" s="14" customFormat="1" ht="47.25" x14ac:dyDescent="0.25">
      <c r="A277" s="129">
        <v>275</v>
      </c>
      <c r="B277" s="130">
        <v>44713</v>
      </c>
      <c r="C277" s="129" t="s">
        <v>417</v>
      </c>
      <c r="D277" s="143" t="s">
        <v>45</v>
      </c>
      <c r="E277" s="143"/>
      <c r="F277" s="144" t="s">
        <v>435</v>
      </c>
      <c r="G277" s="129" t="s">
        <v>436</v>
      </c>
      <c r="H277" s="129" t="s">
        <v>303</v>
      </c>
      <c r="I277" s="130">
        <v>44700</v>
      </c>
      <c r="J277" s="129" t="s">
        <v>180</v>
      </c>
      <c r="K277" s="129" t="s">
        <v>113</v>
      </c>
      <c r="L277" s="149" t="str">
        <f>IFERROR(_xlfn.IFNA(VLOOKUP($K277,[35]коммент!$B:$C,2,0),""),"")</f>
        <v>Формат уведомления. С целью проведения внутреннего контроля качества.</v>
      </c>
      <c r="M277" s="129"/>
      <c r="N277" s="129"/>
      <c r="O277" s="129"/>
      <c r="P277" s="129" t="s">
        <v>437</v>
      </c>
      <c r="Q277" s="13"/>
      <c r="R277" s="13"/>
    </row>
    <row r="278" spans="1:18" s="14" customFormat="1" ht="47.25" x14ac:dyDescent="0.25">
      <c r="A278" s="129">
        <v>276</v>
      </c>
      <c r="B278" s="130">
        <v>44713</v>
      </c>
      <c r="C278" s="129" t="s">
        <v>539</v>
      </c>
      <c r="D278" s="143" t="s">
        <v>45</v>
      </c>
      <c r="E278" s="143"/>
      <c r="F278" s="127" t="s">
        <v>546</v>
      </c>
      <c r="G278" s="133">
        <v>9197733004</v>
      </c>
      <c r="H278" s="130"/>
      <c r="I278" s="130"/>
      <c r="J278" s="129" t="s">
        <v>179</v>
      </c>
      <c r="K278" s="129" t="s">
        <v>85</v>
      </c>
      <c r="L278" s="149" t="str">
        <f>IFERROR(_xlfn.IFNA(VLOOKUP($K278,[52]коммент!$B:$C,2,0),""),"")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78" s="129" t="s">
        <v>129</v>
      </c>
      <c r="N278" s="129"/>
      <c r="O278" s="129"/>
      <c r="P278" s="129"/>
      <c r="Q278" s="13"/>
      <c r="R278" s="13"/>
    </row>
    <row r="279" spans="1:18" s="14" customFormat="1" ht="47.25" x14ac:dyDescent="0.25">
      <c r="A279" s="129">
        <v>277</v>
      </c>
      <c r="B279" s="130">
        <v>44713</v>
      </c>
      <c r="C279" s="129" t="s">
        <v>539</v>
      </c>
      <c r="D279" s="143" t="s">
        <v>45</v>
      </c>
      <c r="E279" s="143"/>
      <c r="F279" s="127" t="s">
        <v>552</v>
      </c>
      <c r="G279" s="129">
        <v>9854329416</v>
      </c>
      <c r="H279" s="129"/>
      <c r="I279" s="130"/>
      <c r="J279" s="129" t="s">
        <v>180</v>
      </c>
      <c r="K279" s="129" t="s">
        <v>85</v>
      </c>
      <c r="L279" s="149" t="str">
        <f>IFERROR(_xlfn.IFNA(VLOOKUP($K279,[52]коммент!$B:$C,2,0),""),"")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79" s="129" t="s">
        <v>129</v>
      </c>
      <c r="N279" s="129"/>
      <c r="O279" s="129"/>
      <c r="P279" s="129"/>
      <c r="Q279" s="13"/>
      <c r="R279" s="13"/>
    </row>
    <row r="280" spans="1:18" s="14" customFormat="1" ht="47.25" x14ac:dyDescent="0.25">
      <c r="A280" s="129">
        <v>278</v>
      </c>
      <c r="B280" s="130">
        <v>44713</v>
      </c>
      <c r="C280" s="129" t="s">
        <v>737</v>
      </c>
      <c r="D280" s="137" t="s">
        <v>81</v>
      </c>
      <c r="E280" s="143"/>
      <c r="F280" s="144" t="s">
        <v>740</v>
      </c>
      <c r="G280" s="129">
        <v>9894665710</v>
      </c>
      <c r="H280" s="154"/>
      <c r="I280" s="163"/>
      <c r="J280" s="161" t="s">
        <v>180</v>
      </c>
      <c r="K280" s="154" t="s">
        <v>85</v>
      </c>
      <c r="L280" s="160" t="str">
        <f>IFERROR(_xlfn.IFNA(VLOOKUP($K280,[39]коммент!$B:$C,2,0),""),"")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80" s="129" t="s">
        <v>129</v>
      </c>
      <c r="N280" s="129"/>
      <c r="O280" s="129"/>
      <c r="P280" s="129"/>
      <c r="Q280" s="13"/>
      <c r="R280" s="13"/>
    </row>
    <row r="281" spans="1:18" s="14" customFormat="1" ht="94.5" x14ac:dyDescent="0.25">
      <c r="A281" s="129">
        <v>279</v>
      </c>
      <c r="B281" s="130">
        <v>44713</v>
      </c>
      <c r="C281" s="129" t="s">
        <v>737</v>
      </c>
      <c r="D281" s="137" t="s">
        <v>81</v>
      </c>
      <c r="E281" s="143"/>
      <c r="F281" s="144" t="s">
        <v>749</v>
      </c>
      <c r="G281" s="129" t="s">
        <v>750</v>
      </c>
      <c r="H281" s="154" t="s">
        <v>742</v>
      </c>
      <c r="I281" s="163">
        <v>44712</v>
      </c>
      <c r="J281" s="154" t="s">
        <v>179</v>
      </c>
      <c r="K281" s="154" t="s">
        <v>111</v>
      </c>
      <c r="L281" s="160" t="str">
        <f>IFERROR(_xlfn.IFNA(VLOOKUP($K281,[39]коммент!$B:$C,2,0),""),"")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81" s="154" t="s">
        <v>130</v>
      </c>
      <c r="N281" s="129" t="s">
        <v>114</v>
      </c>
      <c r="O281" s="129"/>
      <c r="P281" s="129" t="s">
        <v>751</v>
      </c>
      <c r="Q281" s="13"/>
      <c r="R281" s="13"/>
    </row>
    <row r="282" spans="1:18" s="14" customFormat="1" ht="94.5" x14ac:dyDescent="0.25">
      <c r="A282" s="129">
        <v>280</v>
      </c>
      <c r="B282" s="130">
        <v>44713</v>
      </c>
      <c r="C282" s="129" t="s">
        <v>737</v>
      </c>
      <c r="D282" s="137" t="s">
        <v>81</v>
      </c>
      <c r="E282" s="143"/>
      <c r="F282" s="144" t="s">
        <v>752</v>
      </c>
      <c r="G282" s="129" t="s">
        <v>753</v>
      </c>
      <c r="H282" s="154"/>
      <c r="I282" s="163"/>
      <c r="J282" s="154" t="s">
        <v>134</v>
      </c>
      <c r="K282" s="154" t="s">
        <v>6</v>
      </c>
      <c r="L282" s="160" t="str">
        <f>IFERROR(_xlfn.IFNA(VLOOKUP($K282,[40]коммент!$B:$C,2,0),""),"")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282" s="154"/>
      <c r="N282" s="129"/>
      <c r="O282" s="129"/>
      <c r="P282" s="129"/>
      <c r="Q282" s="13"/>
      <c r="R282" s="13"/>
    </row>
    <row r="283" spans="1:18" s="14" customFormat="1" ht="47.25" x14ac:dyDescent="0.25">
      <c r="A283" s="129">
        <v>281</v>
      </c>
      <c r="B283" s="130">
        <v>44713</v>
      </c>
      <c r="C283" s="129" t="s">
        <v>737</v>
      </c>
      <c r="D283" s="137" t="s">
        <v>81</v>
      </c>
      <c r="E283" s="137"/>
      <c r="F283" s="138" t="s">
        <v>758</v>
      </c>
      <c r="G283" s="133">
        <v>9168024142</v>
      </c>
      <c r="H283" s="133"/>
      <c r="I283" s="166"/>
      <c r="J283" s="145" t="s">
        <v>180</v>
      </c>
      <c r="K283" s="145" t="s">
        <v>85</v>
      </c>
      <c r="L283" s="148" t="str">
        <f>IFERROR(_xlfn.IFNA(VLOOKUP($K283,[61]коммент!$B:$C,2,0),""),"")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83" s="133" t="s">
        <v>129</v>
      </c>
      <c r="N283" s="133"/>
      <c r="O283" s="133"/>
      <c r="P283" s="133"/>
      <c r="Q283" s="13"/>
      <c r="R283" s="13"/>
    </row>
    <row r="284" spans="1:18" s="14" customFormat="1" ht="94.5" x14ac:dyDescent="0.25">
      <c r="A284" s="129">
        <v>282</v>
      </c>
      <c r="B284" s="130">
        <v>44713</v>
      </c>
      <c r="C284" s="129" t="s">
        <v>1098</v>
      </c>
      <c r="D284" s="143" t="s">
        <v>81</v>
      </c>
      <c r="E284" s="143"/>
      <c r="F284" s="144" t="s">
        <v>1105</v>
      </c>
      <c r="G284" s="129" t="s">
        <v>1106</v>
      </c>
      <c r="H284" s="129" t="s">
        <v>1107</v>
      </c>
      <c r="I284" s="130">
        <v>44481</v>
      </c>
      <c r="J284" s="129" t="s">
        <v>184</v>
      </c>
      <c r="K284" s="129" t="s">
        <v>175</v>
      </c>
      <c r="L284" s="149" t="s">
        <v>176</v>
      </c>
      <c r="M284" s="129"/>
      <c r="N284" s="129"/>
      <c r="O284" s="129"/>
      <c r="P284" s="129" t="s">
        <v>1108</v>
      </c>
      <c r="Q284" s="13"/>
      <c r="R284" s="13"/>
    </row>
    <row r="285" spans="1:18" s="14" customFormat="1" ht="126" x14ac:dyDescent="0.25">
      <c r="A285" s="129">
        <v>283</v>
      </c>
      <c r="B285" s="130">
        <v>44713</v>
      </c>
      <c r="C285" s="129" t="s">
        <v>1098</v>
      </c>
      <c r="D285" s="143" t="s">
        <v>81</v>
      </c>
      <c r="E285" s="143"/>
      <c r="F285" s="144" t="s">
        <v>1122</v>
      </c>
      <c r="G285" s="129" t="s">
        <v>1123</v>
      </c>
      <c r="H285" s="129" t="s">
        <v>719</v>
      </c>
      <c r="I285" s="130">
        <v>44706</v>
      </c>
      <c r="J285" s="129" t="s">
        <v>180</v>
      </c>
      <c r="K285" s="129" t="s">
        <v>113</v>
      </c>
      <c r="L285" s="149" t="s">
        <v>143</v>
      </c>
      <c r="M285" s="129"/>
      <c r="N285" s="129"/>
      <c r="O285" s="129"/>
      <c r="P285" s="129" t="s">
        <v>1124</v>
      </c>
      <c r="Q285" s="13"/>
      <c r="R285" s="13"/>
    </row>
    <row r="286" spans="1:18" s="14" customFormat="1" ht="94.5" x14ac:dyDescent="0.25">
      <c r="A286" s="129">
        <v>284</v>
      </c>
      <c r="B286" s="130">
        <v>44713</v>
      </c>
      <c r="C286" s="129" t="s">
        <v>1172</v>
      </c>
      <c r="D286" s="143" t="s">
        <v>81</v>
      </c>
      <c r="E286" s="143"/>
      <c r="F286" s="144" t="s">
        <v>1181</v>
      </c>
      <c r="G286" s="129">
        <v>4956854135</v>
      </c>
      <c r="H286" s="129"/>
      <c r="I286" s="130"/>
      <c r="J286" s="129" t="s">
        <v>180</v>
      </c>
      <c r="K286" s="129" t="s">
        <v>6</v>
      </c>
      <c r="L286" s="149" t="s">
        <v>147</v>
      </c>
      <c r="M286" s="129"/>
      <c r="N286" s="129"/>
      <c r="O286" s="129"/>
      <c r="P286" s="129"/>
      <c r="Q286" s="13"/>
      <c r="R286" s="13"/>
    </row>
    <row r="287" spans="1:18" s="14" customFormat="1" ht="94.5" x14ac:dyDescent="0.25">
      <c r="A287" s="129">
        <v>285</v>
      </c>
      <c r="B287" s="130">
        <v>44713</v>
      </c>
      <c r="C287" s="129" t="s">
        <v>1256</v>
      </c>
      <c r="D287" s="143" t="s">
        <v>81</v>
      </c>
      <c r="E287" s="143"/>
      <c r="F287" s="144" t="s">
        <v>1261</v>
      </c>
      <c r="G287" s="129">
        <v>9104605748</v>
      </c>
      <c r="H287" s="129" t="s">
        <v>1262</v>
      </c>
      <c r="I287" s="130">
        <v>44705</v>
      </c>
      <c r="J287" s="129" t="s">
        <v>179</v>
      </c>
      <c r="K287" s="129" t="s">
        <v>111</v>
      </c>
      <c r="L287" s="149" t="s">
        <v>165</v>
      </c>
      <c r="M287" s="129" t="s">
        <v>130</v>
      </c>
      <c r="N287" s="129" t="s">
        <v>114</v>
      </c>
      <c r="O287" s="129"/>
      <c r="P287" s="129" t="s">
        <v>1263</v>
      </c>
      <c r="Q287" s="13"/>
      <c r="R287" s="13"/>
    </row>
    <row r="288" spans="1:18" s="14" customFormat="1" ht="94.5" x14ac:dyDescent="0.25">
      <c r="A288" s="129">
        <v>286</v>
      </c>
      <c r="B288" s="130">
        <v>44713</v>
      </c>
      <c r="C288" s="129" t="s">
        <v>1278</v>
      </c>
      <c r="D288" s="143" t="s">
        <v>81</v>
      </c>
      <c r="E288" s="143"/>
      <c r="F288" s="144" t="s">
        <v>1302</v>
      </c>
      <c r="G288" s="129">
        <v>9628058424</v>
      </c>
      <c r="H288" s="129"/>
      <c r="I288" s="130"/>
      <c r="J288" s="129" t="s">
        <v>180</v>
      </c>
      <c r="K288" s="129" t="s">
        <v>6</v>
      </c>
      <c r="L288" s="149" t="s">
        <v>147</v>
      </c>
      <c r="M288" s="129"/>
      <c r="N288" s="129"/>
      <c r="O288" s="129"/>
      <c r="P288" s="129"/>
      <c r="Q288" s="13"/>
      <c r="R288" s="13"/>
    </row>
    <row r="289" spans="1:18" s="14" customFormat="1" ht="47.25" x14ac:dyDescent="0.25">
      <c r="A289" s="129">
        <v>287</v>
      </c>
      <c r="B289" s="130">
        <v>44713</v>
      </c>
      <c r="C289" s="129" t="s">
        <v>258</v>
      </c>
      <c r="D289" s="143" t="s">
        <v>80</v>
      </c>
      <c r="E289" s="143"/>
      <c r="F289" s="144" t="s">
        <v>280</v>
      </c>
      <c r="G289" s="129" t="s">
        <v>281</v>
      </c>
      <c r="H289" s="129" t="s">
        <v>282</v>
      </c>
      <c r="I289" s="130">
        <v>44622</v>
      </c>
      <c r="J289" s="129" t="s">
        <v>179</v>
      </c>
      <c r="K289" s="129" t="s">
        <v>85</v>
      </c>
      <c r="L289" s="149" t="str">
        <f>IFERROR(_xlfn.IFNA(VLOOKUP($K289,[48]коммент!$B:$C,2,0),""),"")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289" s="129" t="s">
        <v>129</v>
      </c>
      <c r="N289" s="129"/>
      <c r="O289" s="129"/>
      <c r="P289" s="129"/>
      <c r="Q289" s="135"/>
      <c r="R289" s="135"/>
    </row>
    <row r="290" spans="1:18" s="14" customFormat="1" ht="94.5" x14ac:dyDescent="0.25">
      <c r="A290" s="129">
        <v>288</v>
      </c>
      <c r="B290" s="130">
        <v>44713</v>
      </c>
      <c r="C290" s="129" t="s">
        <v>720</v>
      </c>
      <c r="D290" s="143" t="s">
        <v>80</v>
      </c>
      <c r="E290" s="143"/>
      <c r="F290" s="144" t="s">
        <v>721</v>
      </c>
      <c r="G290" s="129">
        <v>9168772585</v>
      </c>
      <c r="H290" s="129"/>
      <c r="I290" s="129"/>
      <c r="J290" s="129" t="s">
        <v>180</v>
      </c>
      <c r="K290" s="129" t="s">
        <v>6</v>
      </c>
      <c r="L290" s="149" t="s">
        <v>147</v>
      </c>
      <c r="M290" s="129"/>
      <c r="N290" s="129"/>
      <c r="O290" s="129"/>
      <c r="P290" s="129"/>
      <c r="Q290" s="13"/>
      <c r="R290" s="13"/>
    </row>
    <row r="291" spans="1:18" s="14" customFormat="1" ht="94.5" x14ac:dyDescent="0.25">
      <c r="A291" s="129">
        <v>289</v>
      </c>
      <c r="B291" s="130">
        <v>44713</v>
      </c>
      <c r="C291" s="129" t="s">
        <v>764</v>
      </c>
      <c r="D291" s="143" t="s">
        <v>80</v>
      </c>
      <c r="E291" s="143"/>
      <c r="F291" s="127" t="s">
        <v>775</v>
      </c>
      <c r="G291" s="129" t="s">
        <v>776</v>
      </c>
      <c r="H291" s="129" t="s">
        <v>777</v>
      </c>
      <c r="I291" s="130">
        <v>44634</v>
      </c>
      <c r="J291" s="129" t="s">
        <v>184</v>
      </c>
      <c r="K291" s="129" t="s">
        <v>175</v>
      </c>
      <c r="L291" s="149" t="s">
        <v>176</v>
      </c>
      <c r="M291" s="129"/>
      <c r="N291" s="129"/>
      <c r="O291" s="129"/>
      <c r="P291" s="129" t="s">
        <v>487</v>
      </c>
      <c r="Q291" s="13"/>
      <c r="R291" s="13"/>
    </row>
    <row r="292" spans="1:18" s="14" customFormat="1" ht="63" x14ac:dyDescent="0.25">
      <c r="A292" s="129">
        <v>290</v>
      </c>
      <c r="B292" s="130">
        <v>44713</v>
      </c>
      <c r="C292" s="129" t="s">
        <v>764</v>
      </c>
      <c r="D292" s="143" t="s">
        <v>80</v>
      </c>
      <c r="E292" s="143"/>
      <c r="F292" s="127" t="s">
        <v>779</v>
      </c>
      <c r="G292" s="129" t="s">
        <v>780</v>
      </c>
      <c r="H292" s="129"/>
      <c r="I292" s="129"/>
      <c r="J292" s="129" t="s">
        <v>134</v>
      </c>
      <c r="K292" s="129" t="s">
        <v>121</v>
      </c>
      <c r="L292" s="149" t="s">
        <v>146</v>
      </c>
      <c r="M292" s="129"/>
      <c r="N292" s="129"/>
      <c r="O292" s="129"/>
      <c r="P292" s="129"/>
      <c r="Q292" s="13"/>
      <c r="R292" s="13"/>
    </row>
    <row r="293" spans="1:18" s="14" customFormat="1" ht="94.5" x14ac:dyDescent="0.25">
      <c r="A293" s="129">
        <v>291</v>
      </c>
      <c r="B293" s="130">
        <v>44713</v>
      </c>
      <c r="C293" s="129" t="s">
        <v>764</v>
      </c>
      <c r="D293" s="143" t="s">
        <v>80</v>
      </c>
      <c r="E293" s="143"/>
      <c r="F293" s="127" t="s">
        <v>781</v>
      </c>
      <c r="G293" s="129" t="s">
        <v>782</v>
      </c>
      <c r="H293" s="129"/>
      <c r="I293" s="129"/>
      <c r="J293" s="129" t="s">
        <v>179</v>
      </c>
      <c r="K293" s="129" t="s">
        <v>6</v>
      </c>
      <c r="L293" s="149" t="s">
        <v>147</v>
      </c>
      <c r="M293" s="129"/>
      <c r="N293" s="129"/>
      <c r="O293" s="129"/>
      <c r="P293" s="129"/>
      <c r="Q293" s="13"/>
      <c r="R293" s="13"/>
    </row>
    <row r="294" spans="1:18" s="14" customFormat="1" ht="94.5" x14ac:dyDescent="0.25">
      <c r="A294" s="129">
        <v>292</v>
      </c>
      <c r="B294" s="130">
        <v>44713</v>
      </c>
      <c r="C294" s="133" t="s">
        <v>1098</v>
      </c>
      <c r="D294" s="137" t="s">
        <v>80</v>
      </c>
      <c r="E294" s="137"/>
      <c r="F294" s="138" t="s">
        <v>1102</v>
      </c>
      <c r="G294" s="133" t="s">
        <v>1103</v>
      </c>
      <c r="H294" s="133" t="s">
        <v>1104</v>
      </c>
      <c r="I294" s="134">
        <v>44705</v>
      </c>
      <c r="J294" s="133" t="s">
        <v>134</v>
      </c>
      <c r="K294" s="161" t="s">
        <v>111</v>
      </c>
      <c r="L294" s="162" t="s">
        <v>165</v>
      </c>
      <c r="M294" s="133" t="s">
        <v>130</v>
      </c>
      <c r="N294" s="133" t="s">
        <v>183</v>
      </c>
      <c r="O294" s="133" t="s">
        <v>80</v>
      </c>
      <c r="P294" s="133" t="s">
        <v>563</v>
      </c>
      <c r="Q294" s="13"/>
      <c r="R294" s="13"/>
    </row>
    <row r="295" spans="1:18" s="14" customFormat="1" ht="94.5" x14ac:dyDescent="0.25">
      <c r="A295" s="129">
        <v>293</v>
      </c>
      <c r="B295" s="130">
        <v>44713</v>
      </c>
      <c r="C295" s="129" t="s">
        <v>1221</v>
      </c>
      <c r="D295" s="143" t="s">
        <v>80</v>
      </c>
      <c r="E295" s="143"/>
      <c r="F295" s="144" t="s">
        <v>1225</v>
      </c>
      <c r="G295" s="129">
        <v>9169288966</v>
      </c>
      <c r="H295" s="129" t="s">
        <v>747</v>
      </c>
      <c r="I295" s="130">
        <v>44651</v>
      </c>
      <c r="J295" s="129" t="s">
        <v>180</v>
      </c>
      <c r="K295" s="157" t="s">
        <v>6</v>
      </c>
      <c r="L295" s="158" t="s">
        <v>147</v>
      </c>
      <c r="M295" s="129"/>
      <c r="N295" s="129"/>
      <c r="O295" s="129"/>
      <c r="P295" s="129" t="s">
        <v>1226</v>
      </c>
      <c r="Q295" s="13"/>
      <c r="R295" s="13"/>
    </row>
    <row r="296" spans="1:18" s="14" customFormat="1" ht="94.5" x14ac:dyDescent="0.25">
      <c r="A296" s="129">
        <v>294</v>
      </c>
      <c r="B296" s="130">
        <v>44713</v>
      </c>
      <c r="C296" s="129" t="s">
        <v>1278</v>
      </c>
      <c r="D296" s="143" t="s">
        <v>80</v>
      </c>
      <c r="E296" s="143"/>
      <c r="F296" s="144" t="s">
        <v>1297</v>
      </c>
      <c r="G296" s="129">
        <v>9250725133</v>
      </c>
      <c r="H296" s="129" t="s">
        <v>719</v>
      </c>
      <c r="I296" s="130">
        <v>44657</v>
      </c>
      <c r="J296" s="129" t="s">
        <v>184</v>
      </c>
      <c r="K296" s="129" t="s">
        <v>111</v>
      </c>
      <c r="L296" s="149" t="s">
        <v>165</v>
      </c>
      <c r="M296" s="129" t="s">
        <v>130</v>
      </c>
      <c r="N296" s="129" t="s">
        <v>114</v>
      </c>
      <c r="O296" s="129"/>
      <c r="P296" s="129" t="s">
        <v>1298</v>
      </c>
      <c r="Q296" s="13"/>
      <c r="R296" s="13"/>
    </row>
    <row r="297" spans="1:18" s="14" customFormat="1" ht="94.5" x14ac:dyDescent="0.25">
      <c r="A297" s="129">
        <v>295</v>
      </c>
      <c r="B297" s="130">
        <v>44713</v>
      </c>
      <c r="C297" s="129" t="s">
        <v>1278</v>
      </c>
      <c r="D297" s="143" t="s">
        <v>80</v>
      </c>
      <c r="E297" s="143"/>
      <c r="F297" s="144" t="s">
        <v>1300</v>
      </c>
      <c r="G297" s="129">
        <v>9152747268</v>
      </c>
      <c r="H297" s="129" t="s">
        <v>969</v>
      </c>
      <c r="I297" s="130">
        <v>44616</v>
      </c>
      <c r="J297" s="129" t="s">
        <v>184</v>
      </c>
      <c r="K297" s="129" t="s">
        <v>175</v>
      </c>
      <c r="L297" s="149" t="s">
        <v>176</v>
      </c>
      <c r="M297" s="129"/>
      <c r="N297" s="129"/>
      <c r="O297" s="129"/>
      <c r="P297" s="129" t="s">
        <v>1301</v>
      </c>
      <c r="Q297" s="13"/>
      <c r="R297" s="13"/>
    </row>
    <row r="298" spans="1:18" s="14" customFormat="1" ht="94.5" x14ac:dyDescent="0.25">
      <c r="A298" s="129">
        <v>296</v>
      </c>
      <c r="B298" s="130">
        <v>44713</v>
      </c>
      <c r="C298" s="129" t="s">
        <v>562</v>
      </c>
      <c r="D298" s="143" t="s">
        <v>78</v>
      </c>
      <c r="E298" s="143"/>
      <c r="F298" s="144" t="s">
        <v>576</v>
      </c>
      <c r="G298" s="129" t="s">
        <v>577</v>
      </c>
      <c r="H298" s="129" t="s">
        <v>578</v>
      </c>
      <c r="I298" s="130">
        <v>44712</v>
      </c>
      <c r="J298" s="129" t="s">
        <v>179</v>
      </c>
      <c r="K298" s="129" t="s">
        <v>111</v>
      </c>
      <c r="L298" s="149" t="str">
        <f>IFERROR(_xlfn.IFNA(VLOOKUP($K298,[21]коммент!$B:$C,2,0),""),"")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298" s="129" t="s">
        <v>130</v>
      </c>
      <c r="N298" s="129" t="s">
        <v>183</v>
      </c>
      <c r="O298" s="129" t="s">
        <v>78</v>
      </c>
      <c r="P298" s="129" t="s">
        <v>579</v>
      </c>
      <c r="Q298" s="13"/>
      <c r="R298" s="13"/>
    </row>
    <row r="299" spans="1:18" s="14" customFormat="1" ht="94.5" x14ac:dyDescent="0.25">
      <c r="A299" s="129">
        <v>297</v>
      </c>
      <c r="B299" s="130">
        <v>44713</v>
      </c>
      <c r="C299" s="129" t="s">
        <v>562</v>
      </c>
      <c r="D299" s="143" t="s">
        <v>78</v>
      </c>
      <c r="E299" s="143"/>
      <c r="F299" s="144" t="s">
        <v>585</v>
      </c>
      <c r="G299" s="129">
        <v>9265958555</v>
      </c>
      <c r="H299" s="129" t="s">
        <v>586</v>
      </c>
      <c r="I299" s="130">
        <v>44708</v>
      </c>
      <c r="J299" s="129" t="s">
        <v>179</v>
      </c>
      <c r="K299" s="129" t="s">
        <v>175</v>
      </c>
      <c r="L299" s="149" t="str">
        <f>IFERROR(_xlfn.IFNA(VLOOKUP($K299,[21]коммент!$B:$C,2,0),""),"")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299" s="129"/>
      <c r="N299" s="129"/>
      <c r="O299" s="129"/>
      <c r="P299" s="129" t="s">
        <v>587</v>
      </c>
      <c r="Q299" s="13"/>
      <c r="R299" s="13"/>
    </row>
    <row r="300" spans="1:18" s="14" customFormat="1" ht="94.5" x14ac:dyDescent="0.25">
      <c r="A300" s="129">
        <v>298</v>
      </c>
      <c r="B300" s="130">
        <v>44713</v>
      </c>
      <c r="C300" s="129" t="s">
        <v>687</v>
      </c>
      <c r="D300" s="143" t="s">
        <v>78</v>
      </c>
      <c r="E300" s="143"/>
      <c r="F300" s="144" t="s">
        <v>697</v>
      </c>
      <c r="G300" s="129">
        <v>89032213432</v>
      </c>
      <c r="H300" s="129" t="s">
        <v>698</v>
      </c>
      <c r="I300" s="130">
        <v>44616</v>
      </c>
      <c r="J300" s="129" t="s">
        <v>179</v>
      </c>
      <c r="K300" s="129" t="s">
        <v>111</v>
      </c>
      <c r="L300" s="149" t="str">
        <f>IFERROR(_xlfn.IFNA(VLOOKUP($K300,[38]коммент!$B:$C,2,0),""),"")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00" s="129" t="s">
        <v>130</v>
      </c>
      <c r="N300" s="129" t="s">
        <v>183</v>
      </c>
      <c r="O300" s="129" t="s">
        <v>97</v>
      </c>
      <c r="P300" s="129" t="s">
        <v>699</v>
      </c>
      <c r="Q300" s="13"/>
      <c r="R300" s="13"/>
    </row>
    <row r="301" spans="1:18" s="14" customFormat="1" ht="47.25" x14ac:dyDescent="0.25">
      <c r="A301" s="129">
        <v>299</v>
      </c>
      <c r="B301" s="130">
        <v>44713</v>
      </c>
      <c r="C301" s="129" t="s">
        <v>764</v>
      </c>
      <c r="D301" s="143" t="s">
        <v>78</v>
      </c>
      <c r="E301" s="143"/>
      <c r="F301" s="127" t="s">
        <v>769</v>
      </c>
      <c r="G301" s="129" t="s">
        <v>770</v>
      </c>
      <c r="H301" s="129"/>
      <c r="I301" s="129"/>
      <c r="J301" s="129" t="s">
        <v>180</v>
      </c>
      <c r="K301" s="129" t="s">
        <v>85</v>
      </c>
      <c r="L301" s="149" t="s">
        <v>148</v>
      </c>
      <c r="M301" s="129" t="s">
        <v>129</v>
      </c>
      <c r="N301" s="129"/>
      <c r="O301" s="129"/>
      <c r="P301" s="129"/>
      <c r="Q301" s="13"/>
      <c r="R301" s="13"/>
    </row>
    <row r="302" spans="1:18" s="14" customFormat="1" ht="94.5" x14ac:dyDescent="0.25">
      <c r="A302" s="129">
        <v>300</v>
      </c>
      <c r="B302" s="130">
        <v>44713</v>
      </c>
      <c r="C302" s="129" t="s">
        <v>764</v>
      </c>
      <c r="D302" s="143" t="s">
        <v>78</v>
      </c>
      <c r="E302" s="143"/>
      <c r="F302" s="127" t="s">
        <v>771</v>
      </c>
      <c r="G302" s="129" t="s">
        <v>772</v>
      </c>
      <c r="H302" s="129" t="s">
        <v>773</v>
      </c>
      <c r="I302" s="130">
        <v>44707</v>
      </c>
      <c r="J302" s="129" t="s">
        <v>179</v>
      </c>
      <c r="K302" s="129" t="s">
        <v>111</v>
      </c>
      <c r="L302" s="149" t="s">
        <v>165</v>
      </c>
      <c r="M302" s="129" t="s">
        <v>130</v>
      </c>
      <c r="N302" s="129" t="s">
        <v>183</v>
      </c>
      <c r="O302" s="129" t="s">
        <v>78</v>
      </c>
      <c r="P302" s="129" t="s">
        <v>774</v>
      </c>
      <c r="Q302" s="13"/>
      <c r="R302" s="13"/>
    </row>
    <row r="303" spans="1:18" s="14" customFormat="1" ht="110.25" x14ac:dyDescent="0.25">
      <c r="A303" s="129">
        <v>301</v>
      </c>
      <c r="B303" s="130">
        <v>44713</v>
      </c>
      <c r="C303" s="129" t="s">
        <v>764</v>
      </c>
      <c r="D303" s="143" t="s">
        <v>78</v>
      </c>
      <c r="E303" s="143"/>
      <c r="F303" s="127" t="s">
        <v>790</v>
      </c>
      <c r="G303" s="129" t="s">
        <v>791</v>
      </c>
      <c r="H303" s="129"/>
      <c r="I303" s="129"/>
      <c r="J303" s="129" t="s">
        <v>179</v>
      </c>
      <c r="K303" s="129" t="s">
        <v>113</v>
      </c>
      <c r="L303" s="149" t="s">
        <v>143</v>
      </c>
      <c r="M303" s="129"/>
      <c r="N303" s="129"/>
      <c r="O303" s="129"/>
      <c r="P303" s="129" t="s">
        <v>792</v>
      </c>
      <c r="Q303" s="13"/>
      <c r="R303" s="13"/>
    </row>
    <row r="304" spans="1:18" s="14" customFormat="1" ht="94.5" x14ac:dyDescent="0.25">
      <c r="A304" s="129">
        <v>302</v>
      </c>
      <c r="B304" s="130">
        <v>44713</v>
      </c>
      <c r="C304" s="129" t="s">
        <v>764</v>
      </c>
      <c r="D304" s="143" t="s">
        <v>78</v>
      </c>
      <c r="E304" s="143"/>
      <c r="F304" s="127" t="s">
        <v>793</v>
      </c>
      <c r="G304" s="129" t="s">
        <v>794</v>
      </c>
      <c r="H304" s="129" t="s">
        <v>795</v>
      </c>
      <c r="I304" s="130">
        <v>44711</v>
      </c>
      <c r="J304" s="129" t="s">
        <v>180</v>
      </c>
      <c r="K304" s="129" t="s">
        <v>111</v>
      </c>
      <c r="L304" s="149" t="s">
        <v>165</v>
      </c>
      <c r="M304" s="129" t="s">
        <v>130</v>
      </c>
      <c r="N304" s="129" t="s">
        <v>114</v>
      </c>
      <c r="O304" s="129"/>
      <c r="P304" s="129" t="s">
        <v>796</v>
      </c>
      <c r="Q304" s="13"/>
      <c r="R304" s="13"/>
    </row>
    <row r="305" spans="1:18" s="14" customFormat="1" ht="141.75" x14ac:dyDescent="0.25">
      <c r="A305" s="129">
        <v>303</v>
      </c>
      <c r="B305" s="130">
        <v>44713</v>
      </c>
      <c r="C305" s="129" t="s">
        <v>1278</v>
      </c>
      <c r="D305" s="143" t="s">
        <v>78</v>
      </c>
      <c r="E305" s="143"/>
      <c r="F305" s="144" t="s">
        <v>1295</v>
      </c>
      <c r="G305" s="129">
        <v>9264784599</v>
      </c>
      <c r="H305" s="129"/>
      <c r="I305" s="130"/>
      <c r="J305" s="129" t="s">
        <v>179</v>
      </c>
      <c r="K305" s="129" t="s">
        <v>113</v>
      </c>
      <c r="L305" s="149" t="s">
        <v>143</v>
      </c>
      <c r="M305" s="129"/>
      <c r="N305" s="129"/>
      <c r="O305" s="129"/>
      <c r="P305" s="129" t="s">
        <v>1296</v>
      </c>
      <c r="Q305" s="13"/>
      <c r="R305" s="13"/>
    </row>
    <row r="306" spans="1:18" s="14" customFormat="1" ht="94.5" x14ac:dyDescent="0.25">
      <c r="A306" s="129">
        <v>304</v>
      </c>
      <c r="B306" s="130">
        <v>44713</v>
      </c>
      <c r="C306" s="129" t="s">
        <v>297</v>
      </c>
      <c r="D306" s="143" t="s">
        <v>91</v>
      </c>
      <c r="E306" s="143"/>
      <c r="F306" s="127" t="s">
        <v>315</v>
      </c>
      <c r="G306" s="129">
        <v>9039636326</v>
      </c>
      <c r="H306" s="129"/>
      <c r="I306" s="129"/>
      <c r="J306" s="129" t="s">
        <v>179</v>
      </c>
      <c r="K306" s="129" t="s">
        <v>6</v>
      </c>
      <c r="L306" s="149" t="str">
        <f>IFERROR(_xlfn.IFNA(VLOOKUP($K306,[2]коммент!$B:$C,2,0),""),"")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06" s="129"/>
      <c r="N306" s="129"/>
      <c r="O306" s="129"/>
      <c r="P306" s="129"/>
      <c r="Q306" s="135"/>
      <c r="R306" s="135"/>
    </row>
    <row r="307" spans="1:18" s="14" customFormat="1" ht="47.25" x14ac:dyDescent="0.25">
      <c r="A307" s="129">
        <v>305</v>
      </c>
      <c r="B307" s="130">
        <v>44713</v>
      </c>
      <c r="C307" s="154" t="s">
        <v>411</v>
      </c>
      <c r="D307" s="143" t="s">
        <v>91</v>
      </c>
      <c r="E307" s="143"/>
      <c r="F307" s="151" t="s">
        <v>416</v>
      </c>
      <c r="G307" s="129">
        <v>89857277211</v>
      </c>
      <c r="H307" s="129"/>
      <c r="I307" s="129"/>
      <c r="J307" s="129" t="s">
        <v>180</v>
      </c>
      <c r="K307" s="129" t="s">
        <v>85</v>
      </c>
      <c r="L307" s="149" t="str">
        <f>IFERROR(_xlfn.IFNA(VLOOKUP($K307,[3]коммент!$B:$C,2,0),""),"")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07" s="129" t="s">
        <v>129</v>
      </c>
      <c r="N307" s="129"/>
      <c r="O307" s="129"/>
      <c r="P307" s="129"/>
      <c r="Q307" s="13"/>
      <c r="R307" s="13"/>
    </row>
    <row r="308" spans="1:18" s="14" customFormat="1" ht="94.5" x14ac:dyDescent="0.25">
      <c r="A308" s="129">
        <v>306</v>
      </c>
      <c r="B308" s="130">
        <v>44713</v>
      </c>
      <c r="C308" s="129" t="s">
        <v>458</v>
      </c>
      <c r="D308" s="137" t="s">
        <v>91</v>
      </c>
      <c r="E308" s="137"/>
      <c r="F308" s="138" t="s">
        <v>464</v>
      </c>
      <c r="G308" s="133">
        <v>89154638452</v>
      </c>
      <c r="H308" s="134"/>
      <c r="I308" s="134"/>
      <c r="J308" s="133" t="s">
        <v>179</v>
      </c>
      <c r="K308" s="133" t="s">
        <v>6</v>
      </c>
      <c r="L308" s="149" t="str">
        <f>IFERROR(_xlfn.IFNA(VLOOKUP($K308,[20]коммент!$B:$C,2,0),""),"")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08" s="129"/>
      <c r="N308" s="133"/>
      <c r="O308" s="133"/>
      <c r="P308" s="133"/>
      <c r="Q308" s="13"/>
      <c r="R308" s="13"/>
    </row>
    <row r="309" spans="1:18" s="14" customFormat="1" ht="47.25" x14ac:dyDescent="0.25">
      <c r="A309" s="129">
        <v>307</v>
      </c>
      <c r="B309" s="130">
        <v>44713</v>
      </c>
      <c r="C309" s="129" t="s">
        <v>458</v>
      </c>
      <c r="D309" s="137" t="s">
        <v>91</v>
      </c>
      <c r="E309" s="137"/>
      <c r="F309" s="138" t="s">
        <v>466</v>
      </c>
      <c r="G309" s="133">
        <v>89295073451</v>
      </c>
      <c r="H309" s="133"/>
      <c r="I309" s="134"/>
      <c r="J309" s="133" t="s">
        <v>179</v>
      </c>
      <c r="K309" s="133" t="s">
        <v>85</v>
      </c>
      <c r="L309" s="149" t="str">
        <f>IFERROR(_xlfn.IFNA(VLOOKUP($K309,[20]коммент!$B:$C,2,0),""),"")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09" s="129" t="s">
        <v>129</v>
      </c>
      <c r="N309" s="129"/>
      <c r="O309" s="129"/>
      <c r="P309" s="129"/>
      <c r="Q309" s="13"/>
      <c r="R309" s="13"/>
    </row>
    <row r="310" spans="1:18" s="14" customFormat="1" ht="78.75" x14ac:dyDescent="0.25">
      <c r="A310" s="129">
        <v>308</v>
      </c>
      <c r="B310" s="130">
        <v>44713</v>
      </c>
      <c r="C310" s="129" t="s">
        <v>825</v>
      </c>
      <c r="D310" s="143" t="s">
        <v>91</v>
      </c>
      <c r="E310" s="143"/>
      <c r="F310" s="144" t="s">
        <v>828</v>
      </c>
      <c r="G310" s="129">
        <v>89166416876</v>
      </c>
      <c r="H310" s="129"/>
      <c r="I310" s="129"/>
      <c r="J310" s="129" t="s">
        <v>180</v>
      </c>
      <c r="K310" s="129" t="s">
        <v>149</v>
      </c>
      <c r="L310" s="149" t="s">
        <v>144</v>
      </c>
      <c r="M310" s="129"/>
      <c r="N310" s="129"/>
      <c r="O310" s="129"/>
      <c r="P310" s="129" t="s">
        <v>829</v>
      </c>
      <c r="Q310" s="13"/>
      <c r="R310" s="13"/>
    </row>
    <row r="311" spans="1:18" s="14" customFormat="1" ht="94.5" x14ac:dyDescent="0.25">
      <c r="A311" s="129">
        <v>309</v>
      </c>
      <c r="B311" s="130">
        <v>44713</v>
      </c>
      <c r="C311" s="129" t="s">
        <v>843</v>
      </c>
      <c r="D311" s="137" t="s">
        <v>91</v>
      </c>
      <c r="E311" s="137"/>
      <c r="F311" s="131" t="s">
        <v>855</v>
      </c>
      <c r="G311" s="133">
        <v>89677602411</v>
      </c>
      <c r="H311" s="133" t="s">
        <v>856</v>
      </c>
      <c r="I311" s="134">
        <v>44501</v>
      </c>
      <c r="J311" s="133" t="s">
        <v>184</v>
      </c>
      <c r="K311" s="133" t="s">
        <v>175</v>
      </c>
      <c r="L311" s="140" t="str">
        <f>IFERROR(_xlfn.IFNA(VLOOKUP($K311,[62]коммент!$B:$C,2,0),""),"")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11" s="133"/>
      <c r="N311" s="133" t="s">
        <v>114</v>
      </c>
      <c r="O311" s="133"/>
      <c r="P311" s="133" t="s">
        <v>857</v>
      </c>
      <c r="Q311" s="13"/>
      <c r="R311" s="13"/>
    </row>
    <row r="312" spans="1:18" s="14" customFormat="1" ht="94.5" x14ac:dyDescent="0.25">
      <c r="A312" s="129">
        <v>310</v>
      </c>
      <c r="B312" s="130">
        <v>44713</v>
      </c>
      <c r="C312" s="129" t="s">
        <v>562</v>
      </c>
      <c r="D312" s="143" t="s">
        <v>89</v>
      </c>
      <c r="E312" s="143"/>
      <c r="F312" s="144" t="s">
        <v>582</v>
      </c>
      <c r="G312" s="129">
        <v>4956156973</v>
      </c>
      <c r="H312" s="129" t="s">
        <v>583</v>
      </c>
      <c r="I312" s="130">
        <v>44665</v>
      </c>
      <c r="J312" s="129" t="s">
        <v>179</v>
      </c>
      <c r="K312" s="157" t="s">
        <v>111</v>
      </c>
      <c r="L312" s="158" t="str">
        <f>IFERROR(_xlfn.IFNA(VLOOKUP($K312,[63]коммент!$B:$C,2,0),""),"")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12" s="129" t="s">
        <v>118</v>
      </c>
      <c r="N312" s="129" t="s">
        <v>114</v>
      </c>
      <c r="O312" s="129"/>
      <c r="P312" s="129" t="s">
        <v>584</v>
      </c>
      <c r="Q312" s="13"/>
      <c r="R312" s="13"/>
    </row>
    <row r="313" spans="1:18" s="14" customFormat="1" ht="47.25" x14ac:dyDescent="0.25">
      <c r="A313" s="129">
        <v>311</v>
      </c>
      <c r="B313" s="130">
        <v>44713</v>
      </c>
      <c r="C313" s="129" t="s">
        <v>1025</v>
      </c>
      <c r="D313" s="143" t="s">
        <v>89</v>
      </c>
      <c r="E313" s="143"/>
      <c r="F313" s="164" t="s">
        <v>1032</v>
      </c>
      <c r="G313" s="154">
        <v>9269199451</v>
      </c>
      <c r="H313" s="154" t="s">
        <v>1033</v>
      </c>
      <c r="I313" s="163">
        <v>44680</v>
      </c>
      <c r="J313" s="154" t="s">
        <v>180</v>
      </c>
      <c r="K313" s="154" t="s">
        <v>85</v>
      </c>
      <c r="L313" s="160" t="str">
        <f>IFERROR(_xlfn.IFNA(VLOOKUP($K313,[5]коммент!$B:$C,2,0),""),"")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13" s="129" t="s">
        <v>129</v>
      </c>
      <c r="N313" s="129" t="s">
        <v>183</v>
      </c>
      <c r="O313" s="129" t="s">
        <v>87</v>
      </c>
      <c r="P313" s="129"/>
      <c r="Q313" s="13"/>
      <c r="R313" s="13"/>
    </row>
    <row r="314" spans="1:18" s="14" customFormat="1" ht="47.25" x14ac:dyDescent="0.25">
      <c r="A314" s="129">
        <v>312</v>
      </c>
      <c r="B314" s="130">
        <v>44713</v>
      </c>
      <c r="C314" s="129" t="s">
        <v>1025</v>
      </c>
      <c r="D314" s="143" t="s">
        <v>89</v>
      </c>
      <c r="E314" s="143"/>
      <c r="F314" s="164" t="s">
        <v>1041</v>
      </c>
      <c r="G314" s="154" t="s">
        <v>1042</v>
      </c>
      <c r="H314" s="154" t="s">
        <v>1043</v>
      </c>
      <c r="I314" s="163">
        <v>44660</v>
      </c>
      <c r="J314" s="154" t="s">
        <v>179</v>
      </c>
      <c r="K314" s="154" t="s">
        <v>85</v>
      </c>
      <c r="L314" s="160" t="str">
        <f>IFERROR(_xlfn.IFNA(VLOOKUP($K314,[5]коммент!$B:$C,2,0),""),"")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14" s="129" t="s">
        <v>129</v>
      </c>
      <c r="N314" s="129" t="s">
        <v>114</v>
      </c>
      <c r="O314" s="129"/>
      <c r="P314" s="129" t="s">
        <v>1044</v>
      </c>
      <c r="Q314" s="13"/>
      <c r="R314" s="13"/>
    </row>
    <row r="315" spans="1:18" s="14" customFormat="1" ht="94.5" x14ac:dyDescent="0.25">
      <c r="A315" s="129">
        <v>313</v>
      </c>
      <c r="B315" s="130">
        <v>44713</v>
      </c>
      <c r="C315" s="133" t="s">
        <v>562</v>
      </c>
      <c r="D315" s="137" t="s">
        <v>76</v>
      </c>
      <c r="E315" s="137"/>
      <c r="F315" s="138" t="s">
        <v>569</v>
      </c>
      <c r="G315" s="133">
        <v>4991925334</v>
      </c>
      <c r="H315" s="133" t="s">
        <v>570</v>
      </c>
      <c r="I315" s="134">
        <v>44706</v>
      </c>
      <c r="J315" s="133" t="s">
        <v>179</v>
      </c>
      <c r="K315" s="129" t="s">
        <v>175</v>
      </c>
      <c r="L315" s="149" t="str">
        <f>IFERROR(_xlfn.IFNA(VLOOKUP($K315,[21]коммент!$B:$C,2,0),""),"")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15" s="129"/>
      <c r="N315" s="129"/>
      <c r="O315" s="129"/>
      <c r="P315" s="129" t="s">
        <v>571</v>
      </c>
      <c r="Q315" s="13"/>
      <c r="R315" s="13"/>
    </row>
    <row r="316" spans="1:18" s="14" customFormat="1" ht="94.5" x14ac:dyDescent="0.25">
      <c r="A316" s="129">
        <v>314</v>
      </c>
      <c r="B316" s="130">
        <v>44713</v>
      </c>
      <c r="C316" s="129" t="s">
        <v>562</v>
      </c>
      <c r="D316" s="143" t="s">
        <v>76</v>
      </c>
      <c r="E316" s="143"/>
      <c r="F316" s="144" t="s">
        <v>572</v>
      </c>
      <c r="G316" s="129" t="s">
        <v>573</v>
      </c>
      <c r="H316" s="129"/>
      <c r="I316" s="129"/>
      <c r="J316" s="129" t="s">
        <v>179</v>
      </c>
      <c r="K316" s="129" t="s">
        <v>85</v>
      </c>
      <c r="L316" s="149" t="s">
        <v>147</v>
      </c>
      <c r="M316" s="129" t="s">
        <v>129</v>
      </c>
      <c r="N316" s="129"/>
      <c r="O316" s="129"/>
      <c r="P316" s="129"/>
      <c r="Q316" s="13"/>
      <c r="R316" s="13"/>
    </row>
    <row r="317" spans="1:18" s="14" customFormat="1" ht="94.5" x14ac:dyDescent="0.25">
      <c r="A317" s="129">
        <v>315</v>
      </c>
      <c r="B317" s="130">
        <v>44713</v>
      </c>
      <c r="C317" s="129" t="s">
        <v>709</v>
      </c>
      <c r="D317" s="143" t="s">
        <v>76</v>
      </c>
      <c r="E317" s="143"/>
      <c r="F317" s="144" t="s">
        <v>716</v>
      </c>
      <c r="G317" s="129" t="s">
        <v>717</v>
      </c>
      <c r="H317" s="129"/>
      <c r="I317" s="129"/>
      <c r="J317" s="129" t="s">
        <v>184</v>
      </c>
      <c r="K317" s="129" t="s">
        <v>175</v>
      </c>
      <c r="L317" s="149" t="s">
        <v>176</v>
      </c>
      <c r="M317" s="129"/>
      <c r="N317" s="129"/>
      <c r="O317" s="129"/>
      <c r="P317" s="129" t="s">
        <v>718</v>
      </c>
      <c r="Q317" s="13"/>
      <c r="R317" s="13"/>
    </row>
    <row r="318" spans="1:18" s="14" customFormat="1" ht="173.25" x14ac:dyDescent="0.25">
      <c r="A318" s="129">
        <v>316</v>
      </c>
      <c r="B318" s="130">
        <v>44713</v>
      </c>
      <c r="C318" s="129" t="s">
        <v>720</v>
      </c>
      <c r="D318" s="143" t="s">
        <v>76</v>
      </c>
      <c r="E318" s="143"/>
      <c r="F318" s="144" t="s">
        <v>722</v>
      </c>
      <c r="G318" s="129" t="s">
        <v>723</v>
      </c>
      <c r="H318" s="129" t="s">
        <v>724</v>
      </c>
      <c r="I318" s="130">
        <v>44706</v>
      </c>
      <c r="J318" s="129" t="s">
        <v>134</v>
      </c>
      <c r="K318" s="129" t="s">
        <v>111</v>
      </c>
      <c r="L318" s="149" t="s">
        <v>165</v>
      </c>
      <c r="M318" s="129" t="s">
        <v>130</v>
      </c>
      <c r="N318" s="129" t="s">
        <v>114</v>
      </c>
      <c r="O318" s="129"/>
      <c r="P318" s="129" t="s">
        <v>725</v>
      </c>
      <c r="Q318" s="13"/>
      <c r="R318" s="13"/>
    </row>
    <row r="319" spans="1:18" s="14" customFormat="1" ht="47.25" x14ac:dyDescent="0.25">
      <c r="A319" s="129">
        <v>317</v>
      </c>
      <c r="B319" s="130">
        <v>44713</v>
      </c>
      <c r="C319" s="129" t="s">
        <v>737</v>
      </c>
      <c r="D319" s="137" t="s">
        <v>76</v>
      </c>
      <c r="E319" s="137"/>
      <c r="F319" s="138" t="s">
        <v>738</v>
      </c>
      <c r="G319" s="133" t="s">
        <v>739</v>
      </c>
      <c r="H319" s="161"/>
      <c r="I319" s="166"/>
      <c r="J319" s="161" t="s">
        <v>180</v>
      </c>
      <c r="K319" s="154" t="s">
        <v>85</v>
      </c>
      <c r="L319" s="160" t="str">
        <f>IFERROR(_xlfn.IFNA(VLOOKUP($K319,[39]коммент!$B:$C,2,0),""),"")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19" s="129" t="s">
        <v>129</v>
      </c>
      <c r="N319" s="133"/>
      <c r="O319" s="133"/>
      <c r="P319" s="133"/>
      <c r="Q319" s="13"/>
      <c r="R319" s="13"/>
    </row>
    <row r="320" spans="1:18" s="14" customFormat="1" ht="94.5" x14ac:dyDescent="0.25">
      <c r="A320" s="129">
        <v>318</v>
      </c>
      <c r="B320" s="130">
        <v>44713</v>
      </c>
      <c r="C320" s="129" t="s">
        <v>737</v>
      </c>
      <c r="D320" s="137" t="s">
        <v>76</v>
      </c>
      <c r="E320" s="143"/>
      <c r="F320" s="144" t="s">
        <v>746</v>
      </c>
      <c r="G320" s="129">
        <v>9167971617</v>
      </c>
      <c r="H320" s="154" t="s">
        <v>747</v>
      </c>
      <c r="I320" s="163">
        <v>44710</v>
      </c>
      <c r="J320" s="154" t="s">
        <v>180</v>
      </c>
      <c r="K320" s="154" t="s">
        <v>111</v>
      </c>
      <c r="L320" s="160" t="str">
        <f>IFERROR(_xlfn.IFNA(VLOOKUP($K320,[39]коммент!$B:$C,2,0),""),"")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20" s="154" t="s">
        <v>130</v>
      </c>
      <c r="N320" s="129" t="s">
        <v>114</v>
      </c>
      <c r="O320" s="129"/>
      <c r="P320" s="129" t="s">
        <v>748</v>
      </c>
      <c r="Q320" s="13"/>
      <c r="R320" s="13"/>
    </row>
    <row r="321" spans="1:18" s="14" customFormat="1" ht="94.5" x14ac:dyDescent="0.25">
      <c r="A321" s="129">
        <v>319</v>
      </c>
      <c r="B321" s="130">
        <v>44713</v>
      </c>
      <c r="C321" s="129" t="s">
        <v>737</v>
      </c>
      <c r="D321" s="137" t="s">
        <v>76</v>
      </c>
      <c r="E321" s="137"/>
      <c r="F321" s="165" t="s">
        <v>754</v>
      </c>
      <c r="G321" s="161" t="s">
        <v>755</v>
      </c>
      <c r="H321" s="133"/>
      <c r="I321" s="166"/>
      <c r="J321" s="161" t="s">
        <v>179</v>
      </c>
      <c r="K321" s="161" t="s">
        <v>6</v>
      </c>
      <c r="L321" s="162" t="str">
        <f>IFERROR(_xlfn.IFNA(VLOOKUP($K321,[61]коммент!$B:$C,2,0),""),"")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1" s="161"/>
      <c r="N321" s="133"/>
      <c r="O321" s="133"/>
      <c r="P321" s="133"/>
      <c r="Q321" s="13"/>
      <c r="R321" s="13"/>
    </row>
    <row r="322" spans="1:18" s="14" customFormat="1" ht="94.5" x14ac:dyDescent="0.25">
      <c r="A322" s="129">
        <v>320</v>
      </c>
      <c r="B322" s="130">
        <v>44713</v>
      </c>
      <c r="C322" s="129" t="s">
        <v>737</v>
      </c>
      <c r="D322" s="137" t="s">
        <v>76</v>
      </c>
      <c r="E322" s="143"/>
      <c r="F322" s="144" t="s">
        <v>756</v>
      </c>
      <c r="G322" s="129">
        <v>9031515037</v>
      </c>
      <c r="H322" s="129"/>
      <c r="I322" s="163"/>
      <c r="J322" s="154" t="s">
        <v>184</v>
      </c>
      <c r="K322" s="161" t="s">
        <v>6</v>
      </c>
      <c r="L322" s="162" t="str">
        <f>IFERROR(_xlfn.IFNA(VLOOKUP($K322,[61]коммент!$B:$C,2,0),""),"")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2" s="161"/>
      <c r="N322" s="129"/>
      <c r="O322" s="129"/>
      <c r="P322" s="129"/>
      <c r="Q322" s="13"/>
      <c r="R322" s="13"/>
    </row>
    <row r="323" spans="1:18" s="14" customFormat="1" ht="94.5" x14ac:dyDescent="0.25">
      <c r="A323" s="129">
        <v>321</v>
      </c>
      <c r="B323" s="130">
        <v>44713</v>
      </c>
      <c r="C323" s="129" t="s">
        <v>737</v>
      </c>
      <c r="D323" s="137" t="s">
        <v>76</v>
      </c>
      <c r="E323" s="137"/>
      <c r="F323" s="138" t="s">
        <v>757</v>
      </c>
      <c r="G323" s="133">
        <v>9266944168</v>
      </c>
      <c r="H323" s="133"/>
      <c r="I323" s="134"/>
      <c r="J323" s="161" t="s">
        <v>179</v>
      </c>
      <c r="K323" s="161" t="s">
        <v>6</v>
      </c>
      <c r="L323" s="162" t="str">
        <f>IFERROR(_xlfn.IFNA(VLOOKUP($K323,[61]коммент!$B:$C,2,0),""),"")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3" s="133"/>
      <c r="N323" s="133"/>
      <c r="O323" s="133"/>
      <c r="P323" s="133"/>
      <c r="Q323" s="13"/>
      <c r="R323" s="13"/>
    </row>
    <row r="324" spans="1:18" s="14" customFormat="1" ht="94.5" x14ac:dyDescent="0.25">
      <c r="A324" s="129">
        <v>322</v>
      </c>
      <c r="B324" s="130">
        <v>44713</v>
      </c>
      <c r="C324" s="129" t="s">
        <v>737</v>
      </c>
      <c r="D324" s="137" t="s">
        <v>76</v>
      </c>
      <c r="E324" s="143"/>
      <c r="F324" s="144" t="s">
        <v>759</v>
      </c>
      <c r="G324" s="129">
        <v>9262030202</v>
      </c>
      <c r="H324" s="154"/>
      <c r="I324" s="163"/>
      <c r="J324" s="154" t="s">
        <v>180</v>
      </c>
      <c r="K324" s="154" t="s">
        <v>6</v>
      </c>
      <c r="L324" s="160" t="str">
        <f>IFERROR(_xlfn.IFNA(VLOOKUP($K324,[64]коммент!$B:$C,2,0),""),"")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4" s="154"/>
      <c r="N324" s="129"/>
      <c r="O324" s="129"/>
      <c r="P324" s="129"/>
      <c r="Q324" s="13"/>
      <c r="R324" s="13"/>
    </row>
    <row r="325" spans="1:18" s="14" customFormat="1" ht="94.5" x14ac:dyDescent="0.25">
      <c r="A325" s="129">
        <v>323</v>
      </c>
      <c r="B325" s="130">
        <v>44713</v>
      </c>
      <c r="C325" s="129" t="s">
        <v>737</v>
      </c>
      <c r="D325" s="137" t="s">
        <v>76</v>
      </c>
      <c r="E325" s="143"/>
      <c r="F325" s="144" t="s">
        <v>762</v>
      </c>
      <c r="G325" s="129">
        <v>9067259535</v>
      </c>
      <c r="H325" s="154"/>
      <c r="I325" s="154"/>
      <c r="J325" s="154" t="s">
        <v>180</v>
      </c>
      <c r="K325" s="154" t="s">
        <v>113</v>
      </c>
      <c r="L325" s="160" t="str">
        <f>IFERROR(_xlfn.IFNA(VLOOKUP($K325,[40]коммент!$B:$C,2,0),""),"")</f>
        <v>Формат уведомления. С целью проведения внутреннего контроля качества.</v>
      </c>
      <c r="M325" s="154"/>
      <c r="N325" s="129"/>
      <c r="O325" s="129"/>
      <c r="P325" s="129" t="s">
        <v>763</v>
      </c>
      <c r="Q325" s="13"/>
      <c r="R325" s="13"/>
    </row>
    <row r="326" spans="1:18" s="14" customFormat="1" ht="94.5" x14ac:dyDescent="0.25">
      <c r="A326" s="129">
        <v>324</v>
      </c>
      <c r="B326" s="130">
        <v>44713</v>
      </c>
      <c r="C326" s="157" t="s">
        <v>940</v>
      </c>
      <c r="D326" s="143" t="s">
        <v>76</v>
      </c>
      <c r="E326" s="143"/>
      <c r="F326" s="173" t="s">
        <v>946</v>
      </c>
      <c r="G326" s="157">
        <v>9252724953</v>
      </c>
      <c r="H326" s="157"/>
      <c r="I326" s="157"/>
      <c r="J326" s="157" t="s">
        <v>180</v>
      </c>
      <c r="K326" s="157" t="s">
        <v>6</v>
      </c>
      <c r="L326" s="158" t="str">
        <f>IFERROR(_xlfn.IFNA(VLOOKUP($K326,[65]коммент!$B:$C,2,0),""),"")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26" s="129"/>
      <c r="N326" s="129"/>
      <c r="O326" s="129"/>
      <c r="P326" s="129" t="s">
        <v>947</v>
      </c>
      <c r="Q326" s="13"/>
      <c r="R326" s="13"/>
    </row>
    <row r="327" spans="1:18" s="14" customFormat="1" ht="94.5" x14ac:dyDescent="0.25">
      <c r="A327" s="129">
        <v>325</v>
      </c>
      <c r="B327" s="130">
        <v>44713</v>
      </c>
      <c r="C327" s="129" t="s">
        <v>1190</v>
      </c>
      <c r="D327" s="143" t="s">
        <v>76</v>
      </c>
      <c r="E327" s="143"/>
      <c r="F327" s="144" t="s">
        <v>1196</v>
      </c>
      <c r="G327" s="129" t="s">
        <v>1197</v>
      </c>
      <c r="H327" s="129"/>
      <c r="I327" s="130"/>
      <c r="J327" s="129" t="s">
        <v>180</v>
      </c>
      <c r="K327" s="129" t="s">
        <v>6</v>
      </c>
      <c r="L327" s="149" t="s">
        <v>147</v>
      </c>
      <c r="M327" s="129"/>
      <c r="N327" s="129"/>
      <c r="O327" s="129"/>
      <c r="P327" s="129"/>
      <c r="Q327" s="13"/>
      <c r="R327" s="13"/>
    </row>
    <row r="328" spans="1:18" s="14" customFormat="1" ht="94.5" x14ac:dyDescent="0.25">
      <c r="A328" s="129">
        <v>326</v>
      </c>
      <c r="B328" s="130">
        <v>44713</v>
      </c>
      <c r="C328" s="129" t="s">
        <v>1190</v>
      </c>
      <c r="D328" s="143" t="s">
        <v>76</v>
      </c>
      <c r="E328" s="143"/>
      <c r="F328" s="144" t="s">
        <v>1204</v>
      </c>
      <c r="G328" s="129" t="s">
        <v>1205</v>
      </c>
      <c r="H328" s="129"/>
      <c r="I328" s="130"/>
      <c r="J328" s="129" t="s">
        <v>180</v>
      </c>
      <c r="K328" s="129" t="s">
        <v>6</v>
      </c>
      <c r="L328" s="149" t="s">
        <v>147</v>
      </c>
      <c r="M328" s="129"/>
      <c r="N328" s="129"/>
      <c r="O328" s="129"/>
      <c r="P328" s="129"/>
      <c r="Q328" s="13"/>
      <c r="R328" s="13"/>
    </row>
    <row r="329" spans="1:18" s="14" customFormat="1" ht="94.5" x14ac:dyDescent="0.25">
      <c r="A329" s="129">
        <v>327</v>
      </c>
      <c r="B329" s="130">
        <v>44713</v>
      </c>
      <c r="C329" s="129" t="s">
        <v>1190</v>
      </c>
      <c r="D329" s="143" t="s">
        <v>76</v>
      </c>
      <c r="E329" s="143"/>
      <c r="F329" s="144" t="s">
        <v>1216</v>
      </c>
      <c r="G329" s="129" t="s">
        <v>1217</v>
      </c>
      <c r="H329" s="129" t="s">
        <v>1218</v>
      </c>
      <c r="I329" s="130">
        <v>44712</v>
      </c>
      <c r="J329" s="129" t="s">
        <v>180</v>
      </c>
      <c r="K329" s="129" t="s">
        <v>111</v>
      </c>
      <c r="L329" s="149" t="s">
        <v>165</v>
      </c>
      <c r="M329" s="129" t="s">
        <v>130</v>
      </c>
      <c r="N329" s="129" t="s">
        <v>114</v>
      </c>
      <c r="O329" s="129"/>
      <c r="P329" s="129" t="s">
        <v>1219</v>
      </c>
      <c r="Q329" s="13"/>
      <c r="R329" s="13"/>
    </row>
    <row r="330" spans="1:18" s="14" customFormat="1" ht="126" x14ac:dyDescent="0.25">
      <c r="A330" s="129">
        <v>328</v>
      </c>
      <c r="B330" s="130">
        <v>44713</v>
      </c>
      <c r="C330" s="129" t="s">
        <v>1256</v>
      </c>
      <c r="D330" s="143" t="s">
        <v>76</v>
      </c>
      <c r="E330" s="143"/>
      <c r="F330" s="144" t="s">
        <v>1257</v>
      </c>
      <c r="G330" s="129">
        <v>9035146202</v>
      </c>
      <c r="H330" s="129"/>
      <c r="I330" s="130"/>
      <c r="J330" s="129" t="s">
        <v>134</v>
      </c>
      <c r="K330" s="129" t="s">
        <v>113</v>
      </c>
      <c r="L330" s="149" t="s">
        <v>143</v>
      </c>
      <c r="M330" s="129"/>
      <c r="N330" s="129"/>
      <c r="O330" s="129"/>
      <c r="P330" s="129" t="s">
        <v>1258</v>
      </c>
      <c r="Q330" s="13"/>
      <c r="R330" s="13"/>
    </row>
    <row r="331" spans="1:18" s="14" customFormat="1" ht="94.5" x14ac:dyDescent="0.25">
      <c r="A331" s="129">
        <v>329</v>
      </c>
      <c r="B331" s="130">
        <v>44713</v>
      </c>
      <c r="C331" s="129" t="s">
        <v>1278</v>
      </c>
      <c r="D331" s="143" t="s">
        <v>76</v>
      </c>
      <c r="E331" s="143"/>
      <c r="F331" s="144" t="s">
        <v>1280</v>
      </c>
      <c r="G331" s="129">
        <v>9031103019</v>
      </c>
      <c r="H331" s="129"/>
      <c r="I331" s="130"/>
      <c r="J331" s="129" t="s">
        <v>180</v>
      </c>
      <c r="K331" s="129" t="s">
        <v>6</v>
      </c>
      <c r="L331" s="149" t="s">
        <v>147</v>
      </c>
      <c r="M331" s="129"/>
      <c r="N331" s="129"/>
      <c r="O331" s="129"/>
      <c r="P331" s="129"/>
      <c r="Q331" s="13"/>
      <c r="R331" s="13"/>
    </row>
    <row r="332" spans="1:18" s="14" customFormat="1" ht="110.25" x14ac:dyDescent="0.25">
      <c r="A332" s="129">
        <v>330</v>
      </c>
      <c r="B332" s="130">
        <v>44713</v>
      </c>
      <c r="C332" s="129" t="s">
        <v>1278</v>
      </c>
      <c r="D332" s="143" t="s">
        <v>76</v>
      </c>
      <c r="E332" s="143"/>
      <c r="F332" s="144" t="s">
        <v>1283</v>
      </c>
      <c r="G332" s="129" t="s">
        <v>1284</v>
      </c>
      <c r="H332" s="129" t="s">
        <v>1285</v>
      </c>
      <c r="I332" s="130">
        <v>44712</v>
      </c>
      <c r="J332" s="129" t="s">
        <v>134</v>
      </c>
      <c r="K332" s="129" t="s">
        <v>121</v>
      </c>
      <c r="L332" s="149" t="s">
        <v>146</v>
      </c>
      <c r="M332" s="129"/>
      <c r="N332" s="129"/>
      <c r="O332" s="129"/>
      <c r="P332" s="129" t="s">
        <v>1286</v>
      </c>
      <c r="Q332" s="13"/>
      <c r="R332" s="13"/>
    </row>
    <row r="333" spans="1:18" s="14" customFormat="1" ht="94.5" x14ac:dyDescent="0.25">
      <c r="A333" s="129">
        <v>331</v>
      </c>
      <c r="B333" s="130">
        <v>44713</v>
      </c>
      <c r="C333" s="129" t="s">
        <v>1278</v>
      </c>
      <c r="D333" s="143" t="s">
        <v>76</v>
      </c>
      <c r="E333" s="143"/>
      <c r="F333" s="144" t="s">
        <v>1299</v>
      </c>
      <c r="G333" s="129">
        <v>9639251754</v>
      </c>
      <c r="H333" s="129"/>
      <c r="I333" s="130"/>
      <c r="J333" s="129" t="s">
        <v>180</v>
      </c>
      <c r="K333" s="129" t="s">
        <v>6</v>
      </c>
      <c r="L333" s="149" t="s">
        <v>147</v>
      </c>
      <c r="M333" s="129"/>
      <c r="N333" s="129"/>
      <c r="O333" s="129"/>
      <c r="P333" s="129" t="s">
        <v>1291</v>
      </c>
      <c r="Q333" s="13"/>
      <c r="R333" s="13"/>
    </row>
    <row r="334" spans="1:18" s="14" customFormat="1" ht="63" x14ac:dyDescent="0.25">
      <c r="A334" s="129">
        <v>332</v>
      </c>
      <c r="B334" s="130">
        <v>44713</v>
      </c>
      <c r="C334" s="133" t="s">
        <v>1336</v>
      </c>
      <c r="D334" s="137" t="s">
        <v>76</v>
      </c>
      <c r="E334" s="137"/>
      <c r="F334" s="138" t="s">
        <v>1343</v>
      </c>
      <c r="G334" s="133">
        <v>9150133256</v>
      </c>
      <c r="H334" s="133"/>
      <c r="I334" s="134"/>
      <c r="J334" s="133" t="s">
        <v>179</v>
      </c>
      <c r="K334" s="133" t="s">
        <v>121</v>
      </c>
      <c r="L334" s="140" t="str">
        <f>IFERROR(_xlfn.IFNA(VLOOKUP($K334,[42]коммент!$B:$C,2,0),""),"")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334" s="133"/>
      <c r="N334" s="133"/>
      <c r="O334" s="133"/>
      <c r="P334" s="133" t="s">
        <v>1344</v>
      </c>
      <c r="Q334" s="13"/>
      <c r="R334" s="13"/>
    </row>
    <row r="335" spans="1:18" s="14" customFormat="1" ht="94.5" x14ac:dyDescent="0.25">
      <c r="A335" s="129">
        <v>333</v>
      </c>
      <c r="B335" s="130">
        <v>44713</v>
      </c>
      <c r="C335" s="129" t="s">
        <v>373</v>
      </c>
      <c r="D335" s="143" t="s">
        <v>88</v>
      </c>
      <c r="E335" s="143"/>
      <c r="F335" s="127" t="s">
        <v>374</v>
      </c>
      <c r="G335" s="129">
        <v>9164069835</v>
      </c>
      <c r="H335" s="129"/>
      <c r="I335" s="129"/>
      <c r="J335" s="129" t="s">
        <v>134</v>
      </c>
      <c r="K335" s="129" t="s">
        <v>6</v>
      </c>
      <c r="L335" s="149" t="str">
        <f>IFERROR(_xlfn.IFNA(VLOOKUP($K335,[58]коммент!$B:$C,2,0),""),"")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5" s="129"/>
      <c r="N335" s="129"/>
      <c r="O335" s="129"/>
      <c r="P335" s="129"/>
      <c r="Q335" s="13"/>
      <c r="R335" s="13"/>
    </row>
    <row r="336" spans="1:18" s="14" customFormat="1" ht="94.5" x14ac:dyDescent="0.25">
      <c r="A336" s="129">
        <v>334</v>
      </c>
      <c r="B336" s="130">
        <v>44713</v>
      </c>
      <c r="C336" s="129" t="s">
        <v>373</v>
      </c>
      <c r="D336" s="143" t="s">
        <v>88</v>
      </c>
      <c r="E336" s="143"/>
      <c r="F336" s="127" t="s">
        <v>375</v>
      </c>
      <c r="G336" s="129" t="s">
        <v>376</v>
      </c>
      <c r="H336" s="129"/>
      <c r="I336" s="129"/>
      <c r="J336" s="129" t="s">
        <v>179</v>
      </c>
      <c r="K336" s="129" t="s">
        <v>6</v>
      </c>
      <c r="L336" s="149" t="str">
        <f>IFERROR(_xlfn.IFNA(VLOOKUP($K336,[58]коммент!$B:$C,2,0),""),"")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36" s="129"/>
      <c r="N336" s="129"/>
      <c r="O336" s="129"/>
      <c r="P336" s="129"/>
      <c r="Q336" s="13"/>
      <c r="R336" s="13"/>
    </row>
    <row r="337" spans="1:18" s="14" customFormat="1" ht="47.25" x14ac:dyDescent="0.25">
      <c r="A337" s="129">
        <v>335</v>
      </c>
      <c r="B337" s="130">
        <v>44713</v>
      </c>
      <c r="C337" s="129" t="s">
        <v>381</v>
      </c>
      <c r="D337" s="143" t="s">
        <v>88</v>
      </c>
      <c r="E337" s="143"/>
      <c r="F337" s="144" t="s">
        <v>386</v>
      </c>
      <c r="G337" s="129">
        <v>89873588828</v>
      </c>
      <c r="H337" s="129"/>
      <c r="I337" s="129"/>
      <c r="J337" s="129" t="s">
        <v>179</v>
      </c>
      <c r="K337" s="129" t="s">
        <v>85</v>
      </c>
      <c r="L337" s="149" t="str">
        <f>IFERROR(_xlfn.IFNA(VLOOKUP($K337,[34]коммент!$B:$C,2,0),""),"")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37" s="129" t="s">
        <v>129</v>
      </c>
      <c r="N337" s="129" t="s">
        <v>114</v>
      </c>
      <c r="O337" s="129"/>
      <c r="P337" s="129"/>
      <c r="Q337" s="13"/>
      <c r="R337" s="13"/>
    </row>
    <row r="338" spans="1:18" s="14" customFormat="1" ht="47.25" x14ac:dyDescent="0.25">
      <c r="A338" s="129">
        <v>336</v>
      </c>
      <c r="B338" s="130">
        <v>44713</v>
      </c>
      <c r="C338" s="129" t="s">
        <v>458</v>
      </c>
      <c r="D338" s="143" t="s">
        <v>88</v>
      </c>
      <c r="E338" s="143"/>
      <c r="F338" s="144" t="s">
        <v>459</v>
      </c>
      <c r="G338" s="129">
        <v>89166889994</v>
      </c>
      <c r="H338" s="129"/>
      <c r="I338" s="130"/>
      <c r="J338" s="129" t="s">
        <v>179</v>
      </c>
      <c r="K338" s="129" t="s">
        <v>85</v>
      </c>
      <c r="L338" s="149" t="str">
        <f>IFERROR(_xlfn.IFNA(VLOOKUP($K338,[20]коммент!$B:$C,2,0),""),"")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38" s="129" t="s">
        <v>129</v>
      </c>
      <c r="N338" s="129"/>
      <c r="O338" s="129"/>
      <c r="P338" s="129"/>
      <c r="Q338" s="13"/>
      <c r="R338" s="13"/>
    </row>
    <row r="339" spans="1:18" s="14" customFormat="1" ht="94.5" x14ac:dyDescent="0.25">
      <c r="A339" s="129">
        <v>337</v>
      </c>
      <c r="B339" s="130">
        <v>44713</v>
      </c>
      <c r="C339" s="129" t="s">
        <v>700</v>
      </c>
      <c r="D339" s="143" t="s">
        <v>88</v>
      </c>
      <c r="E339" s="143"/>
      <c r="F339" s="127" t="s">
        <v>702</v>
      </c>
      <c r="G339" s="127" t="s">
        <v>703</v>
      </c>
      <c r="H339" s="129" t="s">
        <v>704</v>
      </c>
      <c r="I339" s="130">
        <v>44526</v>
      </c>
      <c r="J339" s="129" t="s">
        <v>184</v>
      </c>
      <c r="K339" s="129" t="s">
        <v>175</v>
      </c>
      <c r="L339" s="149" t="str">
        <f>IFERROR(_xlfn.IFNA(VLOOKUP($K339,[59]коммент!$B:$C,2,0),""),"")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39" s="129"/>
      <c r="N339" s="129"/>
      <c r="O339" s="129"/>
      <c r="P339" s="129" t="s">
        <v>705</v>
      </c>
      <c r="Q339" s="13"/>
      <c r="R339" s="13"/>
    </row>
    <row r="340" spans="1:18" s="14" customFormat="1" ht="94.5" x14ac:dyDescent="0.25">
      <c r="A340" s="129">
        <v>338</v>
      </c>
      <c r="B340" s="130">
        <v>44713</v>
      </c>
      <c r="C340" s="129" t="s">
        <v>834</v>
      </c>
      <c r="D340" s="143" t="s">
        <v>88</v>
      </c>
      <c r="E340" s="143"/>
      <c r="F340" s="144" t="s">
        <v>837</v>
      </c>
      <c r="G340" s="129" t="s">
        <v>838</v>
      </c>
      <c r="H340" s="129"/>
      <c r="I340" s="129"/>
      <c r="J340" s="129" t="s">
        <v>180</v>
      </c>
      <c r="K340" s="129" t="s">
        <v>6</v>
      </c>
      <c r="L340" s="149" t="str">
        <f>IFERROR(_xlfn.IFNA(VLOOKUP($K340,[60]коммент!$B:$C,2,0),""),"")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0" s="129"/>
      <c r="N340" s="175"/>
      <c r="O340" s="175"/>
      <c r="P340" s="175"/>
      <c r="Q340" s="13"/>
      <c r="R340" s="13"/>
    </row>
    <row r="341" spans="1:18" s="14" customFormat="1" ht="94.5" x14ac:dyDescent="0.25">
      <c r="A341" s="129">
        <v>339</v>
      </c>
      <c r="B341" s="130">
        <v>44713</v>
      </c>
      <c r="C341" s="129" t="s">
        <v>834</v>
      </c>
      <c r="D341" s="143" t="s">
        <v>88</v>
      </c>
      <c r="E341" s="143"/>
      <c r="F341" s="144" t="s">
        <v>841</v>
      </c>
      <c r="G341" s="129" t="s">
        <v>842</v>
      </c>
      <c r="H341" s="129"/>
      <c r="I341" s="129"/>
      <c r="J341" s="129" t="s">
        <v>134</v>
      </c>
      <c r="K341" s="129" t="s">
        <v>6</v>
      </c>
      <c r="L341" s="149" t="str">
        <f>IFERROR(_xlfn.IFNA(VLOOKUP($K341,[60]коммент!$B:$C,2,0),""),"")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1" s="129"/>
      <c r="N341" s="175"/>
      <c r="O341" s="175"/>
      <c r="P341" s="175"/>
      <c r="Q341" s="13"/>
      <c r="R341" s="13"/>
    </row>
    <row r="342" spans="1:18" s="14" customFormat="1" ht="94.5" x14ac:dyDescent="0.25">
      <c r="A342" s="129">
        <v>340</v>
      </c>
      <c r="B342" s="130">
        <v>44713</v>
      </c>
      <c r="C342" s="129" t="s">
        <v>1025</v>
      </c>
      <c r="D342" s="143" t="s">
        <v>88</v>
      </c>
      <c r="E342" s="143"/>
      <c r="F342" s="144" t="s">
        <v>1026</v>
      </c>
      <c r="G342" s="129" t="s">
        <v>1027</v>
      </c>
      <c r="H342" s="129" t="s">
        <v>1028</v>
      </c>
      <c r="I342" s="130">
        <v>44708</v>
      </c>
      <c r="J342" s="129" t="s">
        <v>179</v>
      </c>
      <c r="K342" s="129" t="s">
        <v>6</v>
      </c>
      <c r="L342" s="149" t="str">
        <f>IFERROR(_xlfn.IFNA(VLOOKUP($K342,[5]коммент!$B:$C,2,0),""),"")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2" s="129"/>
      <c r="N342" s="129"/>
      <c r="O342" s="129"/>
      <c r="P342" s="129"/>
      <c r="Q342" s="13"/>
      <c r="R342" s="13"/>
    </row>
    <row r="343" spans="1:18" s="14" customFormat="1" ht="63" x14ac:dyDescent="0.25">
      <c r="A343" s="129">
        <v>341</v>
      </c>
      <c r="B343" s="130">
        <v>44713</v>
      </c>
      <c r="C343" s="129" t="s">
        <v>1025</v>
      </c>
      <c r="D343" s="143" t="s">
        <v>88</v>
      </c>
      <c r="E343" s="143"/>
      <c r="F343" s="144" t="s">
        <v>1029</v>
      </c>
      <c r="G343" s="129">
        <v>9773493615</v>
      </c>
      <c r="H343" s="129" t="s">
        <v>1030</v>
      </c>
      <c r="I343" s="130">
        <v>44635</v>
      </c>
      <c r="J343" s="154" t="s">
        <v>179</v>
      </c>
      <c r="K343" s="154" t="s">
        <v>85</v>
      </c>
      <c r="L343" s="160" t="str">
        <f>IFERROR(_xlfn.IFNA(VLOOKUP($K343,[5]коммент!$B:$C,2,0),""),"")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43" s="129" t="s">
        <v>129</v>
      </c>
      <c r="N343" s="129" t="s">
        <v>114</v>
      </c>
      <c r="O343" s="129"/>
      <c r="P343" s="129" t="s">
        <v>1031</v>
      </c>
      <c r="Q343" s="13"/>
      <c r="R343" s="13"/>
    </row>
    <row r="344" spans="1:18" s="14" customFormat="1" ht="47.25" x14ac:dyDescent="0.25">
      <c r="A344" s="129">
        <v>342</v>
      </c>
      <c r="B344" s="130">
        <v>44713</v>
      </c>
      <c r="C344" s="129" t="s">
        <v>1025</v>
      </c>
      <c r="D344" s="143" t="s">
        <v>88</v>
      </c>
      <c r="E344" s="143"/>
      <c r="F344" s="164" t="s">
        <v>1048</v>
      </c>
      <c r="G344" s="154">
        <v>9670523169</v>
      </c>
      <c r="H344" s="163" t="s">
        <v>1049</v>
      </c>
      <c r="I344" s="163">
        <v>44528</v>
      </c>
      <c r="J344" s="154" t="s">
        <v>184</v>
      </c>
      <c r="K344" s="154" t="s">
        <v>85</v>
      </c>
      <c r="L344" s="160" t="str">
        <f>IFERROR(_xlfn.IFNA(VLOOKUP($K344,[5]коммент!$B:$C,2,0),""),"")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44" s="129" t="s">
        <v>129</v>
      </c>
      <c r="N344" s="129" t="s">
        <v>114</v>
      </c>
      <c r="O344" s="129"/>
      <c r="P344" s="129"/>
      <c r="Q344" s="13"/>
      <c r="R344" s="13"/>
    </row>
    <row r="345" spans="1:18" s="14" customFormat="1" ht="94.5" x14ac:dyDescent="0.25">
      <c r="A345" s="129">
        <v>343</v>
      </c>
      <c r="B345" s="130">
        <v>44713</v>
      </c>
      <c r="C345" s="129" t="s">
        <v>1025</v>
      </c>
      <c r="D345" s="143" t="s">
        <v>88</v>
      </c>
      <c r="E345" s="143"/>
      <c r="F345" s="164" t="s">
        <v>1058</v>
      </c>
      <c r="G345" s="154" t="s">
        <v>1059</v>
      </c>
      <c r="H345" s="163" t="s">
        <v>1052</v>
      </c>
      <c r="I345" s="163">
        <v>44707</v>
      </c>
      <c r="J345" s="154" t="s">
        <v>180</v>
      </c>
      <c r="K345" s="154" t="s">
        <v>6</v>
      </c>
      <c r="L345" s="160" t="str">
        <f>IFERROR(_xlfn.IFNA(VLOOKUP($K345,[5]коммент!$B:$C,2,0),""),"")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5" s="129"/>
      <c r="N345" s="129"/>
      <c r="O345" s="129"/>
      <c r="P345" s="129"/>
      <c r="Q345" s="13"/>
      <c r="R345" s="13"/>
    </row>
    <row r="346" spans="1:18" s="14" customFormat="1" ht="47.25" x14ac:dyDescent="0.25">
      <c r="A346" s="129">
        <v>344</v>
      </c>
      <c r="B346" s="130">
        <v>44713</v>
      </c>
      <c r="C346" s="129" t="s">
        <v>1025</v>
      </c>
      <c r="D346" s="143" t="s">
        <v>88</v>
      </c>
      <c r="E346" s="143"/>
      <c r="F346" s="164" t="s">
        <v>1060</v>
      </c>
      <c r="G346" s="154" t="s">
        <v>1061</v>
      </c>
      <c r="H346" s="154" t="s">
        <v>1062</v>
      </c>
      <c r="I346" s="163">
        <v>44677</v>
      </c>
      <c r="J346" s="154" t="s">
        <v>134</v>
      </c>
      <c r="K346" s="154" t="s">
        <v>85</v>
      </c>
      <c r="L346" s="160" t="str">
        <f>IFERROR(_xlfn.IFNA(VLOOKUP($K346,[5]коммент!$B:$C,2,0),""),"")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46" s="129" t="s">
        <v>129</v>
      </c>
      <c r="N346" s="129" t="s">
        <v>114</v>
      </c>
      <c r="O346" s="129"/>
      <c r="P346" s="129"/>
      <c r="Q346" s="13"/>
      <c r="R346" s="13"/>
    </row>
    <row r="347" spans="1:18" s="14" customFormat="1" ht="94.5" x14ac:dyDescent="0.25">
      <c r="A347" s="129">
        <v>345</v>
      </c>
      <c r="B347" s="130">
        <v>44713</v>
      </c>
      <c r="C347" s="129" t="s">
        <v>340</v>
      </c>
      <c r="D347" s="143" t="s">
        <v>29</v>
      </c>
      <c r="E347" s="143"/>
      <c r="F347" s="144" t="s">
        <v>366</v>
      </c>
      <c r="G347" s="129" t="s">
        <v>367</v>
      </c>
      <c r="H347" s="129"/>
      <c r="I347" s="129"/>
      <c r="J347" s="129" t="s">
        <v>179</v>
      </c>
      <c r="K347" s="129" t="s">
        <v>6</v>
      </c>
      <c r="L347" s="149" t="str">
        <f>IFERROR(_xlfn.IFNA(VLOOKUP($K347,[9]коммент!$B:$C,2,0),""),"")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7" s="129"/>
      <c r="N347" s="129"/>
      <c r="O347" s="129"/>
      <c r="P347" s="129"/>
      <c r="Q347" s="13"/>
      <c r="R347" s="13"/>
    </row>
    <row r="348" spans="1:18" s="14" customFormat="1" ht="94.5" x14ac:dyDescent="0.25">
      <c r="A348" s="129">
        <v>346</v>
      </c>
      <c r="B348" s="130">
        <v>44713</v>
      </c>
      <c r="C348" s="129" t="s">
        <v>1190</v>
      </c>
      <c r="D348" s="143" t="s">
        <v>29</v>
      </c>
      <c r="E348" s="143"/>
      <c r="F348" s="144" t="s">
        <v>1198</v>
      </c>
      <c r="G348" s="129" t="s">
        <v>1199</v>
      </c>
      <c r="H348" s="129"/>
      <c r="I348" s="130"/>
      <c r="J348" s="129" t="s">
        <v>179</v>
      </c>
      <c r="K348" s="129" t="s">
        <v>6</v>
      </c>
      <c r="L348" s="149" t="s">
        <v>147</v>
      </c>
      <c r="M348" s="129"/>
      <c r="N348" s="129"/>
      <c r="O348" s="129"/>
      <c r="P348" s="129"/>
      <c r="Q348" s="13"/>
      <c r="R348" s="13"/>
    </row>
    <row r="349" spans="1:18" s="14" customFormat="1" ht="94.5" x14ac:dyDescent="0.25">
      <c r="A349" s="129">
        <v>347</v>
      </c>
      <c r="B349" s="130">
        <v>44713</v>
      </c>
      <c r="C349" s="133" t="s">
        <v>1384</v>
      </c>
      <c r="D349" s="137" t="s">
        <v>29</v>
      </c>
      <c r="E349" s="137"/>
      <c r="F349" s="174" t="s">
        <v>1388</v>
      </c>
      <c r="G349" s="174" t="s">
        <v>1389</v>
      </c>
      <c r="H349" s="133"/>
      <c r="I349" s="133"/>
      <c r="J349" s="133" t="s">
        <v>180</v>
      </c>
      <c r="K349" s="133" t="s">
        <v>6</v>
      </c>
      <c r="L349" s="140" t="str">
        <f>IFERROR(_xlfn.IFNA(VLOOKUP($K349,[18]коммент!$B:$C,2,0),""),"")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49" s="133"/>
      <c r="N349" s="133"/>
      <c r="O349" s="133"/>
      <c r="P349" s="133"/>
      <c r="Q349" s="13"/>
      <c r="R349" s="13"/>
    </row>
    <row r="350" spans="1:18" s="14" customFormat="1" ht="94.5" x14ac:dyDescent="0.25">
      <c r="A350" s="129">
        <v>348</v>
      </c>
      <c r="B350" s="130">
        <v>44713</v>
      </c>
      <c r="C350" s="129" t="s">
        <v>843</v>
      </c>
      <c r="D350" s="143" t="s">
        <v>59</v>
      </c>
      <c r="E350" s="143"/>
      <c r="F350" s="127" t="s">
        <v>847</v>
      </c>
      <c r="G350" s="129">
        <v>89251588190</v>
      </c>
      <c r="H350" s="129" t="s">
        <v>848</v>
      </c>
      <c r="I350" s="130">
        <v>44712</v>
      </c>
      <c r="J350" s="129" t="s">
        <v>180</v>
      </c>
      <c r="K350" s="129" t="s">
        <v>175</v>
      </c>
      <c r="L350" s="149" t="str">
        <f>IFERROR(_xlfn.IFNA(VLOOKUP($K350,[66]коммент!$B:$C,2,0),""),"")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50" s="129"/>
      <c r="N350" s="129" t="s">
        <v>114</v>
      </c>
      <c r="O350" s="129"/>
      <c r="P350" s="129" t="s">
        <v>849</v>
      </c>
      <c r="Q350" s="13"/>
      <c r="R350" s="13"/>
    </row>
    <row r="351" spans="1:18" s="14" customFormat="1" ht="110.25" x14ac:dyDescent="0.25">
      <c r="A351" s="129">
        <v>349</v>
      </c>
      <c r="B351" s="130">
        <v>44713</v>
      </c>
      <c r="C351" s="129" t="s">
        <v>1137</v>
      </c>
      <c r="D351" s="143" t="s">
        <v>59</v>
      </c>
      <c r="E351" s="143"/>
      <c r="F351" s="144" t="s">
        <v>1138</v>
      </c>
      <c r="G351" s="129" t="s">
        <v>1139</v>
      </c>
      <c r="H351" s="129"/>
      <c r="I351" s="130"/>
      <c r="J351" s="129" t="s">
        <v>180</v>
      </c>
      <c r="K351" s="129" t="s">
        <v>36</v>
      </c>
      <c r="L351" s="149" t="s">
        <v>157</v>
      </c>
      <c r="M351" s="129"/>
      <c r="N351" s="129"/>
      <c r="O351" s="129"/>
      <c r="P351" s="129" t="s">
        <v>1140</v>
      </c>
      <c r="Q351" s="13"/>
      <c r="R351" s="13"/>
    </row>
    <row r="352" spans="1:18" s="14" customFormat="1" ht="94.5" x14ac:dyDescent="0.25">
      <c r="A352" s="129">
        <v>350</v>
      </c>
      <c r="B352" s="130">
        <v>44713</v>
      </c>
      <c r="C352" s="129" t="s">
        <v>539</v>
      </c>
      <c r="D352" s="143" t="s">
        <v>67</v>
      </c>
      <c r="E352" s="143"/>
      <c r="F352" s="127" t="s">
        <v>557</v>
      </c>
      <c r="G352" s="129">
        <v>9162044003</v>
      </c>
      <c r="H352" s="129"/>
      <c r="I352" s="129"/>
      <c r="J352" s="129" t="s">
        <v>184</v>
      </c>
      <c r="K352" s="129" t="s">
        <v>175</v>
      </c>
      <c r="L352" s="149" t="s">
        <v>176</v>
      </c>
      <c r="M352" s="129"/>
      <c r="N352" s="129"/>
      <c r="O352" s="129"/>
      <c r="P352" s="129" t="s">
        <v>558</v>
      </c>
      <c r="Q352" s="13"/>
      <c r="R352" s="13"/>
    </row>
    <row r="353" spans="1:18" s="14" customFormat="1" ht="94.5" x14ac:dyDescent="0.25">
      <c r="A353" s="129">
        <v>351</v>
      </c>
      <c r="B353" s="130">
        <v>44713</v>
      </c>
      <c r="C353" s="129" t="s">
        <v>539</v>
      </c>
      <c r="D353" s="143" t="s">
        <v>67</v>
      </c>
      <c r="E353" s="143"/>
      <c r="F353" s="144" t="s">
        <v>559</v>
      </c>
      <c r="G353" s="129">
        <v>9374576111</v>
      </c>
      <c r="H353" s="129"/>
      <c r="I353" s="130"/>
      <c r="J353" s="129" t="s">
        <v>184</v>
      </c>
      <c r="K353" s="129" t="s">
        <v>175</v>
      </c>
      <c r="L353" s="149" t="s">
        <v>176</v>
      </c>
      <c r="M353" s="129"/>
      <c r="N353" s="129"/>
      <c r="O353" s="129"/>
      <c r="P353" s="129" t="s">
        <v>560</v>
      </c>
      <c r="Q353" s="13"/>
      <c r="R353" s="13"/>
    </row>
    <row r="354" spans="1:18" s="14" customFormat="1" ht="47.25" x14ac:dyDescent="0.25">
      <c r="A354" s="129">
        <v>352</v>
      </c>
      <c r="B354" s="130">
        <v>44713</v>
      </c>
      <c r="C354" s="129" t="s">
        <v>1154</v>
      </c>
      <c r="D354" s="143" t="s">
        <v>67</v>
      </c>
      <c r="E354" s="143"/>
      <c r="F354" s="144" t="s">
        <v>1163</v>
      </c>
      <c r="G354" s="129" t="s">
        <v>1164</v>
      </c>
      <c r="H354" s="129" t="s">
        <v>1006</v>
      </c>
      <c r="I354" s="130">
        <v>44692</v>
      </c>
      <c r="J354" s="129" t="s">
        <v>180</v>
      </c>
      <c r="K354" s="129" t="s">
        <v>85</v>
      </c>
      <c r="L354" s="149" t="s">
        <v>148</v>
      </c>
      <c r="M354" s="129" t="s">
        <v>129</v>
      </c>
      <c r="N354" s="129"/>
      <c r="O354" s="129"/>
      <c r="P354" s="129"/>
      <c r="Q354" s="13"/>
      <c r="R354" s="13"/>
    </row>
    <row r="355" spans="1:18" s="14" customFormat="1" ht="31.5" x14ac:dyDescent="0.25">
      <c r="A355" s="129">
        <v>353</v>
      </c>
      <c r="B355" s="130">
        <v>44713</v>
      </c>
      <c r="C355" s="133" t="s">
        <v>1372</v>
      </c>
      <c r="D355" s="137" t="s">
        <v>67</v>
      </c>
      <c r="E355" s="137"/>
      <c r="F355" s="138" t="s">
        <v>1381</v>
      </c>
      <c r="G355" s="133">
        <v>9161171369</v>
      </c>
      <c r="H355" s="133"/>
      <c r="I355" s="133"/>
      <c r="J355" s="133" t="s">
        <v>134</v>
      </c>
      <c r="K355" s="133" t="s">
        <v>113</v>
      </c>
      <c r="L355" s="140" t="str">
        <f>IFERROR(_xlfn.IFNA(VLOOKUP($K355,[33]коммент!$B:$C,2,0),""),"")</f>
        <v>Формат уведомления. С целью проведения внутреннего контроля качества.</v>
      </c>
      <c r="M355" s="133"/>
      <c r="N355" s="133"/>
      <c r="O355" s="133"/>
      <c r="P355" s="133" t="s">
        <v>1382</v>
      </c>
      <c r="Q355" s="13"/>
      <c r="R355" s="13"/>
    </row>
    <row r="356" spans="1:18" s="14" customFormat="1" ht="63" x14ac:dyDescent="0.25">
      <c r="A356" s="129">
        <v>354</v>
      </c>
      <c r="B356" s="130">
        <v>44713</v>
      </c>
      <c r="C356" s="129" t="s">
        <v>340</v>
      </c>
      <c r="D356" s="143" t="s">
        <v>49</v>
      </c>
      <c r="E356" s="143"/>
      <c r="F356" s="144" t="s">
        <v>368</v>
      </c>
      <c r="G356" s="129" t="s">
        <v>369</v>
      </c>
      <c r="H356" s="129"/>
      <c r="I356" s="129"/>
      <c r="J356" s="129" t="s">
        <v>180</v>
      </c>
      <c r="K356" s="129" t="s">
        <v>149</v>
      </c>
      <c r="L356" s="149" t="str">
        <f>IFERROR(_xlfn.IFNA(VLOOKUP($K356,[9]коммент!$B:$C,2,0),""),"")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356" s="129"/>
      <c r="N356" s="129"/>
      <c r="O356" s="129"/>
      <c r="P356" s="129"/>
      <c r="Q356" s="13"/>
      <c r="R356" s="13"/>
    </row>
    <row r="357" spans="1:18" s="14" customFormat="1" ht="47.25" x14ac:dyDescent="0.25">
      <c r="A357" s="129">
        <v>355</v>
      </c>
      <c r="B357" s="130">
        <v>44713</v>
      </c>
      <c r="C357" s="129" t="s">
        <v>340</v>
      </c>
      <c r="D357" s="143" t="s">
        <v>49</v>
      </c>
      <c r="E357" s="143"/>
      <c r="F357" s="144" t="s">
        <v>370</v>
      </c>
      <c r="G357" s="129" t="s">
        <v>371</v>
      </c>
      <c r="H357" s="129"/>
      <c r="I357" s="129"/>
      <c r="J357" s="129" t="s">
        <v>180</v>
      </c>
      <c r="K357" s="129" t="s">
        <v>85</v>
      </c>
      <c r="L357" s="149" t="str">
        <f>IFERROR(_xlfn.IFNA(VLOOKUP($K357,[9]коммент!$B:$C,2,0),""),"")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57" s="129" t="s">
        <v>129</v>
      </c>
      <c r="N357" s="129"/>
      <c r="O357" s="129"/>
      <c r="P357" s="129"/>
      <c r="Q357" s="13"/>
      <c r="R357" s="13"/>
    </row>
    <row r="358" spans="1:18" s="14" customFormat="1" ht="94.5" x14ac:dyDescent="0.25">
      <c r="A358" s="129">
        <v>356</v>
      </c>
      <c r="B358" s="130">
        <v>44713</v>
      </c>
      <c r="C358" s="129" t="s">
        <v>258</v>
      </c>
      <c r="D358" s="143" t="s">
        <v>24</v>
      </c>
      <c r="E358" s="143"/>
      <c r="F358" s="144" t="s">
        <v>267</v>
      </c>
      <c r="G358" s="129" t="s">
        <v>268</v>
      </c>
      <c r="H358" s="129" t="s">
        <v>269</v>
      </c>
      <c r="I358" s="130">
        <v>44644</v>
      </c>
      <c r="J358" s="129" t="s">
        <v>184</v>
      </c>
      <c r="K358" s="129" t="s">
        <v>175</v>
      </c>
      <c r="L358" s="149" t="str">
        <f>IFERROR(_xlfn.IFNA(VLOOKUP($K358,[48]коммент!$B:$C,2,0),""),"")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58" s="129"/>
      <c r="N358" s="129"/>
      <c r="O358" s="129"/>
      <c r="P358" s="129" t="s">
        <v>270</v>
      </c>
      <c r="Q358" s="135"/>
      <c r="R358" s="135"/>
    </row>
    <row r="359" spans="1:18" s="14" customFormat="1" ht="94.5" x14ac:dyDescent="0.25">
      <c r="A359" s="129">
        <v>357</v>
      </c>
      <c r="B359" s="130">
        <v>44713</v>
      </c>
      <c r="C359" s="129" t="s">
        <v>918</v>
      </c>
      <c r="D359" s="143" t="s">
        <v>24</v>
      </c>
      <c r="E359" s="143"/>
      <c r="F359" s="144" t="s">
        <v>925</v>
      </c>
      <c r="G359" s="129" t="s">
        <v>926</v>
      </c>
      <c r="H359" s="129"/>
      <c r="I359" s="130"/>
      <c r="J359" s="129" t="s">
        <v>180</v>
      </c>
      <c r="K359" s="129" t="s">
        <v>6</v>
      </c>
      <c r="L359" s="149" t="str">
        <f>IFERROR(_xlfn.IFNA(VLOOKUP($K359,[55]коммент!$B:$C,2,0),""),"")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59" s="129"/>
      <c r="N359" s="129"/>
      <c r="O359" s="129"/>
      <c r="P359" s="129"/>
      <c r="Q359" s="13"/>
      <c r="R359" s="13"/>
    </row>
    <row r="360" spans="1:18" s="14" customFormat="1" ht="94.5" x14ac:dyDescent="0.25">
      <c r="A360" s="129">
        <v>358</v>
      </c>
      <c r="B360" s="130">
        <v>44713</v>
      </c>
      <c r="C360" s="129" t="s">
        <v>1221</v>
      </c>
      <c r="D360" s="143" t="s">
        <v>24</v>
      </c>
      <c r="E360" s="143"/>
      <c r="F360" s="144" t="s">
        <v>1231</v>
      </c>
      <c r="G360" s="129">
        <v>9252451469</v>
      </c>
      <c r="H360" s="129" t="s">
        <v>277</v>
      </c>
      <c r="I360" s="130">
        <v>44693</v>
      </c>
      <c r="J360" s="129" t="s">
        <v>180</v>
      </c>
      <c r="K360" s="129" t="s">
        <v>6</v>
      </c>
      <c r="L360" s="149" t="s">
        <v>147</v>
      </c>
      <c r="M360" s="129"/>
      <c r="N360" s="129"/>
      <c r="O360" s="129"/>
      <c r="P360" s="129" t="s">
        <v>1232</v>
      </c>
      <c r="Q360" s="13"/>
      <c r="R360" s="13"/>
    </row>
    <row r="361" spans="1:18" s="14" customFormat="1" ht="78.75" x14ac:dyDescent="0.25">
      <c r="A361" s="129">
        <v>359</v>
      </c>
      <c r="B361" s="130">
        <v>44713</v>
      </c>
      <c r="C361" s="133" t="s">
        <v>1384</v>
      </c>
      <c r="D361" s="137" t="s">
        <v>24</v>
      </c>
      <c r="E361" s="137"/>
      <c r="F361" s="174" t="s">
        <v>1390</v>
      </c>
      <c r="G361" s="133" t="s">
        <v>1391</v>
      </c>
      <c r="H361" s="133" t="s">
        <v>269</v>
      </c>
      <c r="I361" s="134">
        <v>44710</v>
      </c>
      <c r="J361" s="133" t="s">
        <v>134</v>
      </c>
      <c r="K361" s="133" t="s">
        <v>113</v>
      </c>
      <c r="L361" s="140" t="str">
        <f>IFERROR(_xlfn.IFNA(VLOOKUP($K361,[18]коммент!$B:$C,2,0),""),"")</f>
        <v>Формат уведомления. С целью проведения внутреннего контроля качества.</v>
      </c>
      <c r="M361" s="133"/>
      <c r="N361" s="133"/>
      <c r="O361" s="133"/>
      <c r="P361" s="133" t="s">
        <v>1392</v>
      </c>
      <c r="Q361" s="13"/>
      <c r="R361" s="13"/>
    </row>
    <row r="362" spans="1:18" s="14" customFormat="1" ht="94.5" x14ac:dyDescent="0.25">
      <c r="A362" s="129">
        <v>360</v>
      </c>
      <c r="B362" s="130">
        <v>44713</v>
      </c>
      <c r="C362" s="129" t="s">
        <v>495</v>
      </c>
      <c r="D362" s="143" t="s">
        <v>64</v>
      </c>
      <c r="E362" s="143"/>
      <c r="F362" s="144" t="s">
        <v>509</v>
      </c>
      <c r="G362" s="129">
        <v>9264219581</v>
      </c>
      <c r="H362" s="129" t="s">
        <v>331</v>
      </c>
      <c r="I362" s="130">
        <v>44610</v>
      </c>
      <c r="J362" s="129" t="s">
        <v>134</v>
      </c>
      <c r="K362" s="129" t="s">
        <v>6</v>
      </c>
      <c r="L362" s="149" t="str">
        <f>IFERROR(_xlfn.IFNA(VLOOKUP($K362,[26]коммент!$B:$C,2,0),""),"")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2" s="129"/>
      <c r="N362" s="129"/>
      <c r="O362" s="129"/>
      <c r="P362" s="129"/>
      <c r="Q362" s="13"/>
      <c r="R362" s="13"/>
    </row>
    <row r="363" spans="1:18" s="14" customFormat="1" ht="94.5" x14ac:dyDescent="0.25">
      <c r="A363" s="129">
        <v>361</v>
      </c>
      <c r="B363" s="130">
        <v>44713</v>
      </c>
      <c r="C363" s="129" t="s">
        <v>495</v>
      </c>
      <c r="D363" s="143" t="s">
        <v>64</v>
      </c>
      <c r="E363" s="143"/>
      <c r="F363" s="144" t="s">
        <v>521</v>
      </c>
      <c r="G363" s="129">
        <v>9262691161</v>
      </c>
      <c r="H363" s="129" t="s">
        <v>519</v>
      </c>
      <c r="I363" s="130">
        <v>44491</v>
      </c>
      <c r="J363" s="129" t="s">
        <v>184</v>
      </c>
      <c r="K363" s="129" t="s">
        <v>175</v>
      </c>
      <c r="L363" s="149" t="s">
        <v>176</v>
      </c>
      <c r="M363" s="129"/>
      <c r="N363" s="129"/>
      <c r="O363" s="129"/>
      <c r="P363" s="129" t="s">
        <v>296</v>
      </c>
      <c r="Q363" s="13"/>
      <c r="R363" s="13"/>
    </row>
    <row r="364" spans="1:18" s="14" customFormat="1" ht="94.5" x14ac:dyDescent="0.25">
      <c r="A364" s="129">
        <v>362</v>
      </c>
      <c r="B364" s="130">
        <v>44713</v>
      </c>
      <c r="C364" s="129" t="s">
        <v>495</v>
      </c>
      <c r="D364" s="143" t="s">
        <v>64</v>
      </c>
      <c r="E364" s="143"/>
      <c r="F364" s="144" t="s">
        <v>522</v>
      </c>
      <c r="G364" s="129" t="s">
        <v>523</v>
      </c>
      <c r="H364" s="129" t="s">
        <v>483</v>
      </c>
      <c r="I364" s="130">
        <v>44475</v>
      </c>
      <c r="J364" s="129" t="s">
        <v>184</v>
      </c>
      <c r="K364" s="129" t="s">
        <v>175</v>
      </c>
      <c r="L364" s="149" t="str">
        <f>IFERROR(_xlfn.IFNA(VLOOKUP($K364,[67]коммент!$B:$C,2,0),""),"")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64" s="129"/>
      <c r="N364" s="129"/>
      <c r="O364" s="129"/>
      <c r="P364" s="129" t="s">
        <v>296</v>
      </c>
      <c r="Q364" s="13"/>
      <c r="R364" s="13"/>
    </row>
    <row r="365" spans="1:18" s="14" customFormat="1" ht="94.5" x14ac:dyDescent="0.25">
      <c r="A365" s="129">
        <v>363</v>
      </c>
      <c r="B365" s="130">
        <v>44713</v>
      </c>
      <c r="C365" s="129" t="s">
        <v>495</v>
      </c>
      <c r="D365" s="143" t="s">
        <v>64</v>
      </c>
      <c r="E365" s="143"/>
      <c r="F365" s="144" t="s">
        <v>524</v>
      </c>
      <c r="G365" s="129" t="s">
        <v>525</v>
      </c>
      <c r="H365" s="129" t="s">
        <v>526</v>
      </c>
      <c r="I365" s="130">
        <v>44492</v>
      </c>
      <c r="J365" s="129" t="s">
        <v>184</v>
      </c>
      <c r="K365" s="129" t="s">
        <v>175</v>
      </c>
      <c r="L365" s="149" t="str">
        <f>IFERROR(_xlfn.IFNA(VLOOKUP($K365,[26]коммент!$B:$C,2,0),""),"")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65" s="129"/>
      <c r="N365" s="129"/>
      <c r="O365" s="129"/>
      <c r="P365" s="129" t="s">
        <v>296</v>
      </c>
      <c r="Q365" s="13"/>
      <c r="R365" s="13"/>
    </row>
    <row r="366" spans="1:18" s="14" customFormat="1" ht="94.5" x14ac:dyDescent="0.25">
      <c r="A366" s="129">
        <v>364</v>
      </c>
      <c r="B366" s="130">
        <v>44713</v>
      </c>
      <c r="C366" s="129" t="s">
        <v>495</v>
      </c>
      <c r="D366" s="143" t="s">
        <v>64</v>
      </c>
      <c r="E366" s="143"/>
      <c r="F366" s="144" t="s">
        <v>527</v>
      </c>
      <c r="G366" s="129">
        <v>9261335291</v>
      </c>
      <c r="H366" s="129" t="s">
        <v>483</v>
      </c>
      <c r="I366" s="130">
        <v>44635</v>
      </c>
      <c r="J366" s="129" t="s">
        <v>179</v>
      </c>
      <c r="K366" s="129" t="s">
        <v>6</v>
      </c>
      <c r="L366" s="149" t="str">
        <f>IFERROR(_xlfn.IFNA(VLOOKUP($K366,[26]коммент!$B:$C,2,0),""),"")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6" s="129"/>
      <c r="N366" s="129"/>
      <c r="O366" s="129"/>
      <c r="P366" s="129"/>
      <c r="Q366" s="13"/>
      <c r="R366" s="13"/>
    </row>
    <row r="367" spans="1:18" s="14" customFormat="1" ht="47.25" x14ac:dyDescent="0.25">
      <c r="A367" s="129">
        <v>365</v>
      </c>
      <c r="B367" s="130">
        <v>44713</v>
      </c>
      <c r="C367" s="129" t="s">
        <v>530</v>
      </c>
      <c r="D367" s="143" t="s">
        <v>64</v>
      </c>
      <c r="E367" s="143"/>
      <c r="F367" s="127" t="s">
        <v>533</v>
      </c>
      <c r="G367" s="129">
        <v>9032747155</v>
      </c>
      <c r="H367" s="129"/>
      <c r="I367" s="129"/>
      <c r="J367" s="129" t="s">
        <v>180</v>
      </c>
      <c r="K367" s="129" t="s">
        <v>85</v>
      </c>
      <c r="L367" s="149" t="str">
        <f>IFERROR(_xlfn.IFNA(VLOOKUP($K367,[44]коммент!$B:$C,2,0),""),"")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67" s="129" t="s">
        <v>130</v>
      </c>
      <c r="N367" s="129"/>
      <c r="O367" s="129"/>
      <c r="P367" s="129" t="s">
        <v>534</v>
      </c>
      <c r="Q367" s="13"/>
      <c r="R367" s="13"/>
    </row>
    <row r="368" spans="1:18" s="14" customFormat="1" ht="94.5" x14ac:dyDescent="0.25">
      <c r="A368" s="129">
        <v>366</v>
      </c>
      <c r="B368" s="130">
        <v>44713</v>
      </c>
      <c r="C368" s="129" t="s">
        <v>843</v>
      </c>
      <c r="D368" s="143" t="s">
        <v>64</v>
      </c>
      <c r="E368" s="143"/>
      <c r="F368" s="127" t="s">
        <v>851</v>
      </c>
      <c r="G368" s="129">
        <v>89057784969</v>
      </c>
      <c r="H368" s="129"/>
      <c r="I368" s="129"/>
      <c r="J368" s="129" t="s">
        <v>134</v>
      </c>
      <c r="K368" s="129" t="s">
        <v>6</v>
      </c>
      <c r="L368" s="149" t="str">
        <f>IFERROR(_xlfn.IFNA(VLOOKUP($K368,[66]коммент!$B:$C,2,0),""),"")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68" s="129"/>
      <c r="N368" s="129"/>
      <c r="O368" s="129"/>
      <c r="P368" s="129"/>
      <c r="Q368" s="13"/>
      <c r="R368" s="13"/>
    </row>
    <row r="369" spans="1:18" s="14" customFormat="1" ht="189" x14ac:dyDescent="0.25">
      <c r="A369" s="129">
        <v>367</v>
      </c>
      <c r="B369" s="130">
        <v>44713</v>
      </c>
      <c r="C369" s="129" t="s">
        <v>909</v>
      </c>
      <c r="D369" s="143" t="s">
        <v>64</v>
      </c>
      <c r="E369" s="143"/>
      <c r="F369" s="144" t="s">
        <v>915</v>
      </c>
      <c r="G369" s="129">
        <v>9852209450</v>
      </c>
      <c r="H369" s="129" t="s">
        <v>519</v>
      </c>
      <c r="I369" s="130">
        <v>44511</v>
      </c>
      <c r="J369" s="129" t="s">
        <v>184</v>
      </c>
      <c r="K369" s="129" t="s">
        <v>175</v>
      </c>
      <c r="L369" s="149" t="s">
        <v>176</v>
      </c>
      <c r="M369" s="129"/>
      <c r="N369" s="129"/>
      <c r="O369" s="129"/>
      <c r="P369" s="129" t="s">
        <v>916</v>
      </c>
      <c r="Q369" s="13"/>
      <c r="R369" s="13"/>
    </row>
    <row r="370" spans="1:18" s="14" customFormat="1" ht="94.5" x14ac:dyDescent="0.25">
      <c r="A370" s="129">
        <v>368</v>
      </c>
      <c r="B370" s="130">
        <v>44713</v>
      </c>
      <c r="C370" s="129" t="s">
        <v>918</v>
      </c>
      <c r="D370" s="143" t="s">
        <v>64</v>
      </c>
      <c r="E370" s="143"/>
      <c r="F370" s="144" t="s">
        <v>927</v>
      </c>
      <c r="G370" s="129" t="s">
        <v>928</v>
      </c>
      <c r="H370" s="129"/>
      <c r="I370" s="130"/>
      <c r="J370" s="129" t="s">
        <v>180</v>
      </c>
      <c r="K370" s="129" t="s">
        <v>6</v>
      </c>
      <c r="L370" s="149" t="str">
        <f>IFERROR(_xlfn.IFNA(VLOOKUP($K370,[55]коммент!$B:$C,2,0),""),"")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0" s="129"/>
      <c r="N370" s="129"/>
      <c r="O370" s="129"/>
      <c r="P370" s="129"/>
      <c r="Q370" s="13"/>
      <c r="R370" s="13"/>
    </row>
    <row r="371" spans="1:18" s="14" customFormat="1" ht="94.5" x14ac:dyDescent="0.25">
      <c r="A371" s="129">
        <v>369</v>
      </c>
      <c r="B371" s="130">
        <v>44713</v>
      </c>
      <c r="C371" s="154" t="s">
        <v>934</v>
      </c>
      <c r="D371" s="143" t="s">
        <v>64</v>
      </c>
      <c r="E371" s="143"/>
      <c r="F371" s="138" t="s">
        <v>935</v>
      </c>
      <c r="G371" s="133" t="s">
        <v>936</v>
      </c>
      <c r="H371" s="163"/>
      <c r="I371" s="163"/>
      <c r="J371" s="154" t="s">
        <v>180</v>
      </c>
      <c r="K371" s="129" t="s">
        <v>113</v>
      </c>
      <c r="L371" s="149" t="str">
        <f>IFERROR(_xlfn.IFNA(VLOOKUP($K371,[68]коммент!$B:$C,2,0),""),"")</f>
        <v>Формат уведомления. С целью проведения внутреннего контроля качества.</v>
      </c>
      <c r="M371" s="129"/>
      <c r="N371" s="129"/>
      <c r="O371" s="129"/>
      <c r="P371" s="129" t="s">
        <v>937</v>
      </c>
      <c r="Q371" s="13"/>
      <c r="R371" s="13"/>
    </row>
    <row r="372" spans="1:18" s="14" customFormat="1" ht="94.5" x14ac:dyDescent="0.25">
      <c r="A372" s="129">
        <v>370</v>
      </c>
      <c r="B372" s="130">
        <v>44713</v>
      </c>
      <c r="C372" s="154" t="s">
        <v>934</v>
      </c>
      <c r="D372" s="143" t="s">
        <v>64</v>
      </c>
      <c r="E372" s="143"/>
      <c r="F372" s="164" t="s">
        <v>938</v>
      </c>
      <c r="G372" s="154" t="s">
        <v>939</v>
      </c>
      <c r="H372" s="154"/>
      <c r="I372" s="163"/>
      <c r="J372" s="154" t="s">
        <v>184</v>
      </c>
      <c r="K372" s="129" t="s">
        <v>6</v>
      </c>
      <c r="L372" s="149" t="str">
        <f>IFERROR(_xlfn.IFNA(VLOOKUP($K372,[68]коммент!$B:$C,2,0),""),"")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2" s="129"/>
      <c r="N372" s="129"/>
      <c r="O372" s="129"/>
      <c r="P372" s="129"/>
      <c r="Q372" s="13"/>
      <c r="R372" s="13"/>
    </row>
    <row r="373" spans="1:18" s="14" customFormat="1" x14ac:dyDescent="0.25">
      <c r="A373" s="129">
        <v>371</v>
      </c>
      <c r="B373" s="130">
        <v>44713</v>
      </c>
      <c r="C373" s="129" t="s">
        <v>397</v>
      </c>
      <c r="D373" s="143" t="s">
        <v>63</v>
      </c>
      <c r="E373" s="143"/>
      <c r="F373" s="127" t="s">
        <v>409</v>
      </c>
      <c r="G373" s="151" t="s">
        <v>410</v>
      </c>
      <c r="H373" s="129"/>
      <c r="I373" s="130"/>
      <c r="J373" s="129" t="s">
        <v>180</v>
      </c>
      <c r="K373" s="129" t="s">
        <v>6</v>
      </c>
      <c r="L373" s="149"/>
      <c r="M373" s="129"/>
      <c r="N373" s="129"/>
      <c r="O373" s="129"/>
      <c r="P373" s="129"/>
      <c r="Q373" s="13"/>
      <c r="R373" s="13"/>
    </row>
    <row r="374" spans="1:18" s="14" customFormat="1" ht="94.5" x14ac:dyDescent="0.25">
      <c r="A374" s="129">
        <v>372</v>
      </c>
      <c r="B374" s="130">
        <v>44713</v>
      </c>
      <c r="C374" s="129" t="s">
        <v>475</v>
      </c>
      <c r="D374" s="143" t="s">
        <v>63</v>
      </c>
      <c r="E374" s="143"/>
      <c r="F374" s="138" t="s">
        <v>476</v>
      </c>
      <c r="G374" s="133" t="s">
        <v>477</v>
      </c>
      <c r="H374" s="133" t="s">
        <v>478</v>
      </c>
      <c r="I374" s="134">
        <v>44589</v>
      </c>
      <c r="J374" s="129" t="s">
        <v>134</v>
      </c>
      <c r="K374" s="129" t="s">
        <v>6</v>
      </c>
      <c r="L374" s="149" t="str">
        <f>IFERROR(_xlfn.IFNA(VLOOKUP($K374,[43]коммент!$B:$C,2,0),""),"")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4" s="129"/>
      <c r="N374" s="129"/>
      <c r="O374" s="129"/>
      <c r="P374" s="129"/>
      <c r="Q374" s="13"/>
      <c r="R374" s="13"/>
    </row>
    <row r="375" spans="1:18" s="14" customFormat="1" ht="94.5" x14ac:dyDescent="0.25">
      <c r="A375" s="129">
        <v>373</v>
      </c>
      <c r="B375" s="130">
        <v>44713</v>
      </c>
      <c r="C375" s="129" t="s">
        <v>530</v>
      </c>
      <c r="D375" s="143" t="s">
        <v>63</v>
      </c>
      <c r="E375" s="143"/>
      <c r="F375" s="127" t="s">
        <v>537</v>
      </c>
      <c r="G375" s="129">
        <v>9031217475</v>
      </c>
      <c r="H375" s="129"/>
      <c r="I375" s="129"/>
      <c r="J375" s="129" t="s">
        <v>180</v>
      </c>
      <c r="K375" s="129" t="s">
        <v>6</v>
      </c>
      <c r="L375" s="149" t="str">
        <f>IFERROR(_xlfn.IFNA(VLOOKUP($K375,[44]коммент!$B:$C,2,0),""),"")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5" s="129"/>
      <c r="N375" s="129"/>
      <c r="O375" s="129"/>
      <c r="P375" s="129"/>
      <c r="Q375" s="13"/>
      <c r="R375" s="13"/>
    </row>
    <row r="376" spans="1:18" s="14" customFormat="1" ht="94.5" x14ac:dyDescent="0.25">
      <c r="A376" s="129">
        <v>374</v>
      </c>
      <c r="B376" s="130">
        <v>44713</v>
      </c>
      <c r="C376" s="171" t="s">
        <v>667</v>
      </c>
      <c r="D376" s="143" t="s">
        <v>63</v>
      </c>
      <c r="E376" s="143"/>
      <c r="F376" s="144" t="s">
        <v>668</v>
      </c>
      <c r="G376" s="129" t="s">
        <v>669</v>
      </c>
      <c r="H376" s="129"/>
      <c r="I376" s="129"/>
      <c r="J376" s="129" t="s">
        <v>179</v>
      </c>
      <c r="K376" s="129" t="s">
        <v>6</v>
      </c>
      <c r="L376" s="149" t="str">
        <f>IFERROR(_xlfn.IFNA(VLOOKUP($K376,[27]коммент!$B:$C,2,0),""),"")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76" s="129"/>
      <c r="N376" s="129"/>
      <c r="O376" s="129"/>
      <c r="P376" s="129"/>
      <c r="Q376" s="13"/>
      <c r="R376" s="13"/>
    </row>
    <row r="377" spans="1:18" s="14" customFormat="1" ht="94.5" x14ac:dyDescent="0.25">
      <c r="A377" s="129">
        <v>375</v>
      </c>
      <c r="B377" s="130">
        <v>44713</v>
      </c>
      <c r="C377" s="171" t="s">
        <v>667</v>
      </c>
      <c r="D377" s="143" t="s">
        <v>63</v>
      </c>
      <c r="E377" s="143"/>
      <c r="F377" s="144" t="s">
        <v>683</v>
      </c>
      <c r="G377" s="129" t="s">
        <v>684</v>
      </c>
      <c r="H377" s="129" t="s">
        <v>685</v>
      </c>
      <c r="I377" s="130">
        <v>44700</v>
      </c>
      <c r="J377" s="129" t="s">
        <v>179</v>
      </c>
      <c r="K377" s="129" t="s">
        <v>113</v>
      </c>
      <c r="L377" s="149" t="str">
        <f>IFERROR(_xlfn.IFNA(VLOOKUP($K377,[27]коммент!$B:$C,2,0),""),"")</f>
        <v>Формат уведомления. С целью проведения внутреннего контроля качества.</v>
      </c>
      <c r="M377" s="129"/>
      <c r="N377" s="129"/>
      <c r="O377" s="129"/>
      <c r="P377" s="129" t="s">
        <v>686</v>
      </c>
      <c r="Q377" s="13"/>
      <c r="R377" s="13"/>
    </row>
    <row r="378" spans="1:18" s="14" customFormat="1" ht="94.5" x14ac:dyDescent="0.25">
      <c r="A378" s="129">
        <v>376</v>
      </c>
      <c r="B378" s="130">
        <v>44713</v>
      </c>
      <c r="C378" s="129" t="s">
        <v>843</v>
      </c>
      <c r="D378" s="143" t="s">
        <v>63</v>
      </c>
      <c r="E378" s="143"/>
      <c r="F378" s="127" t="s">
        <v>852</v>
      </c>
      <c r="G378" s="129">
        <v>89031951250</v>
      </c>
      <c r="H378" s="129" t="s">
        <v>853</v>
      </c>
      <c r="I378" s="130">
        <v>44545</v>
      </c>
      <c r="J378" s="129" t="s">
        <v>184</v>
      </c>
      <c r="K378" s="129" t="s">
        <v>175</v>
      </c>
      <c r="L378" s="149" t="str">
        <f>IFERROR(_xlfn.IFNA(VLOOKUP($K378,[66]коммент!$B:$C,2,0),""),"")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78" s="129"/>
      <c r="N378" s="129" t="s">
        <v>114</v>
      </c>
      <c r="O378" s="129"/>
      <c r="P378" s="129" t="s">
        <v>854</v>
      </c>
      <c r="Q378" s="13"/>
      <c r="R378" s="13"/>
    </row>
    <row r="379" spans="1:18" s="14" customFormat="1" ht="63" x14ac:dyDescent="0.25">
      <c r="A379" s="129">
        <v>377</v>
      </c>
      <c r="B379" s="130">
        <v>44713</v>
      </c>
      <c r="C379" s="129" t="s">
        <v>843</v>
      </c>
      <c r="D379" s="143" t="s">
        <v>63</v>
      </c>
      <c r="E379" s="143"/>
      <c r="F379" s="127" t="s">
        <v>861</v>
      </c>
      <c r="G379" s="129">
        <v>89253054164</v>
      </c>
      <c r="H379" s="129" t="s">
        <v>519</v>
      </c>
      <c r="I379" s="130">
        <v>44546</v>
      </c>
      <c r="J379" s="129" t="s">
        <v>184</v>
      </c>
      <c r="K379" s="129" t="s">
        <v>113</v>
      </c>
      <c r="L379" s="149" t="str">
        <f>IFERROR(_xlfn.IFNA(VLOOKUP($K379,[66]коммент!$B:$C,2,0),""),"")</f>
        <v>Формат уведомления. С целью проведения внутреннего контроля качества.</v>
      </c>
      <c r="M379" s="129"/>
      <c r="N379" s="129"/>
      <c r="O379" s="129"/>
      <c r="P379" s="129" t="s">
        <v>862</v>
      </c>
      <c r="Q379" s="13"/>
      <c r="R379" s="13"/>
    </row>
    <row r="380" spans="1:18" s="14" customFormat="1" ht="94.5" x14ac:dyDescent="0.25">
      <c r="A380" s="129">
        <v>378</v>
      </c>
      <c r="B380" s="130">
        <v>44713</v>
      </c>
      <c r="C380" s="129" t="s">
        <v>909</v>
      </c>
      <c r="D380" s="143" t="s">
        <v>63</v>
      </c>
      <c r="E380" s="143"/>
      <c r="F380" s="144" t="s">
        <v>913</v>
      </c>
      <c r="G380" s="129">
        <v>9889822451</v>
      </c>
      <c r="H380" s="129" t="s">
        <v>853</v>
      </c>
      <c r="I380" s="130">
        <v>44510</v>
      </c>
      <c r="J380" s="129" t="s">
        <v>184</v>
      </c>
      <c r="K380" s="129" t="s">
        <v>175</v>
      </c>
      <c r="L380" s="149" t="s">
        <v>176</v>
      </c>
      <c r="M380" s="129"/>
      <c r="N380" s="129"/>
      <c r="O380" s="129"/>
      <c r="P380" s="129" t="s">
        <v>914</v>
      </c>
      <c r="Q380" s="13"/>
      <c r="R380" s="13"/>
    </row>
    <row r="381" spans="1:18" s="14" customFormat="1" ht="47.25" x14ac:dyDescent="0.25">
      <c r="A381" s="129">
        <v>379</v>
      </c>
      <c r="B381" s="130">
        <v>44713</v>
      </c>
      <c r="C381" s="129" t="s">
        <v>258</v>
      </c>
      <c r="D381" s="143" t="s">
        <v>21</v>
      </c>
      <c r="E381" s="143"/>
      <c r="F381" s="144" t="s">
        <v>271</v>
      </c>
      <c r="G381" s="129" t="s">
        <v>272</v>
      </c>
      <c r="H381" s="129" t="s">
        <v>273</v>
      </c>
      <c r="I381" s="130">
        <v>44704</v>
      </c>
      <c r="J381" s="129" t="s">
        <v>180</v>
      </c>
      <c r="K381" s="129" t="s">
        <v>85</v>
      </c>
      <c r="L381" s="149" t="str">
        <f>IFERROR(_xlfn.IFNA(VLOOKUP($K381,[48]коммент!$B:$C,2,0),""),"")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81" s="129" t="s">
        <v>130</v>
      </c>
      <c r="N381" s="129"/>
      <c r="O381" s="129"/>
      <c r="P381" s="129" t="s">
        <v>274</v>
      </c>
      <c r="Q381" s="135"/>
      <c r="R381" s="135"/>
    </row>
    <row r="382" spans="1:18" s="14" customFormat="1" ht="94.5" x14ac:dyDescent="0.25">
      <c r="A382" s="129">
        <v>380</v>
      </c>
      <c r="B382" s="130">
        <v>44713</v>
      </c>
      <c r="C382" s="129" t="s">
        <v>332</v>
      </c>
      <c r="D382" s="143" t="s">
        <v>21</v>
      </c>
      <c r="E382" s="143"/>
      <c r="F382" s="144" t="s">
        <v>339</v>
      </c>
      <c r="G382" s="129">
        <v>9151008809</v>
      </c>
      <c r="H382" s="129"/>
      <c r="I382" s="129"/>
      <c r="J382" s="129" t="s">
        <v>134</v>
      </c>
      <c r="K382" s="129" t="s">
        <v>6</v>
      </c>
      <c r="L382" s="149" t="str">
        <f>IFERROR(_xlfn.IFNA(VLOOKUP($K382,[49]коммент!$B:$C,2,0),""),"")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82" s="129"/>
      <c r="N382" s="129"/>
      <c r="O382" s="129"/>
      <c r="P382" s="129"/>
      <c r="Q382" s="13"/>
      <c r="R382" s="13"/>
    </row>
    <row r="383" spans="1:18" s="14" customFormat="1" ht="94.5" x14ac:dyDescent="0.25">
      <c r="A383" s="129">
        <v>381</v>
      </c>
      <c r="B383" s="130">
        <v>44713</v>
      </c>
      <c r="C383" s="129" t="s">
        <v>588</v>
      </c>
      <c r="D383" s="143" t="s">
        <v>21</v>
      </c>
      <c r="E383" s="143"/>
      <c r="F383" s="144" t="s">
        <v>589</v>
      </c>
      <c r="G383" s="129">
        <v>89032771466</v>
      </c>
      <c r="H383" s="129" t="s">
        <v>590</v>
      </c>
      <c r="I383" s="130">
        <v>44711</v>
      </c>
      <c r="J383" s="129" t="s">
        <v>180</v>
      </c>
      <c r="K383" s="129" t="s">
        <v>111</v>
      </c>
      <c r="L383" s="149" t="str">
        <f>IFERROR(_xlfn.IFNA(VLOOKUP($K383,[54]коммент!$B:$C,2,0),""),"")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383" s="129" t="s">
        <v>130</v>
      </c>
      <c r="N383" s="129" t="s">
        <v>183</v>
      </c>
      <c r="O383" s="129" t="s">
        <v>21</v>
      </c>
      <c r="P383" s="129" t="s">
        <v>591</v>
      </c>
      <c r="Q383" s="13"/>
      <c r="R383" s="13"/>
    </row>
    <row r="384" spans="1:18" s="14" customFormat="1" ht="94.5" x14ac:dyDescent="0.25">
      <c r="A384" s="129">
        <v>382</v>
      </c>
      <c r="B384" s="130">
        <v>44713</v>
      </c>
      <c r="C384" s="129" t="s">
        <v>588</v>
      </c>
      <c r="D384" s="143" t="s">
        <v>21</v>
      </c>
      <c r="E384" s="143"/>
      <c r="F384" s="144" t="s">
        <v>596</v>
      </c>
      <c r="G384" s="129">
        <v>89151002509</v>
      </c>
      <c r="H384" s="129" t="s">
        <v>597</v>
      </c>
      <c r="I384" s="130">
        <v>44637</v>
      </c>
      <c r="J384" s="129" t="s">
        <v>179</v>
      </c>
      <c r="K384" s="129" t="s">
        <v>175</v>
      </c>
      <c r="L384" s="149" t="str">
        <f>IFERROR(_xlfn.IFNA(VLOOKUP($K384,[54]коммент!$B:$C,2,0),""),"")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84" s="129"/>
      <c r="N384" s="129"/>
      <c r="O384" s="129"/>
      <c r="P384" s="129" t="s">
        <v>598</v>
      </c>
      <c r="Q384" s="13"/>
      <c r="R384" s="13"/>
    </row>
    <row r="385" spans="1:18" s="14" customFormat="1" ht="47.25" x14ac:dyDescent="0.25">
      <c r="A385" s="129">
        <v>383</v>
      </c>
      <c r="B385" s="130">
        <v>44713</v>
      </c>
      <c r="C385" s="129" t="s">
        <v>588</v>
      </c>
      <c r="D385" s="143" t="s">
        <v>21</v>
      </c>
      <c r="E385" s="143"/>
      <c r="F385" s="144" t="s">
        <v>602</v>
      </c>
      <c r="G385" s="129">
        <v>89686662274</v>
      </c>
      <c r="H385" s="129" t="s">
        <v>603</v>
      </c>
      <c r="I385" s="130">
        <v>44537</v>
      </c>
      <c r="J385" s="129" t="s">
        <v>184</v>
      </c>
      <c r="K385" s="129" t="s">
        <v>36</v>
      </c>
      <c r="L385" s="149" t="str">
        <f>IFERROR(_xlfn.IFNA(VLOOKUP($K385,[12]коммент!$B:$C,2,0),""),"")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385" s="129"/>
      <c r="N385" s="129"/>
      <c r="O385" s="129"/>
      <c r="P385" s="129" t="s">
        <v>604</v>
      </c>
      <c r="Q385" s="13"/>
      <c r="R385" s="13"/>
    </row>
    <row r="386" spans="1:18" s="14" customFormat="1" ht="94.5" x14ac:dyDescent="0.25">
      <c r="A386" s="129">
        <v>384</v>
      </c>
      <c r="B386" s="130">
        <v>44713</v>
      </c>
      <c r="C386" s="129" t="s">
        <v>607</v>
      </c>
      <c r="D386" s="143" t="s">
        <v>21</v>
      </c>
      <c r="E386" s="143"/>
      <c r="F386" s="144" t="s">
        <v>627</v>
      </c>
      <c r="G386" s="129">
        <v>9055049716</v>
      </c>
      <c r="H386" s="129" t="s">
        <v>628</v>
      </c>
      <c r="I386" s="130">
        <v>44712</v>
      </c>
      <c r="J386" s="129" t="s">
        <v>180</v>
      </c>
      <c r="K386" s="129" t="s">
        <v>32</v>
      </c>
      <c r="L386" s="149" t="str">
        <f>IFERROR(_xlfn.IFNA(VLOOKUP($K386,[36]коммент!$B:$C,2,0),""),"")</f>
        <v xml:space="preserve">По данным протокола осмотра врача-онколога (см. столбцы H, I) пациенту выдано направление на исследование/консультацию в иную медицинскую организацию.  
В ответ на текущий запрос просим Вас выслать скан отказа пациента от наблюдения/лечения/консультации/исследования в рамках маршрутизации. 
</v>
      </c>
      <c r="M386" s="129"/>
      <c r="N386" s="129"/>
      <c r="O386" s="129"/>
      <c r="P386" s="129"/>
      <c r="Q386" s="13"/>
      <c r="R386" s="13"/>
    </row>
    <row r="387" spans="1:18" s="14" customFormat="1" ht="47.25" x14ac:dyDescent="0.25">
      <c r="A387" s="129">
        <v>385</v>
      </c>
      <c r="B387" s="130">
        <v>44713</v>
      </c>
      <c r="C387" s="129" t="s">
        <v>607</v>
      </c>
      <c r="D387" s="143" t="s">
        <v>21</v>
      </c>
      <c r="E387" s="143"/>
      <c r="F387" s="144" t="s">
        <v>633</v>
      </c>
      <c r="G387" s="129">
        <v>9260326190</v>
      </c>
      <c r="H387" s="129" t="s">
        <v>634</v>
      </c>
      <c r="I387" s="130">
        <v>44665</v>
      </c>
      <c r="J387" s="129" t="s">
        <v>179</v>
      </c>
      <c r="K387" s="129" t="s">
        <v>85</v>
      </c>
      <c r="L387" s="149" t="str">
        <f>IFERROR(_xlfn.IFNA(VLOOKUP($K387,[36]коммент!$B:$C,2,0),""),"")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87" s="129" t="s">
        <v>129</v>
      </c>
      <c r="N387" s="129"/>
      <c r="O387" s="129"/>
      <c r="P387" s="129" t="s">
        <v>635</v>
      </c>
      <c r="Q387" s="13"/>
      <c r="R387" s="13"/>
    </row>
    <row r="388" spans="1:18" s="14" customFormat="1" ht="94.5" x14ac:dyDescent="0.25">
      <c r="A388" s="129">
        <v>386</v>
      </c>
      <c r="B388" s="130">
        <v>44713</v>
      </c>
      <c r="C388" s="129" t="s">
        <v>1307</v>
      </c>
      <c r="D388" s="143" t="s">
        <v>21</v>
      </c>
      <c r="E388" s="143"/>
      <c r="F388" s="144" t="s">
        <v>1327</v>
      </c>
      <c r="G388" s="129">
        <v>9104266597</v>
      </c>
      <c r="H388" s="129" t="s">
        <v>1328</v>
      </c>
      <c r="I388" s="130">
        <v>44669</v>
      </c>
      <c r="J388" s="129" t="s">
        <v>134</v>
      </c>
      <c r="K388" s="157" t="s">
        <v>6</v>
      </c>
      <c r="L388" s="158" t="s">
        <v>147</v>
      </c>
      <c r="M388" s="129"/>
      <c r="N388" s="129"/>
      <c r="O388" s="129"/>
      <c r="P388" s="129"/>
      <c r="Q388" s="13"/>
      <c r="R388" s="13"/>
    </row>
    <row r="389" spans="1:18" s="14" customFormat="1" ht="63" x14ac:dyDescent="0.25">
      <c r="A389" s="129">
        <v>387</v>
      </c>
      <c r="B389" s="130">
        <v>44713</v>
      </c>
      <c r="C389" s="129" t="s">
        <v>340</v>
      </c>
      <c r="D389" s="143" t="s">
        <v>54</v>
      </c>
      <c r="E389" s="143"/>
      <c r="F389" s="144" t="s">
        <v>341</v>
      </c>
      <c r="G389" s="129" t="s">
        <v>342</v>
      </c>
      <c r="H389" s="129" t="s">
        <v>343</v>
      </c>
      <c r="I389" s="130">
        <v>44712</v>
      </c>
      <c r="J389" s="129" t="s">
        <v>180</v>
      </c>
      <c r="K389" s="129" t="s">
        <v>149</v>
      </c>
      <c r="L389" s="149" t="str">
        <f>IFERROR(_xlfn.IFNA(VLOOKUP($K389,[9]коммент!$B:$C,2,0),""),"")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389" s="129"/>
      <c r="N389" s="129"/>
      <c r="O389" s="129"/>
      <c r="P389" s="129"/>
      <c r="Q389" s="13"/>
      <c r="R389" s="13"/>
    </row>
    <row r="390" spans="1:18" s="14" customFormat="1" ht="63" x14ac:dyDescent="0.25">
      <c r="A390" s="129">
        <v>388</v>
      </c>
      <c r="B390" s="130">
        <v>44713</v>
      </c>
      <c r="C390" s="129" t="s">
        <v>893</v>
      </c>
      <c r="D390" s="143" t="s">
        <v>54</v>
      </c>
      <c r="E390" s="143"/>
      <c r="F390" s="127" t="s">
        <v>897</v>
      </c>
      <c r="G390" s="129">
        <v>9265270427</v>
      </c>
      <c r="H390" s="129" t="s">
        <v>898</v>
      </c>
      <c r="I390" s="130">
        <v>44558</v>
      </c>
      <c r="J390" s="129" t="s">
        <v>184</v>
      </c>
      <c r="K390" s="129" t="s">
        <v>36</v>
      </c>
      <c r="L390" s="149" t="str">
        <f>IFERROR(_xlfn.IFNA(VLOOKUP($K390,[69]коммент!$B:$C,2,0),""),"")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390" s="129"/>
      <c r="N390" s="129"/>
      <c r="O390" s="129"/>
      <c r="P390" s="129" t="s">
        <v>899</v>
      </c>
      <c r="Q390" s="13"/>
      <c r="R390" s="13"/>
    </row>
    <row r="391" spans="1:18" s="14" customFormat="1" ht="94.5" x14ac:dyDescent="0.25">
      <c r="A391" s="129">
        <v>389</v>
      </c>
      <c r="B391" s="130">
        <v>44713</v>
      </c>
      <c r="C391" s="133" t="s">
        <v>1336</v>
      </c>
      <c r="D391" s="137" t="s">
        <v>54</v>
      </c>
      <c r="E391" s="137"/>
      <c r="F391" s="138" t="s">
        <v>1340</v>
      </c>
      <c r="G391" s="133">
        <v>9151065595</v>
      </c>
      <c r="H391" s="133"/>
      <c r="I391" s="134"/>
      <c r="J391" s="133" t="s">
        <v>179</v>
      </c>
      <c r="K391" s="133" t="s">
        <v>6</v>
      </c>
      <c r="L391" s="140" t="str">
        <f>IFERROR(_xlfn.IFNA(VLOOKUP($K391,[42]коммент!$B:$C,2,0),""),"")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91" s="133"/>
      <c r="N391" s="133"/>
      <c r="O391" s="133"/>
      <c r="P391" s="133"/>
      <c r="Q391" s="13"/>
      <c r="R391" s="13"/>
    </row>
    <row r="392" spans="1:18" s="14" customFormat="1" ht="94.5" x14ac:dyDescent="0.25">
      <c r="A392" s="129">
        <v>390</v>
      </c>
      <c r="B392" s="130">
        <v>44713</v>
      </c>
      <c r="C392" s="129" t="s">
        <v>843</v>
      </c>
      <c r="D392" s="143" t="s">
        <v>52</v>
      </c>
      <c r="E392" s="143"/>
      <c r="F392" s="127" t="s">
        <v>844</v>
      </c>
      <c r="G392" s="129">
        <v>89057116520</v>
      </c>
      <c r="H392" s="133" t="s">
        <v>265</v>
      </c>
      <c r="I392" s="130">
        <v>44386</v>
      </c>
      <c r="J392" s="129" t="s">
        <v>184</v>
      </c>
      <c r="K392" s="129" t="s">
        <v>175</v>
      </c>
      <c r="L392" s="149" t="str">
        <f>IFERROR(_xlfn.IFNA(VLOOKUP($K392,[66]коммент!$B:$C,2,0),""),"")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2" s="129"/>
      <c r="N392" s="129"/>
      <c r="O392" s="129"/>
      <c r="P392" s="129" t="s">
        <v>487</v>
      </c>
      <c r="Q392" s="13"/>
      <c r="R392" s="13"/>
    </row>
    <row r="393" spans="1:18" s="14" customFormat="1" ht="94.5" x14ac:dyDescent="0.25">
      <c r="A393" s="129">
        <v>391</v>
      </c>
      <c r="B393" s="130">
        <v>44713</v>
      </c>
      <c r="C393" s="129" t="s">
        <v>843</v>
      </c>
      <c r="D393" s="143" t="s">
        <v>52</v>
      </c>
      <c r="E393" s="143"/>
      <c r="F393" s="127" t="s">
        <v>858</v>
      </c>
      <c r="G393" s="129">
        <v>89167918590</v>
      </c>
      <c r="H393" s="129" t="s">
        <v>859</v>
      </c>
      <c r="I393" s="130">
        <v>44545</v>
      </c>
      <c r="J393" s="129" t="s">
        <v>184</v>
      </c>
      <c r="K393" s="129" t="s">
        <v>175</v>
      </c>
      <c r="L393" s="149" t="str">
        <f>IFERROR(_xlfn.IFNA(VLOOKUP($K393,[66]коммент!$B:$C,2,0),""),"")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3" s="129"/>
      <c r="N393" s="129"/>
      <c r="O393" s="129"/>
      <c r="P393" s="129" t="s">
        <v>860</v>
      </c>
      <c r="Q393" s="13"/>
      <c r="R393" s="13"/>
    </row>
    <row r="394" spans="1:18" s="14" customFormat="1" ht="94.5" x14ac:dyDescent="0.25">
      <c r="A394" s="129">
        <v>392</v>
      </c>
      <c r="B394" s="130">
        <v>44713</v>
      </c>
      <c r="C394" s="129" t="s">
        <v>909</v>
      </c>
      <c r="D394" s="143" t="s">
        <v>52</v>
      </c>
      <c r="E394" s="143"/>
      <c r="F394" s="144" t="s">
        <v>911</v>
      </c>
      <c r="G394" s="129">
        <v>9857691107</v>
      </c>
      <c r="H394" s="129" t="s">
        <v>265</v>
      </c>
      <c r="I394" s="130">
        <v>44498</v>
      </c>
      <c r="J394" s="129" t="s">
        <v>184</v>
      </c>
      <c r="K394" s="129" t="s">
        <v>175</v>
      </c>
      <c r="L394" s="149" t="str">
        <f>IFERROR(_xlfn.IFNA(VLOOKUP($K394,[28]коммент!$B:$C,2,0),""),"")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4" s="129"/>
      <c r="N394" s="129"/>
      <c r="O394" s="129"/>
      <c r="P394" s="129" t="s">
        <v>912</v>
      </c>
      <c r="Q394" s="13"/>
      <c r="R394" s="13"/>
    </row>
    <row r="395" spans="1:18" s="14" customFormat="1" ht="94.5" x14ac:dyDescent="0.25">
      <c r="A395" s="129">
        <v>393</v>
      </c>
      <c r="B395" s="130">
        <v>44713</v>
      </c>
      <c r="C395" s="129" t="s">
        <v>985</v>
      </c>
      <c r="D395" s="143" t="s">
        <v>51</v>
      </c>
      <c r="E395" s="143"/>
      <c r="F395" s="186" t="s">
        <v>997</v>
      </c>
      <c r="G395" s="184">
        <v>9038433101</v>
      </c>
      <c r="H395" s="184" t="s">
        <v>998</v>
      </c>
      <c r="I395" s="185">
        <v>44490</v>
      </c>
      <c r="J395" s="184" t="s">
        <v>184</v>
      </c>
      <c r="K395" s="184" t="s">
        <v>175</v>
      </c>
      <c r="L395" s="149" t="str">
        <f>IFERROR(_xlfn.IFNA(VLOOKUP($K395,[70]коммент!$B:$C,2,0),""),"")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5" s="129"/>
      <c r="N395" s="129"/>
      <c r="O395" s="129"/>
      <c r="P395" s="129" t="s">
        <v>699</v>
      </c>
      <c r="Q395" s="13"/>
      <c r="R395" s="13"/>
    </row>
    <row r="396" spans="1:18" s="14" customFormat="1" ht="94.5" x14ac:dyDescent="0.25">
      <c r="A396" s="129">
        <v>394</v>
      </c>
      <c r="B396" s="130">
        <v>44713</v>
      </c>
      <c r="C396" s="133" t="s">
        <v>1336</v>
      </c>
      <c r="D396" s="137" t="s">
        <v>51</v>
      </c>
      <c r="E396" s="137"/>
      <c r="F396" s="138" t="s">
        <v>1337</v>
      </c>
      <c r="G396" s="133">
        <v>89262164846</v>
      </c>
      <c r="H396" s="133" t="s">
        <v>1338</v>
      </c>
      <c r="I396" s="134">
        <v>44502</v>
      </c>
      <c r="J396" s="133" t="s">
        <v>179</v>
      </c>
      <c r="K396" s="133" t="s">
        <v>175</v>
      </c>
      <c r="L396" s="140" t="str">
        <f>IFERROR(_xlfn.IFNA(VLOOKUP($K396,[42]коммент!$B:$C,2,0),""),"")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396" s="133"/>
      <c r="N396" s="133"/>
      <c r="O396" s="133"/>
      <c r="P396" s="133" t="s">
        <v>1339</v>
      </c>
      <c r="Q396" s="13"/>
      <c r="R396" s="13"/>
    </row>
    <row r="397" spans="1:18" s="14" customFormat="1" ht="47.25" x14ac:dyDescent="0.25">
      <c r="A397" s="129">
        <v>395</v>
      </c>
      <c r="B397" s="130">
        <v>44713</v>
      </c>
      <c r="C397" s="129" t="s">
        <v>316</v>
      </c>
      <c r="D397" s="143" t="s">
        <v>27</v>
      </c>
      <c r="E397" s="143"/>
      <c r="F397" s="144" t="s">
        <v>317</v>
      </c>
      <c r="G397" s="129" t="s">
        <v>318</v>
      </c>
      <c r="H397" s="129" t="s">
        <v>319</v>
      </c>
      <c r="I397" s="130">
        <v>44645</v>
      </c>
      <c r="J397" s="129" t="s">
        <v>179</v>
      </c>
      <c r="K397" s="129" t="s">
        <v>85</v>
      </c>
      <c r="L397" s="149" t="str">
        <f>IFERROR(_xlfn.IFNA(VLOOKUP($K397,[8]коммент!$B:$C,2,0),""),"")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397" s="129" t="s">
        <v>129</v>
      </c>
      <c r="N397" s="129" t="s">
        <v>114</v>
      </c>
      <c r="O397" s="129"/>
      <c r="P397" s="129"/>
      <c r="Q397" s="13"/>
      <c r="R397" s="13"/>
    </row>
    <row r="398" spans="1:18" s="14" customFormat="1" ht="63" x14ac:dyDescent="0.25">
      <c r="A398" s="129">
        <v>396</v>
      </c>
      <c r="B398" s="130">
        <v>44713</v>
      </c>
      <c r="C398" s="129" t="s">
        <v>332</v>
      </c>
      <c r="D398" s="143" t="s">
        <v>27</v>
      </c>
      <c r="E398" s="143"/>
      <c r="F398" s="144" t="s">
        <v>336</v>
      </c>
      <c r="G398" s="129">
        <v>9689304967</v>
      </c>
      <c r="H398" s="129"/>
      <c r="I398" s="129"/>
      <c r="J398" s="129" t="s">
        <v>180</v>
      </c>
      <c r="K398" s="129" t="s">
        <v>149</v>
      </c>
      <c r="L398" s="149" t="str">
        <f>IFERROR(_xlfn.IFNA(VLOOKUP($K398,[49]коммент!$B:$C,2,0),""),"")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398" s="129"/>
      <c r="N398" s="129"/>
      <c r="O398" s="129"/>
      <c r="P398" s="129"/>
      <c r="Q398" s="13"/>
      <c r="R398" s="13"/>
    </row>
    <row r="399" spans="1:18" s="14" customFormat="1" ht="94.5" x14ac:dyDescent="0.25">
      <c r="A399" s="129">
        <v>397</v>
      </c>
      <c r="B399" s="130">
        <v>44713</v>
      </c>
      <c r="C399" s="129" t="s">
        <v>332</v>
      </c>
      <c r="D399" s="143" t="s">
        <v>27</v>
      </c>
      <c r="E399" s="143"/>
      <c r="F399" s="144" t="s">
        <v>336</v>
      </c>
      <c r="G399" s="129">
        <v>9689304967</v>
      </c>
      <c r="H399" s="129"/>
      <c r="I399" s="129"/>
      <c r="J399" s="129" t="s">
        <v>180</v>
      </c>
      <c r="K399" s="129" t="s">
        <v>6</v>
      </c>
      <c r="L399" s="149" t="str">
        <f>IFERROR(_xlfn.IFNA(VLOOKUP($K399,[49]коммент!$B:$C,2,0),""),"")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399" s="129"/>
      <c r="N399" s="129"/>
      <c r="O399" s="129"/>
      <c r="P399" s="129"/>
      <c r="Q399" s="13"/>
      <c r="R399" s="13"/>
    </row>
    <row r="400" spans="1:18" s="14" customFormat="1" ht="94.5" x14ac:dyDescent="0.25">
      <c r="A400" s="129">
        <v>398</v>
      </c>
      <c r="B400" s="130">
        <v>44713</v>
      </c>
      <c r="C400" s="133" t="s">
        <v>1393</v>
      </c>
      <c r="D400" s="137" t="s">
        <v>27</v>
      </c>
      <c r="E400" s="137"/>
      <c r="F400" s="138" t="s">
        <v>1394</v>
      </c>
      <c r="G400" s="133" t="s">
        <v>1395</v>
      </c>
      <c r="H400" s="133" t="s">
        <v>1396</v>
      </c>
      <c r="I400" s="134">
        <v>44902</v>
      </c>
      <c r="J400" s="133" t="s">
        <v>184</v>
      </c>
      <c r="K400" s="133" t="s">
        <v>175</v>
      </c>
      <c r="L400" s="140" t="str">
        <f>IFERROR(_xlfn.IFNA(VLOOKUP($K400,[19]коммент!$B:$C,2,0),""),"")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00" s="133"/>
      <c r="N400" s="133" t="s">
        <v>114</v>
      </c>
      <c r="O400" s="133"/>
      <c r="P400" s="133" t="s">
        <v>1397</v>
      </c>
      <c r="Q400" s="13"/>
      <c r="R400" s="13"/>
    </row>
    <row r="401" spans="1:18" s="14" customFormat="1" ht="47.25" x14ac:dyDescent="0.25">
      <c r="A401" s="129">
        <v>399</v>
      </c>
      <c r="B401" s="130">
        <v>44713</v>
      </c>
      <c r="C401" s="133" t="s">
        <v>1393</v>
      </c>
      <c r="D401" s="137" t="s">
        <v>27</v>
      </c>
      <c r="E401" s="137"/>
      <c r="F401" s="138" t="s">
        <v>1400</v>
      </c>
      <c r="G401" s="133" t="s">
        <v>1401</v>
      </c>
      <c r="H401" s="133" t="s">
        <v>388</v>
      </c>
      <c r="I401" s="134">
        <v>44629</v>
      </c>
      <c r="J401" s="133" t="s">
        <v>180</v>
      </c>
      <c r="K401" s="133" t="s">
        <v>85</v>
      </c>
      <c r="L401" s="140" t="str">
        <f>IFERROR(_xlfn.IFNA(VLOOKUP($K401,[19]коммент!$B:$C,2,0),""),"")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01" s="133" t="s">
        <v>129</v>
      </c>
      <c r="N401" s="133" t="s">
        <v>183</v>
      </c>
      <c r="O401" s="133"/>
      <c r="P401" s="133"/>
      <c r="Q401" s="13"/>
      <c r="R401" s="13"/>
    </row>
    <row r="402" spans="1:18" s="14" customFormat="1" ht="63" x14ac:dyDescent="0.25">
      <c r="A402" s="129">
        <v>400</v>
      </c>
      <c r="B402" s="130">
        <v>44713</v>
      </c>
      <c r="C402" s="175" t="s">
        <v>799</v>
      </c>
      <c r="D402" s="182" t="s">
        <v>50</v>
      </c>
      <c r="E402" s="182"/>
      <c r="F402" s="169" t="s">
        <v>812</v>
      </c>
      <c r="G402" s="170" t="s">
        <v>813</v>
      </c>
      <c r="H402" s="175" t="s">
        <v>814</v>
      </c>
      <c r="I402" s="156">
        <v>44697</v>
      </c>
      <c r="J402" s="175" t="s">
        <v>134</v>
      </c>
      <c r="K402" s="175" t="s">
        <v>121</v>
      </c>
      <c r="L402" s="149" t="str">
        <f>IFERROR(_xlfn.IFNA(VLOOKUP($K402,[13]коммент!$B:$C,2,0),""),"")</f>
        <v>В телефонном разговоре родственники/пациент сообщил, что передвигается в пределах квартиры (не передвигается). 
Прошу Вас предоставить информацию о статусе пациента: патронажная/паллиативная служба.</v>
      </c>
      <c r="M402" s="175"/>
      <c r="N402" s="175"/>
      <c r="O402" s="175"/>
      <c r="P402" s="175"/>
      <c r="Q402" s="13"/>
      <c r="R402" s="13"/>
    </row>
    <row r="403" spans="1:18" s="14" customFormat="1" ht="94.5" x14ac:dyDescent="0.25">
      <c r="A403" s="129">
        <v>401</v>
      </c>
      <c r="B403" s="130">
        <v>44713</v>
      </c>
      <c r="C403" s="175" t="s">
        <v>799</v>
      </c>
      <c r="D403" s="182" t="s">
        <v>50</v>
      </c>
      <c r="E403" s="182"/>
      <c r="F403" s="169" t="s">
        <v>821</v>
      </c>
      <c r="G403" s="170" t="s">
        <v>822</v>
      </c>
      <c r="H403" s="175" t="s">
        <v>823</v>
      </c>
      <c r="I403" s="156">
        <v>44631</v>
      </c>
      <c r="J403" s="175" t="s">
        <v>184</v>
      </c>
      <c r="K403" s="175" t="s">
        <v>175</v>
      </c>
      <c r="L403" s="149" t="str">
        <f>IFERROR(_xlfn.IFNA(VLOOKUP($K403,[13]коммент!$B:$C,2,0),""),"")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03" s="175"/>
      <c r="N403" s="175"/>
      <c r="O403" s="175"/>
      <c r="P403" s="175" t="s">
        <v>824</v>
      </c>
      <c r="Q403" s="13"/>
      <c r="R403" s="13"/>
    </row>
    <row r="404" spans="1:18" s="14" customFormat="1" ht="47.25" x14ac:dyDescent="0.25">
      <c r="A404" s="129">
        <v>402</v>
      </c>
      <c r="B404" s="130">
        <v>44713</v>
      </c>
      <c r="C404" s="129" t="s">
        <v>1063</v>
      </c>
      <c r="D404" s="143" t="s">
        <v>50</v>
      </c>
      <c r="E404" s="143"/>
      <c r="F404" s="153" t="s">
        <v>1093</v>
      </c>
      <c r="G404" s="152">
        <v>9161977347</v>
      </c>
      <c r="H404" s="129"/>
      <c r="I404" s="129"/>
      <c r="J404" s="129" t="s">
        <v>184</v>
      </c>
      <c r="K404" s="129" t="s">
        <v>36</v>
      </c>
      <c r="L404" s="149" t="str">
        <f>IFERROR(_xlfn.IFNA(VLOOKUP($K404,[6]коммент!$B:$C,2,0),""),"")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04" s="129"/>
      <c r="N404" s="129"/>
      <c r="O404" s="129"/>
      <c r="P404" s="129" t="s">
        <v>1094</v>
      </c>
      <c r="Q404" s="13"/>
      <c r="R404" s="13"/>
    </row>
    <row r="405" spans="1:18" s="14" customFormat="1" ht="94.5" x14ac:dyDescent="0.25">
      <c r="A405" s="129">
        <v>403</v>
      </c>
      <c r="B405" s="130">
        <v>44713</v>
      </c>
      <c r="C405" s="129" t="s">
        <v>208</v>
      </c>
      <c r="D405" s="143" t="s">
        <v>43</v>
      </c>
      <c r="E405" s="143"/>
      <c r="F405" s="151" t="s">
        <v>210</v>
      </c>
      <c r="G405" s="151" t="s">
        <v>209</v>
      </c>
      <c r="H405" s="129"/>
      <c r="I405" s="130"/>
      <c r="J405" s="129" t="s">
        <v>134</v>
      </c>
      <c r="K405" s="154" t="s">
        <v>6</v>
      </c>
      <c r="L405" s="149" t="str">
        <f>IFERROR(_xlfn.IFNA(VLOOKUP($K405,коммент!$B:$C,2,0),""),"")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5" s="129"/>
      <c r="N405" s="129"/>
      <c r="O405" s="129"/>
      <c r="P405" s="129" t="s">
        <v>211</v>
      </c>
      <c r="Q405" s="13"/>
      <c r="R405" s="13"/>
    </row>
    <row r="406" spans="1:18" s="14" customFormat="1" ht="47.25" x14ac:dyDescent="0.25">
      <c r="A406" s="129">
        <v>404</v>
      </c>
      <c r="B406" s="130">
        <v>44713</v>
      </c>
      <c r="C406" s="129" t="s">
        <v>329</v>
      </c>
      <c r="D406" s="143" t="s">
        <v>43</v>
      </c>
      <c r="E406" s="143"/>
      <c r="F406" s="127" t="s">
        <v>372</v>
      </c>
      <c r="G406" s="129">
        <v>89153517435</v>
      </c>
      <c r="H406" s="129"/>
      <c r="I406" s="129"/>
      <c r="J406" s="129" t="s">
        <v>179</v>
      </c>
      <c r="K406" s="129" t="s">
        <v>85</v>
      </c>
      <c r="L406" s="149" t="str">
        <f>IFERROR(_xlfn.IFNA(VLOOKUP($K406,[25]коммент!$B:$C,2,0),""),"")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06" s="129" t="s">
        <v>129</v>
      </c>
      <c r="N406" s="129"/>
      <c r="O406" s="129"/>
      <c r="P406" s="129"/>
      <c r="Q406" s="13"/>
      <c r="R406" s="13"/>
    </row>
    <row r="407" spans="1:18" s="14" customFormat="1" ht="47.25" x14ac:dyDescent="0.25">
      <c r="A407" s="129">
        <v>405</v>
      </c>
      <c r="B407" s="130">
        <v>44713</v>
      </c>
      <c r="C407" s="154" t="s">
        <v>411</v>
      </c>
      <c r="D407" s="143" t="s">
        <v>43</v>
      </c>
      <c r="E407" s="143"/>
      <c r="F407" s="127" t="s">
        <v>415</v>
      </c>
      <c r="G407" s="129">
        <v>89859734106</v>
      </c>
      <c r="H407" s="129"/>
      <c r="I407" s="129"/>
      <c r="J407" s="129" t="s">
        <v>180</v>
      </c>
      <c r="K407" s="129" t="s">
        <v>85</v>
      </c>
      <c r="L407" s="149" t="str">
        <f>IFERROR(_xlfn.IFNA(VLOOKUP($K407,[3]коммент!$B:$C,2,0),""),"")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07" s="129" t="s">
        <v>129</v>
      </c>
      <c r="N407" s="129"/>
      <c r="O407" s="129"/>
      <c r="P407" s="129"/>
      <c r="Q407" s="13"/>
      <c r="R407" s="13"/>
    </row>
    <row r="408" spans="1:18" s="14" customFormat="1" ht="47.25" x14ac:dyDescent="0.25">
      <c r="A408" s="129">
        <v>406</v>
      </c>
      <c r="B408" s="130">
        <v>44713</v>
      </c>
      <c r="C408" s="129" t="s">
        <v>458</v>
      </c>
      <c r="D408" s="143" t="s">
        <v>43</v>
      </c>
      <c r="E408" s="143"/>
      <c r="F408" s="144" t="s">
        <v>465</v>
      </c>
      <c r="G408" s="129">
        <v>89167150612</v>
      </c>
      <c r="H408" s="129"/>
      <c r="I408" s="130"/>
      <c r="J408" s="129" t="s">
        <v>180</v>
      </c>
      <c r="K408" s="129" t="s">
        <v>85</v>
      </c>
      <c r="L408" s="149" t="str">
        <f>IFERROR(_xlfn.IFNA(VLOOKUP($K408,[20]коммент!$B:$C,2,0),""),"")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08" s="129" t="s">
        <v>129</v>
      </c>
      <c r="N408" s="129"/>
      <c r="O408" s="129"/>
      <c r="P408" s="129"/>
      <c r="Q408" s="13"/>
      <c r="R408" s="13"/>
    </row>
    <row r="409" spans="1:18" s="14" customFormat="1" ht="94.5" x14ac:dyDescent="0.25">
      <c r="A409" s="129">
        <v>407</v>
      </c>
      <c r="B409" s="130">
        <v>44713</v>
      </c>
      <c r="C409" s="129" t="s">
        <v>208</v>
      </c>
      <c r="D409" s="143" t="s">
        <v>22</v>
      </c>
      <c r="E409" s="143"/>
      <c r="F409" s="132" t="s">
        <v>227</v>
      </c>
      <c r="G409" s="132" t="s">
        <v>228</v>
      </c>
      <c r="H409" s="129"/>
      <c r="I409" s="130"/>
      <c r="J409" s="157" t="s">
        <v>179</v>
      </c>
      <c r="K409" s="154" t="s">
        <v>6</v>
      </c>
      <c r="L409" s="149" t="str">
        <f>IFERROR(_xlfn.IFNA(VLOOKUP($K409,коммент!$B:$C,2,0),""),"")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09" s="129"/>
      <c r="N409" s="129"/>
      <c r="O409" s="129"/>
      <c r="P409" s="133" t="s">
        <v>1441</v>
      </c>
      <c r="Q409" s="13"/>
      <c r="R409" s="13"/>
    </row>
    <row r="410" spans="1:18" s="14" customFormat="1" ht="94.5" x14ac:dyDescent="0.25">
      <c r="A410" s="129">
        <v>408</v>
      </c>
      <c r="B410" s="130">
        <v>44713</v>
      </c>
      <c r="C410" s="129" t="s">
        <v>332</v>
      </c>
      <c r="D410" s="143" t="s">
        <v>22</v>
      </c>
      <c r="E410" s="143"/>
      <c r="F410" s="144" t="s">
        <v>335</v>
      </c>
      <c r="G410" s="129">
        <v>4953406815</v>
      </c>
      <c r="H410" s="129"/>
      <c r="I410" s="129"/>
      <c r="J410" s="129" t="s">
        <v>180</v>
      </c>
      <c r="K410" s="129" t="s">
        <v>6</v>
      </c>
      <c r="L410" s="149" t="str">
        <f>IFERROR(_xlfn.IFNA(VLOOKUP($K410,[49]коммент!$B:$C,2,0),""),"")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0" s="129"/>
      <c r="N410" s="129"/>
      <c r="O410" s="129"/>
      <c r="P410" s="129"/>
      <c r="Q410" s="13"/>
      <c r="R410" s="13"/>
    </row>
    <row r="411" spans="1:18" s="14" customFormat="1" ht="63" x14ac:dyDescent="0.25">
      <c r="A411" s="129">
        <v>409</v>
      </c>
      <c r="B411" s="130">
        <v>44713</v>
      </c>
      <c r="C411" s="129" t="s">
        <v>332</v>
      </c>
      <c r="D411" s="143" t="s">
        <v>22</v>
      </c>
      <c r="E411" s="143"/>
      <c r="F411" s="144" t="s">
        <v>335</v>
      </c>
      <c r="G411" s="129">
        <v>4953406815</v>
      </c>
      <c r="H411" s="129"/>
      <c r="I411" s="129"/>
      <c r="J411" s="129" t="s">
        <v>180</v>
      </c>
      <c r="K411" s="129" t="s">
        <v>149</v>
      </c>
      <c r="L411" s="149" t="str">
        <f>IFERROR(_xlfn.IFNA(VLOOKUP($K411,[49]коммент!$B:$C,2,0),""),"")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11" s="129"/>
      <c r="N411" s="129"/>
      <c r="O411" s="129"/>
      <c r="P411" s="129"/>
      <c r="Q411" s="13"/>
      <c r="R411" s="13"/>
    </row>
    <row r="412" spans="1:18" s="14" customFormat="1" ht="47.25" x14ac:dyDescent="0.25">
      <c r="A412" s="129">
        <v>410</v>
      </c>
      <c r="B412" s="130">
        <v>44713</v>
      </c>
      <c r="C412" s="129" t="s">
        <v>588</v>
      </c>
      <c r="D412" s="143" t="s">
        <v>22</v>
      </c>
      <c r="E412" s="143"/>
      <c r="F412" s="144" t="s">
        <v>601</v>
      </c>
      <c r="G412" s="129">
        <v>84953905437</v>
      </c>
      <c r="H412" s="129"/>
      <c r="I412" s="129"/>
      <c r="J412" s="129" t="s">
        <v>179</v>
      </c>
      <c r="K412" s="129" t="s">
        <v>85</v>
      </c>
      <c r="L412" s="149" t="str">
        <f>IFERROR(_xlfn.IFNA(VLOOKUP($K412,[54]коммент!$B:$C,2,0),""),"")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12" s="129" t="s">
        <v>129</v>
      </c>
      <c r="N412" s="129"/>
      <c r="O412" s="129"/>
      <c r="P412" s="129"/>
      <c r="Q412" s="13"/>
      <c r="R412" s="13"/>
    </row>
    <row r="413" spans="1:18" s="14" customFormat="1" ht="94.5" x14ac:dyDescent="0.25">
      <c r="A413" s="129">
        <v>411</v>
      </c>
      <c r="B413" s="130">
        <v>44713</v>
      </c>
      <c r="C413" s="129" t="s">
        <v>607</v>
      </c>
      <c r="D413" s="143" t="s">
        <v>58</v>
      </c>
      <c r="E413" s="143"/>
      <c r="F413" s="144" t="s">
        <v>625</v>
      </c>
      <c r="G413" s="129">
        <v>9680034417</v>
      </c>
      <c r="H413" s="129"/>
      <c r="I413" s="129"/>
      <c r="J413" s="129" t="s">
        <v>180</v>
      </c>
      <c r="K413" s="129" t="s">
        <v>6</v>
      </c>
      <c r="L413" s="149" t="s">
        <v>147</v>
      </c>
      <c r="M413" s="129"/>
      <c r="N413" s="129"/>
      <c r="O413" s="129"/>
      <c r="P413" s="129"/>
      <c r="Q413" s="13"/>
      <c r="R413" s="13"/>
    </row>
    <row r="414" spans="1:18" s="14" customFormat="1" ht="94.5" x14ac:dyDescent="0.25">
      <c r="A414" s="129">
        <v>412</v>
      </c>
      <c r="B414" s="130">
        <v>44713</v>
      </c>
      <c r="C414" s="129" t="s">
        <v>929</v>
      </c>
      <c r="D414" s="143" t="s">
        <v>58</v>
      </c>
      <c r="E414" s="143"/>
      <c r="F414" s="144" t="s">
        <v>931</v>
      </c>
      <c r="G414" s="129">
        <v>89146532929</v>
      </c>
      <c r="H414" s="129"/>
      <c r="I414" s="129"/>
      <c r="J414" s="129" t="s">
        <v>179</v>
      </c>
      <c r="K414" s="129" t="s">
        <v>6</v>
      </c>
      <c r="L414" s="149" t="str">
        <f>IFERROR(_xlfn.IFNA(VLOOKUP($K414,[56]коммент!$B:$C,2,0),""),"")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4" s="129"/>
      <c r="N414" s="129"/>
      <c r="O414" s="129"/>
      <c r="P414" s="129"/>
      <c r="Q414" s="13"/>
      <c r="R414" s="13"/>
    </row>
    <row r="415" spans="1:18" s="14" customFormat="1" ht="94.5" x14ac:dyDescent="0.25">
      <c r="A415" s="129">
        <v>413</v>
      </c>
      <c r="B415" s="130">
        <v>44713</v>
      </c>
      <c r="C415" s="129" t="s">
        <v>985</v>
      </c>
      <c r="D415" s="143" t="s">
        <v>58</v>
      </c>
      <c r="E415" s="143"/>
      <c r="F415" s="144" t="s">
        <v>1011</v>
      </c>
      <c r="G415" s="129">
        <v>9250599418</v>
      </c>
      <c r="H415" s="129" t="s">
        <v>1012</v>
      </c>
      <c r="I415" s="130">
        <v>44516</v>
      </c>
      <c r="J415" s="129" t="s">
        <v>179</v>
      </c>
      <c r="K415" s="129" t="s">
        <v>175</v>
      </c>
      <c r="L415" s="149" t="str">
        <f>IFERROR(_xlfn.IFNA(VLOOKUP($K415,[30]коммент!$B:$C,2,0),""),"")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15" s="129"/>
      <c r="N415" s="129"/>
      <c r="O415" s="129"/>
      <c r="P415" s="129" t="s">
        <v>1013</v>
      </c>
      <c r="Q415" s="13"/>
      <c r="R415" s="13"/>
    </row>
    <row r="416" spans="1:18" s="14" customFormat="1" ht="94.5" x14ac:dyDescent="0.25">
      <c r="A416" s="129">
        <v>414</v>
      </c>
      <c r="B416" s="130">
        <v>44713</v>
      </c>
      <c r="C416" s="129" t="s">
        <v>1063</v>
      </c>
      <c r="D416" s="143" t="s">
        <v>58</v>
      </c>
      <c r="E416" s="143"/>
      <c r="F416" s="128" t="s">
        <v>1068</v>
      </c>
      <c r="G416" s="128" t="s">
        <v>1069</v>
      </c>
      <c r="H416" s="129" t="s">
        <v>1070</v>
      </c>
      <c r="I416" s="130">
        <v>44279</v>
      </c>
      <c r="J416" s="157" t="s">
        <v>184</v>
      </c>
      <c r="K416" s="157" t="s">
        <v>111</v>
      </c>
      <c r="L416" s="158" t="s">
        <v>165</v>
      </c>
      <c r="M416" s="129" t="s">
        <v>130</v>
      </c>
      <c r="N416" s="129" t="s">
        <v>114</v>
      </c>
      <c r="O416" s="129"/>
      <c r="P416" s="129" t="s">
        <v>1071</v>
      </c>
      <c r="Q416" s="13"/>
      <c r="R416" s="13"/>
    </row>
    <row r="417" spans="1:18" s="14" customFormat="1" ht="94.5" x14ac:dyDescent="0.25">
      <c r="A417" s="129">
        <v>415</v>
      </c>
      <c r="B417" s="130">
        <v>44713</v>
      </c>
      <c r="C417" s="129" t="s">
        <v>236</v>
      </c>
      <c r="D417" s="143" t="s">
        <v>20</v>
      </c>
      <c r="E417" s="143"/>
      <c r="F417" s="144" t="s">
        <v>245</v>
      </c>
      <c r="G417" s="129">
        <v>9652075965</v>
      </c>
      <c r="H417" s="129"/>
      <c r="I417" s="129"/>
      <c r="J417" s="129" t="s">
        <v>179</v>
      </c>
      <c r="K417" s="129" t="s">
        <v>6</v>
      </c>
      <c r="L417" s="149" t="str">
        <f>IFERROR(_xlfn.IFNA(VLOOKUP($K417,[47]коммент!$B:$C,2,0),""),"")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17" s="129"/>
      <c r="N417" s="129"/>
      <c r="O417" s="129"/>
      <c r="P417" s="129"/>
      <c r="Q417" s="13"/>
      <c r="R417" s="13"/>
    </row>
    <row r="418" spans="1:18" s="14" customFormat="1" ht="94.5" x14ac:dyDescent="0.25">
      <c r="A418" s="129">
        <v>416</v>
      </c>
      <c r="B418" s="130">
        <v>44713</v>
      </c>
      <c r="C418" s="129" t="s">
        <v>236</v>
      </c>
      <c r="D418" s="143" t="s">
        <v>20</v>
      </c>
      <c r="E418" s="143"/>
      <c r="F418" s="144" t="s">
        <v>253</v>
      </c>
      <c r="G418" s="129">
        <v>9637503533</v>
      </c>
      <c r="H418" s="129"/>
      <c r="I418" s="129"/>
      <c r="J418" s="129" t="s">
        <v>184</v>
      </c>
      <c r="K418" s="129" t="s">
        <v>175</v>
      </c>
      <c r="L418" s="149" t="str">
        <f>IFERROR(_xlfn.IFNA(VLOOKUP($K418,[47]коммент!$B:$C,2,0),""),"")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18" s="129"/>
      <c r="N418" s="129"/>
      <c r="O418" s="129"/>
      <c r="P418" s="129" t="s">
        <v>254</v>
      </c>
      <c r="Q418" s="13"/>
      <c r="R418" s="13"/>
    </row>
    <row r="419" spans="1:18" s="14" customFormat="1" ht="110.25" x14ac:dyDescent="0.25">
      <c r="A419" s="129">
        <v>417</v>
      </c>
      <c r="B419" s="130">
        <v>44713</v>
      </c>
      <c r="C419" s="129" t="s">
        <v>258</v>
      </c>
      <c r="D419" s="143" t="s">
        <v>20</v>
      </c>
      <c r="E419" s="143"/>
      <c r="F419" s="144" t="s">
        <v>263</v>
      </c>
      <c r="G419" s="129" t="s">
        <v>264</v>
      </c>
      <c r="H419" s="129" t="s">
        <v>265</v>
      </c>
      <c r="I419" s="130">
        <v>44667</v>
      </c>
      <c r="J419" s="129" t="s">
        <v>184</v>
      </c>
      <c r="K419" s="129" t="s">
        <v>175</v>
      </c>
      <c r="L419" s="149" t="str">
        <f>IFERROR(_xlfn.IFNA(VLOOKUP($K419,[48]коммент!$B:$C,2,0),""),"")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19" s="129"/>
      <c r="N419" s="129"/>
      <c r="O419" s="129"/>
      <c r="P419" s="130" t="s">
        <v>266</v>
      </c>
      <c r="Q419" s="135"/>
      <c r="R419" s="135"/>
    </row>
    <row r="420" spans="1:18" s="14" customFormat="1" ht="94.5" x14ac:dyDescent="0.25">
      <c r="A420" s="129">
        <v>418</v>
      </c>
      <c r="B420" s="130">
        <v>44713</v>
      </c>
      <c r="C420" s="129" t="s">
        <v>539</v>
      </c>
      <c r="D420" s="137" t="s">
        <v>20</v>
      </c>
      <c r="E420" s="143"/>
      <c r="F420" s="127" t="s">
        <v>549</v>
      </c>
      <c r="G420" s="133" t="s">
        <v>550</v>
      </c>
      <c r="H420" s="129"/>
      <c r="I420" s="130"/>
      <c r="J420" s="129" t="s">
        <v>184</v>
      </c>
      <c r="K420" s="129" t="s">
        <v>175</v>
      </c>
      <c r="L420" s="149" t="str">
        <f>IFERROR(_xlfn.IFNA(VLOOKUP($K420,[52]коммент!$B:$C,2,0),""),"")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20" s="129"/>
      <c r="N420" s="129"/>
      <c r="O420" s="129"/>
      <c r="P420" s="129" t="s">
        <v>551</v>
      </c>
      <c r="Q420" s="13"/>
      <c r="R420" s="13"/>
    </row>
    <row r="421" spans="1:18" s="14" customFormat="1" ht="94.5" x14ac:dyDescent="0.25">
      <c r="A421" s="129">
        <v>419</v>
      </c>
      <c r="B421" s="130">
        <v>44713</v>
      </c>
      <c r="C421" s="130" t="s">
        <v>863</v>
      </c>
      <c r="D421" s="143" t="s">
        <v>20</v>
      </c>
      <c r="E421" s="143"/>
      <c r="F421" s="144" t="s">
        <v>865</v>
      </c>
      <c r="G421" s="129">
        <v>9171607004</v>
      </c>
      <c r="H421" s="129"/>
      <c r="I421" s="129"/>
      <c r="J421" s="129" t="s">
        <v>180</v>
      </c>
      <c r="K421" s="129" t="s">
        <v>6</v>
      </c>
      <c r="L421" s="149" t="s">
        <v>147</v>
      </c>
      <c r="M421" s="129"/>
      <c r="N421" s="129"/>
      <c r="O421" s="129"/>
      <c r="P421" s="129"/>
      <c r="Q421" s="13"/>
      <c r="R421" s="13"/>
    </row>
    <row r="422" spans="1:18" s="14" customFormat="1" ht="94.5" x14ac:dyDescent="0.25">
      <c r="A422" s="129">
        <v>420</v>
      </c>
      <c r="B422" s="130">
        <v>44713</v>
      </c>
      <c r="C422" s="130" t="s">
        <v>863</v>
      </c>
      <c r="D422" s="143" t="s">
        <v>20</v>
      </c>
      <c r="E422" s="143"/>
      <c r="F422" s="144" t="s">
        <v>871</v>
      </c>
      <c r="G422" s="129">
        <v>9775301663</v>
      </c>
      <c r="H422" s="129"/>
      <c r="I422" s="129"/>
      <c r="J422" s="129" t="s">
        <v>180</v>
      </c>
      <c r="K422" s="129" t="s">
        <v>6</v>
      </c>
      <c r="L422" s="149" t="s">
        <v>147</v>
      </c>
      <c r="M422" s="129"/>
      <c r="N422" s="129"/>
      <c r="O422" s="129"/>
      <c r="P422" s="129"/>
      <c r="Q422" s="13"/>
      <c r="R422" s="13"/>
    </row>
    <row r="423" spans="1:18" s="14" customFormat="1" ht="94.5" x14ac:dyDescent="0.25">
      <c r="A423" s="129">
        <v>421</v>
      </c>
      <c r="B423" s="130">
        <v>44713</v>
      </c>
      <c r="C423" s="130" t="s">
        <v>863</v>
      </c>
      <c r="D423" s="143" t="s">
        <v>20</v>
      </c>
      <c r="E423" s="143"/>
      <c r="F423" s="144" t="s">
        <v>872</v>
      </c>
      <c r="G423" s="129">
        <v>9067978263</v>
      </c>
      <c r="H423" s="129" t="s">
        <v>873</v>
      </c>
      <c r="I423" s="130">
        <v>44712</v>
      </c>
      <c r="J423" s="129" t="s">
        <v>180</v>
      </c>
      <c r="K423" s="129" t="s">
        <v>32</v>
      </c>
      <c r="L423" s="149" t="s">
        <v>164</v>
      </c>
      <c r="M423" s="129"/>
      <c r="N423" s="129" t="s">
        <v>183</v>
      </c>
      <c r="O423" s="129" t="s">
        <v>37</v>
      </c>
      <c r="P423" s="129"/>
      <c r="Q423" s="13"/>
      <c r="R423" s="13"/>
    </row>
    <row r="424" spans="1:18" s="14" customFormat="1" ht="94.5" x14ac:dyDescent="0.25">
      <c r="A424" s="129">
        <v>422</v>
      </c>
      <c r="B424" s="130">
        <v>44713</v>
      </c>
      <c r="C424" s="130" t="s">
        <v>863</v>
      </c>
      <c r="D424" s="143" t="s">
        <v>20</v>
      </c>
      <c r="E424" s="143"/>
      <c r="F424" s="144" t="s">
        <v>874</v>
      </c>
      <c r="G424" s="129">
        <v>9067830578</v>
      </c>
      <c r="H424" s="129" t="s">
        <v>288</v>
      </c>
      <c r="I424" s="130">
        <v>44712</v>
      </c>
      <c r="J424" s="129" t="s">
        <v>180</v>
      </c>
      <c r="K424" s="129" t="s">
        <v>111</v>
      </c>
      <c r="L424" s="149" t="s">
        <v>165</v>
      </c>
      <c r="M424" s="129" t="s">
        <v>130</v>
      </c>
      <c r="N424" s="129" t="s">
        <v>183</v>
      </c>
      <c r="O424" s="129" t="s">
        <v>20</v>
      </c>
      <c r="P424" s="129" t="s">
        <v>875</v>
      </c>
      <c r="Q424" s="13"/>
      <c r="R424" s="13"/>
    </row>
    <row r="425" spans="1:18" s="14" customFormat="1" ht="47.25" x14ac:dyDescent="0.25">
      <c r="A425" s="129">
        <v>423</v>
      </c>
      <c r="B425" s="130">
        <v>44713</v>
      </c>
      <c r="C425" s="129" t="s">
        <v>876</v>
      </c>
      <c r="D425" s="143" t="s">
        <v>20</v>
      </c>
      <c r="E425" s="143"/>
      <c r="F425" s="144" t="s">
        <v>877</v>
      </c>
      <c r="G425" s="129" t="s">
        <v>878</v>
      </c>
      <c r="H425" s="129"/>
      <c r="I425" s="130"/>
      <c r="J425" s="129" t="s">
        <v>180</v>
      </c>
      <c r="K425" s="171" t="s">
        <v>85</v>
      </c>
      <c r="L425" s="172" t="s">
        <v>148</v>
      </c>
      <c r="M425" s="129" t="s">
        <v>129</v>
      </c>
      <c r="N425" s="129"/>
      <c r="O425" s="129"/>
      <c r="P425" s="129" t="s">
        <v>879</v>
      </c>
      <c r="Q425" s="13"/>
      <c r="R425" s="13"/>
    </row>
    <row r="426" spans="1:18" s="14" customFormat="1" ht="47.25" x14ac:dyDescent="0.25">
      <c r="A426" s="129">
        <v>424</v>
      </c>
      <c r="B426" s="130">
        <v>44713</v>
      </c>
      <c r="C426" s="129" t="s">
        <v>876</v>
      </c>
      <c r="D426" s="143" t="s">
        <v>20</v>
      </c>
      <c r="E426" s="143"/>
      <c r="F426" s="144" t="s">
        <v>887</v>
      </c>
      <c r="G426" s="129" t="s">
        <v>888</v>
      </c>
      <c r="H426" s="129" t="s">
        <v>889</v>
      </c>
      <c r="I426" s="130">
        <v>44712</v>
      </c>
      <c r="J426" s="129" t="s">
        <v>180</v>
      </c>
      <c r="K426" s="171" t="s">
        <v>113</v>
      </c>
      <c r="L426" s="172" t="s">
        <v>143</v>
      </c>
      <c r="M426" s="129"/>
      <c r="N426" s="171"/>
      <c r="O426" s="171"/>
      <c r="P426" s="171" t="s">
        <v>890</v>
      </c>
      <c r="Q426" s="13"/>
      <c r="R426" s="13"/>
    </row>
    <row r="427" spans="1:18" s="14" customFormat="1" ht="94.5" x14ac:dyDescent="0.25">
      <c r="A427" s="129">
        <v>425</v>
      </c>
      <c r="B427" s="130">
        <v>44713</v>
      </c>
      <c r="C427" s="129" t="s">
        <v>876</v>
      </c>
      <c r="D427" s="143" t="s">
        <v>20</v>
      </c>
      <c r="E427" s="143"/>
      <c r="F427" s="144" t="s">
        <v>891</v>
      </c>
      <c r="G427" s="129" t="s">
        <v>892</v>
      </c>
      <c r="H427" s="129"/>
      <c r="I427" s="130"/>
      <c r="J427" s="129" t="s">
        <v>180</v>
      </c>
      <c r="K427" s="171" t="s">
        <v>6</v>
      </c>
      <c r="L427" s="172" t="s">
        <v>147</v>
      </c>
      <c r="M427" s="129"/>
      <c r="N427" s="171"/>
      <c r="O427" s="171"/>
      <c r="P427" s="171"/>
      <c r="Q427" s="13"/>
      <c r="R427" s="13"/>
    </row>
    <row r="428" spans="1:18" s="14" customFormat="1" ht="110.25" x14ac:dyDescent="0.25">
      <c r="A428" s="129">
        <v>426</v>
      </c>
      <c r="B428" s="130">
        <v>44713</v>
      </c>
      <c r="C428" s="129" t="s">
        <v>1137</v>
      </c>
      <c r="D428" s="143" t="s">
        <v>20</v>
      </c>
      <c r="E428" s="143"/>
      <c r="F428" s="144" t="s">
        <v>1150</v>
      </c>
      <c r="G428" s="129" t="s">
        <v>1151</v>
      </c>
      <c r="H428" s="129" t="s">
        <v>1152</v>
      </c>
      <c r="I428" s="130">
        <v>44712</v>
      </c>
      <c r="J428" s="129" t="s">
        <v>180</v>
      </c>
      <c r="K428" s="129" t="s">
        <v>113</v>
      </c>
      <c r="L428" s="149" t="s">
        <v>143</v>
      </c>
      <c r="M428" s="129"/>
      <c r="N428" s="129"/>
      <c r="O428" s="129"/>
      <c r="P428" s="129" t="s">
        <v>1153</v>
      </c>
      <c r="Q428" s="13"/>
      <c r="R428" s="13"/>
    </row>
    <row r="429" spans="1:18" s="14" customFormat="1" ht="94.5" x14ac:dyDescent="0.25">
      <c r="A429" s="129">
        <v>427</v>
      </c>
      <c r="B429" s="130">
        <v>44713</v>
      </c>
      <c r="C429" s="129" t="s">
        <v>1307</v>
      </c>
      <c r="D429" s="143" t="s">
        <v>20</v>
      </c>
      <c r="E429" s="143"/>
      <c r="F429" s="144" t="s">
        <v>1329</v>
      </c>
      <c r="G429" s="129">
        <v>9164391316</v>
      </c>
      <c r="H429" s="129" t="s">
        <v>1330</v>
      </c>
      <c r="I429" s="130">
        <v>44365</v>
      </c>
      <c r="J429" s="129" t="s">
        <v>184</v>
      </c>
      <c r="K429" s="129" t="s">
        <v>36</v>
      </c>
      <c r="L429" s="149" t="s">
        <v>157</v>
      </c>
      <c r="M429" s="129"/>
      <c r="N429" s="129"/>
      <c r="O429" s="129"/>
      <c r="P429" s="129" t="s">
        <v>1331</v>
      </c>
      <c r="Q429" s="13"/>
      <c r="R429" s="13"/>
    </row>
    <row r="430" spans="1:18" s="14" customFormat="1" ht="110.25" x14ac:dyDescent="0.25">
      <c r="A430" s="129">
        <v>428</v>
      </c>
      <c r="B430" s="130">
        <v>44713</v>
      </c>
      <c r="C430" s="129" t="s">
        <v>1307</v>
      </c>
      <c r="D430" s="143" t="s">
        <v>20</v>
      </c>
      <c r="E430" s="143"/>
      <c r="F430" s="144" t="s">
        <v>1332</v>
      </c>
      <c r="G430" s="129">
        <v>9035402970</v>
      </c>
      <c r="H430" s="129" t="s">
        <v>1333</v>
      </c>
      <c r="I430" s="130">
        <v>44636</v>
      </c>
      <c r="J430" s="129" t="s">
        <v>134</v>
      </c>
      <c r="K430" s="129" t="s">
        <v>113</v>
      </c>
      <c r="L430" s="149" t="s">
        <v>143</v>
      </c>
      <c r="M430" s="129"/>
      <c r="N430" s="129"/>
      <c r="O430" s="129"/>
      <c r="P430" s="129" t="s">
        <v>1334</v>
      </c>
      <c r="Q430" s="13"/>
      <c r="R430" s="13"/>
    </row>
    <row r="431" spans="1:18" s="14" customFormat="1" ht="94.5" x14ac:dyDescent="0.25">
      <c r="A431" s="129">
        <v>429</v>
      </c>
      <c r="B431" s="130">
        <v>44713</v>
      </c>
      <c r="C431" s="129" t="s">
        <v>1307</v>
      </c>
      <c r="D431" s="143" t="s">
        <v>20</v>
      </c>
      <c r="E431" s="143"/>
      <c r="F431" s="144" t="s">
        <v>1332</v>
      </c>
      <c r="G431" s="129">
        <v>9035402970</v>
      </c>
      <c r="H431" s="129" t="s">
        <v>1333</v>
      </c>
      <c r="I431" s="130">
        <v>44636</v>
      </c>
      <c r="J431" s="129" t="s">
        <v>134</v>
      </c>
      <c r="K431" s="129" t="s">
        <v>111</v>
      </c>
      <c r="L431" s="149" t="s">
        <v>165</v>
      </c>
      <c r="M431" s="129" t="s">
        <v>118</v>
      </c>
      <c r="N431" s="129" t="s">
        <v>114</v>
      </c>
      <c r="O431" s="129"/>
      <c r="P431" s="129" t="s">
        <v>529</v>
      </c>
      <c r="Q431" s="13"/>
      <c r="R431" s="13"/>
    </row>
    <row r="432" spans="1:18" s="14" customFormat="1" ht="94.5" x14ac:dyDescent="0.25">
      <c r="A432" s="129">
        <v>430</v>
      </c>
      <c r="B432" s="130">
        <v>44713</v>
      </c>
      <c r="C432" s="129" t="s">
        <v>208</v>
      </c>
      <c r="D432" s="143" t="s">
        <v>57</v>
      </c>
      <c r="E432" s="143"/>
      <c r="F432" s="151" t="s">
        <v>229</v>
      </c>
      <c r="G432" s="151" t="s">
        <v>230</v>
      </c>
      <c r="H432" s="129"/>
      <c r="I432" s="130"/>
      <c r="J432" s="129" t="s">
        <v>180</v>
      </c>
      <c r="K432" s="154" t="s">
        <v>6</v>
      </c>
      <c r="L432" s="149" t="str">
        <f>IFERROR(_xlfn.IFNA(VLOOKUP($K432,коммент!$B:$C,2,0),""),"")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2" s="129"/>
      <c r="N432" s="129"/>
      <c r="O432" s="129"/>
      <c r="P432" s="129" t="s">
        <v>231</v>
      </c>
      <c r="Q432" s="13"/>
      <c r="R432" s="13"/>
    </row>
    <row r="433" spans="1:18" s="14" customFormat="1" ht="94.5" x14ac:dyDescent="0.25">
      <c r="A433" s="129">
        <v>431</v>
      </c>
      <c r="B433" s="130">
        <v>44713</v>
      </c>
      <c r="C433" s="129" t="s">
        <v>208</v>
      </c>
      <c r="D433" s="143" t="s">
        <v>57</v>
      </c>
      <c r="E433" s="143"/>
      <c r="F433" s="132" t="s">
        <v>232</v>
      </c>
      <c r="G433" s="132" t="s">
        <v>233</v>
      </c>
      <c r="H433" s="133" t="s">
        <v>234</v>
      </c>
      <c r="I433" s="134">
        <v>44686</v>
      </c>
      <c r="J433" s="129" t="s">
        <v>179</v>
      </c>
      <c r="K433" s="154" t="s">
        <v>175</v>
      </c>
      <c r="L433" s="149" t="str">
        <f>IFERROR(_xlfn.IFNA(VLOOKUP($K433,коммент!$B:$C,2,0),""),"")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33" s="129"/>
      <c r="N433" s="129"/>
      <c r="O433" s="129"/>
      <c r="P433" s="133" t="s">
        <v>235</v>
      </c>
      <c r="Q433" s="13"/>
      <c r="R433" s="13"/>
    </row>
    <row r="434" spans="1:18" s="14" customFormat="1" ht="47.25" x14ac:dyDescent="0.25">
      <c r="A434" s="129">
        <v>432</v>
      </c>
      <c r="B434" s="130">
        <v>44713</v>
      </c>
      <c r="C434" s="129" t="s">
        <v>530</v>
      </c>
      <c r="D434" s="143" t="s">
        <v>57</v>
      </c>
      <c r="E434" s="143"/>
      <c r="F434" s="127" t="s">
        <v>535</v>
      </c>
      <c r="G434" s="129">
        <v>9178231518</v>
      </c>
      <c r="H434" s="129"/>
      <c r="I434" s="129"/>
      <c r="J434" s="129" t="s">
        <v>180</v>
      </c>
      <c r="K434" s="129" t="s">
        <v>85</v>
      </c>
      <c r="L434" s="149" t="str">
        <f>IFERROR(_xlfn.IFNA(VLOOKUP($K434,[44]коммент!$B:$C,2,0),""),"")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34" s="129" t="s">
        <v>129</v>
      </c>
      <c r="N434" s="129"/>
      <c r="O434" s="129"/>
      <c r="P434" s="133" t="s">
        <v>536</v>
      </c>
      <c r="Q434" s="13"/>
      <c r="R434" s="13"/>
    </row>
    <row r="435" spans="1:18" s="14" customFormat="1" ht="94.5" x14ac:dyDescent="0.25">
      <c r="A435" s="129">
        <v>433</v>
      </c>
      <c r="B435" s="130">
        <v>44713</v>
      </c>
      <c r="C435" s="129" t="s">
        <v>530</v>
      </c>
      <c r="D435" s="143" t="s">
        <v>57</v>
      </c>
      <c r="E435" s="143"/>
      <c r="F435" s="127" t="s">
        <v>538</v>
      </c>
      <c r="G435" s="129">
        <v>9263700245</v>
      </c>
      <c r="H435" s="129"/>
      <c r="I435" s="129"/>
      <c r="J435" s="129" t="s">
        <v>180</v>
      </c>
      <c r="K435" s="129" t="s">
        <v>6</v>
      </c>
      <c r="L435" s="149" t="str">
        <f>IFERROR(_xlfn.IFNA(VLOOKUP($K435,[44]коммент!$B:$C,2,0),""),"")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5" s="129"/>
      <c r="N435" s="129"/>
      <c r="O435" s="129"/>
      <c r="P435" s="129"/>
      <c r="Q435" s="13"/>
      <c r="R435" s="13"/>
    </row>
    <row r="436" spans="1:18" s="14" customFormat="1" ht="94.5" x14ac:dyDescent="0.25">
      <c r="A436" s="129">
        <v>434</v>
      </c>
      <c r="B436" s="130">
        <v>44713</v>
      </c>
      <c r="C436" s="129" t="s">
        <v>530</v>
      </c>
      <c r="D436" s="143" t="s">
        <v>57</v>
      </c>
      <c r="E436" s="143"/>
      <c r="F436" s="127" t="s">
        <v>561</v>
      </c>
      <c r="G436" s="129">
        <v>9263411304</v>
      </c>
      <c r="H436" s="129"/>
      <c r="I436" s="129"/>
      <c r="J436" s="129" t="s">
        <v>180</v>
      </c>
      <c r="K436" s="129" t="s">
        <v>6</v>
      </c>
      <c r="L436" s="149" t="str">
        <f>IFERROR(_xlfn.IFNA(VLOOKUP($K436,[44]коммент!$B:$C,2,0),""),"")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6" s="129"/>
      <c r="N436" s="129"/>
      <c r="O436" s="129"/>
      <c r="P436" s="129"/>
      <c r="Q436" s="13"/>
      <c r="R436" s="13"/>
    </row>
    <row r="437" spans="1:18" s="14" customFormat="1" ht="94.5" x14ac:dyDescent="0.25">
      <c r="A437" s="129">
        <v>435</v>
      </c>
      <c r="B437" s="130">
        <v>44713</v>
      </c>
      <c r="C437" s="129" t="s">
        <v>1063</v>
      </c>
      <c r="D437" s="143" t="s">
        <v>57</v>
      </c>
      <c r="E437" s="143"/>
      <c r="F437" s="144" t="s">
        <v>1089</v>
      </c>
      <c r="G437" s="129">
        <v>9162306908</v>
      </c>
      <c r="H437" s="129" t="s">
        <v>932</v>
      </c>
      <c r="I437" s="130">
        <v>44712</v>
      </c>
      <c r="J437" s="129" t="s">
        <v>179</v>
      </c>
      <c r="K437" s="129" t="s">
        <v>175</v>
      </c>
      <c r="L437" s="149" t="str">
        <f>IFERROR(_xlfn.IFNA(VLOOKUP($K437,[6]коммент!$B:$C,2,0),""),"")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37" s="129"/>
      <c r="N437" s="129"/>
      <c r="O437" s="129"/>
      <c r="P437" s="129" t="s">
        <v>1090</v>
      </c>
      <c r="Q437" s="13"/>
      <c r="R437" s="13"/>
    </row>
    <row r="438" spans="1:18" s="14" customFormat="1" ht="94.5" x14ac:dyDescent="0.25">
      <c r="A438" s="129">
        <v>436</v>
      </c>
      <c r="B438" s="130">
        <v>44713</v>
      </c>
      <c r="C438" s="129" t="s">
        <v>236</v>
      </c>
      <c r="D438" s="143" t="s">
        <v>40</v>
      </c>
      <c r="E438" s="143"/>
      <c r="F438" s="144" t="s">
        <v>243</v>
      </c>
      <c r="G438" s="129">
        <v>9035684958</v>
      </c>
      <c r="H438" s="129"/>
      <c r="I438" s="129"/>
      <c r="J438" s="129" t="s">
        <v>179</v>
      </c>
      <c r="K438" s="129" t="s">
        <v>6</v>
      </c>
      <c r="L438" s="149" t="str">
        <f>IFERROR(_xlfn.IFNA(VLOOKUP($K438,[47]коммент!$B:$C,2,0),""),"")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38" s="129"/>
      <c r="N438" s="129"/>
      <c r="O438" s="129"/>
      <c r="P438" s="129"/>
      <c r="Q438" s="13"/>
      <c r="R438" s="13"/>
    </row>
    <row r="439" spans="1:18" s="14" customFormat="1" ht="94.5" x14ac:dyDescent="0.25">
      <c r="A439" s="129">
        <v>437</v>
      </c>
      <c r="B439" s="130">
        <v>44713</v>
      </c>
      <c r="C439" s="129" t="s">
        <v>236</v>
      </c>
      <c r="D439" s="143" t="s">
        <v>40</v>
      </c>
      <c r="E439" s="143"/>
      <c r="F439" s="144" t="s">
        <v>255</v>
      </c>
      <c r="G439" s="129">
        <v>9261854890</v>
      </c>
      <c r="H439" s="129" t="s">
        <v>256</v>
      </c>
      <c r="I439" s="130">
        <v>44524</v>
      </c>
      <c r="J439" s="129" t="s">
        <v>179</v>
      </c>
      <c r="K439" s="129" t="s">
        <v>111</v>
      </c>
      <c r="L439" s="149" t="str">
        <f>IFERROR(_xlfn.IFNA(VLOOKUP($K439,[47]коммент!$B:$C,2,0),""),"")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39" s="129" t="s">
        <v>130</v>
      </c>
      <c r="N439" s="129" t="s">
        <v>114</v>
      </c>
      <c r="O439" s="129"/>
      <c r="P439" s="129" t="s">
        <v>257</v>
      </c>
      <c r="Q439" s="13"/>
      <c r="R439" s="13"/>
    </row>
    <row r="440" spans="1:18" s="14" customFormat="1" ht="94.5" x14ac:dyDescent="0.25">
      <c r="A440" s="129">
        <v>438</v>
      </c>
      <c r="B440" s="130">
        <v>44713</v>
      </c>
      <c r="C440" s="129" t="s">
        <v>258</v>
      </c>
      <c r="D440" s="143" t="s">
        <v>40</v>
      </c>
      <c r="E440" s="143"/>
      <c r="F440" s="144" t="s">
        <v>290</v>
      </c>
      <c r="G440" s="129" t="s">
        <v>291</v>
      </c>
      <c r="H440" s="129" t="s">
        <v>292</v>
      </c>
      <c r="I440" s="130">
        <v>44700</v>
      </c>
      <c r="J440" s="129" t="s">
        <v>180</v>
      </c>
      <c r="K440" s="129" t="s">
        <v>6</v>
      </c>
      <c r="L440" s="149" t="str">
        <f>IFERROR(_xlfn.IFNA(VLOOKUP($K440,[48]коммент!$B:$C,2,0),""),"")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40" s="129"/>
      <c r="N440" s="129"/>
      <c r="O440" s="129"/>
      <c r="P440" s="129"/>
      <c r="Q440" s="135"/>
      <c r="R440" s="135"/>
    </row>
    <row r="441" spans="1:18" s="14" customFormat="1" ht="47.25" x14ac:dyDescent="0.25">
      <c r="A441" s="129">
        <v>439</v>
      </c>
      <c r="B441" s="130">
        <v>44713</v>
      </c>
      <c r="C441" s="129" t="s">
        <v>495</v>
      </c>
      <c r="D441" s="143" t="s">
        <v>40</v>
      </c>
      <c r="E441" s="143"/>
      <c r="F441" s="144" t="s">
        <v>496</v>
      </c>
      <c r="G441" s="129" t="s">
        <v>497</v>
      </c>
      <c r="H441" s="129" t="s">
        <v>498</v>
      </c>
      <c r="I441" s="130">
        <v>44183</v>
      </c>
      <c r="J441" s="129" t="s">
        <v>179</v>
      </c>
      <c r="K441" s="129" t="s">
        <v>85</v>
      </c>
      <c r="L441" s="149" t="s">
        <v>148</v>
      </c>
      <c r="M441" s="129" t="s">
        <v>129</v>
      </c>
      <c r="N441" s="129" t="s">
        <v>114</v>
      </c>
      <c r="O441" s="129"/>
      <c r="P441" s="129" t="s">
        <v>499</v>
      </c>
      <c r="Q441" s="13"/>
      <c r="R441" s="13"/>
    </row>
    <row r="442" spans="1:18" s="14" customFormat="1" ht="94.5" x14ac:dyDescent="0.25">
      <c r="A442" s="129">
        <v>440</v>
      </c>
      <c r="B442" s="130">
        <v>44713</v>
      </c>
      <c r="C442" s="129" t="s">
        <v>495</v>
      </c>
      <c r="D442" s="143" t="s">
        <v>40</v>
      </c>
      <c r="E442" s="143"/>
      <c r="F442" s="144" t="s">
        <v>500</v>
      </c>
      <c r="G442" s="129" t="s">
        <v>501</v>
      </c>
      <c r="H442" s="129" t="s">
        <v>502</v>
      </c>
      <c r="I442" s="130">
        <v>44544</v>
      </c>
      <c r="J442" s="129" t="s">
        <v>184</v>
      </c>
      <c r="K442" s="129" t="s">
        <v>175</v>
      </c>
      <c r="L442" s="149" t="str">
        <f>IFERROR(_xlfn.IFNA(VLOOKUP($K442,[26]коммент!$B:$C,2,0),""),"")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42" s="129"/>
      <c r="N442" s="129"/>
      <c r="O442" s="129"/>
      <c r="P442" s="129" t="s">
        <v>296</v>
      </c>
      <c r="Q442" s="13"/>
      <c r="R442" s="13"/>
    </row>
    <row r="443" spans="1:18" s="14" customFormat="1" ht="47.25" x14ac:dyDescent="0.25">
      <c r="A443" s="129">
        <v>441</v>
      </c>
      <c r="B443" s="130">
        <v>44713</v>
      </c>
      <c r="C443" s="133" t="s">
        <v>495</v>
      </c>
      <c r="D443" s="143" t="s">
        <v>40</v>
      </c>
      <c r="E443" s="143"/>
      <c r="F443" s="144" t="s">
        <v>515</v>
      </c>
      <c r="G443" s="129" t="s">
        <v>516</v>
      </c>
      <c r="H443" s="129" t="s">
        <v>517</v>
      </c>
      <c r="I443" s="130">
        <v>44672</v>
      </c>
      <c r="J443" s="129" t="s">
        <v>180</v>
      </c>
      <c r="K443" s="129" t="s">
        <v>85</v>
      </c>
      <c r="L443" s="149" t="str">
        <f>IFERROR(_xlfn.IFNA(VLOOKUP($K443,[26]коммент!$B:$C,2,0),""),"")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43" s="129" t="s">
        <v>129</v>
      </c>
      <c r="N443" s="129"/>
      <c r="O443" s="129"/>
      <c r="P443" s="129"/>
      <c r="Q443" s="13"/>
      <c r="R443" s="13"/>
    </row>
    <row r="444" spans="1:18" s="14" customFormat="1" ht="94.5" x14ac:dyDescent="0.25">
      <c r="A444" s="129">
        <v>442</v>
      </c>
      <c r="B444" s="130">
        <v>44713</v>
      </c>
      <c r="C444" s="129" t="s">
        <v>1172</v>
      </c>
      <c r="D444" s="143" t="s">
        <v>40</v>
      </c>
      <c r="E444" s="143"/>
      <c r="F444" s="144" t="s">
        <v>1173</v>
      </c>
      <c r="G444" s="129" t="s">
        <v>1174</v>
      </c>
      <c r="H444" s="129"/>
      <c r="I444" s="130"/>
      <c r="J444" s="129" t="s">
        <v>184</v>
      </c>
      <c r="K444" s="129" t="s">
        <v>6</v>
      </c>
      <c r="L444" s="149" t="s">
        <v>147</v>
      </c>
      <c r="M444" s="129"/>
      <c r="N444" s="129"/>
      <c r="O444" s="129"/>
      <c r="P444" s="129"/>
      <c r="Q444" s="13"/>
      <c r="R444" s="13"/>
    </row>
    <row r="445" spans="1:18" s="14" customFormat="1" ht="47.25" x14ac:dyDescent="0.25">
      <c r="A445" s="129">
        <v>443</v>
      </c>
      <c r="B445" s="130">
        <v>44713</v>
      </c>
      <c r="C445" s="129" t="s">
        <v>607</v>
      </c>
      <c r="D445" s="143" t="s">
        <v>56</v>
      </c>
      <c r="E445" s="143"/>
      <c r="F445" s="144" t="s">
        <v>629</v>
      </c>
      <c r="G445" s="129">
        <v>9165955931</v>
      </c>
      <c r="H445" s="129"/>
      <c r="I445" s="129"/>
      <c r="J445" s="129" t="s">
        <v>180</v>
      </c>
      <c r="K445" s="129" t="s">
        <v>85</v>
      </c>
      <c r="L445" s="149" t="str">
        <f>IFERROR(_xlfn.IFNA(VLOOKUP($K445,[36]коммент!$B:$C,2,0),""),"")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45" s="129" t="s">
        <v>129</v>
      </c>
      <c r="N445" s="129"/>
      <c r="O445" s="129"/>
      <c r="P445" s="129" t="s">
        <v>630</v>
      </c>
      <c r="Q445" s="13"/>
      <c r="R445" s="13"/>
    </row>
    <row r="446" spans="1:18" s="14" customFormat="1" ht="47.25" x14ac:dyDescent="0.25">
      <c r="A446" s="129">
        <v>444</v>
      </c>
      <c r="B446" s="130">
        <v>44713</v>
      </c>
      <c r="C446" s="129" t="s">
        <v>607</v>
      </c>
      <c r="D446" s="143" t="s">
        <v>56</v>
      </c>
      <c r="E446" s="143"/>
      <c r="F446" s="144" t="s">
        <v>631</v>
      </c>
      <c r="G446" s="129">
        <v>9260791892</v>
      </c>
      <c r="H446" s="129"/>
      <c r="I446" s="129"/>
      <c r="J446" s="129" t="s">
        <v>184</v>
      </c>
      <c r="K446" s="129" t="s">
        <v>36</v>
      </c>
      <c r="L446" s="149" t="str">
        <f>IFERROR(_xlfn.IFNA(VLOOKUP($K446,[36]коммент!$B:$C,2,0),""),"")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46" s="129"/>
      <c r="N446" s="129"/>
      <c r="O446" s="129"/>
      <c r="P446" s="129" t="s">
        <v>632</v>
      </c>
      <c r="Q446" s="13"/>
      <c r="R446" s="13"/>
    </row>
    <row r="447" spans="1:18" s="14" customFormat="1" ht="47.25" x14ac:dyDescent="0.25">
      <c r="A447" s="129">
        <v>445</v>
      </c>
      <c r="B447" s="130">
        <v>44713</v>
      </c>
      <c r="C447" s="129" t="s">
        <v>607</v>
      </c>
      <c r="D447" s="143" t="s">
        <v>56</v>
      </c>
      <c r="E447" s="143"/>
      <c r="F447" s="144" t="s">
        <v>636</v>
      </c>
      <c r="G447" s="129" t="s">
        <v>637</v>
      </c>
      <c r="H447" s="129"/>
      <c r="I447" s="129"/>
      <c r="J447" s="129" t="s">
        <v>179</v>
      </c>
      <c r="K447" s="129" t="s">
        <v>85</v>
      </c>
      <c r="L447" s="149" t="str">
        <f>IFERROR(_xlfn.IFNA(VLOOKUP($K447,[36]коммент!$B:$C,2,0),""),"")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47" s="129" t="s">
        <v>129</v>
      </c>
      <c r="N447" s="129"/>
      <c r="O447" s="129"/>
      <c r="P447" s="129" t="s">
        <v>638</v>
      </c>
      <c r="Q447" s="13"/>
      <c r="R447" s="13"/>
    </row>
    <row r="448" spans="1:18" s="14" customFormat="1" ht="94.5" x14ac:dyDescent="0.25">
      <c r="A448" s="129">
        <v>446</v>
      </c>
      <c r="B448" s="130">
        <v>44713</v>
      </c>
      <c r="C448" s="129" t="s">
        <v>607</v>
      </c>
      <c r="D448" s="143" t="s">
        <v>56</v>
      </c>
      <c r="E448" s="143"/>
      <c r="F448" s="144" t="s">
        <v>641</v>
      </c>
      <c r="G448" s="129">
        <v>9268112243</v>
      </c>
      <c r="H448" s="129" t="s">
        <v>642</v>
      </c>
      <c r="I448" s="130">
        <v>44704</v>
      </c>
      <c r="J448" s="129" t="s">
        <v>179</v>
      </c>
      <c r="K448" s="129" t="s">
        <v>111</v>
      </c>
      <c r="L448" s="149" t="str">
        <f>IFERROR(_xlfn.IFNA(VLOOKUP($K448,[36]коммент!$B:$C,2,0),""),"")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48" s="129" t="s">
        <v>130</v>
      </c>
      <c r="N448" s="129" t="s">
        <v>183</v>
      </c>
      <c r="O448" s="129" t="s">
        <v>56</v>
      </c>
      <c r="P448" s="129" t="s">
        <v>643</v>
      </c>
      <c r="Q448" s="13"/>
      <c r="R448" s="13"/>
    </row>
    <row r="449" spans="1:18" s="14" customFormat="1" ht="94.5" x14ac:dyDescent="0.25">
      <c r="A449" s="129">
        <v>447</v>
      </c>
      <c r="B449" s="130">
        <v>44713</v>
      </c>
      <c r="C449" s="129" t="s">
        <v>475</v>
      </c>
      <c r="D449" s="143" t="s">
        <v>62</v>
      </c>
      <c r="E449" s="143"/>
      <c r="F449" s="144" t="s">
        <v>482</v>
      </c>
      <c r="G449" s="129">
        <v>9035798198</v>
      </c>
      <c r="H449" s="129" t="s">
        <v>483</v>
      </c>
      <c r="I449" s="130">
        <v>44545</v>
      </c>
      <c r="J449" s="129" t="s">
        <v>184</v>
      </c>
      <c r="K449" s="129" t="s">
        <v>175</v>
      </c>
      <c r="L449" s="149" t="str">
        <f>IFERROR(_xlfn.IFNA(VLOOKUP($K449,[43]коммент!$B:$C,2,0),""),"")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49" s="129"/>
      <c r="N449" s="129"/>
      <c r="O449" s="129"/>
      <c r="P449" s="129" t="s">
        <v>296</v>
      </c>
      <c r="Q449" s="13"/>
      <c r="R449" s="13"/>
    </row>
    <row r="450" spans="1:18" s="14" customFormat="1" ht="94.5" x14ac:dyDescent="0.25">
      <c r="A450" s="129">
        <v>448</v>
      </c>
      <c r="B450" s="130">
        <v>44713</v>
      </c>
      <c r="C450" s="129" t="s">
        <v>475</v>
      </c>
      <c r="D450" s="143" t="s">
        <v>62</v>
      </c>
      <c r="E450" s="143"/>
      <c r="F450" s="144" t="s">
        <v>492</v>
      </c>
      <c r="G450" s="129" t="s">
        <v>493</v>
      </c>
      <c r="H450" s="129" t="s">
        <v>494</v>
      </c>
      <c r="I450" s="130">
        <v>44711</v>
      </c>
      <c r="J450" s="129" t="s">
        <v>180</v>
      </c>
      <c r="K450" s="129" t="s">
        <v>6</v>
      </c>
      <c r="L450" s="149" t="str">
        <f>IFERROR(_xlfn.IFNA(VLOOKUP($K450,[43]коммент!$B:$C,2,0),""),"")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0" s="129"/>
      <c r="N450" s="129"/>
      <c r="O450" s="129"/>
      <c r="P450" s="129"/>
      <c r="Q450" s="13"/>
      <c r="R450" s="13"/>
    </row>
    <row r="451" spans="1:18" s="14" customFormat="1" ht="94.5" x14ac:dyDescent="0.25">
      <c r="A451" s="129">
        <v>449</v>
      </c>
      <c r="B451" s="130">
        <v>44713</v>
      </c>
      <c r="C451" s="129" t="s">
        <v>985</v>
      </c>
      <c r="D451" s="143" t="s">
        <v>62</v>
      </c>
      <c r="E451" s="143"/>
      <c r="F451" s="144" t="s">
        <v>995</v>
      </c>
      <c r="G451" s="144" t="s">
        <v>996</v>
      </c>
      <c r="H451" s="129"/>
      <c r="I451" s="129"/>
      <c r="J451" s="129" t="s">
        <v>180</v>
      </c>
      <c r="K451" s="129" t="s">
        <v>6</v>
      </c>
      <c r="L451" s="149" t="str">
        <f>IFERROR(_xlfn.IFNA(VLOOKUP($K451,[30]коммент!$B:$C,2,0),""),"")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1" s="129"/>
      <c r="N451" s="129"/>
      <c r="O451" s="129"/>
      <c r="P451" s="129"/>
      <c r="Q451" s="13"/>
      <c r="R451" s="13"/>
    </row>
    <row r="452" spans="1:18" s="14" customFormat="1" ht="94.5" x14ac:dyDescent="0.25">
      <c r="A452" s="129">
        <v>450</v>
      </c>
      <c r="B452" s="130">
        <v>44713</v>
      </c>
      <c r="C452" s="129" t="s">
        <v>985</v>
      </c>
      <c r="D452" s="143" t="s">
        <v>62</v>
      </c>
      <c r="E452" s="143"/>
      <c r="F452" s="144" t="s">
        <v>1001</v>
      </c>
      <c r="G452" s="129" t="s">
        <v>1002</v>
      </c>
      <c r="H452" s="129"/>
      <c r="I452" s="129"/>
      <c r="J452" s="129" t="s">
        <v>180</v>
      </c>
      <c r="K452" s="129" t="s">
        <v>6</v>
      </c>
      <c r="L452" s="149" t="str">
        <f>IFERROR(_xlfn.IFNA(VLOOKUP($K452,[30]коммент!$B:$C,2,0),""),"")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2" s="129"/>
      <c r="N452" s="129"/>
      <c r="O452" s="129"/>
      <c r="P452" s="129" t="s">
        <v>1003</v>
      </c>
      <c r="Q452" s="13"/>
      <c r="R452" s="13"/>
    </row>
    <row r="453" spans="1:18" s="14" customFormat="1" ht="94.5" x14ac:dyDescent="0.25">
      <c r="A453" s="129">
        <v>451</v>
      </c>
      <c r="B453" s="130">
        <v>44713</v>
      </c>
      <c r="C453" s="129" t="s">
        <v>985</v>
      </c>
      <c r="D453" s="143" t="s">
        <v>62</v>
      </c>
      <c r="E453" s="143"/>
      <c r="F453" s="144" t="s">
        <v>1004</v>
      </c>
      <c r="G453" s="129" t="s">
        <v>1005</v>
      </c>
      <c r="H453" s="129" t="s">
        <v>1006</v>
      </c>
      <c r="I453" s="130">
        <v>44712</v>
      </c>
      <c r="J453" s="129" t="s">
        <v>180</v>
      </c>
      <c r="K453" s="129" t="s">
        <v>111</v>
      </c>
      <c r="L453" s="149" t="str">
        <f>IFERROR(_xlfn.IFNA(VLOOKUP($K453,[30]коммент!$B:$C,2,0),""),"")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53" s="129" t="s">
        <v>130</v>
      </c>
      <c r="N453" s="129" t="s">
        <v>114</v>
      </c>
      <c r="O453" s="129"/>
      <c r="P453" s="129" t="s">
        <v>1007</v>
      </c>
      <c r="Q453" s="13"/>
      <c r="R453" s="13"/>
    </row>
    <row r="454" spans="1:18" s="14" customFormat="1" ht="94.5" x14ac:dyDescent="0.25">
      <c r="A454" s="129">
        <v>452</v>
      </c>
      <c r="B454" s="130">
        <v>44713</v>
      </c>
      <c r="C454" s="129" t="s">
        <v>985</v>
      </c>
      <c r="D454" s="143" t="s">
        <v>62</v>
      </c>
      <c r="E454" s="143"/>
      <c r="F454" s="144" t="s">
        <v>995</v>
      </c>
      <c r="G454" s="129">
        <v>9199670022</v>
      </c>
      <c r="H454" s="129"/>
      <c r="I454" s="129"/>
      <c r="J454" s="129" t="s">
        <v>180</v>
      </c>
      <c r="K454" s="129" t="s">
        <v>6</v>
      </c>
      <c r="L454" s="149" t="str">
        <f>IFERROR(_xlfn.IFNA(VLOOKUP($K454,[30]коммент!$B:$C,2,0),""),"")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54" s="129"/>
      <c r="N454" s="129"/>
      <c r="O454" s="129"/>
      <c r="P454" s="129" t="s">
        <v>1014</v>
      </c>
      <c r="Q454" s="13"/>
      <c r="R454" s="13"/>
    </row>
    <row r="455" spans="1:18" s="14" customFormat="1" ht="126" x14ac:dyDescent="0.25">
      <c r="A455" s="129">
        <v>453</v>
      </c>
      <c r="B455" s="130">
        <v>44713</v>
      </c>
      <c r="C455" s="129" t="s">
        <v>1063</v>
      </c>
      <c r="D455" s="143" t="s">
        <v>62</v>
      </c>
      <c r="E455" s="143"/>
      <c r="F455" s="128" t="s">
        <v>1072</v>
      </c>
      <c r="G455" s="127">
        <v>9165843266</v>
      </c>
      <c r="H455" s="129"/>
      <c r="I455" s="129"/>
      <c r="J455" s="129" t="s">
        <v>179</v>
      </c>
      <c r="K455" s="129" t="s">
        <v>149</v>
      </c>
      <c r="L455" s="149" t="str">
        <f>IFERROR(_xlfn.IFNA(VLOOKUP($K455,[31]коммент!$B:$C,2,0),""),"")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55" s="129"/>
      <c r="N455" s="129"/>
      <c r="O455" s="129"/>
      <c r="P455" s="129" t="s">
        <v>1073</v>
      </c>
      <c r="Q455" s="13"/>
      <c r="R455" s="13"/>
    </row>
    <row r="456" spans="1:18" s="14" customFormat="1" ht="94.5" x14ac:dyDescent="0.25">
      <c r="A456" s="129">
        <v>454</v>
      </c>
      <c r="B456" s="130">
        <v>44713</v>
      </c>
      <c r="C456" s="129" t="s">
        <v>1063</v>
      </c>
      <c r="D456" s="143" t="s">
        <v>62</v>
      </c>
      <c r="E456" s="143"/>
      <c r="F456" s="128" t="s">
        <v>1074</v>
      </c>
      <c r="G456" s="127">
        <v>9166285343</v>
      </c>
      <c r="H456" s="129" t="s">
        <v>511</v>
      </c>
      <c r="I456" s="130">
        <v>44699</v>
      </c>
      <c r="J456" s="129" t="s">
        <v>179</v>
      </c>
      <c r="K456" s="129" t="s">
        <v>175</v>
      </c>
      <c r="L456" s="149" t="str">
        <f>IFERROR(_xlfn.IFNA(VLOOKUP($K456,[31]коммент!$B:$C,2,0),""),"")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56" s="129"/>
      <c r="N456" s="129"/>
      <c r="O456" s="129"/>
      <c r="P456" s="129" t="s">
        <v>1075</v>
      </c>
      <c r="Q456" s="13"/>
      <c r="R456" s="13"/>
    </row>
    <row r="457" spans="1:18" s="14" customFormat="1" ht="63" x14ac:dyDescent="0.25">
      <c r="A457" s="129">
        <v>455</v>
      </c>
      <c r="B457" s="130">
        <v>44713</v>
      </c>
      <c r="C457" s="129" t="s">
        <v>1154</v>
      </c>
      <c r="D457" s="143" t="s">
        <v>62</v>
      </c>
      <c r="E457" s="143"/>
      <c r="F457" s="144" t="s">
        <v>1155</v>
      </c>
      <c r="G457" s="129" t="s">
        <v>1156</v>
      </c>
      <c r="H457" s="129" t="s">
        <v>853</v>
      </c>
      <c r="I457" s="130">
        <v>44712</v>
      </c>
      <c r="J457" s="129" t="s">
        <v>180</v>
      </c>
      <c r="K457" s="129" t="s">
        <v>149</v>
      </c>
      <c r="L457" s="149" t="s">
        <v>144</v>
      </c>
      <c r="M457" s="129"/>
      <c r="N457" s="129"/>
      <c r="O457" s="129"/>
      <c r="P457" s="129"/>
      <c r="Q457" s="13"/>
      <c r="R457" s="13"/>
    </row>
    <row r="458" spans="1:18" s="14" customFormat="1" ht="47.25" x14ac:dyDescent="0.25">
      <c r="A458" s="129">
        <v>456</v>
      </c>
      <c r="B458" s="130">
        <v>44713</v>
      </c>
      <c r="C458" s="129" t="s">
        <v>1154</v>
      </c>
      <c r="D458" s="143" t="s">
        <v>62</v>
      </c>
      <c r="E458" s="143"/>
      <c r="F458" s="144" t="s">
        <v>1157</v>
      </c>
      <c r="G458" s="129" t="s">
        <v>1158</v>
      </c>
      <c r="H458" s="129" t="s">
        <v>1159</v>
      </c>
      <c r="I458" s="130">
        <v>43780</v>
      </c>
      <c r="J458" s="129" t="s">
        <v>179</v>
      </c>
      <c r="K458" s="129" t="s">
        <v>85</v>
      </c>
      <c r="L458" s="149" t="s">
        <v>148</v>
      </c>
      <c r="M458" s="129" t="s">
        <v>129</v>
      </c>
      <c r="N458" s="129"/>
      <c r="O458" s="129"/>
      <c r="P458" s="129"/>
      <c r="Q458" s="13"/>
      <c r="R458" s="13"/>
    </row>
    <row r="459" spans="1:18" s="14" customFormat="1" ht="63" x14ac:dyDescent="0.25">
      <c r="A459" s="129">
        <v>457</v>
      </c>
      <c r="B459" s="130">
        <v>44713</v>
      </c>
      <c r="C459" s="129" t="s">
        <v>1154</v>
      </c>
      <c r="D459" s="143" t="s">
        <v>62</v>
      </c>
      <c r="E459" s="143"/>
      <c r="F459" s="144" t="s">
        <v>1167</v>
      </c>
      <c r="G459" s="129" t="s">
        <v>1168</v>
      </c>
      <c r="H459" s="129" t="s">
        <v>491</v>
      </c>
      <c r="I459" s="130">
        <v>44645</v>
      </c>
      <c r="J459" s="129" t="s">
        <v>184</v>
      </c>
      <c r="K459" s="129" t="s">
        <v>149</v>
      </c>
      <c r="L459" s="149" t="s">
        <v>144</v>
      </c>
      <c r="M459" s="129"/>
      <c r="N459" s="129"/>
      <c r="O459" s="129"/>
      <c r="P459" s="129"/>
      <c r="Q459" s="13"/>
      <c r="R459" s="13"/>
    </row>
    <row r="460" spans="1:18" s="14" customFormat="1" ht="63" x14ac:dyDescent="0.25">
      <c r="A460" s="129">
        <v>458</v>
      </c>
      <c r="B460" s="130">
        <v>44713</v>
      </c>
      <c r="C460" s="129" t="s">
        <v>1154</v>
      </c>
      <c r="D460" s="143" t="s">
        <v>62</v>
      </c>
      <c r="E460" s="143"/>
      <c r="F460" s="144" t="s">
        <v>1169</v>
      </c>
      <c r="G460" s="129" t="s">
        <v>1170</v>
      </c>
      <c r="H460" s="129" t="s">
        <v>1171</v>
      </c>
      <c r="I460" s="130">
        <v>44370</v>
      </c>
      <c r="J460" s="129" t="s">
        <v>179</v>
      </c>
      <c r="K460" s="129" t="s">
        <v>149</v>
      </c>
      <c r="L460" s="149" t="s">
        <v>144</v>
      </c>
      <c r="M460" s="129"/>
      <c r="N460" s="129"/>
      <c r="O460" s="129"/>
      <c r="P460" s="129"/>
      <c r="Q460" s="13"/>
      <c r="R460" s="13"/>
    </row>
    <row r="461" spans="1:18" s="14" customFormat="1" ht="94.5" x14ac:dyDescent="0.25">
      <c r="A461" s="129">
        <v>459</v>
      </c>
      <c r="B461" s="130">
        <v>44713</v>
      </c>
      <c r="C461" s="133" t="s">
        <v>1372</v>
      </c>
      <c r="D461" s="137" t="s">
        <v>62</v>
      </c>
      <c r="E461" s="137"/>
      <c r="F461" s="138" t="s">
        <v>1373</v>
      </c>
      <c r="G461" s="133">
        <v>9263495657</v>
      </c>
      <c r="H461" s="133" t="s">
        <v>1374</v>
      </c>
      <c r="I461" s="134">
        <v>44531</v>
      </c>
      <c r="J461" s="133" t="s">
        <v>184</v>
      </c>
      <c r="K461" s="133" t="s">
        <v>175</v>
      </c>
      <c r="L461" s="140" t="str">
        <f>IFERROR(_xlfn.IFNA(VLOOKUP($K461,[33]коммент!$B:$C,2,0),""),"")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61" s="133"/>
      <c r="N461" s="133"/>
      <c r="O461" s="133"/>
      <c r="P461" s="133" t="s">
        <v>289</v>
      </c>
      <c r="Q461" s="13"/>
      <c r="R461" s="13"/>
    </row>
    <row r="462" spans="1:18" s="14" customFormat="1" ht="94.5" x14ac:dyDescent="0.25">
      <c r="A462" s="129">
        <v>460</v>
      </c>
      <c r="B462" s="130">
        <v>44713</v>
      </c>
      <c r="C462" s="129" t="s">
        <v>332</v>
      </c>
      <c r="D462" s="143" t="s">
        <v>26</v>
      </c>
      <c r="E462" s="143"/>
      <c r="F462" s="144" t="s">
        <v>337</v>
      </c>
      <c r="G462" s="129">
        <v>9168294546</v>
      </c>
      <c r="H462" s="129"/>
      <c r="I462" s="129"/>
      <c r="J462" s="129" t="s">
        <v>180</v>
      </c>
      <c r="K462" s="129" t="s">
        <v>6</v>
      </c>
      <c r="L462" s="149" t="str">
        <f>IFERROR(_xlfn.IFNA(VLOOKUP($K462,[49]коммент!$B:$C,2,0),""),"")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62" s="129"/>
      <c r="N462" s="129"/>
      <c r="O462" s="129"/>
      <c r="P462" s="129"/>
      <c r="Q462" s="13"/>
      <c r="R462" s="13"/>
    </row>
    <row r="463" spans="1:18" s="14" customFormat="1" ht="63" x14ac:dyDescent="0.25">
      <c r="A463" s="129">
        <v>461</v>
      </c>
      <c r="B463" s="130">
        <v>44713</v>
      </c>
      <c r="C463" s="129" t="s">
        <v>340</v>
      </c>
      <c r="D463" s="143" t="s">
        <v>26</v>
      </c>
      <c r="E463" s="143"/>
      <c r="F463" s="144" t="s">
        <v>360</v>
      </c>
      <c r="G463" s="129" t="s">
        <v>361</v>
      </c>
      <c r="H463" s="129"/>
      <c r="I463" s="129"/>
      <c r="J463" s="129" t="s">
        <v>180</v>
      </c>
      <c r="K463" s="129" t="s">
        <v>149</v>
      </c>
      <c r="L463" s="149" t="str">
        <f>IFERROR(_xlfn.IFNA(VLOOKUP($K463,[9]коммент!$B:$C,2,0),""),"")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63" s="129"/>
      <c r="N463" s="129"/>
      <c r="O463" s="129"/>
      <c r="P463" s="129" t="s">
        <v>362</v>
      </c>
      <c r="Q463" s="13"/>
      <c r="R463" s="13"/>
    </row>
    <row r="464" spans="1:18" s="14" customFormat="1" ht="94.5" x14ac:dyDescent="0.25">
      <c r="A464" s="129">
        <v>462</v>
      </c>
      <c r="B464" s="130">
        <v>44713</v>
      </c>
      <c r="C464" s="130" t="s">
        <v>863</v>
      </c>
      <c r="D464" s="143" t="s">
        <v>26</v>
      </c>
      <c r="E464" s="143"/>
      <c r="F464" s="144" t="s">
        <v>869</v>
      </c>
      <c r="G464" s="129">
        <v>9266793169</v>
      </c>
      <c r="H464" s="129" t="s">
        <v>348</v>
      </c>
      <c r="I464" s="130">
        <v>44410</v>
      </c>
      <c r="J464" s="129" t="s">
        <v>184</v>
      </c>
      <c r="K464" s="129" t="s">
        <v>175</v>
      </c>
      <c r="L464" s="149" t="s">
        <v>176</v>
      </c>
      <c r="M464" s="129"/>
      <c r="N464" s="129" t="s">
        <v>114</v>
      </c>
      <c r="O464" s="129"/>
      <c r="P464" s="129" t="s">
        <v>870</v>
      </c>
      <c r="Q464" s="13"/>
      <c r="R464" s="13"/>
    </row>
    <row r="465" spans="1:18" s="14" customFormat="1" ht="94.5" x14ac:dyDescent="0.25">
      <c r="A465" s="129">
        <v>463</v>
      </c>
      <c r="B465" s="130">
        <v>44713</v>
      </c>
      <c r="C465" s="133" t="s">
        <v>1393</v>
      </c>
      <c r="D465" s="137" t="s">
        <v>26</v>
      </c>
      <c r="E465" s="137"/>
      <c r="F465" s="132" t="s">
        <v>1398</v>
      </c>
      <c r="G465" s="180" t="s">
        <v>1399</v>
      </c>
      <c r="H465" s="180"/>
      <c r="I465" s="133"/>
      <c r="J465" s="133" t="s">
        <v>184</v>
      </c>
      <c r="K465" s="133" t="s">
        <v>6</v>
      </c>
      <c r="L465" s="140" t="str">
        <f>IFERROR(_xlfn.IFNA(VLOOKUP($K465,[19]коммент!$B:$C,2,0),""),"")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65" s="133"/>
      <c r="N465" s="133"/>
      <c r="O465" s="133"/>
      <c r="P465" s="133"/>
      <c r="Q465" s="13"/>
      <c r="R465" s="13"/>
    </row>
    <row r="466" spans="1:18" s="14" customFormat="1" ht="110.25" x14ac:dyDescent="0.25">
      <c r="A466" s="129">
        <v>464</v>
      </c>
      <c r="B466" s="130">
        <v>44713</v>
      </c>
      <c r="C466" s="171" t="s">
        <v>667</v>
      </c>
      <c r="D466" s="143" t="s">
        <v>61</v>
      </c>
      <c r="E466" s="143"/>
      <c r="F466" s="128" t="s">
        <v>677</v>
      </c>
      <c r="G466" s="127" t="s">
        <v>678</v>
      </c>
      <c r="H466" s="129" t="s">
        <v>679</v>
      </c>
      <c r="I466" s="130">
        <v>44691</v>
      </c>
      <c r="J466" s="129" t="s">
        <v>184</v>
      </c>
      <c r="K466" s="129" t="s">
        <v>36</v>
      </c>
      <c r="L466" s="149" t="str">
        <f>IFERROR(_xlfn.IFNA(VLOOKUP($K466,[27]коммент!$B:$C,2,0),""),"")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466" s="129"/>
      <c r="N466" s="129"/>
      <c r="O466" s="129"/>
      <c r="P466" s="129" t="s">
        <v>680</v>
      </c>
      <c r="Q466" s="13"/>
      <c r="R466" s="13"/>
    </row>
    <row r="467" spans="1:18" s="14" customFormat="1" ht="63" x14ac:dyDescent="0.25">
      <c r="A467" s="129">
        <v>465</v>
      </c>
      <c r="B467" s="130">
        <v>44713</v>
      </c>
      <c r="C467" s="171" t="s">
        <v>667</v>
      </c>
      <c r="D467" s="143" t="s">
        <v>61</v>
      </c>
      <c r="E467" s="143"/>
      <c r="F467" s="144" t="s">
        <v>681</v>
      </c>
      <c r="G467" s="129" t="s">
        <v>682</v>
      </c>
      <c r="H467" s="129"/>
      <c r="I467" s="129"/>
      <c r="J467" s="129" t="s">
        <v>179</v>
      </c>
      <c r="K467" s="129" t="s">
        <v>149</v>
      </c>
      <c r="L467" s="149" t="str">
        <f>IFERROR(_xlfn.IFNA(VLOOKUP($K467,[27]коммент!$B:$C,2,0),""),"")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67" s="129"/>
      <c r="N467" s="129"/>
      <c r="O467" s="129"/>
      <c r="P467" s="129"/>
      <c r="Q467" s="13"/>
      <c r="R467" s="13"/>
    </row>
    <row r="468" spans="1:18" s="14" customFormat="1" ht="63" x14ac:dyDescent="0.25">
      <c r="A468" s="129">
        <v>466</v>
      </c>
      <c r="B468" s="130">
        <v>44713</v>
      </c>
      <c r="C468" s="129" t="s">
        <v>1154</v>
      </c>
      <c r="D468" s="143" t="s">
        <v>61</v>
      </c>
      <c r="E468" s="143"/>
      <c r="F468" s="144" t="s">
        <v>1160</v>
      </c>
      <c r="G468" s="129" t="s">
        <v>1161</v>
      </c>
      <c r="H468" s="129" t="s">
        <v>1162</v>
      </c>
      <c r="I468" s="130">
        <v>44712</v>
      </c>
      <c r="J468" s="129" t="s">
        <v>180</v>
      </c>
      <c r="K468" s="129" t="s">
        <v>149</v>
      </c>
      <c r="L468" s="149" t="s">
        <v>144</v>
      </c>
      <c r="M468" s="129"/>
      <c r="N468" s="129"/>
      <c r="O468" s="129"/>
      <c r="P468" s="129"/>
      <c r="Q468" s="13"/>
      <c r="R468" s="13"/>
    </row>
    <row r="469" spans="1:18" s="14" customFormat="1" ht="63" x14ac:dyDescent="0.25">
      <c r="A469" s="129">
        <v>467</v>
      </c>
      <c r="B469" s="130">
        <v>44713</v>
      </c>
      <c r="C469" s="129" t="s">
        <v>332</v>
      </c>
      <c r="D469" s="143" t="s">
        <v>19</v>
      </c>
      <c r="E469" s="143"/>
      <c r="F469" s="144" t="s">
        <v>338</v>
      </c>
      <c r="G469" s="129">
        <v>9168684567</v>
      </c>
      <c r="H469" s="129"/>
      <c r="I469" s="129"/>
      <c r="J469" s="129" t="s">
        <v>180</v>
      </c>
      <c r="K469" s="129" t="s">
        <v>149</v>
      </c>
      <c r="L469" s="149" t="str">
        <f>IFERROR(_xlfn.IFNA(VLOOKUP($K469,[49]коммент!$B:$C,2,0),""),"")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69" s="129"/>
      <c r="N469" s="129"/>
      <c r="O469" s="129"/>
      <c r="P469" s="129"/>
      <c r="Q469" s="13"/>
      <c r="R469" s="13"/>
    </row>
    <row r="470" spans="1:18" s="14" customFormat="1" ht="63" x14ac:dyDescent="0.25">
      <c r="A470" s="129">
        <v>468</v>
      </c>
      <c r="B470" s="130">
        <v>44713</v>
      </c>
      <c r="C470" s="129" t="s">
        <v>387</v>
      </c>
      <c r="D470" s="143" t="s">
        <v>19</v>
      </c>
      <c r="E470" s="143"/>
      <c r="F470" s="127" t="s">
        <v>389</v>
      </c>
      <c r="G470" s="129" t="s">
        <v>390</v>
      </c>
      <c r="H470" s="129" t="s">
        <v>279</v>
      </c>
      <c r="I470" s="130">
        <v>44546</v>
      </c>
      <c r="J470" s="129" t="s">
        <v>134</v>
      </c>
      <c r="K470" s="129" t="s">
        <v>85</v>
      </c>
      <c r="L470" s="149" t="str">
        <f>IFERROR(_xlfn.IFNA(VLOOKUP($K470,[50]коммент!$B:$C,2,0),""),"")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0" s="129" t="s">
        <v>129</v>
      </c>
      <c r="N470" s="129" t="s">
        <v>114</v>
      </c>
      <c r="O470" s="129"/>
      <c r="P470" s="129" t="s">
        <v>391</v>
      </c>
      <c r="Q470" s="13"/>
      <c r="R470" s="13"/>
    </row>
    <row r="471" spans="1:18" s="14" customFormat="1" ht="94.5" x14ac:dyDescent="0.25">
      <c r="A471" s="129">
        <v>469</v>
      </c>
      <c r="B471" s="130">
        <v>44713</v>
      </c>
      <c r="C471" s="129" t="s">
        <v>1221</v>
      </c>
      <c r="D471" s="143" t="s">
        <v>19</v>
      </c>
      <c r="E471" s="143"/>
      <c r="F471" s="144" t="s">
        <v>1229</v>
      </c>
      <c r="G471" s="129">
        <v>9859373693</v>
      </c>
      <c r="H471" s="129" t="s">
        <v>517</v>
      </c>
      <c r="I471" s="130">
        <v>44712</v>
      </c>
      <c r="J471" s="129" t="s">
        <v>180</v>
      </c>
      <c r="K471" s="129" t="s">
        <v>6</v>
      </c>
      <c r="L471" s="149" t="s">
        <v>147</v>
      </c>
      <c r="M471" s="129"/>
      <c r="N471" s="129"/>
      <c r="O471" s="129"/>
      <c r="P471" s="129" t="s">
        <v>1230</v>
      </c>
      <c r="Q471" s="13"/>
      <c r="R471" s="13"/>
    </row>
    <row r="472" spans="1:18" s="14" customFormat="1" ht="94.5" x14ac:dyDescent="0.25">
      <c r="A472" s="129">
        <v>470</v>
      </c>
      <c r="B472" s="130">
        <v>44713</v>
      </c>
      <c r="C472" s="129" t="s">
        <v>258</v>
      </c>
      <c r="D472" s="143" t="s">
        <v>23</v>
      </c>
      <c r="E472" s="143"/>
      <c r="F472" s="144" t="s">
        <v>259</v>
      </c>
      <c r="G472" s="129" t="s">
        <v>260</v>
      </c>
      <c r="H472" s="129" t="s">
        <v>261</v>
      </c>
      <c r="I472" s="130">
        <v>44615</v>
      </c>
      <c r="J472" s="129" t="s">
        <v>184</v>
      </c>
      <c r="K472" s="129" t="s">
        <v>175</v>
      </c>
      <c r="L472" s="149" t="str">
        <f>IFERROR(_xlfn.IFNA(VLOOKUP($K472,[48]коммент!$B:$C,2,0),""),"")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72" s="129"/>
      <c r="N472" s="129"/>
      <c r="O472" s="129"/>
      <c r="P472" s="129" t="s">
        <v>262</v>
      </c>
      <c r="Q472" s="135"/>
      <c r="R472" s="135"/>
    </row>
    <row r="473" spans="1:18" s="14" customFormat="1" ht="94.5" x14ac:dyDescent="0.25">
      <c r="A473" s="129">
        <v>471</v>
      </c>
      <c r="B473" s="130">
        <v>44713</v>
      </c>
      <c r="C473" s="129" t="s">
        <v>918</v>
      </c>
      <c r="D473" s="143" t="s">
        <v>23</v>
      </c>
      <c r="E473" s="143"/>
      <c r="F473" s="144" t="s">
        <v>923</v>
      </c>
      <c r="G473" s="129" t="s">
        <v>924</v>
      </c>
      <c r="H473" s="129"/>
      <c r="I473" s="130"/>
      <c r="J473" s="129" t="s">
        <v>179</v>
      </c>
      <c r="K473" s="129" t="s">
        <v>6</v>
      </c>
      <c r="L473" s="149" t="str">
        <f>IFERROR(_xlfn.IFNA(VLOOKUP($K473,[55]коммент!$B:$C,2,0),""),"")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73" s="129"/>
      <c r="N473" s="129"/>
      <c r="O473" s="129"/>
      <c r="P473" s="129"/>
      <c r="Q473" s="13"/>
      <c r="R473" s="13"/>
    </row>
    <row r="474" spans="1:18" s="14" customFormat="1" ht="47.25" x14ac:dyDescent="0.25">
      <c r="A474" s="129">
        <v>472</v>
      </c>
      <c r="B474" s="130">
        <v>44713</v>
      </c>
      <c r="C474" s="133" t="s">
        <v>1393</v>
      </c>
      <c r="D474" s="137" t="s">
        <v>23</v>
      </c>
      <c r="E474" s="137"/>
      <c r="F474" s="138" t="s">
        <v>1402</v>
      </c>
      <c r="G474" s="133" t="s">
        <v>1403</v>
      </c>
      <c r="H474" s="133" t="s">
        <v>1404</v>
      </c>
      <c r="I474" s="134">
        <v>44614</v>
      </c>
      <c r="J474" s="133" t="s">
        <v>184</v>
      </c>
      <c r="K474" s="133" t="s">
        <v>85</v>
      </c>
      <c r="L474" s="140" t="str">
        <f>IFERROR(_xlfn.IFNA(VLOOKUP($K474,[19]коммент!$B:$C,2,0),""),"")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4" s="133" t="s">
        <v>130</v>
      </c>
      <c r="N474" s="133" t="s">
        <v>183</v>
      </c>
      <c r="O474" s="133" t="s">
        <v>37</v>
      </c>
      <c r="P474" s="176" t="s">
        <v>1405</v>
      </c>
      <c r="Q474" s="13"/>
      <c r="R474" s="13"/>
    </row>
    <row r="475" spans="1:18" s="14" customFormat="1" ht="94.5" x14ac:dyDescent="0.25">
      <c r="A475" s="129">
        <v>473</v>
      </c>
      <c r="B475" s="130">
        <v>44713</v>
      </c>
      <c r="C475" s="133" t="s">
        <v>1393</v>
      </c>
      <c r="D475" s="137" t="s">
        <v>23</v>
      </c>
      <c r="E475" s="137"/>
      <c r="F475" s="138" t="s">
        <v>1406</v>
      </c>
      <c r="G475" s="133" t="s">
        <v>1407</v>
      </c>
      <c r="H475" s="133" t="s">
        <v>498</v>
      </c>
      <c r="I475" s="134">
        <v>44637</v>
      </c>
      <c r="J475" s="133" t="s">
        <v>180</v>
      </c>
      <c r="K475" s="133" t="s">
        <v>175</v>
      </c>
      <c r="L475" s="140" t="str">
        <f>IFERROR(_xlfn.IFNA(VLOOKUP($K475,[19]коммент!$B:$C,2,0),""),"")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75" s="133"/>
      <c r="N475" s="133" t="s">
        <v>114</v>
      </c>
      <c r="O475" s="133"/>
      <c r="P475" s="133" t="s">
        <v>705</v>
      </c>
      <c r="Q475" s="13"/>
      <c r="R475" s="13"/>
    </row>
    <row r="476" spans="1:18" s="14" customFormat="1" ht="94.5" x14ac:dyDescent="0.25">
      <c r="A476" s="129">
        <v>474</v>
      </c>
      <c r="B476" s="130">
        <v>44713</v>
      </c>
      <c r="C476" s="133" t="s">
        <v>1393</v>
      </c>
      <c r="D476" s="137" t="s">
        <v>23</v>
      </c>
      <c r="E476" s="137"/>
      <c r="F476" s="138" t="s">
        <v>1414</v>
      </c>
      <c r="G476" s="133" t="s">
        <v>1415</v>
      </c>
      <c r="H476" s="133" t="s">
        <v>256</v>
      </c>
      <c r="I476" s="134">
        <v>44538</v>
      </c>
      <c r="J476" s="133" t="s">
        <v>184</v>
      </c>
      <c r="K476" s="133" t="s">
        <v>175</v>
      </c>
      <c r="L476" s="140" t="str">
        <f>IFERROR(_xlfn.IFNA(VLOOKUP($K476,[19]коммент!$B:$C,2,0),""),"")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76" s="133"/>
      <c r="N476" s="133" t="s">
        <v>114</v>
      </c>
      <c r="O476" s="133"/>
      <c r="P476" s="133" t="s">
        <v>1416</v>
      </c>
      <c r="Q476" s="13"/>
      <c r="R476" s="13"/>
    </row>
    <row r="477" spans="1:18" s="14" customFormat="1" ht="126" x14ac:dyDescent="0.25">
      <c r="A477" s="129">
        <v>475</v>
      </c>
      <c r="B477" s="130">
        <v>44713</v>
      </c>
      <c r="C477" s="129" t="s">
        <v>458</v>
      </c>
      <c r="D477" s="143" t="s">
        <v>44</v>
      </c>
      <c r="E477" s="143"/>
      <c r="F477" s="144" t="s">
        <v>462</v>
      </c>
      <c r="G477" s="129">
        <v>89104723551</v>
      </c>
      <c r="H477" s="129"/>
      <c r="I477" s="130"/>
      <c r="J477" s="129" t="s">
        <v>184</v>
      </c>
      <c r="K477" s="129" t="s">
        <v>85</v>
      </c>
      <c r="L477" s="149" t="str">
        <f>IFERROR(_xlfn.IFNA(VLOOKUP($K477,[20]коммент!$B:$C,2,0),""),"")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7" s="129" t="s">
        <v>129</v>
      </c>
      <c r="N477" s="129"/>
      <c r="O477" s="129"/>
      <c r="P477" s="129" t="s">
        <v>463</v>
      </c>
      <c r="Q477" s="13"/>
      <c r="R477" s="13"/>
    </row>
    <row r="478" spans="1:18" s="14" customFormat="1" ht="47.25" x14ac:dyDescent="0.25">
      <c r="A478" s="129">
        <v>476</v>
      </c>
      <c r="B478" s="130">
        <v>44713</v>
      </c>
      <c r="C478" s="129" t="s">
        <v>539</v>
      </c>
      <c r="D478" s="143" t="s">
        <v>44</v>
      </c>
      <c r="E478" s="143"/>
      <c r="F478" s="127" t="s">
        <v>553</v>
      </c>
      <c r="G478" s="129" t="s">
        <v>554</v>
      </c>
      <c r="H478" s="129"/>
      <c r="I478" s="130"/>
      <c r="J478" s="129" t="s">
        <v>179</v>
      </c>
      <c r="K478" s="129" t="s">
        <v>85</v>
      </c>
      <c r="L478" s="149" t="str">
        <f>IFERROR(_xlfn.IFNA(VLOOKUP($K478,[52]коммент!$B:$C,2,0),""),"")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8" s="129" t="s">
        <v>129</v>
      </c>
      <c r="N478" s="129"/>
      <c r="O478" s="129"/>
      <c r="P478" s="129"/>
      <c r="Q478" s="13"/>
      <c r="R478" s="13"/>
    </row>
    <row r="479" spans="1:18" s="14" customFormat="1" ht="47.25" x14ac:dyDescent="0.25">
      <c r="A479" s="129">
        <v>477</v>
      </c>
      <c r="B479" s="130">
        <v>44713</v>
      </c>
      <c r="C479" s="129" t="s">
        <v>687</v>
      </c>
      <c r="D479" s="143" t="s">
        <v>44</v>
      </c>
      <c r="E479" s="143"/>
      <c r="F479" s="144" t="s">
        <v>691</v>
      </c>
      <c r="G479" s="129">
        <v>89162104050</v>
      </c>
      <c r="H479" s="129" t="s">
        <v>692</v>
      </c>
      <c r="I479" s="130">
        <v>44636</v>
      </c>
      <c r="J479" s="129" t="s">
        <v>179</v>
      </c>
      <c r="K479" s="129" t="s">
        <v>85</v>
      </c>
      <c r="L479" s="149" t="str">
        <f>IFERROR(_xlfn.IFNA(VLOOKUP($K479,[38]коммент!$B:$C,2,0),""),"")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79" s="129" t="s">
        <v>129</v>
      </c>
      <c r="N479" s="129"/>
      <c r="O479" s="129"/>
      <c r="P479" s="129"/>
      <c r="Q479" s="13"/>
      <c r="R479" s="13"/>
    </row>
    <row r="480" spans="1:18" s="14" customFormat="1" ht="94.5" x14ac:dyDescent="0.25">
      <c r="A480" s="129">
        <v>478</v>
      </c>
      <c r="B480" s="130">
        <v>44713</v>
      </c>
      <c r="C480" s="133" t="s">
        <v>1417</v>
      </c>
      <c r="D480" s="137" t="s">
        <v>44</v>
      </c>
      <c r="E480" s="137"/>
      <c r="F480" s="138" t="s">
        <v>1437</v>
      </c>
      <c r="G480" s="133" t="s">
        <v>1438</v>
      </c>
      <c r="H480" s="133" t="s">
        <v>1439</v>
      </c>
      <c r="I480" s="134">
        <v>44707</v>
      </c>
      <c r="J480" s="133" t="s">
        <v>180</v>
      </c>
      <c r="K480" s="133" t="s">
        <v>111</v>
      </c>
      <c r="L480" s="140" t="s">
        <v>165</v>
      </c>
      <c r="M480" s="133" t="s">
        <v>130</v>
      </c>
      <c r="N480" s="133" t="s">
        <v>114</v>
      </c>
      <c r="O480" s="133"/>
      <c r="P480" s="133" t="s">
        <v>1440</v>
      </c>
      <c r="Q480" s="13"/>
      <c r="R480" s="13"/>
    </row>
    <row r="481" spans="1:18" s="14" customFormat="1" ht="94.5" x14ac:dyDescent="0.25">
      <c r="A481" s="129">
        <v>479</v>
      </c>
      <c r="B481" s="130">
        <v>44713</v>
      </c>
      <c r="C481" s="154" t="s">
        <v>411</v>
      </c>
      <c r="D481" s="143" t="s">
        <v>42</v>
      </c>
      <c r="E481" s="143"/>
      <c r="F481" s="127" t="s">
        <v>414</v>
      </c>
      <c r="G481" s="129">
        <v>89057908639</v>
      </c>
      <c r="H481" s="129"/>
      <c r="I481" s="129"/>
      <c r="J481" s="129" t="s">
        <v>180</v>
      </c>
      <c r="K481" s="129" t="s">
        <v>6</v>
      </c>
      <c r="L481" s="149" t="str">
        <f>IFERROR(_xlfn.IFNA(VLOOKUP($K481,[3]коммент!$B:$C,2,0),""),"")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1" s="129"/>
      <c r="N481" s="129"/>
      <c r="O481" s="129"/>
      <c r="P481" s="129"/>
      <c r="Q481" s="13"/>
      <c r="R481" s="13"/>
    </row>
    <row r="482" spans="1:18" s="14" customFormat="1" ht="94.5" x14ac:dyDescent="0.25">
      <c r="A482" s="129">
        <v>480</v>
      </c>
      <c r="B482" s="130">
        <v>44713</v>
      </c>
      <c r="C482" s="129" t="s">
        <v>475</v>
      </c>
      <c r="D482" s="143" t="s">
        <v>42</v>
      </c>
      <c r="E482" s="143"/>
      <c r="F482" s="138" t="s">
        <v>486</v>
      </c>
      <c r="G482" s="133">
        <v>4991327662</v>
      </c>
      <c r="H482" s="133" t="s">
        <v>473</v>
      </c>
      <c r="I482" s="134">
        <v>44502</v>
      </c>
      <c r="J482" s="129" t="s">
        <v>180</v>
      </c>
      <c r="K482" s="129" t="s">
        <v>6</v>
      </c>
      <c r="L482" s="149" t="str">
        <f>IFERROR(_xlfn.IFNA(VLOOKUP($K482,[43]коммент!$B:$C,2,0),""),"")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2" s="129"/>
      <c r="N482" s="129"/>
      <c r="O482" s="129"/>
      <c r="P482" s="129"/>
      <c r="Q482" s="13"/>
      <c r="R482" s="13"/>
    </row>
    <row r="483" spans="1:18" s="14" customFormat="1" ht="94.5" x14ac:dyDescent="0.25">
      <c r="A483" s="129">
        <v>481</v>
      </c>
      <c r="B483" s="130">
        <v>44713</v>
      </c>
      <c r="C483" s="129" t="s">
        <v>562</v>
      </c>
      <c r="D483" s="143" t="s">
        <v>42</v>
      </c>
      <c r="E483" s="143"/>
      <c r="F483" s="144" t="s">
        <v>574</v>
      </c>
      <c r="G483" s="129" t="s">
        <v>575</v>
      </c>
      <c r="H483" s="129"/>
      <c r="I483" s="129"/>
      <c r="J483" s="129" t="s">
        <v>179</v>
      </c>
      <c r="K483" s="129" t="s">
        <v>6</v>
      </c>
      <c r="L483" s="149" t="str">
        <f>IFERROR(_xlfn.IFNA(VLOOKUP($K483,[21]коммент!$B:$C,2,0),""),"")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3" s="129"/>
      <c r="N483" s="129"/>
      <c r="O483" s="129"/>
      <c r="P483" s="129"/>
      <c r="Q483" s="13"/>
      <c r="R483" s="13"/>
    </row>
    <row r="484" spans="1:18" s="14" customFormat="1" ht="47.25" x14ac:dyDescent="0.25">
      <c r="A484" s="129">
        <v>482</v>
      </c>
      <c r="B484" s="130">
        <v>44713</v>
      </c>
      <c r="C484" s="129" t="s">
        <v>562</v>
      </c>
      <c r="D484" s="143" t="s">
        <v>42</v>
      </c>
      <c r="E484" s="143"/>
      <c r="F484" s="144" t="s">
        <v>580</v>
      </c>
      <c r="G484" s="129" t="s">
        <v>581</v>
      </c>
      <c r="H484" s="129"/>
      <c r="I484" s="129"/>
      <c r="J484" s="129" t="s">
        <v>179</v>
      </c>
      <c r="K484" s="129" t="s">
        <v>85</v>
      </c>
      <c r="L484" s="149" t="str">
        <f>IFERROR(_xlfn.IFNA(VLOOKUP($K484,[21]коммент!$B:$C,2,0),""),"")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84" s="129" t="s">
        <v>129</v>
      </c>
      <c r="N484" s="129"/>
      <c r="O484" s="129"/>
      <c r="P484" s="129"/>
      <c r="Q484" s="13"/>
      <c r="R484" s="13"/>
    </row>
    <row r="485" spans="1:18" s="14" customFormat="1" ht="94.5" x14ac:dyDescent="0.25">
      <c r="A485" s="129">
        <v>483</v>
      </c>
      <c r="B485" s="130">
        <v>44713</v>
      </c>
      <c r="C485" s="129" t="s">
        <v>1137</v>
      </c>
      <c r="D485" s="143" t="s">
        <v>42</v>
      </c>
      <c r="E485" s="143"/>
      <c r="F485" s="144" t="s">
        <v>1147</v>
      </c>
      <c r="G485" s="129" t="s">
        <v>1148</v>
      </c>
      <c r="H485" s="129" t="s">
        <v>473</v>
      </c>
      <c r="I485" s="130">
        <v>44636</v>
      </c>
      <c r="J485" s="129" t="s">
        <v>179</v>
      </c>
      <c r="K485" s="129" t="s">
        <v>175</v>
      </c>
      <c r="L485" s="149" t="s">
        <v>176</v>
      </c>
      <c r="M485" s="129"/>
      <c r="N485" s="129"/>
      <c r="O485" s="129"/>
      <c r="P485" s="129" t="s">
        <v>1149</v>
      </c>
      <c r="Q485" s="13"/>
      <c r="R485" s="13"/>
    </row>
    <row r="486" spans="1:18" s="14" customFormat="1" ht="94.5" x14ac:dyDescent="0.25">
      <c r="A486" s="129">
        <v>484</v>
      </c>
      <c r="B486" s="130">
        <v>44713</v>
      </c>
      <c r="C486" s="133" t="s">
        <v>1417</v>
      </c>
      <c r="D486" s="137" t="s">
        <v>42</v>
      </c>
      <c r="E486" s="137"/>
      <c r="F486" s="138" t="s">
        <v>1427</v>
      </c>
      <c r="G486" s="133" t="s">
        <v>1428</v>
      </c>
      <c r="H486" s="133" t="s">
        <v>1429</v>
      </c>
      <c r="I486" s="134">
        <v>44701</v>
      </c>
      <c r="J486" s="133" t="s">
        <v>179</v>
      </c>
      <c r="K486" s="133" t="s">
        <v>6</v>
      </c>
      <c r="L486" s="140" t="s">
        <v>147</v>
      </c>
      <c r="M486" s="133"/>
      <c r="N486" s="133"/>
      <c r="O486" s="133"/>
      <c r="P486" s="133"/>
      <c r="Q486" s="13"/>
      <c r="R486" s="13"/>
    </row>
    <row r="487" spans="1:18" s="14" customFormat="1" ht="47.25" x14ac:dyDescent="0.25">
      <c r="A487" s="129">
        <v>485</v>
      </c>
      <c r="B487" s="130">
        <v>44713</v>
      </c>
      <c r="C487" s="129" t="s">
        <v>340</v>
      </c>
      <c r="D487" s="143" t="s">
        <v>25</v>
      </c>
      <c r="E487" s="143"/>
      <c r="F487" s="144" t="s">
        <v>356</v>
      </c>
      <c r="G487" s="129" t="s">
        <v>357</v>
      </c>
      <c r="H487" s="129"/>
      <c r="I487" s="129"/>
      <c r="J487" s="129" t="s">
        <v>180</v>
      </c>
      <c r="K487" s="129" t="s">
        <v>85</v>
      </c>
      <c r="L487" s="149" t="s">
        <v>148</v>
      </c>
      <c r="M487" s="129" t="s">
        <v>129</v>
      </c>
      <c r="N487" s="129"/>
      <c r="O487" s="129"/>
      <c r="P487" s="129"/>
      <c r="Q487" s="13"/>
      <c r="R487" s="13"/>
    </row>
    <row r="488" spans="1:18" s="14" customFormat="1" ht="94.5" x14ac:dyDescent="0.25">
      <c r="A488" s="129">
        <v>486</v>
      </c>
      <c r="B488" s="130">
        <v>44713</v>
      </c>
      <c r="C488" s="175" t="s">
        <v>799</v>
      </c>
      <c r="D488" s="182" t="s">
        <v>25</v>
      </c>
      <c r="E488" s="182"/>
      <c r="F488" s="169" t="s">
        <v>802</v>
      </c>
      <c r="G488" s="170" t="s">
        <v>803</v>
      </c>
      <c r="H488" s="175"/>
      <c r="I488" s="175"/>
      <c r="J488" s="175" t="s">
        <v>134</v>
      </c>
      <c r="K488" s="175" t="s">
        <v>6</v>
      </c>
      <c r="L488" s="149" t="str">
        <f>IFERROR(_xlfn.IFNA(VLOOKUP($K488,[13]коммент!$B:$C,2,0),""),"")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88" s="175"/>
      <c r="N488" s="175"/>
      <c r="O488" s="175"/>
      <c r="P488" s="175"/>
      <c r="Q488" s="13"/>
      <c r="R488" s="13"/>
    </row>
    <row r="489" spans="1:18" s="14" customFormat="1" ht="63" x14ac:dyDescent="0.25">
      <c r="A489" s="129">
        <v>487</v>
      </c>
      <c r="B489" s="130">
        <v>44713</v>
      </c>
      <c r="C489" s="175" t="s">
        <v>799</v>
      </c>
      <c r="D489" s="182" t="s">
        <v>25</v>
      </c>
      <c r="E489" s="182"/>
      <c r="F489" s="169" t="s">
        <v>804</v>
      </c>
      <c r="G489" s="170" t="s">
        <v>805</v>
      </c>
      <c r="H489" s="175"/>
      <c r="I489" s="175"/>
      <c r="J489" s="175" t="s">
        <v>180</v>
      </c>
      <c r="K489" s="175" t="s">
        <v>149</v>
      </c>
      <c r="L489" s="149" t="str">
        <f>IFERROR(_xlfn.IFNA(VLOOKUP($K489,[13]коммент!$B:$C,2,0),""),"")</f>
        <v>В телефонном разговоре пациент сообщил, что отказывается от участия в проекте "Персональный помощник".
Формат уведомления. С целью проведения внутреннего контроля качества.</v>
      </c>
      <c r="M489" s="175"/>
      <c r="N489" s="175"/>
      <c r="O489" s="175"/>
      <c r="P489" s="175"/>
      <c r="Q489" s="13"/>
      <c r="R489" s="13"/>
    </row>
    <row r="490" spans="1:18" s="14" customFormat="1" ht="47.25" x14ac:dyDescent="0.25">
      <c r="A490" s="129">
        <v>488</v>
      </c>
      <c r="B490" s="130">
        <v>44713</v>
      </c>
      <c r="C490" s="129" t="s">
        <v>644</v>
      </c>
      <c r="D490" s="143" t="s">
        <v>92</v>
      </c>
      <c r="E490" s="143"/>
      <c r="F490" s="138" t="s">
        <v>652</v>
      </c>
      <c r="G490" s="133">
        <v>89654276739</v>
      </c>
      <c r="H490" s="133"/>
      <c r="I490" s="134"/>
      <c r="J490" s="129" t="s">
        <v>180</v>
      </c>
      <c r="K490" s="154" t="s">
        <v>85</v>
      </c>
      <c r="L490" s="160" t="str">
        <f>IFERROR(_xlfn.IFNA(VLOOKUP($K490,[37]коммент!$B:$C,2,0),""),"")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90" s="129" t="s">
        <v>189</v>
      </c>
      <c r="N490" s="129" t="s">
        <v>183</v>
      </c>
      <c r="O490" s="129" t="s">
        <v>84</v>
      </c>
      <c r="P490" s="133"/>
      <c r="Q490" s="13"/>
      <c r="R490" s="13"/>
    </row>
    <row r="491" spans="1:18" s="14" customFormat="1" ht="47.25" x14ac:dyDescent="0.25">
      <c r="A491" s="129">
        <v>489</v>
      </c>
      <c r="B491" s="130">
        <v>44713</v>
      </c>
      <c r="C491" s="129" t="s">
        <v>644</v>
      </c>
      <c r="D491" s="143" t="s">
        <v>92</v>
      </c>
      <c r="E491" s="143"/>
      <c r="F491" s="138" t="s">
        <v>657</v>
      </c>
      <c r="G491" s="133">
        <v>89037293288</v>
      </c>
      <c r="H491" s="133"/>
      <c r="I491" s="134"/>
      <c r="J491" s="129" t="s">
        <v>180</v>
      </c>
      <c r="K491" s="154" t="s">
        <v>85</v>
      </c>
      <c r="L491" s="160" t="str">
        <f>IFERROR(_xlfn.IFNA(VLOOKUP($K491,[37]коммент!$B:$C,2,0),""),"")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91" s="129" t="s">
        <v>129</v>
      </c>
      <c r="N491" s="129" t="s">
        <v>114</v>
      </c>
      <c r="O491" s="129"/>
      <c r="P491" s="129"/>
      <c r="Q491" s="13"/>
      <c r="R491" s="13"/>
    </row>
    <row r="492" spans="1:18" s="14" customFormat="1" ht="94.5" x14ac:dyDescent="0.25">
      <c r="A492" s="129">
        <v>490</v>
      </c>
      <c r="B492" s="130">
        <v>44713</v>
      </c>
      <c r="C492" s="129" t="s">
        <v>644</v>
      </c>
      <c r="D492" s="143" t="s">
        <v>92</v>
      </c>
      <c r="E492" s="143"/>
      <c r="F492" s="144" t="s">
        <v>660</v>
      </c>
      <c r="G492" s="129" t="s">
        <v>661</v>
      </c>
      <c r="H492" s="129"/>
      <c r="I492" s="130"/>
      <c r="J492" s="129" t="s">
        <v>179</v>
      </c>
      <c r="K492" s="129" t="s">
        <v>6</v>
      </c>
      <c r="L492" s="149" t="str">
        <f>IFERROR(_xlfn.IFNA(VLOOKUP($K492,[37]коммент!$B:$C,2,0),""),"")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92" s="129"/>
      <c r="N492" s="129" t="s">
        <v>114</v>
      </c>
      <c r="O492" s="129"/>
      <c r="P492" s="129"/>
      <c r="Q492" s="13"/>
      <c r="R492" s="13"/>
    </row>
    <row r="493" spans="1:18" s="14" customFormat="1" ht="94.5" x14ac:dyDescent="0.25">
      <c r="A493" s="129">
        <v>491</v>
      </c>
      <c r="B493" s="130">
        <v>44713</v>
      </c>
      <c r="C493" s="129" t="s">
        <v>687</v>
      </c>
      <c r="D493" s="143" t="s">
        <v>92</v>
      </c>
      <c r="E493" s="143"/>
      <c r="F493" s="144" t="s">
        <v>695</v>
      </c>
      <c r="G493" s="129">
        <v>89057989070</v>
      </c>
      <c r="H493" s="129" t="s">
        <v>689</v>
      </c>
      <c r="I493" s="130">
        <v>44712</v>
      </c>
      <c r="J493" s="129" t="s">
        <v>180</v>
      </c>
      <c r="K493" s="129" t="s">
        <v>111</v>
      </c>
      <c r="L493" s="149" t="str">
        <f>IFERROR(_xlfn.IFNA(VLOOKUP($K493,[38]коммент!$B:$C,2,0),""),"")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93" s="129" t="s">
        <v>130</v>
      </c>
      <c r="N493" s="129" t="s">
        <v>114</v>
      </c>
      <c r="O493" s="129"/>
      <c r="P493" s="129" t="s">
        <v>696</v>
      </c>
      <c r="Q493" s="13"/>
      <c r="R493" s="13"/>
    </row>
    <row r="494" spans="1:18" s="14" customFormat="1" ht="47.25" x14ac:dyDescent="0.25">
      <c r="A494" s="129">
        <v>492</v>
      </c>
      <c r="B494" s="130">
        <v>44713</v>
      </c>
      <c r="C494" s="129" t="s">
        <v>1172</v>
      </c>
      <c r="D494" s="143" t="s">
        <v>92</v>
      </c>
      <c r="E494" s="143"/>
      <c r="F494" s="144" t="s">
        <v>1189</v>
      </c>
      <c r="G494" s="129">
        <v>9096636140</v>
      </c>
      <c r="H494" s="129"/>
      <c r="I494" s="130"/>
      <c r="J494" s="129" t="s">
        <v>180</v>
      </c>
      <c r="K494" s="129" t="s">
        <v>85</v>
      </c>
      <c r="L494" s="149" t="s">
        <v>148</v>
      </c>
      <c r="M494" s="129" t="s">
        <v>129</v>
      </c>
      <c r="N494" s="129"/>
      <c r="O494" s="129"/>
      <c r="P494" s="129"/>
      <c r="Q494" s="13"/>
      <c r="R494" s="13"/>
    </row>
    <row r="495" spans="1:18" s="14" customFormat="1" ht="94.5" x14ac:dyDescent="0.25">
      <c r="A495" s="129">
        <v>493</v>
      </c>
      <c r="B495" s="130">
        <v>44713</v>
      </c>
      <c r="C495" s="133" t="s">
        <v>1372</v>
      </c>
      <c r="D495" s="137" t="s">
        <v>66</v>
      </c>
      <c r="E495" s="137"/>
      <c r="F495" s="138" t="s">
        <v>1377</v>
      </c>
      <c r="G495" s="133" t="s">
        <v>1378</v>
      </c>
      <c r="H495" s="133" t="s">
        <v>1379</v>
      </c>
      <c r="I495" s="134">
        <v>44329</v>
      </c>
      <c r="J495" s="133" t="s">
        <v>179</v>
      </c>
      <c r="K495" s="133" t="s">
        <v>111</v>
      </c>
      <c r="L495" s="140" t="str">
        <f>IFERROR(_xlfn.IFNA(VLOOKUP($K495,[71]коммент!$B:$C,2,0),""),"")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495" s="133" t="s">
        <v>130</v>
      </c>
      <c r="N495" s="133"/>
      <c r="O495" s="133"/>
      <c r="P495" s="133" t="s">
        <v>1380</v>
      </c>
      <c r="Q495" s="13"/>
      <c r="R495" s="13"/>
    </row>
    <row r="496" spans="1:18" s="14" customFormat="1" ht="47.25" x14ac:dyDescent="0.25">
      <c r="A496" s="129">
        <v>494</v>
      </c>
      <c r="B496" s="130">
        <v>44713</v>
      </c>
      <c r="C496" s="129" t="s">
        <v>340</v>
      </c>
      <c r="D496" s="143" t="s">
        <v>47</v>
      </c>
      <c r="E496" s="143"/>
      <c r="F496" s="144" t="s">
        <v>363</v>
      </c>
      <c r="G496" s="129" t="s">
        <v>364</v>
      </c>
      <c r="H496" s="129"/>
      <c r="I496" s="129"/>
      <c r="J496" s="129" t="s">
        <v>179</v>
      </c>
      <c r="K496" s="129" t="s">
        <v>85</v>
      </c>
      <c r="L496" s="149" t="str">
        <f>IFERROR(_xlfn.IFNA(VLOOKUP($K496,[9]коммент!$B:$C,2,0),""),"")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96" s="129" t="s">
        <v>129</v>
      </c>
      <c r="N496" s="129"/>
      <c r="O496" s="129"/>
      <c r="P496" s="129" t="s">
        <v>365</v>
      </c>
      <c r="Q496" s="13"/>
      <c r="R496" s="13"/>
    </row>
    <row r="497" spans="1:18" s="14" customFormat="1" ht="94.5" x14ac:dyDescent="0.25">
      <c r="A497" s="129">
        <v>495</v>
      </c>
      <c r="B497" s="130">
        <v>44713</v>
      </c>
      <c r="C497" s="129" t="s">
        <v>438</v>
      </c>
      <c r="D497" s="137" t="s">
        <v>60</v>
      </c>
      <c r="E497" s="143"/>
      <c r="F497" s="144" t="s">
        <v>448</v>
      </c>
      <c r="G497" s="129" t="s">
        <v>449</v>
      </c>
      <c r="H497" s="129" t="s">
        <v>450</v>
      </c>
      <c r="I497" s="130">
        <v>44546</v>
      </c>
      <c r="J497" s="129" t="s">
        <v>184</v>
      </c>
      <c r="K497" s="129" t="s">
        <v>175</v>
      </c>
      <c r="L497" s="149" t="str">
        <f>IFERROR(_xlfn.IFNA(VLOOKUP($K497,[11]коммент!$B:$C,2,0),""),"")</f>
        <v>По данным протокола осмотра врача-онколога (см. столбцы H, I) пациенту рекомендовано проведение исследования и (или) консультации специалиста с целью определения дальнейшей тактики ведения.
В ответ на текущий запрос необходимо предоставить информацию о сформированных назначениях.</v>
      </c>
      <c r="M497" s="129"/>
      <c r="N497" s="129"/>
      <c r="O497" s="129"/>
      <c r="P497" s="129" t="s">
        <v>296</v>
      </c>
      <c r="Q497" s="13"/>
      <c r="R497" s="13"/>
    </row>
    <row r="498" spans="1:18" s="14" customFormat="1" ht="94.5" x14ac:dyDescent="0.25">
      <c r="A498" s="129">
        <v>496</v>
      </c>
      <c r="B498" s="130">
        <v>44713</v>
      </c>
      <c r="C498" s="129" t="s">
        <v>438</v>
      </c>
      <c r="D498" s="137" t="s">
        <v>60</v>
      </c>
      <c r="E498" s="143"/>
      <c r="F498" s="144" t="s">
        <v>453</v>
      </c>
      <c r="G498" s="129" t="s">
        <v>454</v>
      </c>
      <c r="H498" s="129"/>
      <c r="I498" s="129"/>
      <c r="J498" s="129" t="s">
        <v>180</v>
      </c>
      <c r="K498" s="129" t="s">
        <v>6</v>
      </c>
      <c r="L498" s="149" t="str">
        <f>IFERROR(_xlfn.IFNA(VLOOKUP($K498,[11]коммент!$B:$C,2,0),""),"")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498" s="129"/>
      <c r="N498" s="129"/>
      <c r="O498" s="129"/>
      <c r="P498" s="129"/>
      <c r="Q498" s="13"/>
      <c r="R498" s="13"/>
    </row>
    <row r="499" spans="1:18" s="14" customFormat="1" ht="47.25" x14ac:dyDescent="0.25">
      <c r="A499" s="129">
        <v>497</v>
      </c>
      <c r="B499" s="130">
        <v>44713</v>
      </c>
      <c r="C499" s="129" t="s">
        <v>588</v>
      </c>
      <c r="D499" s="143" t="s">
        <v>60</v>
      </c>
      <c r="E499" s="143"/>
      <c r="F499" s="144" t="s">
        <v>600</v>
      </c>
      <c r="G499" s="129">
        <v>89169748893</v>
      </c>
      <c r="H499" s="129"/>
      <c r="I499" s="129"/>
      <c r="J499" s="129" t="s">
        <v>180</v>
      </c>
      <c r="K499" s="129" t="s">
        <v>85</v>
      </c>
      <c r="L499" s="149" t="str">
        <f>IFERROR(_xlfn.IFNA(VLOOKUP($K499,[54]коммент!$B:$C,2,0),""),"")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499" s="129" t="s">
        <v>129</v>
      </c>
      <c r="N499" s="129"/>
      <c r="O499" s="129"/>
      <c r="P499" s="129"/>
      <c r="Q499" s="13"/>
      <c r="R499" s="13"/>
    </row>
    <row r="500" spans="1:18" s="14" customFormat="1" ht="94.5" x14ac:dyDescent="0.25">
      <c r="A500" s="129">
        <v>498</v>
      </c>
      <c r="B500" s="130">
        <v>44713</v>
      </c>
      <c r="C500" s="129" t="s">
        <v>929</v>
      </c>
      <c r="D500" s="143" t="s">
        <v>60</v>
      </c>
      <c r="E500" s="143"/>
      <c r="F500" s="144" t="s">
        <v>930</v>
      </c>
      <c r="G500" s="129">
        <v>89154141560</v>
      </c>
      <c r="H500" s="129"/>
      <c r="I500" s="129"/>
      <c r="J500" s="129" t="s">
        <v>179</v>
      </c>
      <c r="K500" s="129" t="s">
        <v>6</v>
      </c>
      <c r="L500" s="149" t="str">
        <f>IFERROR(_xlfn.IFNA(VLOOKUP($K500,[56]коммент!$B:$C,2,0),""),"")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0" s="129"/>
      <c r="N500" s="129"/>
      <c r="O500" s="129"/>
      <c r="P500" s="129"/>
      <c r="Q500" s="13"/>
      <c r="R500" s="13"/>
    </row>
    <row r="501" spans="1:18" s="14" customFormat="1" ht="94.5" x14ac:dyDescent="0.25">
      <c r="A501" s="129">
        <v>499</v>
      </c>
      <c r="B501" s="130">
        <v>44713</v>
      </c>
      <c r="C501" s="129" t="s">
        <v>985</v>
      </c>
      <c r="D501" s="143" t="s">
        <v>60</v>
      </c>
      <c r="E501" s="143"/>
      <c r="F501" s="144" t="s">
        <v>986</v>
      </c>
      <c r="G501" s="129" t="s">
        <v>987</v>
      </c>
      <c r="H501" s="129"/>
      <c r="I501" s="129"/>
      <c r="J501" s="129" t="s">
        <v>180</v>
      </c>
      <c r="K501" s="129" t="s">
        <v>6</v>
      </c>
      <c r="L501" s="149" t="str">
        <f>IFERROR(_xlfn.IFNA(VLOOKUP($K501,[30]коммент!$B:$C,2,0),""),"")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1" s="129"/>
      <c r="N501" s="129"/>
      <c r="O501" s="129"/>
      <c r="P501" s="129"/>
      <c r="Q501" s="13"/>
      <c r="R501" s="13"/>
    </row>
    <row r="502" spans="1:18" s="14" customFormat="1" ht="94.5" x14ac:dyDescent="0.25">
      <c r="A502" s="129">
        <v>500</v>
      </c>
      <c r="B502" s="130">
        <v>44713</v>
      </c>
      <c r="C502" s="129" t="s">
        <v>1015</v>
      </c>
      <c r="D502" s="143" t="s">
        <v>60</v>
      </c>
      <c r="E502" s="143"/>
      <c r="F502" s="144" t="s">
        <v>1016</v>
      </c>
      <c r="G502" s="129" t="s">
        <v>1017</v>
      </c>
      <c r="H502" s="129"/>
      <c r="I502" s="129"/>
      <c r="J502" s="129" t="s">
        <v>179</v>
      </c>
      <c r="K502" s="129" t="s">
        <v>6</v>
      </c>
      <c r="L502" s="149" t="str">
        <f>IFERROR(_xlfn.IFNA(VLOOKUP($K502,[72]коммент!$B:$C,2,0),""),"")</f>
        <v>На указанные контактные телефоны пациент не отвечает более 2-х дней. Прошу уточнить корректный номер телефона для связи. В случае недозвона со стороны МО прикрепления - взять пациента под контроль.
В случае отказа пациента от сопровождения, в ответ на текущий запрос, сообщить данную информацию.</v>
      </c>
      <c r="M502" s="129"/>
      <c r="N502" s="129"/>
      <c r="O502" s="129"/>
      <c r="P502" s="129"/>
      <c r="Q502" s="13"/>
      <c r="R502" s="13"/>
    </row>
    <row r="503" spans="1:18" s="14" customFormat="1" ht="47.25" x14ac:dyDescent="0.25">
      <c r="A503" s="129">
        <v>501</v>
      </c>
      <c r="B503" s="130">
        <v>44713</v>
      </c>
      <c r="C503" s="129" t="s">
        <v>258</v>
      </c>
      <c r="D503" s="143" t="s">
        <v>83</v>
      </c>
      <c r="E503" s="143"/>
      <c r="F503" s="144" t="s">
        <v>283</v>
      </c>
      <c r="G503" s="129" t="s">
        <v>284</v>
      </c>
      <c r="H503" s="129" t="s">
        <v>285</v>
      </c>
      <c r="I503" s="130">
        <v>44712</v>
      </c>
      <c r="J503" s="129" t="s">
        <v>179</v>
      </c>
      <c r="K503" s="129" t="s">
        <v>85</v>
      </c>
      <c r="L503" s="149" t="str">
        <f>IFERROR(_xlfn.IFNA(VLOOKUP($K503,[48]коммент!$B:$C,2,0),""),"")</f>
        <v>Пациент отказывается от записи к врачу-онкологу/исследование.
Просим Вас связаться с пациентом и предоставить информацию о записи ЛИБО об отказе от записи.</v>
      </c>
      <c r="M503" s="129" t="s">
        <v>129</v>
      </c>
      <c r="N503" s="129"/>
      <c r="O503" s="129"/>
      <c r="P503" s="129"/>
      <c r="Q503" s="135"/>
      <c r="R503" s="135"/>
    </row>
    <row r="504" spans="1:18" s="14" customFormat="1" ht="126" x14ac:dyDescent="0.25">
      <c r="A504" s="129">
        <v>502</v>
      </c>
      <c r="B504" s="130">
        <v>44713</v>
      </c>
      <c r="C504" s="171" t="s">
        <v>940</v>
      </c>
      <c r="D504" s="143" t="s">
        <v>83</v>
      </c>
      <c r="E504" s="143"/>
      <c r="F504" s="127" t="s">
        <v>948</v>
      </c>
      <c r="G504" s="129">
        <v>4954866975</v>
      </c>
      <c r="H504" s="129" t="s">
        <v>949</v>
      </c>
      <c r="I504" s="130">
        <v>44708</v>
      </c>
      <c r="J504" s="129" t="s">
        <v>180</v>
      </c>
      <c r="K504" s="129" t="s">
        <v>113</v>
      </c>
      <c r="L504" s="149" t="str">
        <f>IFERROR(_xlfn.IFNA(VLOOKUP($K504,[16]коммент!$B:$C,2,0),""),"")</f>
        <v>Формат уведомления. С целью проведения внутреннего контроля качества.</v>
      </c>
      <c r="M504" s="129"/>
      <c r="N504" s="129"/>
      <c r="O504" s="129"/>
      <c r="P504" s="129" t="s">
        <v>950</v>
      </c>
      <c r="Q504" s="13"/>
      <c r="R504" s="13"/>
    </row>
    <row r="505" spans="1:18" s="14" customFormat="1" ht="94.5" x14ac:dyDescent="0.25">
      <c r="A505" s="129">
        <v>503</v>
      </c>
      <c r="B505" s="130">
        <v>44713</v>
      </c>
      <c r="C505" s="129" t="s">
        <v>1190</v>
      </c>
      <c r="D505" s="143" t="s">
        <v>83</v>
      </c>
      <c r="E505" s="143"/>
      <c r="F505" s="144" t="s">
        <v>1202</v>
      </c>
      <c r="G505" s="129" t="s">
        <v>1203</v>
      </c>
      <c r="H505" s="129"/>
      <c r="I505" s="130"/>
      <c r="J505" s="129" t="s">
        <v>134</v>
      </c>
      <c r="K505" s="129" t="s">
        <v>6</v>
      </c>
      <c r="L505" s="149" t="s">
        <v>147</v>
      </c>
      <c r="M505" s="129"/>
      <c r="N505" s="129"/>
      <c r="O505" s="129"/>
      <c r="P505" s="129"/>
      <c r="Q505" s="13"/>
      <c r="R505" s="13"/>
    </row>
    <row r="506" spans="1:18" s="14" customFormat="1" ht="63" x14ac:dyDescent="0.25">
      <c r="A506" s="129">
        <v>504</v>
      </c>
      <c r="B506" s="130">
        <v>44713</v>
      </c>
      <c r="C506" s="129" t="s">
        <v>1190</v>
      </c>
      <c r="D506" s="143" t="s">
        <v>83</v>
      </c>
      <c r="E506" s="143"/>
      <c r="F506" s="144" t="s">
        <v>1206</v>
      </c>
      <c r="G506" s="129" t="s">
        <v>1207</v>
      </c>
      <c r="H506" s="129"/>
      <c r="I506" s="130"/>
      <c r="J506" s="129" t="s">
        <v>184</v>
      </c>
      <c r="K506" s="129" t="s">
        <v>36</v>
      </c>
      <c r="L506" s="149" t="s">
        <v>157</v>
      </c>
      <c r="M506" s="129"/>
      <c r="N506" s="129"/>
      <c r="O506" s="129"/>
      <c r="P506" s="129" t="s">
        <v>1208</v>
      </c>
      <c r="Q506" s="13"/>
      <c r="R506" s="13"/>
    </row>
    <row r="507" spans="1:18" s="14" customFormat="1" ht="94.5" x14ac:dyDescent="0.25">
      <c r="A507" s="129">
        <v>505</v>
      </c>
      <c r="B507" s="130">
        <v>44713</v>
      </c>
      <c r="C507" s="129" t="s">
        <v>1190</v>
      </c>
      <c r="D507" s="143" t="s">
        <v>83</v>
      </c>
      <c r="E507" s="143"/>
      <c r="F507" s="144" t="s">
        <v>1209</v>
      </c>
      <c r="G507" s="129" t="s">
        <v>1210</v>
      </c>
      <c r="H507" s="129" t="s">
        <v>1211</v>
      </c>
      <c r="I507" s="130">
        <v>44710</v>
      </c>
      <c r="J507" s="129" t="s">
        <v>180</v>
      </c>
      <c r="K507" s="129" t="s">
        <v>111</v>
      </c>
      <c r="L507" s="149" t="s">
        <v>165</v>
      </c>
      <c r="M507" s="129" t="s">
        <v>130</v>
      </c>
      <c r="N507" s="129" t="s">
        <v>183</v>
      </c>
      <c r="O507" s="129" t="s">
        <v>83</v>
      </c>
      <c r="P507" s="129" t="s">
        <v>1212</v>
      </c>
      <c r="Q507" s="13"/>
      <c r="R507" s="13"/>
    </row>
    <row r="508" spans="1:18" s="14" customFormat="1" ht="94.5" x14ac:dyDescent="0.25">
      <c r="A508" s="129">
        <v>506</v>
      </c>
      <c r="B508" s="130">
        <v>44713</v>
      </c>
      <c r="C508" s="129" t="s">
        <v>1137</v>
      </c>
      <c r="D508" s="143" t="s">
        <v>41</v>
      </c>
      <c r="E508" s="143"/>
      <c r="F508" s="144" t="s">
        <v>1144</v>
      </c>
      <c r="G508" s="129" t="s">
        <v>1145</v>
      </c>
      <c r="H508" s="129" t="s">
        <v>269</v>
      </c>
      <c r="I508" s="130">
        <v>44614</v>
      </c>
      <c r="J508" s="129" t="s">
        <v>184</v>
      </c>
      <c r="K508" s="129" t="s">
        <v>175</v>
      </c>
      <c r="L508" s="149" t="s">
        <v>176</v>
      </c>
      <c r="M508" s="129"/>
      <c r="N508" s="129"/>
      <c r="O508" s="129"/>
      <c r="P508" s="129" t="s">
        <v>1146</v>
      </c>
      <c r="Q508" s="13"/>
      <c r="R508" s="13"/>
    </row>
    <row r="509" spans="1:18" s="14" customFormat="1" ht="94.5" x14ac:dyDescent="0.25">
      <c r="A509" s="129">
        <v>507</v>
      </c>
      <c r="B509" s="130">
        <v>44713</v>
      </c>
      <c r="C509" s="129" t="s">
        <v>663</v>
      </c>
      <c r="D509" s="159" t="s">
        <v>48</v>
      </c>
      <c r="E509" s="143"/>
      <c r="F509" s="151" t="s">
        <v>664</v>
      </c>
      <c r="G509" s="151" t="s">
        <v>665</v>
      </c>
      <c r="H509" s="129"/>
      <c r="I509" s="134"/>
      <c r="J509" s="129" t="s">
        <v>134</v>
      </c>
      <c r="K509" s="129" t="s">
        <v>6</v>
      </c>
      <c r="L509" s="149" t="s">
        <v>147</v>
      </c>
      <c r="M509" s="129"/>
      <c r="N509" s="129"/>
      <c r="O509" s="129"/>
      <c r="P509" s="129"/>
      <c r="Q509" s="13"/>
      <c r="R509" s="13"/>
    </row>
    <row r="510" spans="1:18" s="14" customFormat="1" ht="94.5" x14ac:dyDescent="0.25">
      <c r="A510" s="129">
        <v>508</v>
      </c>
      <c r="B510" s="130">
        <v>44713</v>
      </c>
      <c r="C510" s="129" t="s">
        <v>663</v>
      </c>
      <c r="D510" s="137" t="s">
        <v>48</v>
      </c>
      <c r="E510" s="143"/>
      <c r="F510" s="144" t="s">
        <v>666</v>
      </c>
      <c r="G510" s="129">
        <v>9031954702</v>
      </c>
      <c r="H510" s="129"/>
      <c r="I510" s="129"/>
      <c r="J510" s="129" t="s">
        <v>179</v>
      </c>
      <c r="K510" s="129" t="s">
        <v>6</v>
      </c>
      <c r="L510" s="149" t="s">
        <v>147</v>
      </c>
      <c r="M510" s="129"/>
      <c r="N510" s="129"/>
      <c r="O510" s="129"/>
      <c r="P510" s="129"/>
      <c r="Q510" s="13"/>
      <c r="R510" s="13"/>
    </row>
    <row r="511" spans="1:18" s="14" customFormat="1" ht="94.5" x14ac:dyDescent="0.25">
      <c r="A511" s="129">
        <v>509</v>
      </c>
      <c r="B511" s="130">
        <v>44713</v>
      </c>
      <c r="C511" s="129" t="s">
        <v>475</v>
      </c>
      <c r="D511" s="143" t="s">
        <v>195</v>
      </c>
      <c r="E511" s="143"/>
      <c r="F511" s="144" t="s">
        <v>490</v>
      </c>
      <c r="G511" s="129">
        <v>9162524954</v>
      </c>
      <c r="H511" s="129" t="s">
        <v>491</v>
      </c>
      <c r="I511" s="130">
        <v>44707</v>
      </c>
      <c r="J511" s="129" t="s">
        <v>180</v>
      </c>
      <c r="K511" s="129" t="s">
        <v>111</v>
      </c>
      <c r="L511" s="149" t="str">
        <f>IFERROR(_xlfn.IFNA(VLOOKUP($K511,[43]коммент!$B:$C,2,0),""),"")</f>
        <v>По данным протокола осмотра врача-онколога (см. столбцы H, I) пациенту рекомендована консультация специалиста/ госпитализация/ исследование/ онкологический консилиум/лечение.
В ответ на текущий запрос просим Вас предоставить дату, время, место проведения с последующим оповещением пациента.</v>
      </c>
      <c r="M511" s="129" t="s">
        <v>154</v>
      </c>
      <c r="N511" s="129"/>
      <c r="O511" s="129"/>
      <c r="P511" s="129"/>
      <c r="Q511" s="13"/>
      <c r="R511" s="13"/>
    </row>
    <row r="512" spans="1:18" s="14" customFormat="1" ht="94.5" x14ac:dyDescent="0.25">
      <c r="A512" s="129">
        <v>510</v>
      </c>
      <c r="B512" s="130">
        <v>44713</v>
      </c>
      <c r="C512" s="129" t="s">
        <v>1063</v>
      </c>
      <c r="D512" s="143" t="s">
        <v>195</v>
      </c>
      <c r="E512" s="143"/>
      <c r="F512" s="128" t="s">
        <v>1076</v>
      </c>
      <c r="G512" s="127" t="s">
        <v>1077</v>
      </c>
      <c r="H512" s="129" t="s">
        <v>1078</v>
      </c>
      <c r="I512" s="130">
        <v>44711</v>
      </c>
      <c r="J512" s="129" t="s">
        <v>180</v>
      </c>
      <c r="K512" s="129" t="s">
        <v>36</v>
      </c>
      <c r="L512" s="149" t="str">
        <f>IFERROR(_xlfn.IFNA(VLOOKUP($K512,[6]коммент!$B:$C,2,0),""),"")</f>
        <v>В протоколе осмотра врача (см. столбцы H, I) не отражена дальнейшая тактика ведения пациента. Просим Вас уточнить дальнейшую тактику ведения с указанием временных сроков.</v>
      </c>
      <c r="M512" s="129"/>
      <c r="N512" s="129"/>
      <c r="O512" s="129"/>
      <c r="P512" s="129" t="s">
        <v>1079</v>
      </c>
      <c r="Q512" s="13"/>
      <c r="R512" s="13"/>
    </row>
    <row r="513" spans="1:18" s="14" customFormat="1" x14ac:dyDescent="0.25">
      <c r="A513" s="15"/>
      <c r="B513" s="15"/>
      <c r="C513" s="15"/>
      <c r="D513" s="16"/>
      <c r="E513" s="16"/>
      <c r="F513" s="17"/>
      <c r="G513" s="15"/>
      <c r="H513" s="15"/>
      <c r="I513" s="15"/>
      <c r="J513" s="15"/>
      <c r="K513" s="18"/>
      <c r="L513" s="71" t="str">
        <f>IFERROR(_xlfn.IFNA(VLOOKUP($K513,коммент!$B:$C,2,0),""),"")</f>
        <v/>
      </c>
      <c r="M513" s="19"/>
      <c r="N513" s="20"/>
      <c r="O513" s="20"/>
      <c r="P513" s="20"/>
      <c r="Q513" s="13"/>
      <c r="R513" s="13"/>
    </row>
    <row r="514" spans="1:18" s="14" customFormat="1" x14ac:dyDescent="0.25">
      <c r="A514" s="15"/>
      <c r="B514" s="15"/>
      <c r="C514" s="15"/>
      <c r="D514" s="16"/>
      <c r="E514" s="16"/>
      <c r="F514" s="17"/>
      <c r="G514" s="15"/>
      <c r="H514" s="15"/>
      <c r="I514" s="15"/>
      <c r="J514" s="15"/>
      <c r="K514" s="18"/>
      <c r="L514" s="71" t="str">
        <f>IFERROR(_xlfn.IFNA(VLOOKUP($K514,коммент!$B:$C,2,0),""),"")</f>
        <v/>
      </c>
      <c r="M514" s="19"/>
      <c r="N514" s="20"/>
      <c r="O514" s="20"/>
      <c r="P514" s="20"/>
      <c r="Q514" s="13"/>
      <c r="R514" s="13"/>
    </row>
    <row r="515" spans="1:18" s="14" customFormat="1" x14ac:dyDescent="0.25">
      <c r="A515" s="15"/>
      <c r="B515" s="15"/>
      <c r="C515" s="15"/>
      <c r="D515" s="16"/>
      <c r="E515" s="16"/>
      <c r="F515" s="17"/>
      <c r="G515" s="15"/>
      <c r="H515" s="15"/>
      <c r="I515" s="15"/>
      <c r="J515" s="15"/>
      <c r="K515" s="18"/>
      <c r="L515" s="71" t="str">
        <f>IFERROR(_xlfn.IFNA(VLOOKUP($K515,коммент!$B:$C,2,0),""),"")</f>
        <v/>
      </c>
      <c r="M515" s="19"/>
      <c r="N515" s="20"/>
      <c r="O515" s="20"/>
      <c r="P515" s="20"/>
      <c r="Q515" s="13"/>
      <c r="R515" s="13"/>
    </row>
    <row r="516" spans="1:18" s="14" customFormat="1" x14ac:dyDescent="0.25">
      <c r="A516" s="15"/>
      <c r="B516" s="15"/>
      <c r="C516" s="15"/>
      <c r="D516" s="16"/>
      <c r="E516" s="16"/>
      <c r="F516" s="17"/>
      <c r="G516" s="15"/>
      <c r="H516" s="15"/>
      <c r="I516" s="15"/>
      <c r="J516" s="15"/>
      <c r="K516" s="18"/>
      <c r="L516" s="71" t="str">
        <f>IFERROR(_xlfn.IFNA(VLOOKUP($K516,коммент!$B:$C,2,0),""),"")</f>
        <v/>
      </c>
      <c r="M516" s="19"/>
      <c r="N516" s="20"/>
      <c r="O516" s="20"/>
      <c r="P516" s="20"/>
      <c r="Q516" s="13"/>
      <c r="R516" s="13"/>
    </row>
    <row r="517" spans="1:18" s="14" customFormat="1" x14ac:dyDescent="0.25">
      <c r="A517" s="15"/>
      <c r="B517" s="15"/>
      <c r="C517" s="15"/>
      <c r="D517" s="16"/>
      <c r="E517" s="16"/>
      <c r="F517" s="17"/>
      <c r="G517" s="15"/>
      <c r="H517" s="15"/>
      <c r="I517" s="15"/>
      <c r="J517" s="15"/>
      <c r="K517" s="18"/>
      <c r="L517" s="71" t="str">
        <f>IFERROR(_xlfn.IFNA(VLOOKUP($K517,коммент!$B:$C,2,0),""),"")</f>
        <v/>
      </c>
      <c r="M517" s="19"/>
      <c r="N517" s="20"/>
      <c r="O517" s="20"/>
      <c r="P517" s="20"/>
      <c r="Q517" s="13"/>
      <c r="R517" s="13"/>
    </row>
    <row r="518" spans="1:18" s="14" customFormat="1" x14ac:dyDescent="0.25">
      <c r="A518" s="15"/>
      <c r="B518" s="15"/>
      <c r="C518" s="15"/>
      <c r="D518" s="16"/>
      <c r="E518" s="16"/>
      <c r="F518" s="17"/>
      <c r="G518" s="15"/>
      <c r="H518" s="15"/>
      <c r="I518" s="15"/>
      <c r="J518" s="15"/>
      <c r="K518" s="18"/>
      <c r="L518" s="71" t="str">
        <f>IFERROR(_xlfn.IFNA(VLOOKUP($K518,коммент!$B:$C,2,0),""),"")</f>
        <v/>
      </c>
      <c r="M518" s="19"/>
      <c r="N518" s="20"/>
      <c r="O518" s="20"/>
      <c r="P518" s="20"/>
      <c r="Q518" s="13"/>
      <c r="R518" s="13"/>
    </row>
    <row r="519" spans="1:18" s="14" customFormat="1" x14ac:dyDescent="0.25">
      <c r="A519" s="15"/>
      <c r="B519" s="15"/>
      <c r="C519" s="15"/>
      <c r="D519" s="16"/>
      <c r="E519" s="16"/>
      <c r="F519" s="17"/>
      <c r="G519" s="15"/>
      <c r="H519" s="15"/>
      <c r="I519" s="15"/>
      <c r="J519" s="15"/>
      <c r="K519" s="18"/>
      <c r="L519" s="71" t="str">
        <f>IFERROR(_xlfn.IFNA(VLOOKUP($K519,коммент!$B:$C,2,0),""),"")</f>
        <v/>
      </c>
      <c r="M519" s="19"/>
      <c r="N519" s="20"/>
      <c r="O519" s="20"/>
      <c r="P519" s="20"/>
      <c r="Q519" s="13"/>
      <c r="R519" s="13"/>
    </row>
    <row r="520" spans="1:18" s="14" customFormat="1" x14ac:dyDescent="0.25">
      <c r="A520" s="15"/>
      <c r="B520" s="15"/>
      <c r="C520" s="15"/>
      <c r="D520" s="16"/>
      <c r="E520" s="16"/>
      <c r="F520" s="17"/>
      <c r="G520" s="15"/>
      <c r="H520" s="15"/>
      <c r="I520" s="15"/>
      <c r="J520" s="15"/>
      <c r="K520" s="18"/>
      <c r="L520" s="71" t="str">
        <f>IFERROR(_xlfn.IFNA(VLOOKUP($K520,коммент!$B:$C,2,0),""),"")</f>
        <v/>
      </c>
      <c r="M520" s="19"/>
      <c r="N520" s="20"/>
      <c r="O520" s="20"/>
      <c r="P520" s="20"/>
      <c r="Q520" s="13"/>
      <c r="R520" s="13"/>
    </row>
    <row r="521" spans="1:18" s="14" customFormat="1" x14ac:dyDescent="0.25">
      <c r="A521" s="15"/>
      <c r="B521" s="15"/>
      <c r="C521" s="15"/>
      <c r="D521" s="16"/>
      <c r="E521" s="16"/>
      <c r="F521" s="17"/>
      <c r="G521" s="15"/>
      <c r="H521" s="15"/>
      <c r="I521" s="15"/>
      <c r="J521" s="15"/>
      <c r="K521" s="18"/>
      <c r="L521" s="71" t="str">
        <f>IFERROR(_xlfn.IFNA(VLOOKUP($K521,коммент!$B:$C,2,0),""),"")</f>
        <v/>
      </c>
      <c r="M521" s="19"/>
      <c r="N521" s="20"/>
      <c r="O521" s="20"/>
      <c r="P521" s="20"/>
      <c r="Q521" s="13"/>
      <c r="R521" s="13"/>
    </row>
    <row r="522" spans="1:18" s="14" customFormat="1" x14ac:dyDescent="0.25">
      <c r="A522" s="15"/>
      <c r="B522" s="15"/>
      <c r="C522" s="15"/>
      <c r="D522" s="16"/>
      <c r="E522" s="16"/>
      <c r="F522" s="17"/>
      <c r="G522" s="15"/>
      <c r="H522" s="15"/>
      <c r="I522" s="15"/>
      <c r="J522" s="15"/>
      <c r="K522" s="18"/>
      <c r="L522" s="71" t="str">
        <f>IFERROR(_xlfn.IFNA(VLOOKUP($K522,коммент!$B:$C,2,0),""),"")</f>
        <v/>
      </c>
      <c r="M522" s="19"/>
      <c r="N522" s="20"/>
      <c r="O522" s="20"/>
      <c r="P522" s="20"/>
      <c r="Q522" s="13"/>
      <c r="R522" s="13"/>
    </row>
    <row r="523" spans="1:18" s="14" customFormat="1" x14ac:dyDescent="0.25">
      <c r="A523" s="15"/>
      <c r="B523" s="15"/>
      <c r="C523" s="15"/>
      <c r="D523" s="16"/>
      <c r="E523" s="16"/>
      <c r="F523" s="17"/>
      <c r="G523" s="15"/>
      <c r="H523" s="15"/>
      <c r="I523" s="15"/>
      <c r="J523" s="15"/>
      <c r="K523" s="18"/>
      <c r="L523" s="71" t="str">
        <f>IFERROR(_xlfn.IFNA(VLOOKUP($K523,коммент!$B:$C,2,0),""),"")</f>
        <v/>
      </c>
      <c r="M523" s="19"/>
      <c r="N523" s="20"/>
      <c r="O523" s="20"/>
      <c r="P523" s="20"/>
      <c r="Q523" s="13"/>
      <c r="R523" s="13"/>
    </row>
    <row r="524" spans="1:18" s="14" customFormat="1" x14ac:dyDescent="0.25">
      <c r="A524" s="15"/>
      <c r="B524" s="15"/>
      <c r="C524" s="15"/>
      <c r="D524" s="16"/>
      <c r="E524" s="16"/>
      <c r="F524" s="17"/>
      <c r="G524" s="15"/>
      <c r="H524" s="15"/>
      <c r="I524" s="15"/>
      <c r="J524" s="15"/>
      <c r="K524" s="18"/>
      <c r="L524" s="71" t="str">
        <f>IFERROR(_xlfn.IFNA(VLOOKUP($K524,коммент!$B:$C,2,0),""),"")</f>
        <v/>
      </c>
      <c r="M524" s="19"/>
      <c r="N524" s="20"/>
      <c r="O524" s="20"/>
      <c r="P524" s="20"/>
      <c r="Q524" s="13"/>
      <c r="R524" s="13"/>
    </row>
    <row r="525" spans="1:18" s="14" customFormat="1" x14ac:dyDescent="0.25">
      <c r="A525" s="15"/>
      <c r="B525" s="15"/>
      <c r="C525" s="15"/>
      <c r="D525" s="16"/>
      <c r="E525" s="16"/>
      <c r="F525" s="17"/>
      <c r="G525" s="15"/>
      <c r="H525" s="15"/>
      <c r="I525" s="15"/>
      <c r="J525" s="15"/>
      <c r="K525" s="18"/>
      <c r="L525" s="71" t="str">
        <f>IFERROR(_xlfn.IFNA(VLOOKUP($K525,коммент!$B:$C,2,0),""),"")</f>
        <v/>
      </c>
      <c r="M525" s="19"/>
      <c r="N525" s="20"/>
      <c r="O525" s="20"/>
      <c r="P525" s="20"/>
      <c r="Q525" s="13"/>
      <c r="R525" s="13"/>
    </row>
    <row r="526" spans="1:18" s="14" customFormat="1" x14ac:dyDescent="0.25">
      <c r="A526" s="15"/>
      <c r="B526" s="15"/>
      <c r="C526" s="15"/>
      <c r="D526" s="16"/>
      <c r="E526" s="16"/>
      <c r="F526" s="17"/>
      <c r="G526" s="15"/>
      <c r="H526" s="15"/>
      <c r="I526" s="15"/>
      <c r="J526" s="15"/>
      <c r="K526" s="18"/>
      <c r="L526" s="71" t="str">
        <f>IFERROR(_xlfn.IFNA(VLOOKUP($K526,коммент!$B:$C,2,0),""),"")</f>
        <v/>
      </c>
      <c r="M526" s="19"/>
      <c r="N526" s="20"/>
      <c r="O526" s="20"/>
      <c r="P526" s="20"/>
      <c r="Q526" s="13"/>
      <c r="R526" s="13"/>
    </row>
    <row r="527" spans="1:18" s="14" customFormat="1" x14ac:dyDescent="0.25">
      <c r="A527" s="15"/>
      <c r="B527" s="15"/>
      <c r="C527" s="15"/>
      <c r="D527" s="16"/>
      <c r="E527" s="16"/>
      <c r="F527" s="17"/>
      <c r="G527" s="15"/>
      <c r="H527" s="15"/>
      <c r="I527" s="15"/>
      <c r="J527" s="15"/>
      <c r="K527" s="18"/>
      <c r="L527" s="71" t="str">
        <f>IFERROR(_xlfn.IFNA(VLOOKUP($K527,коммент!$B:$C,2,0),""),"")</f>
        <v/>
      </c>
      <c r="M527" s="19"/>
      <c r="N527" s="20"/>
      <c r="O527" s="20"/>
      <c r="P527" s="20"/>
      <c r="Q527" s="13"/>
      <c r="R527" s="13"/>
    </row>
    <row r="528" spans="1:18" s="14" customFormat="1" x14ac:dyDescent="0.25">
      <c r="A528" s="15"/>
      <c r="B528" s="15"/>
      <c r="C528" s="15"/>
      <c r="D528" s="16"/>
      <c r="E528" s="16"/>
      <c r="F528" s="17"/>
      <c r="G528" s="15"/>
      <c r="H528" s="15"/>
      <c r="I528" s="15"/>
      <c r="J528" s="15"/>
      <c r="K528" s="18"/>
      <c r="L528" s="71" t="str">
        <f>IFERROR(_xlfn.IFNA(VLOOKUP($K528,коммент!$B:$C,2,0),""),"")</f>
        <v/>
      </c>
      <c r="M528" s="19"/>
      <c r="N528" s="20"/>
      <c r="O528" s="20"/>
      <c r="P528" s="20"/>
      <c r="Q528" s="13"/>
      <c r="R528" s="13"/>
    </row>
    <row r="529" spans="1:18" s="14" customFormat="1" x14ac:dyDescent="0.25">
      <c r="A529" s="15"/>
      <c r="B529" s="15"/>
      <c r="C529" s="15"/>
      <c r="D529" s="16"/>
      <c r="E529" s="16"/>
      <c r="F529" s="17"/>
      <c r="G529" s="15"/>
      <c r="H529" s="15"/>
      <c r="I529" s="15"/>
      <c r="J529" s="15"/>
      <c r="K529" s="18"/>
      <c r="L529" s="71" t="str">
        <f>IFERROR(_xlfn.IFNA(VLOOKUP($K529,коммент!$B:$C,2,0),""),"")</f>
        <v/>
      </c>
      <c r="M529" s="19"/>
      <c r="N529" s="20"/>
      <c r="O529" s="20"/>
      <c r="P529" s="20"/>
      <c r="Q529" s="13"/>
      <c r="R529" s="13"/>
    </row>
    <row r="530" spans="1:18" s="14" customFormat="1" x14ac:dyDescent="0.25">
      <c r="A530" s="15"/>
      <c r="B530" s="15"/>
      <c r="C530" s="15"/>
      <c r="D530" s="16"/>
      <c r="E530" s="16"/>
      <c r="F530" s="17"/>
      <c r="G530" s="15"/>
      <c r="H530" s="15"/>
      <c r="I530" s="15"/>
      <c r="J530" s="15"/>
      <c r="K530" s="18"/>
      <c r="L530" s="71" t="str">
        <f>IFERROR(_xlfn.IFNA(VLOOKUP($K530,коммент!$B:$C,2,0),""),"")</f>
        <v/>
      </c>
      <c r="M530" s="19"/>
      <c r="N530" s="20"/>
      <c r="O530" s="20"/>
      <c r="P530" s="20"/>
      <c r="Q530" s="13"/>
      <c r="R530" s="13"/>
    </row>
    <row r="531" spans="1:18" s="14" customFormat="1" x14ac:dyDescent="0.25">
      <c r="A531" s="15"/>
      <c r="B531" s="15"/>
      <c r="C531" s="15"/>
      <c r="D531" s="16"/>
      <c r="E531" s="16"/>
      <c r="F531" s="17"/>
      <c r="G531" s="15"/>
      <c r="H531" s="15"/>
      <c r="I531" s="15"/>
      <c r="J531" s="15"/>
      <c r="K531" s="18"/>
      <c r="L531" s="71" t="str">
        <f>IFERROR(_xlfn.IFNA(VLOOKUP($K531,коммент!$B:$C,2,0),""),"")</f>
        <v/>
      </c>
      <c r="M531" s="19"/>
      <c r="N531" s="20"/>
      <c r="O531" s="20"/>
      <c r="P531" s="20"/>
      <c r="Q531" s="13"/>
      <c r="R531" s="13"/>
    </row>
    <row r="532" spans="1:18" s="14" customFormat="1" x14ac:dyDescent="0.25">
      <c r="A532" s="15"/>
      <c r="B532" s="15"/>
      <c r="C532" s="15"/>
      <c r="D532" s="16"/>
      <c r="E532" s="16"/>
      <c r="F532" s="17"/>
      <c r="G532" s="15"/>
      <c r="H532" s="15"/>
      <c r="I532" s="15"/>
      <c r="J532" s="15"/>
      <c r="K532" s="18"/>
      <c r="L532" s="71" t="str">
        <f>IFERROR(_xlfn.IFNA(VLOOKUP($K532,коммент!$B:$C,2,0),""),"")</f>
        <v/>
      </c>
      <c r="M532" s="19"/>
      <c r="N532" s="20"/>
      <c r="O532" s="20"/>
      <c r="P532" s="20"/>
      <c r="Q532" s="13"/>
      <c r="R532" s="13"/>
    </row>
    <row r="533" spans="1:18" s="14" customFormat="1" x14ac:dyDescent="0.25">
      <c r="A533" s="15"/>
      <c r="B533" s="15"/>
      <c r="C533" s="15"/>
      <c r="D533" s="16"/>
      <c r="E533" s="16"/>
      <c r="F533" s="17"/>
      <c r="G533" s="15"/>
      <c r="H533" s="15"/>
      <c r="I533" s="15"/>
      <c r="J533" s="15"/>
      <c r="K533" s="18"/>
      <c r="L533" s="71" t="str">
        <f>IFERROR(_xlfn.IFNA(VLOOKUP($K533,коммент!$B:$C,2,0),""),"")</f>
        <v/>
      </c>
      <c r="M533" s="19"/>
      <c r="N533" s="20"/>
      <c r="O533" s="20"/>
      <c r="P533" s="20"/>
      <c r="Q533" s="13"/>
      <c r="R533" s="13"/>
    </row>
    <row r="534" spans="1:18" s="14" customFormat="1" x14ac:dyDescent="0.25">
      <c r="A534" s="15"/>
      <c r="B534" s="15"/>
      <c r="C534" s="15"/>
      <c r="D534" s="16"/>
      <c r="E534" s="16"/>
      <c r="F534" s="17"/>
      <c r="G534" s="15"/>
      <c r="H534" s="15"/>
      <c r="I534" s="15"/>
      <c r="J534" s="15"/>
      <c r="K534" s="18"/>
      <c r="L534" s="71" t="str">
        <f>IFERROR(_xlfn.IFNA(VLOOKUP($K534,коммент!$B:$C,2,0),""),"")</f>
        <v/>
      </c>
      <c r="M534" s="19"/>
      <c r="N534" s="20"/>
      <c r="O534" s="20"/>
      <c r="P534" s="20"/>
      <c r="Q534" s="13"/>
      <c r="R534" s="13"/>
    </row>
    <row r="535" spans="1:18" s="14" customFormat="1" x14ac:dyDescent="0.25">
      <c r="A535" s="15"/>
      <c r="B535" s="15"/>
      <c r="C535" s="15"/>
      <c r="D535" s="16"/>
      <c r="E535" s="16"/>
      <c r="F535" s="17"/>
      <c r="G535" s="15"/>
      <c r="H535" s="15"/>
      <c r="I535" s="15"/>
      <c r="J535" s="15"/>
      <c r="K535" s="18"/>
      <c r="L535" s="71" t="str">
        <f>IFERROR(_xlfn.IFNA(VLOOKUP($K535,коммент!$B:$C,2,0),""),"")</f>
        <v/>
      </c>
      <c r="M535" s="19"/>
      <c r="N535" s="20"/>
      <c r="O535" s="20"/>
      <c r="P535" s="20"/>
      <c r="Q535" s="13"/>
      <c r="R535" s="13"/>
    </row>
    <row r="536" spans="1:18" s="14" customFormat="1" x14ac:dyDescent="0.25">
      <c r="A536" s="15"/>
      <c r="B536" s="15"/>
      <c r="C536" s="15"/>
      <c r="D536" s="16"/>
      <c r="E536" s="16"/>
      <c r="F536" s="17"/>
      <c r="G536" s="15"/>
      <c r="H536" s="15"/>
      <c r="I536" s="15"/>
      <c r="J536" s="15"/>
      <c r="K536" s="18"/>
      <c r="L536" s="71" t="str">
        <f>IFERROR(_xlfn.IFNA(VLOOKUP($K536,коммент!$B:$C,2,0),""),"")</f>
        <v/>
      </c>
      <c r="M536" s="19"/>
      <c r="N536" s="20"/>
      <c r="O536" s="20"/>
      <c r="P536" s="20"/>
      <c r="Q536" s="13"/>
      <c r="R536" s="13"/>
    </row>
    <row r="537" spans="1:18" s="14" customFormat="1" x14ac:dyDescent="0.25">
      <c r="A537" s="15"/>
      <c r="B537" s="15"/>
      <c r="C537" s="15"/>
      <c r="D537" s="16"/>
      <c r="E537" s="16"/>
      <c r="F537" s="17"/>
      <c r="G537" s="15"/>
      <c r="H537" s="15"/>
      <c r="I537" s="15"/>
      <c r="J537" s="15"/>
      <c r="K537" s="18"/>
      <c r="L537" s="71" t="str">
        <f>IFERROR(_xlfn.IFNA(VLOOKUP($K537,коммент!$B:$C,2,0),""),"")</f>
        <v/>
      </c>
      <c r="M537" s="19"/>
      <c r="N537" s="20"/>
      <c r="O537" s="20"/>
      <c r="P537" s="20"/>
      <c r="Q537" s="13"/>
      <c r="R537" s="13"/>
    </row>
    <row r="538" spans="1:18" s="14" customFormat="1" x14ac:dyDescent="0.25">
      <c r="A538" s="15"/>
      <c r="B538" s="15"/>
      <c r="C538" s="15"/>
      <c r="D538" s="16"/>
      <c r="E538" s="16"/>
      <c r="F538" s="17"/>
      <c r="G538" s="15"/>
      <c r="H538" s="15"/>
      <c r="I538" s="15"/>
      <c r="J538" s="15"/>
      <c r="K538" s="18"/>
      <c r="L538" s="71" t="str">
        <f>IFERROR(_xlfn.IFNA(VLOOKUP($K538,коммент!$B:$C,2,0),""),"")</f>
        <v/>
      </c>
      <c r="M538" s="19"/>
      <c r="N538" s="20"/>
      <c r="O538" s="20"/>
      <c r="P538" s="20"/>
      <c r="Q538" s="13"/>
      <c r="R538" s="13"/>
    </row>
    <row r="539" spans="1:18" s="14" customFormat="1" x14ac:dyDescent="0.25">
      <c r="A539" s="15"/>
      <c r="B539" s="15"/>
      <c r="C539" s="15"/>
      <c r="D539" s="16"/>
      <c r="E539" s="16"/>
      <c r="F539" s="17"/>
      <c r="G539" s="15"/>
      <c r="H539" s="15"/>
      <c r="I539" s="15"/>
      <c r="J539" s="15"/>
      <c r="K539" s="18"/>
      <c r="L539" s="71" t="str">
        <f>IFERROR(_xlfn.IFNA(VLOOKUP($K539,коммент!$B:$C,2,0),""),"")</f>
        <v/>
      </c>
      <c r="M539" s="19"/>
      <c r="N539" s="20"/>
      <c r="O539" s="20"/>
      <c r="P539" s="20"/>
      <c r="Q539" s="13"/>
      <c r="R539" s="13"/>
    </row>
    <row r="540" spans="1:18" s="14" customFormat="1" x14ac:dyDescent="0.25">
      <c r="A540" s="15"/>
      <c r="B540" s="15"/>
      <c r="C540" s="15"/>
      <c r="D540" s="16"/>
      <c r="E540" s="16"/>
      <c r="F540" s="17"/>
      <c r="G540" s="15"/>
      <c r="H540" s="15"/>
      <c r="I540" s="15"/>
      <c r="J540" s="15"/>
      <c r="K540" s="18"/>
      <c r="L540" s="71" t="str">
        <f>IFERROR(_xlfn.IFNA(VLOOKUP($K540,коммент!$B:$C,2,0),""),"")</f>
        <v/>
      </c>
      <c r="M540" s="19"/>
      <c r="N540" s="20"/>
      <c r="O540" s="20"/>
      <c r="P540" s="20"/>
      <c r="Q540" s="13"/>
      <c r="R540" s="13"/>
    </row>
    <row r="541" spans="1:18" s="14" customFormat="1" x14ac:dyDescent="0.25">
      <c r="A541" s="15"/>
      <c r="B541" s="15"/>
      <c r="C541" s="15"/>
      <c r="D541" s="16"/>
      <c r="E541" s="16"/>
      <c r="F541" s="17"/>
      <c r="G541" s="15"/>
      <c r="H541" s="15"/>
      <c r="I541" s="15"/>
      <c r="J541" s="15"/>
      <c r="K541" s="18"/>
      <c r="L541" s="71" t="str">
        <f>IFERROR(_xlfn.IFNA(VLOOKUP($K541,коммент!$B:$C,2,0),""),"")</f>
        <v/>
      </c>
      <c r="M541" s="19"/>
      <c r="N541" s="20"/>
      <c r="O541" s="20"/>
      <c r="P541" s="20"/>
      <c r="Q541" s="13"/>
      <c r="R541" s="13"/>
    </row>
    <row r="542" spans="1:18" s="14" customFormat="1" x14ac:dyDescent="0.25">
      <c r="A542" s="15"/>
      <c r="B542" s="15"/>
      <c r="C542" s="15"/>
      <c r="D542" s="16"/>
      <c r="E542" s="16"/>
      <c r="F542" s="17"/>
      <c r="G542" s="15"/>
      <c r="H542" s="15"/>
      <c r="I542" s="15"/>
      <c r="J542" s="15"/>
      <c r="K542" s="18"/>
      <c r="L542" s="71" t="str">
        <f>IFERROR(_xlfn.IFNA(VLOOKUP($K542,коммент!$B:$C,2,0),""),"")</f>
        <v/>
      </c>
      <c r="M542" s="19"/>
      <c r="N542" s="20"/>
      <c r="O542" s="20"/>
      <c r="P542" s="20"/>
      <c r="Q542" s="13"/>
      <c r="R542" s="13"/>
    </row>
    <row r="543" spans="1:18" s="14" customFormat="1" x14ac:dyDescent="0.25">
      <c r="A543" s="15"/>
      <c r="B543" s="15"/>
      <c r="C543" s="15"/>
      <c r="D543" s="16"/>
      <c r="E543" s="16"/>
      <c r="F543" s="17"/>
      <c r="G543" s="15"/>
      <c r="H543" s="15"/>
      <c r="I543" s="15"/>
      <c r="J543" s="15"/>
      <c r="K543" s="18"/>
      <c r="L543" s="71" t="str">
        <f>IFERROR(_xlfn.IFNA(VLOOKUP($K543,коммент!$B:$C,2,0),""),"")</f>
        <v/>
      </c>
      <c r="M543" s="19"/>
      <c r="N543" s="20"/>
      <c r="O543" s="20"/>
      <c r="P543" s="20"/>
      <c r="Q543" s="13"/>
      <c r="R543" s="13"/>
    </row>
    <row r="544" spans="1:18" s="14" customFormat="1" x14ac:dyDescent="0.25">
      <c r="A544" s="15"/>
      <c r="B544" s="15"/>
      <c r="C544" s="15"/>
      <c r="D544" s="16"/>
      <c r="E544" s="16"/>
      <c r="F544" s="17"/>
      <c r="G544" s="15"/>
      <c r="H544" s="15"/>
      <c r="I544" s="15"/>
      <c r="J544" s="15"/>
      <c r="K544" s="18"/>
      <c r="L544" s="71" t="str">
        <f>IFERROR(_xlfn.IFNA(VLOOKUP($K544,коммент!$B:$C,2,0),""),"")</f>
        <v/>
      </c>
      <c r="M544" s="19"/>
      <c r="N544" s="20"/>
      <c r="O544" s="20"/>
      <c r="P544" s="20"/>
      <c r="Q544" s="13"/>
      <c r="R544" s="13"/>
    </row>
    <row r="545" spans="1:18" s="14" customFormat="1" x14ac:dyDescent="0.25">
      <c r="A545" s="15"/>
      <c r="B545" s="15"/>
      <c r="C545" s="15"/>
      <c r="D545" s="16"/>
      <c r="E545" s="16"/>
      <c r="F545" s="17"/>
      <c r="G545" s="15"/>
      <c r="H545" s="15"/>
      <c r="I545" s="15"/>
      <c r="J545" s="15"/>
      <c r="K545" s="18"/>
      <c r="L545" s="71" t="str">
        <f>IFERROR(_xlfn.IFNA(VLOOKUP($K545,коммент!$B:$C,2,0),""),"")</f>
        <v/>
      </c>
      <c r="M545" s="19"/>
      <c r="N545" s="20"/>
      <c r="O545" s="20"/>
      <c r="P545" s="20"/>
      <c r="Q545" s="13"/>
      <c r="R545" s="13"/>
    </row>
    <row r="546" spans="1:18" s="14" customFormat="1" x14ac:dyDescent="0.25">
      <c r="A546" s="15"/>
      <c r="B546" s="15"/>
      <c r="C546" s="15"/>
      <c r="D546" s="16"/>
      <c r="E546" s="16"/>
      <c r="F546" s="17"/>
      <c r="G546" s="15"/>
      <c r="H546" s="15"/>
      <c r="I546" s="15"/>
      <c r="J546" s="15"/>
      <c r="K546" s="18"/>
      <c r="L546" s="71" t="str">
        <f>IFERROR(_xlfn.IFNA(VLOOKUP($K546,коммент!$B:$C,2,0),""),"")</f>
        <v/>
      </c>
      <c r="M546" s="19"/>
      <c r="N546" s="20"/>
      <c r="O546" s="20"/>
      <c r="P546" s="20"/>
      <c r="Q546" s="13"/>
      <c r="R546" s="13"/>
    </row>
    <row r="547" spans="1:18" s="14" customFormat="1" x14ac:dyDescent="0.25">
      <c r="A547" s="15"/>
      <c r="B547" s="15"/>
      <c r="C547" s="15"/>
      <c r="D547" s="16"/>
      <c r="E547" s="16"/>
      <c r="F547" s="17"/>
      <c r="G547" s="15"/>
      <c r="H547" s="15"/>
      <c r="I547" s="15"/>
      <c r="J547" s="15"/>
      <c r="K547" s="18"/>
      <c r="L547" s="71" t="str">
        <f>IFERROR(_xlfn.IFNA(VLOOKUP($K547,коммент!$B:$C,2,0),""),"")</f>
        <v/>
      </c>
      <c r="M547" s="19"/>
      <c r="N547" s="20"/>
      <c r="O547" s="20"/>
      <c r="P547" s="20"/>
      <c r="Q547" s="13"/>
      <c r="R547" s="13"/>
    </row>
    <row r="548" spans="1:18" s="14" customFormat="1" x14ac:dyDescent="0.25">
      <c r="A548" s="15"/>
      <c r="B548" s="15"/>
      <c r="C548" s="15"/>
      <c r="D548" s="16"/>
      <c r="E548" s="16"/>
      <c r="F548" s="17"/>
      <c r="G548" s="15"/>
      <c r="H548" s="15"/>
      <c r="I548" s="15"/>
      <c r="J548" s="15"/>
      <c r="K548" s="18"/>
      <c r="L548" s="71" t="str">
        <f>IFERROR(_xlfn.IFNA(VLOOKUP($K548,коммент!$B:$C,2,0),""),"")</f>
        <v/>
      </c>
      <c r="M548" s="19"/>
      <c r="N548" s="20"/>
      <c r="O548" s="20"/>
      <c r="P548" s="20"/>
      <c r="Q548" s="13"/>
      <c r="R548" s="13"/>
    </row>
    <row r="549" spans="1:18" s="14" customFormat="1" x14ac:dyDescent="0.25">
      <c r="A549" s="15"/>
      <c r="B549" s="15"/>
      <c r="C549" s="15"/>
      <c r="D549" s="16"/>
      <c r="E549" s="16"/>
      <c r="F549" s="17"/>
      <c r="G549" s="15"/>
      <c r="H549" s="15"/>
      <c r="I549" s="15"/>
      <c r="J549" s="15"/>
      <c r="K549" s="18"/>
      <c r="L549" s="71" t="str">
        <f>IFERROR(_xlfn.IFNA(VLOOKUP($K549,коммент!$B:$C,2,0),""),"")</f>
        <v/>
      </c>
      <c r="M549" s="19"/>
      <c r="N549" s="20"/>
      <c r="O549" s="20"/>
      <c r="P549" s="20"/>
      <c r="Q549" s="13"/>
      <c r="R549" s="13"/>
    </row>
    <row r="550" spans="1:18" s="14" customFormat="1" x14ac:dyDescent="0.25">
      <c r="A550" s="15"/>
      <c r="B550" s="15"/>
      <c r="C550" s="15"/>
      <c r="D550" s="16"/>
      <c r="E550" s="16"/>
      <c r="F550" s="17"/>
      <c r="G550" s="15"/>
      <c r="H550" s="15"/>
      <c r="I550" s="15"/>
      <c r="J550" s="15"/>
      <c r="K550" s="18"/>
      <c r="L550" s="71" t="str">
        <f>IFERROR(_xlfn.IFNA(VLOOKUP($K550,коммент!$B:$C,2,0),""),"")</f>
        <v/>
      </c>
      <c r="M550" s="19"/>
      <c r="N550" s="20"/>
      <c r="O550" s="20"/>
      <c r="P550" s="20"/>
      <c r="Q550" s="13"/>
      <c r="R550" s="13"/>
    </row>
    <row r="551" spans="1:18" s="14" customFormat="1" x14ac:dyDescent="0.25">
      <c r="A551" s="15"/>
      <c r="B551" s="15"/>
      <c r="C551" s="15"/>
      <c r="D551" s="16"/>
      <c r="E551" s="16"/>
      <c r="F551" s="17"/>
      <c r="G551" s="15"/>
      <c r="H551" s="15"/>
      <c r="I551" s="15"/>
      <c r="J551" s="15"/>
      <c r="K551" s="18"/>
      <c r="L551" s="71" t="str">
        <f>IFERROR(_xlfn.IFNA(VLOOKUP($K551,коммент!$B:$C,2,0),""),"")</f>
        <v/>
      </c>
      <c r="M551" s="19"/>
      <c r="N551" s="20"/>
      <c r="O551" s="20"/>
      <c r="P551" s="20"/>
      <c r="Q551" s="13"/>
      <c r="R551" s="13"/>
    </row>
    <row r="552" spans="1:18" s="14" customFormat="1" x14ac:dyDescent="0.25">
      <c r="A552" s="15"/>
      <c r="B552" s="15"/>
      <c r="C552" s="15"/>
      <c r="D552" s="16"/>
      <c r="E552" s="16"/>
      <c r="F552" s="17"/>
      <c r="G552" s="15"/>
      <c r="H552" s="15"/>
      <c r="I552" s="15"/>
      <c r="J552" s="15"/>
      <c r="K552" s="18"/>
      <c r="L552" s="71" t="str">
        <f>IFERROR(_xlfn.IFNA(VLOOKUP($K552,коммент!$B:$C,2,0),""),"")</f>
        <v/>
      </c>
      <c r="M552" s="19"/>
      <c r="N552" s="20"/>
      <c r="O552" s="20"/>
      <c r="P552" s="20"/>
      <c r="Q552" s="13"/>
      <c r="R552" s="13"/>
    </row>
    <row r="553" spans="1:18" s="14" customFormat="1" x14ac:dyDescent="0.25">
      <c r="A553" s="15"/>
      <c r="B553" s="15"/>
      <c r="C553" s="15"/>
      <c r="D553" s="16"/>
      <c r="E553" s="16"/>
      <c r="F553" s="17"/>
      <c r="G553" s="15"/>
      <c r="H553" s="15"/>
      <c r="I553" s="15"/>
      <c r="J553" s="15"/>
      <c r="K553" s="18"/>
      <c r="L553" s="71" t="str">
        <f>IFERROR(_xlfn.IFNA(VLOOKUP($K553,коммент!$B:$C,2,0),""),"")</f>
        <v/>
      </c>
      <c r="M553" s="19"/>
      <c r="N553" s="20"/>
      <c r="O553" s="20"/>
      <c r="P553" s="20"/>
      <c r="Q553" s="13"/>
      <c r="R553" s="13"/>
    </row>
    <row r="554" spans="1:18" s="14" customFormat="1" x14ac:dyDescent="0.25">
      <c r="A554" s="15"/>
      <c r="B554" s="15"/>
      <c r="C554" s="15"/>
      <c r="D554" s="16"/>
      <c r="E554" s="16"/>
      <c r="F554" s="17"/>
      <c r="G554" s="15"/>
      <c r="H554" s="15"/>
      <c r="I554" s="15"/>
      <c r="J554" s="15"/>
      <c r="K554" s="18"/>
      <c r="L554" s="71" t="str">
        <f>IFERROR(_xlfn.IFNA(VLOOKUP($K554,коммент!$B:$C,2,0),""),"")</f>
        <v/>
      </c>
      <c r="M554" s="19"/>
      <c r="N554" s="20"/>
      <c r="O554" s="20"/>
      <c r="P554" s="20"/>
      <c r="Q554" s="13"/>
      <c r="R554" s="13"/>
    </row>
    <row r="555" spans="1:18" s="14" customFormat="1" x14ac:dyDescent="0.25">
      <c r="A555" s="15"/>
      <c r="B555" s="15"/>
      <c r="C555" s="15"/>
      <c r="D555" s="16"/>
      <c r="E555" s="16"/>
      <c r="F555" s="17"/>
      <c r="G555" s="15"/>
      <c r="H555" s="15"/>
      <c r="I555" s="15"/>
      <c r="J555" s="15"/>
      <c r="K555" s="18"/>
      <c r="L555" s="71" t="str">
        <f>IFERROR(_xlfn.IFNA(VLOOKUP($K555,коммент!$B:$C,2,0),""),"")</f>
        <v/>
      </c>
      <c r="M555" s="19"/>
      <c r="N555" s="20"/>
      <c r="O555" s="20"/>
      <c r="P555" s="20"/>
      <c r="Q555" s="13"/>
      <c r="R555" s="13"/>
    </row>
    <row r="556" spans="1:18" s="14" customFormat="1" x14ac:dyDescent="0.25">
      <c r="A556" s="15"/>
      <c r="B556" s="15"/>
      <c r="C556" s="15"/>
      <c r="D556" s="16"/>
      <c r="E556" s="16"/>
      <c r="F556" s="17"/>
      <c r="G556" s="15"/>
      <c r="H556" s="15"/>
      <c r="I556" s="15"/>
      <c r="J556" s="15"/>
      <c r="K556" s="18"/>
      <c r="L556" s="71" t="str">
        <f>IFERROR(_xlfn.IFNA(VLOOKUP($K556,коммент!$B:$C,2,0),""),"")</f>
        <v/>
      </c>
      <c r="M556" s="19"/>
      <c r="N556" s="20"/>
      <c r="O556" s="20"/>
      <c r="P556" s="20"/>
      <c r="Q556" s="13"/>
      <c r="R556" s="13"/>
    </row>
    <row r="557" spans="1:18" s="14" customFormat="1" x14ac:dyDescent="0.25">
      <c r="A557" s="15"/>
      <c r="B557" s="15"/>
      <c r="C557" s="15"/>
      <c r="D557" s="16"/>
      <c r="E557" s="16"/>
      <c r="F557" s="17"/>
      <c r="G557" s="15"/>
      <c r="H557" s="15"/>
      <c r="I557" s="15"/>
      <c r="J557" s="15"/>
      <c r="K557" s="18"/>
      <c r="L557" s="71" t="str">
        <f>IFERROR(_xlfn.IFNA(VLOOKUP($K557,коммент!$B:$C,2,0),""),"")</f>
        <v/>
      </c>
      <c r="M557" s="19"/>
      <c r="N557" s="20"/>
      <c r="O557" s="20"/>
      <c r="P557" s="20"/>
      <c r="Q557" s="13"/>
      <c r="R557" s="13"/>
    </row>
    <row r="558" spans="1:18" s="14" customFormat="1" x14ac:dyDescent="0.25">
      <c r="A558" s="15"/>
      <c r="B558" s="15"/>
      <c r="C558" s="15"/>
      <c r="D558" s="16"/>
      <c r="E558" s="16"/>
      <c r="F558" s="17"/>
      <c r="G558" s="15"/>
      <c r="H558" s="15"/>
      <c r="I558" s="15"/>
      <c r="J558" s="15"/>
      <c r="K558" s="18"/>
      <c r="L558" s="71" t="str">
        <f>IFERROR(_xlfn.IFNA(VLOOKUP($K558,коммент!$B:$C,2,0),""),"")</f>
        <v/>
      </c>
      <c r="M558" s="19"/>
      <c r="N558" s="20"/>
      <c r="O558" s="20"/>
      <c r="P558" s="20"/>
      <c r="Q558" s="13"/>
      <c r="R558" s="13"/>
    </row>
    <row r="559" spans="1:18" s="14" customFormat="1" x14ac:dyDescent="0.25">
      <c r="A559" s="15"/>
      <c r="B559" s="15"/>
      <c r="C559" s="15"/>
      <c r="D559" s="16"/>
      <c r="E559" s="16"/>
      <c r="F559" s="17"/>
      <c r="G559" s="15"/>
      <c r="H559" s="15"/>
      <c r="I559" s="15"/>
      <c r="J559" s="15"/>
      <c r="K559" s="18"/>
      <c r="L559" s="71" t="str">
        <f>IFERROR(_xlfn.IFNA(VLOOKUP($K559,коммент!$B:$C,2,0),""),"")</f>
        <v/>
      </c>
      <c r="M559" s="19"/>
      <c r="N559" s="20"/>
      <c r="O559" s="20"/>
      <c r="P559" s="20"/>
      <c r="Q559" s="13"/>
      <c r="R559" s="13"/>
    </row>
    <row r="560" spans="1:18" s="14" customFormat="1" x14ac:dyDescent="0.25">
      <c r="A560" s="15"/>
      <c r="B560" s="15"/>
      <c r="C560" s="15"/>
      <c r="D560" s="16"/>
      <c r="E560" s="16"/>
      <c r="F560" s="17"/>
      <c r="G560" s="15"/>
      <c r="H560" s="15"/>
      <c r="I560" s="15"/>
      <c r="J560" s="15"/>
      <c r="K560" s="18"/>
      <c r="L560" s="71" t="str">
        <f>IFERROR(_xlfn.IFNA(VLOOKUP($K560,коммент!$B:$C,2,0),""),"")</f>
        <v/>
      </c>
      <c r="M560" s="19"/>
      <c r="N560" s="20"/>
      <c r="O560" s="20"/>
      <c r="P560" s="20"/>
      <c r="Q560" s="13"/>
      <c r="R560" s="13"/>
    </row>
    <row r="561" spans="1:18" s="14" customFormat="1" x14ac:dyDescent="0.25">
      <c r="A561" s="15"/>
      <c r="B561" s="15"/>
      <c r="C561" s="15"/>
      <c r="D561" s="16"/>
      <c r="E561" s="16"/>
      <c r="F561" s="17"/>
      <c r="G561" s="15"/>
      <c r="H561" s="15"/>
      <c r="I561" s="15"/>
      <c r="J561" s="15"/>
      <c r="K561" s="18"/>
      <c r="L561" s="71" t="str">
        <f>IFERROR(_xlfn.IFNA(VLOOKUP($K561,коммент!$B:$C,2,0),""),"")</f>
        <v/>
      </c>
      <c r="M561" s="19"/>
      <c r="N561" s="20"/>
      <c r="O561" s="20"/>
      <c r="P561" s="20"/>
      <c r="Q561" s="13"/>
      <c r="R561" s="13"/>
    </row>
    <row r="562" spans="1:18" s="14" customFormat="1" x14ac:dyDescent="0.25">
      <c r="A562" s="15"/>
      <c r="B562" s="15"/>
      <c r="C562" s="15"/>
      <c r="D562" s="16"/>
      <c r="E562" s="16"/>
      <c r="F562" s="17"/>
      <c r="G562" s="15"/>
      <c r="H562" s="15"/>
      <c r="I562" s="15"/>
      <c r="J562" s="15"/>
      <c r="K562" s="18"/>
      <c r="L562" s="71" t="str">
        <f>IFERROR(_xlfn.IFNA(VLOOKUP($K562,коммент!$B:$C,2,0),""),"")</f>
        <v/>
      </c>
      <c r="M562" s="19"/>
      <c r="N562" s="20"/>
      <c r="O562" s="20"/>
      <c r="P562" s="20"/>
      <c r="Q562" s="13"/>
      <c r="R562" s="13"/>
    </row>
    <row r="563" spans="1:18" s="14" customFormat="1" x14ac:dyDescent="0.25">
      <c r="A563" s="15"/>
      <c r="B563" s="15"/>
      <c r="C563" s="15"/>
      <c r="D563" s="16"/>
      <c r="E563" s="16"/>
      <c r="F563" s="17"/>
      <c r="G563" s="15"/>
      <c r="H563" s="15"/>
      <c r="I563" s="15"/>
      <c r="J563" s="15"/>
      <c r="K563" s="18"/>
      <c r="L563" s="71" t="str">
        <f>IFERROR(_xlfn.IFNA(VLOOKUP($K563,коммент!$B:$C,2,0),""),"")</f>
        <v/>
      </c>
      <c r="M563" s="19"/>
      <c r="N563" s="20"/>
      <c r="O563" s="20"/>
      <c r="P563" s="20"/>
      <c r="Q563" s="13"/>
      <c r="R563" s="13"/>
    </row>
    <row r="564" spans="1:18" s="14" customFormat="1" x14ac:dyDescent="0.25">
      <c r="A564" s="15"/>
      <c r="B564" s="15"/>
      <c r="C564" s="15"/>
      <c r="D564" s="16"/>
      <c r="E564" s="16"/>
      <c r="F564" s="17"/>
      <c r="G564" s="15"/>
      <c r="H564" s="15"/>
      <c r="I564" s="15"/>
      <c r="J564" s="15"/>
      <c r="K564" s="18"/>
      <c r="L564" s="71" t="str">
        <f>IFERROR(_xlfn.IFNA(VLOOKUP($K564,коммент!$B:$C,2,0),""),"")</f>
        <v/>
      </c>
      <c r="M564" s="19"/>
      <c r="N564" s="20"/>
      <c r="O564" s="20"/>
      <c r="P564" s="20"/>
      <c r="Q564" s="13"/>
      <c r="R564" s="13"/>
    </row>
    <row r="565" spans="1:18" s="14" customFormat="1" x14ac:dyDescent="0.25">
      <c r="A565" s="15"/>
      <c r="B565" s="15"/>
      <c r="C565" s="15"/>
      <c r="D565" s="16"/>
      <c r="E565" s="16"/>
      <c r="F565" s="17"/>
      <c r="G565" s="15"/>
      <c r="H565" s="15"/>
      <c r="I565" s="15"/>
      <c r="J565" s="15"/>
      <c r="K565" s="18"/>
      <c r="L565" s="71" t="str">
        <f>IFERROR(_xlfn.IFNA(VLOOKUP($K565,коммент!$B:$C,2,0),""),"")</f>
        <v/>
      </c>
      <c r="M565" s="19"/>
      <c r="N565" s="20"/>
      <c r="O565" s="20"/>
      <c r="P565" s="20"/>
      <c r="Q565" s="13"/>
      <c r="R565" s="13"/>
    </row>
    <row r="566" spans="1:18" s="14" customFormat="1" x14ac:dyDescent="0.25">
      <c r="A566" s="15"/>
      <c r="B566" s="15"/>
      <c r="C566" s="15"/>
      <c r="D566" s="16"/>
      <c r="E566" s="16"/>
      <c r="F566" s="17"/>
      <c r="G566" s="15"/>
      <c r="H566" s="15"/>
      <c r="I566" s="15"/>
      <c r="J566" s="15"/>
      <c r="K566" s="18"/>
      <c r="L566" s="71" t="str">
        <f>IFERROR(_xlfn.IFNA(VLOOKUP($K566,коммент!$B:$C,2,0),""),"")</f>
        <v/>
      </c>
      <c r="M566" s="19"/>
      <c r="N566" s="20"/>
      <c r="O566" s="20"/>
      <c r="P566" s="20"/>
      <c r="Q566" s="13"/>
      <c r="R566" s="13"/>
    </row>
    <row r="567" spans="1:18" s="14" customFormat="1" x14ac:dyDescent="0.25">
      <c r="A567" s="15"/>
      <c r="B567" s="15"/>
      <c r="C567" s="15"/>
      <c r="D567" s="16"/>
      <c r="E567" s="16"/>
      <c r="F567" s="17"/>
      <c r="G567" s="15"/>
      <c r="H567" s="15"/>
      <c r="I567" s="15"/>
      <c r="J567" s="15"/>
      <c r="K567" s="18"/>
      <c r="L567" s="71" t="str">
        <f>IFERROR(_xlfn.IFNA(VLOOKUP($K567,коммент!$B:$C,2,0),""),"")</f>
        <v/>
      </c>
      <c r="M567" s="19"/>
      <c r="N567" s="20"/>
      <c r="O567" s="20"/>
      <c r="P567" s="20"/>
      <c r="Q567" s="13"/>
      <c r="R567" s="13"/>
    </row>
    <row r="568" spans="1:18" s="14" customFormat="1" x14ac:dyDescent="0.25">
      <c r="A568" s="15"/>
      <c r="B568" s="15"/>
      <c r="C568" s="15"/>
      <c r="D568" s="16"/>
      <c r="E568" s="16"/>
      <c r="F568" s="17"/>
      <c r="G568" s="15"/>
      <c r="H568" s="15"/>
      <c r="I568" s="15"/>
      <c r="J568" s="15"/>
      <c r="K568" s="18"/>
      <c r="L568" s="71" t="str">
        <f>IFERROR(_xlfn.IFNA(VLOOKUP($K568,коммент!$B:$C,2,0),""),"")</f>
        <v/>
      </c>
      <c r="M568" s="19"/>
      <c r="N568" s="20"/>
      <c r="O568" s="20"/>
      <c r="P568" s="20"/>
      <c r="Q568" s="13"/>
      <c r="R568" s="13"/>
    </row>
    <row r="569" spans="1:18" s="14" customFormat="1" x14ac:dyDescent="0.25">
      <c r="A569" s="15"/>
      <c r="B569" s="15"/>
      <c r="C569" s="15"/>
      <c r="D569" s="16"/>
      <c r="E569" s="16"/>
      <c r="F569" s="17"/>
      <c r="G569" s="15"/>
      <c r="H569" s="15"/>
      <c r="I569" s="15"/>
      <c r="J569" s="15"/>
      <c r="K569" s="18"/>
      <c r="L569" s="71" t="str">
        <f>IFERROR(_xlfn.IFNA(VLOOKUP($K569,коммент!$B:$C,2,0),""),"")</f>
        <v/>
      </c>
      <c r="M569" s="19"/>
      <c r="N569" s="20"/>
      <c r="O569" s="20"/>
      <c r="P569" s="20"/>
      <c r="Q569" s="13"/>
      <c r="R569" s="13"/>
    </row>
    <row r="570" spans="1:18" s="14" customFormat="1" x14ac:dyDescent="0.25">
      <c r="A570" s="15"/>
      <c r="B570" s="15"/>
      <c r="C570" s="15"/>
      <c r="D570" s="16"/>
      <c r="E570" s="16"/>
      <c r="F570" s="17"/>
      <c r="G570" s="15"/>
      <c r="H570" s="15"/>
      <c r="I570" s="15"/>
      <c r="J570" s="15"/>
      <c r="K570" s="18"/>
      <c r="L570" s="71" t="str">
        <f>IFERROR(_xlfn.IFNA(VLOOKUP($K570,коммент!$B:$C,2,0),""),"")</f>
        <v/>
      </c>
      <c r="M570" s="19"/>
      <c r="N570" s="20"/>
      <c r="O570" s="20"/>
      <c r="P570" s="20"/>
      <c r="Q570" s="13"/>
      <c r="R570" s="13"/>
    </row>
    <row r="571" spans="1:18" s="14" customFormat="1" x14ac:dyDescent="0.25">
      <c r="A571" s="15"/>
      <c r="B571" s="15"/>
      <c r="C571" s="15"/>
      <c r="D571" s="16"/>
      <c r="E571" s="16"/>
      <c r="F571" s="17"/>
      <c r="G571" s="15"/>
      <c r="H571" s="15"/>
      <c r="I571" s="15"/>
      <c r="J571" s="15"/>
      <c r="K571" s="18"/>
      <c r="L571" s="71" t="str">
        <f>IFERROR(_xlfn.IFNA(VLOOKUP($K571,коммент!$B:$C,2,0),""),"")</f>
        <v/>
      </c>
      <c r="M571" s="19"/>
      <c r="N571" s="20"/>
      <c r="O571" s="20"/>
      <c r="P571" s="20"/>
      <c r="Q571" s="13"/>
      <c r="R571" s="13"/>
    </row>
    <row r="572" spans="1:18" s="14" customFormat="1" x14ac:dyDescent="0.25">
      <c r="A572" s="15"/>
      <c r="B572" s="15"/>
      <c r="C572" s="15"/>
      <c r="D572" s="16"/>
      <c r="E572" s="16"/>
      <c r="F572" s="17"/>
      <c r="G572" s="15"/>
      <c r="H572" s="15"/>
      <c r="I572" s="15"/>
      <c r="J572" s="15"/>
      <c r="K572" s="18"/>
      <c r="L572" s="71" t="str">
        <f>IFERROR(_xlfn.IFNA(VLOOKUP($K572,коммент!$B:$C,2,0),""),"")</f>
        <v/>
      </c>
      <c r="M572" s="19"/>
      <c r="N572" s="20"/>
      <c r="O572" s="20"/>
      <c r="P572" s="20"/>
      <c r="Q572" s="13"/>
      <c r="R572" s="13"/>
    </row>
    <row r="573" spans="1:18" s="14" customFormat="1" x14ac:dyDescent="0.25">
      <c r="A573" s="15"/>
      <c r="B573" s="15"/>
      <c r="C573" s="15"/>
      <c r="D573" s="16"/>
      <c r="E573" s="16"/>
      <c r="F573" s="17"/>
      <c r="G573" s="15"/>
      <c r="H573" s="15"/>
      <c r="I573" s="15"/>
      <c r="J573" s="15"/>
      <c r="K573" s="18"/>
      <c r="L573" s="71" t="str">
        <f>IFERROR(_xlfn.IFNA(VLOOKUP($K573,коммент!$B:$C,2,0),""),"")</f>
        <v/>
      </c>
      <c r="M573" s="19"/>
      <c r="N573" s="20"/>
      <c r="O573" s="20"/>
      <c r="P573" s="20"/>
      <c r="Q573" s="13"/>
      <c r="R573" s="13"/>
    </row>
    <row r="574" spans="1:18" s="14" customFormat="1" x14ac:dyDescent="0.25">
      <c r="A574" s="15"/>
      <c r="B574" s="15"/>
      <c r="C574" s="15"/>
      <c r="D574" s="16"/>
      <c r="E574" s="16"/>
      <c r="F574" s="17"/>
      <c r="G574" s="15"/>
      <c r="H574" s="15"/>
      <c r="I574" s="15"/>
      <c r="J574" s="15"/>
      <c r="K574" s="18"/>
      <c r="L574" s="71" t="str">
        <f>IFERROR(_xlfn.IFNA(VLOOKUP($K574,коммент!$B:$C,2,0),""),"")</f>
        <v/>
      </c>
      <c r="M574" s="19"/>
      <c r="N574" s="20"/>
      <c r="O574" s="20"/>
      <c r="P574" s="20"/>
      <c r="Q574" s="13"/>
      <c r="R574" s="13"/>
    </row>
    <row r="575" spans="1:18" s="14" customFormat="1" x14ac:dyDescent="0.25">
      <c r="A575" s="15"/>
      <c r="B575" s="15"/>
      <c r="C575" s="15"/>
      <c r="D575" s="16"/>
      <c r="E575" s="16"/>
      <c r="F575" s="17"/>
      <c r="G575" s="15"/>
      <c r="H575" s="15"/>
      <c r="I575" s="15"/>
      <c r="J575" s="15"/>
      <c r="K575" s="18"/>
      <c r="L575" s="71" t="str">
        <f>IFERROR(_xlfn.IFNA(VLOOKUP($K575,коммент!$B:$C,2,0),""),"")</f>
        <v/>
      </c>
      <c r="M575" s="19"/>
      <c r="N575" s="20"/>
      <c r="O575" s="20"/>
      <c r="P575" s="20"/>
      <c r="Q575" s="13"/>
      <c r="R575" s="13"/>
    </row>
    <row r="576" spans="1:18" s="14" customFormat="1" x14ac:dyDescent="0.25">
      <c r="A576" s="15"/>
      <c r="B576" s="15"/>
      <c r="C576" s="15"/>
      <c r="D576" s="16"/>
      <c r="E576" s="16"/>
      <c r="F576" s="17"/>
      <c r="G576" s="15"/>
      <c r="H576" s="15"/>
      <c r="I576" s="15"/>
      <c r="J576" s="15"/>
      <c r="K576" s="18"/>
      <c r="L576" s="71" t="str">
        <f>IFERROR(_xlfn.IFNA(VLOOKUP($K576,коммент!$B:$C,2,0),""),"")</f>
        <v/>
      </c>
      <c r="M576" s="19"/>
      <c r="N576" s="20"/>
      <c r="O576" s="20"/>
      <c r="P576" s="20"/>
      <c r="Q576" s="13"/>
      <c r="R576" s="13"/>
    </row>
    <row r="577" spans="1:18" s="14" customFormat="1" x14ac:dyDescent="0.25">
      <c r="A577" s="15"/>
      <c r="B577" s="15"/>
      <c r="C577" s="15"/>
      <c r="D577" s="16"/>
      <c r="E577" s="16"/>
      <c r="F577" s="17"/>
      <c r="G577" s="15"/>
      <c r="H577" s="15"/>
      <c r="I577" s="15"/>
      <c r="J577" s="15"/>
      <c r="K577" s="18"/>
      <c r="L577" s="71" t="str">
        <f>IFERROR(_xlfn.IFNA(VLOOKUP($K577,коммент!$B:$C,2,0),""),"")</f>
        <v/>
      </c>
      <c r="M577" s="19"/>
      <c r="N577" s="20"/>
      <c r="O577" s="20"/>
      <c r="P577" s="20"/>
      <c r="Q577" s="13"/>
      <c r="R577" s="13"/>
    </row>
    <row r="578" spans="1:18" s="14" customFormat="1" x14ac:dyDescent="0.25">
      <c r="A578" s="15"/>
      <c r="B578" s="15"/>
      <c r="C578" s="15"/>
      <c r="D578" s="16"/>
      <c r="E578" s="16"/>
      <c r="F578" s="17"/>
      <c r="G578" s="15"/>
      <c r="H578" s="15"/>
      <c r="I578" s="15"/>
      <c r="J578" s="15"/>
      <c r="K578" s="18"/>
      <c r="L578" s="71" t="str">
        <f>IFERROR(_xlfn.IFNA(VLOOKUP($K578,коммент!$B:$C,2,0),""),"")</f>
        <v/>
      </c>
      <c r="M578" s="19"/>
      <c r="N578" s="20"/>
      <c r="O578" s="20"/>
      <c r="P578" s="20"/>
      <c r="Q578" s="13"/>
      <c r="R578" s="13"/>
    </row>
    <row r="579" spans="1:18" s="14" customFormat="1" x14ac:dyDescent="0.25">
      <c r="A579" s="15"/>
      <c r="B579" s="15"/>
      <c r="C579" s="15"/>
      <c r="D579" s="16"/>
      <c r="E579" s="16"/>
      <c r="F579" s="17"/>
      <c r="G579" s="15"/>
      <c r="H579" s="15"/>
      <c r="I579" s="15"/>
      <c r="J579" s="15"/>
      <c r="K579" s="18"/>
      <c r="L579" s="71" t="str">
        <f>IFERROR(_xlfn.IFNA(VLOOKUP($K579,коммент!$B:$C,2,0),""),"")</f>
        <v/>
      </c>
      <c r="M579" s="19"/>
      <c r="N579" s="20"/>
      <c r="O579" s="20"/>
      <c r="P579" s="20"/>
      <c r="Q579" s="13"/>
      <c r="R579" s="13"/>
    </row>
    <row r="580" spans="1:18" s="14" customFormat="1" x14ac:dyDescent="0.25">
      <c r="A580" s="15"/>
      <c r="B580" s="15"/>
      <c r="C580" s="15"/>
      <c r="D580" s="16"/>
      <c r="E580" s="16"/>
      <c r="F580" s="17"/>
      <c r="G580" s="15"/>
      <c r="H580" s="15"/>
      <c r="I580" s="15"/>
      <c r="J580" s="15"/>
      <c r="K580" s="18"/>
      <c r="L580" s="71" t="str">
        <f>IFERROR(_xlfn.IFNA(VLOOKUP($K580,коммент!$B:$C,2,0),""),"")</f>
        <v/>
      </c>
      <c r="M580" s="19"/>
      <c r="N580" s="20"/>
      <c r="O580" s="20"/>
      <c r="P580" s="20"/>
      <c r="Q580" s="13"/>
      <c r="R580" s="13"/>
    </row>
    <row r="581" spans="1:18" s="14" customFormat="1" x14ac:dyDescent="0.25">
      <c r="A581" s="15"/>
      <c r="B581" s="15"/>
      <c r="C581" s="15"/>
      <c r="D581" s="16"/>
      <c r="E581" s="16"/>
      <c r="F581" s="17"/>
      <c r="G581" s="15"/>
      <c r="H581" s="15"/>
      <c r="I581" s="15"/>
      <c r="J581" s="15"/>
      <c r="K581" s="18"/>
      <c r="L581" s="71" t="str">
        <f>IFERROR(_xlfn.IFNA(VLOOKUP($K581,коммент!$B:$C,2,0),""),"")</f>
        <v/>
      </c>
      <c r="M581" s="19"/>
      <c r="N581" s="20"/>
      <c r="O581" s="20"/>
      <c r="P581" s="20"/>
      <c r="Q581" s="13"/>
      <c r="R581" s="13"/>
    </row>
    <row r="582" spans="1:18" s="14" customFormat="1" x14ac:dyDescent="0.25">
      <c r="A582" s="15"/>
      <c r="B582" s="15"/>
      <c r="C582" s="15"/>
      <c r="D582" s="16"/>
      <c r="E582" s="16"/>
      <c r="F582" s="17"/>
      <c r="G582" s="15"/>
      <c r="H582" s="15"/>
      <c r="I582" s="15"/>
      <c r="J582" s="15"/>
      <c r="K582" s="18"/>
      <c r="L582" s="71" t="str">
        <f>IFERROR(_xlfn.IFNA(VLOOKUP($K582,коммент!$B:$C,2,0),""),"")</f>
        <v/>
      </c>
      <c r="M582" s="19"/>
      <c r="N582" s="20"/>
      <c r="O582" s="20"/>
      <c r="P582" s="20"/>
      <c r="Q582" s="13"/>
      <c r="R582" s="13"/>
    </row>
    <row r="583" spans="1:18" s="14" customFormat="1" x14ac:dyDescent="0.25">
      <c r="A583" s="15"/>
      <c r="B583" s="15"/>
      <c r="C583" s="15"/>
      <c r="D583" s="16"/>
      <c r="E583" s="16"/>
      <c r="F583" s="17"/>
      <c r="G583" s="15"/>
      <c r="H583" s="15"/>
      <c r="I583" s="15"/>
      <c r="J583" s="15"/>
      <c r="K583" s="18"/>
      <c r="L583" s="71" t="str">
        <f>IFERROR(_xlfn.IFNA(VLOOKUP($K583,коммент!$B:$C,2,0),""),"")</f>
        <v/>
      </c>
      <c r="M583" s="19"/>
      <c r="N583" s="20"/>
      <c r="O583" s="20"/>
      <c r="P583" s="20"/>
      <c r="Q583" s="13"/>
      <c r="R583" s="13"/>
    </row>
    <row r="584" spans="1:18" s="14" customFormat="1" x14ac:dyDescent="0.25">
      <c r="A584" s="15"/>
      <c r="B584" s="15"/>
      <c r="C584" s="15"/>
      <c r="D584" s="16"/>
      <c r="E584" s="16"/>
      <c r="F584" s="17"/>
      <c r="G584" s="15"/>
      <c r="H584" s="15"/>
      <c r="I584" s="15"/>
      <c r="J584" s="15"/>
      <c r="K584" s="18"/>
      <c r="L584" s="71" t="str">
        <f>IFERROR(_xlfn.IFNA(VLOOKUP($K584,коммент!$B:$C,2,0),""),"")</f>
        <v/>
      </c>
      <c r="M584" s="19"/>
      <c r="N584" s="20"/>
      <c r="O584" s="20"/>
      <c r="P584" s="20"/>
      <c r="Q584" s="13"/>
      <c r="R584" s="13"/>
    </row>
    <row r="585" spans="1:18" s="14" customFormat="1" x14ac:dyDescent="0.25">
      <c r="A585" s="15"/>
      <c r="B585" s="15"/>
      <c r="C585" s="15"/>
      <c r="D585" s="16"/>
      <c r="E585" s="16"/>
      <c r="F585" s="17"/>
      <c r="G585" s="15"/>
      <c r="H585" s="15"/>
      <c r="I585" s="15"/>
      <c r="J585" s="15"/>
      <c r="K585" s="18"/>
      <c r="L585" s="71" t="str">
        <f>IFERROR(_xlfn.IFNA(VLOOKUP($K585,коммент!$B:$C,2,0),""),"")</f>
        <v/>
      </c>
      <c r="M585" s="19"/>
      <c r="N585" s="20"/>
      <c r="O585" s="20"/>
      <c r="P585" s="20"/>
      <c r="Q585" s="13"/>
      <c r="R585" s="13"/>
    </row>
    <row r="586" spans="1:18" s="14" customFormat="1" x14ac:dyDescent="0.25">
      <c r="A586" s="15"/>
      <c r="B586" s="15"/>
      <c r="C586" s="15"/>
      <c r="D586" s="16"/>
      <c r="E586" s="16"/>
      <c r="F586" s="17"/>
      <c r="G586" s="15"/>
      <c r="H586" s="15"/>
      <c r="I586" s="15"/>
      <c r="J586" s="15"/>
      <c r="K586" s="18"/>
      <c r="L586" s="71" t="str">
        <f>IFERROR(_xlfn.IFNA(VLOOKUP($K586,коммент!$B:$C,2,0),""),"")</f>
        <v/>
      </c>
      <c r="M586" s="19"/>
      <c r="N586" s="20"/>
      <c r="O586" s="20"/>
      <c r="P586" s="20"/>
      <c r="Q586" s="13"/>
      <c r="R586" s="13"/>
    </row>
    <row r="587" spans="1:18" s="14" customFormat="1" x14ac:dyDescent="0.25">
      <c r="A587" s="15"/>
      <c r="B587" s="15"/>
      <c r="C587" s="15"/>
      <c r="D587" s="16"/>
      <c r="E587" s="16"/>
      <c r="F587" s="17"/>
      <c r="G587" s="15"/>
      <c r="H587" s="15"/>
      <c r="I587" s="15"/>
      <c r="J587" s="15"/>
      <c r="K587" s="18"/>
      <c r="L587" s="71" t="str">
        <f>IFERROR(_xlfn.IFNA(VLOOKUP($K587,коммент!$B:$C,2,0),""),"")</f>
        <v/>
      </c>
      <c r="M587" s="19"/>
      <c r="N587" s="20"/>
      <c r="O587" s="20"/>
      <c r="P587" s="20"/>
      <c r="Q587" s="13"/>
      <c r="R587" s="13"/>
    </row>
    <row r="588" spans="1:18" s="14" customFormat="1" x14ac:dyDescent="0.25">
      <c r="A588" s="15"/>
      <c r="B588" s="15"/>
      <c r="C588" s="15"/>
      <c r="D588" s="16"/>
      <c r="E588" s="16"/>
      <c r="F588" s="17"/>
      <c r="G588" s="15"/>
      <c r="H588" s="15"/>
      <c r="I588" s="15"/>
      <c r="J588" s="15"/>
      <c r="K588" s="18"/>
      <c r="L588" s="71" t="str">
        <f>IFERROR(_xlfn.IFNA(VLOOKUP($K588,коммент!$B:$C,2,0),""),"")</f>
        <v/>
      </c>
      <c r="M588" s="19"/>
      <c r="N588" s="20"/>
      <c r="O588" s="20"/>
      <c r="P588" s="20"/>
      <c r="Q588" s="13"/>
      <c r="R588" s="13"/>
    </row>
    <row r="589" spans="1:18" s="14" customFormat="1" x14ac:dyDescent="0.25">
      <c r="A589" s="15"/>
      <c r="B589" s="15"/>
      <c r="C589" s="15"/>
      <c r="D589" s="16"/>
      <c r="E589" s="16"/>
      <c r="F589" s="17"/>
      <c r="G589" s="15"/>
      <c r="H589" s="15"/>
      <c r="I589" s="15"/>
      <c r="J589" s="15"/>
      <c r="K589" s="18"/>
      <c r="L589" s="71" t="str">
        <f>IFERROR(_xlfn.IFNA(VLOOKUP($K589,коммент!$B:$C,2,0),""),"")</f>
        <v/>
      </c>
      <c r="M589" s="19"/>
      <c r="N589" s="20"/>
      <c r="O589" s="20"/>
      <c r="P589" s="20"/>
      <c r="Q589" s="13"/>
      <c r="R589" s="13"/>
    </row>
    <row r="590" spans="1:18" s="14" customFormat="1" x14ac:dyDescent="0.25">
      <c r="A590" s="15"/>
      <c r="B590" s="15"/>
      <c r="C590" s="15"/>
      <c r="D590" s="16"/>
      <c r="E590" s="16"/>
      <c r="F590" s="17"/>
      <c r="G590" s="15"/>
      <c r="H590" s="15"/>
      <c r="I590" s="15"/>
      <c r="J590" s="15"/>
      <c r="K590" s="18"/>
      <c r="L590" s="71" t="str">
        <f>IFERROR(_xlfn.IFNA(VLOOKUP($K590,коммент!$B:$C,2,0),""),"")</f>
        <v/>
      </c>
      <c r="M590" s="19"/>
      <c r="N590" s="20"/>
      <c r="O590" s="20"/>
      <c r="P590" s="20"/>
      <c r="Q590" s="13"/>
      <c r="R590" s="13"/>
    </row>
    <row r="591" spans="1:18" s="14" customFormat="1" x14ac:dyDescent="0.25">
      <c r="A591" s="15"/>
      <c r="B591" s="15"/>
      <c r="C591" s="15"/>
      <c r="D591" s="16"/>
      <c r="E591" s="16"/>
      <c r="F591" s="17"/>
      <c r="G591" s="15"/>
      <c r="H591" s="15"/>
      <c r="I591" s="15"/>
      <c r="J591" s="15"/>
      <c r="K591" s="18"/>
      <c r="L591" s="71" t="str">
        <f>IFERROR(_xlfn.IFNA(VLOOKUP($K591,коммент!$B:$C,2,0),""),"")</f>
        <v/>
      </c>
      <c r="M591" s="19"/>
      <c r="N591" s="20"/>
      <c r="O591" s="20"/>
      <c r="P591" s="20"/>
      <c r="Q591" s="13"/>
      <c r="R591" s="13"/>
    </row>
    <row r="592" spans="1:18" s="14" customFormat="1" x14ac:dyDescent="0.25">
      <c r="A592" s="15"/>
      <c r="B592" s="15"/>
      <c r="C592" s="15"/>
      <c r="D592" s="16"/>
      <c r="E592" s="16"/>
      <c r="F592" s="17"/>
      <c r="G592" s="15"/>
      <c r="H592" s="15"/>
      <c r="I592" s="15"/>
      <c r="J592" s="15"/>
      <c r="K592" s="18"/>
      <c r="L592" s="71" t="str">
        <f>IFERROR(_xlfn.IFNA(VLOOKUP($K592,коммент!$B:$C,2,0),""),"")</f>
        <v/>
      </c>
      <c r="M592" s="19"/>
      <c r="N592" s="20"/>
      <c r="O592" s="20"/>
      <c r="P592" s="20"/>
      <c r="Q592" s="13"/>
      <c r="R592" s="13"/>
    </row>
    <row r="593" spans="1:18" s="14" customFormat="1" x14ac:dyDescent="0.25">
      <c r="A593" s="15"/>
      <c r="B593" s="15"/>
      <c r="C593" s="15"/>
      <c r="D593" s="16"/>
      <c r="E593" s="16"/>
      <c r="F593" s="17"/>
      <c r="G593" s="15"/>
      <c r="H593" s="15"/>
      <c r="I593" s="15"/>
      <c r="J593" s="15"/>
      <c r="K593" s="18"/>
      <c r="L593" s="71" t="str">
        <f>IFERROR(_xlfn.IFNA(VLOOKUP($K593,коммент!$B:$C,2,0),""),"")</f>
        <v/>
      </c>
      <c r="M593" s="19"/>
      <c r="N593" s="20"/>
      <c r="O593" s="20"/>
      <c r="P593" s="20"/>
      <c r="Q593" s="13"/>
      <c r="R593" s="13"/>
    </row>
    <row r="594" spans="1:18" s="14" customFormat="1" x14ac:dyDescent="0.25">
      <c r="A594" s="15"/>
      <c r="B594" s="15"/>
      <c r="C594" s="15"/>
      <c r="D594" s="16"/>
      <c r="E594" s="16"/>
      <c r="F594" s="17"/>
      <c r="G594" s="15"/>
      <c r="H594" s="15"/>
      <c r="I594" s="15"/>
      <c r="J594" s="15"/>
      <c r="K594" s="18"/>
      <c r="L594" s="71" t="str">
        <f>IFERROR(_xlfn.IFNA(VLOOKUP($K594,коммент!$B:$C,2,0),""),"")</f>
        <v/>
      </c>
      <c r="M594" s="19"/>
      <c r="N594" s="20"/>
      <c r="O594" s="20"/>
      <c r="P594" s="20"/>
      <c r="Q594" s="13"/>
      <c r="R594" s="13"/>
    </row>
    <row r="595" spans="1:18" s="14" customFormat="1" x14ac:dyDescent="0.25">
      <c r="A595" s="15"/>
      <c r="B595" s="15"/>
      <c r="C595" s="15"/>
      <c r="D595" s="16"/>
      <c r="E595" s="16"/>
      <c r="F595" s="17"/>
      <c r="G595" s="15"/>
      <c r="H595" s="15"/>
      <c r="I595" s="15"/>
      <c r="J595" s="15"/>
      <c r="K595" s="18"/>
      <c r="L595" s="71" t="str">
        <f>IFERROR(_xlfn.IFNA(VLOOKUP($K595,коммент!$B:$C,2,0),""),"")</f>
        <v/>
      </c>
      <c r="M595" s="19"/>
      <c r="N595" s="20"/>
      <c r="O595" s="20"/>
      <c r="P595" s="20"/>
      <c r="Q595" s="13"/>
      <c r="R595" s="13"/>
    </row>
    <row r="596" spans="1:18" s="14" customFormat="1" x14ac:dyDescent="0.25">
      <c r="A596" s="15"/>
      <c r="B596" s="15"/>
      <c r="C596" s="15"/>
      <c r="D596" s="16"/>
      <c r="E596" s="16"/>
      <c r="F596" s="17"/>
      <c r="G596" s="15"/>
      <c r="H596" s="15"/>
      <c r="I596" s="15"/>
      <c r="J596" s="15"/>
      <c r="K596" s="18"/>
      <c r="L596" s="71" t="str">
        <f>IFERROR(_xlfn.IFNA(VLOOKUP($K596,коммент!$B:$C,2,0),""),"")</f>
        <v/>
      </c>
      <c r="M596" s="19"/>
      <c r="N596" s="20"/>
      <c r="O596" s="20"/>
      <c r="P596" s="20"/>
      <c r="Q596" s="13"/>
      <c r="R596" s="13"/>
    </row>
    <row r="597" spans="1:18" s="14" customFormat="1" x14ac:dyDescent="0.25">
      <c r="A597" s="15"/>
      <c r="B597" s="15"/>
      <c r="C597" s="15"/>
      <c r="D597" s="16"/>
      <c r="E597" s="16"/>
      <c r="F597" s="17"/>
      <c r="G597" s="15"/>
      <c r="H597" s="15"/>
      <c r="I597" s="15"/>
      <c r="J597" s="15"/>
      <c r="K597" s="18"/>
      <c r="L597" s="71" t="str">
        <f>IFERROR(_xlfn.IFNA(VLOOKUP($K597,коммент!$B:$C,2,0),""),"")</f>
        <v/>
      </c>
      <c r="M597" s="19"/>
      <c r="N597" s="20"/>
      <c r="O597" s="20"/>
      <c r="P597" s="20"/>
      <c r="Q597" s="13"/>
      <c r="R597" s="13"/>
    </row>
    <row r="598" spans="1:18" s="14" customFormat="1" x14ac:dyDescent="0.25">
      <c r="A598" s="15"/>
      <c r="B598" s="15"/>
      <c r="C598" s="15"/>
      <c r="D598" s="16"/>
      <c r="E598" s="16"/>
      <c r="F598" s="17"/>
      <c r="G598" s="15"/>
      <c r="H598" s="15"/>
      <c r="I598" s="15"/>
      <c r="J598" s="15"/>
      <c r="K598" s="18"/>
      <c r="L598" s="71" t="str">
        <f>IFERROR(_xlfn.IFNA(VLOOKUP($K598,коммент!$B:$C,2,0),""),"")</f>
        <v/>
      </c>
      <c r="M598" s="19"/>
      <c r="N598" s="20"/>
      <c r="O598" s="20"/>
      <c r="P598" s="20"/>
      <c r="Q598" s="13"/>
      <c r="R598" s="13"/>
    </row>
    <row r="599" spans="1:18" s="14" customFormat="1" x14ac:dyDescent="0.25">
      <c r="A599" s="15"/>
      <c r="B599" s="15"/>
      <c r="C599" s="15"/>
      <c r="D599" s="16"/>
      <c r="E599" s="16"/>
      <c r="F599" s="17"/>
      <c r="G599" s="15"/>
      <c r="H599" s="15"/>
      <c r="I599" s="15"/>
      <c r="J599" s="15"/>
      <c r="K599" s="18"/>
      <c r="L599" s="71" t="str">
        <f>IFERROR(_xlfn.IFNA(VLOOKUP($K599,коммент!$B:$C,2,0),""),"")</f>
        <v/>
      </c>
      <c r="M599" s="19"/>
      <c r="N599" s="20"/>
      <c r="O599" s="20"/>
      <c r="P599" s="20"/>
      <c r="Q599" s="13"/>
      <c r="R599" s="13"/>
    </row>
    <row r="600" spans="1:18" s="14" customFormat="1" x14ac:dyDescent="0.25">
      <c r="A600" s="15"/>
      <c r="B600" s="15"/>
      <c r="C600" s="15"/>
      <c r="D600" s="16"/>
      <c r="E600" s="16"/>
      <c r="F600" s="17"/>
      <c r="G600" s="15"/>
      <c r="H600" s="15"/>
      <c r="I600" s="15"/>
      <c r="J600" s="15"/>
      <c r="K600" s="18"/>
      <c r="L600" s="71" t="str">
        <f>IFERROR(_xlfn.IFNA(VLOOKUP($K600,коммент!$B:$C,2,0),""),"")</f>
        <v/>
      </c>
      <c r="M600" s="19"/>
      <c r="N600" s="20"/>
      <c r="O600" s="20"/>
      <c r="P600" s="20"/>
      <c r="Q600" s="13"/>
      <c r="R600" s="13"/>
    </row>
    <row r="601" spans="1:18" s="14" customFormat="1" x14ac:dyDescent="0.25">
      <c r="A601" s="15"/>
      <c r="B601" s="15"/>
      <c r="C601" s="15"/>
      <c r="D601" s="16"/>
      <c r="E601" s="16"/>
      <c r="F601" s="17"/>
      <c r="G601" s="15"/>
      <c r="H601" s="15"/>
      <c r="I601" s="15"/>
      <c r="J601" s="15"/>
      <c r="K601" s="18"/>
      <c r="L601" s="71" t="str">
        <f>IFERROR(_xlfn.IFNA(VLOOKUP($K601,коммент!$B:$C,2,0),""),"")</f>
        <v/>
      </c>
      <c r="M601" s="19"/>
      <c r="N601" s="20"/>
      <c r="O601" s="20"/>
      <c r="P601" s="20"/>
      <c r="Q601" s="13"/>
      <c r="R601" s="13"/>
    </row>
    <row r="602" spans="1:18" s="14" customFormat="1" x14ac:dyDescent="0.25">
      <c r="A602" s="15"/>
      <c r="B602" s="15"/>
      <c r="C602" s="15"/>
      <c r="D602" s="16"/>
      <c r="E602" s="16"/>
      <c r="F602" s="17"/>
      <c r="G602" s="15"/>
      <c r="H602" s="15"/>
      <c r="I602" s="15"/>
      <c r="J602" s="15"/>
      <c r="K602" s="18"/>
      <c r="L602" s="71" t="str">
        <f>IFERROR(_xlfn.IFNA(VLOOKUP($K602,коммент!$B:$C,2,0),""),"")</f>
        <v/>
      </c>
      <c r="M602" s="19"/>
      <c r="N602" s="20"/>
      <c r="O602" s="20"/>
      <c r="P602" s="20"/>
      <c r="Q602" s="13"/>
      <c r="R602" s="13"/>
    </row>
    <row r="603" spans="1:18" s="14" customFormat="1" x14ac:dyDescent="0.25">
      <c r="A603" s="15"/>
      <c r="B603" s="15"/>
      <c r="C603" s="15"/>
      <c r="D603" s="16"/>
      <c r="E603" s="16"/>
      <c r="F603" s="17"/>
      <c r="G603" s="15"/>
      <c r="H603" s="15"/>
      <c r="I603" s="15"/>
      <c r="J603" s="15"/>
      <c r="K603" s="18"/>
      <c r="L603" s="71" t="str">
        <f>IFERROR(_xlfn.IFNA(VLOOKUP($K603,коммент!$B:$C,2,0),""),"")</f>
        <v/>
      </c>
      <c r="M603" s="19"/>
      <c r="N603" s="20"/>
      <c r="O603" s="20"/>
      <c r="P603" s="20"/>
      <c r="Q603" s="13"/>
      <c r="R603" s="13"/>
    </row>
    <row r="604" spans="1:18" s="14" customFormat="1" x14ac:dyDescent="0.25">
      <c r="A604" s="15"/>
      <c r="B604" s="15"/>
      <c r="C604" s="15"/>
      <c r="D604" s="16"/>
      <c r="E604" s="16"/>
      <c r="F604" s="17"/>
      <c r="G604" s="15"/>
      <c r="H604" s="15"/>
      <c r="I604" s="15"/>
      <c r="J604" s="15"/>
      <c r="K604" s="18"/>
      <c r="L604" s="71" t="str">
        <f>IFERROR(_xlfn.IFNA(VLOOKUP($K604,коммент!$B:$C,2,0),""),"")</f>
        <v/>
      </c>
      <c r="M604" s="19"/>
      <c r="N604" s="20"/>
      <c r="O604" s="20"/>
      <c r="P604" s="20"/>
      <c r="Q604" s="13"/>
      <c r="R604" s="13"/>
    </row>
    <row r="605" spans="1:18" s="14" customFormat="1" x14ac:dyDescent="0.25">
      <c r="A605" s="15"/>
      <c r="B605" s="15"/>
      <c r="C605" s="15"/>
      <c r="D605" s="16"/>
      <c r="E605" s="16"/>
      <c r="F605" s="17"/>
      <c r="G605" s="15"/>
      <c r="H605" s="15"/>
      <c r="I605" s="15"/>
      <c r="J605" s="15"/>
      <c r="K605" s="18"/>
      <c r="L605" s="71" t="str">
        <f>IFERROR(_xlfn.IFNA(VLOOKUP($K605,коммент!$B:$C,2,0),""),"")</f>
        <v/>
      </c>
      <c r="M605" s="19"/>
      <c r="N605" s="20"/>
      <c r="O605" s="20"/>
      <c r="P605" s="20"/>
      <c r="Q605" s="13"/>
      <c r="R605" s="13"/>
    </row>
    <row r="606" spans="1:18" s="14" customFormat="1" x14ac:dyDescent="0.25">
      <c r="A606" s="15"/>
      <c r="B606" s="15"/>
      <c r="C606" s="15"/>
      <c r="D606" s="16"/>
      <c r="E606" s="16"/>
      <c r="F606" s="17"/>
      <c r="G606" s="15"/>
      <c r="H606" s="15"/>
      <c r="I606" s="15"/>
      <c r="J606" s="15"/>
      <c r="K606" s="18"/>
      <c r="L606" s="71" t="str">
        <f>IFERROR(_xlfn.IFNA(VLOOKUP($K606,коммент!$B:$C,2,0),""),"")</f>
        <v/>
      </c>
      <c r="M606" s="19"/>
      <c r="N606" s="20"/>
      <c r="O606" s="20"/>
      <c r="P606" s="20"/>
      <c r="Q606" s="13"/>
      <c r="R606" s="13"/>
    </row>
    <row r="607" spans="1:18" s="14" customFormat="1" x14ac:dyDescent="0.25">
      <c r="A607" s="15"/>
      <c r="B607" s="15"/>
      <c r="C607" s="15"/>
      <c r="D607" s="16"/>
      <c r="E607" s="16"/>
      <c r="F607" s="17"/>
      <c r="G607" s="15"/>
      <c r="H607" s="15"/>
      <c r="I607" s="15"/>
      <c r="J607" s="15"/>
      <c r="K607" s="18"/>
      <c r="L607" s="71" t="str">
        <f>IFERROR(_xlfn.IFNA(VLOOKUP($K607,коммент!$B:$C,2,0),""),"")</f>
        <v/>
      </c>
      <c r="M607" s="19"/>
      <c r="N607" s="20"/>
      <c r="O607" s="20"/>
      <c r="P607" s="20"/>
      <c r="Q607" s="13"/>
      <c r="R607" s="13"/>
    </row>
    <row r="608" spans="1:18" s="14" customFormat="1" x14ac:dyDescent="0.25">
      <c r="A608" s="15"/>
      <c r="B608" s="15"/>
      <c r="C608" s="15"/>
      <c r="D608" s="16"/>
      <c r="E608" s="16"/>
      <c r="F608" s="17"/>
      <c r="G608" s="15"/>
      <c r="H608" s="15"/>
      <c r="I608" s="15"/>
      <c r="J608" s="15"/>
      <c r="K608" s="18"/>
      <c r="L608" s="71" t="str">
        <f>IFERROR(_xlfn.IFNA(VLOOKUP($K608,коммент!$B:$C,2,0),""),"")</f>
        <v/>
      </c>
      <c r="M608" s="19"/>
      <c r="N608" s="20"/>
      <c r="O608" s="20"/>
      <c r="P608" s="20"/>
      <c r="Q608" s="13"/>
      <c r="R608" s="13"/>
    </row>
    <row r="609" spans="1:18" s="14" customFormat="1" x14ac:dyDescent="0.25">
      <c r="A609" s="15"/>
      <c r="B609" s="15"/>
      <c r="C609" s="15"/>
      <c r="D609" s="16"/>
      <c r="E609" s="16"/>
      <c r="F609" s="17"/>
      <c r="G609" s="15"/>
      <c r="H609" s="15"/>
      <c r="I609" s="15"/>
      <c r="J609" s="15"/>
      <c r="K609" s="18"/>
      <c r="L609" s="71" t="str">
        <f>IFERROR(_xlfn.IFNA(VLOOKUP($K609,коммент!$B:$C,2,0),""),"")</f>
        <v/>
      </c>
      <c r="M609" s="19"/>
      <c r="N609" s="20"/>
      <c r="O609" s="20"/>
      <c r="P609" s="20"/>
      <c r="Q609" s="13"/>
      <c r="R609" s="13"/>
    </row>
    <row r="610" spans="1:18" s="14" customFormat="1" x14ac:dyDescent="0.25">
      <c r="A610" s="15"/>
      <c r="B610" s="15"/>
      <c r="C610" s="15"/>
      <c r="D610" s="16"/>
      <c r="E610" s="16"/>
      <c r="F610" s="17"/>
      <c r="G610" s="15"/>
      <c r="H610" s="15"/>
      <c r="I610" s="15"/>
      <c r="J610" s="15"/>
      <c r="K610" s="18"/>
      <c r="L610" s="71" t="str">
        <f>IFERROR(_xlfn.IFNA(VLOOKUP($K610,коммент!$B:$C,2,0),""),"")</f>
        <v/>
      </c>
      <c r="M610" s="19"/>
      <c r="N610" s="20"/>
      <c r="O610" s="20"/>
      <c r="P610" s="20"/>
      <c r="Q610" s="13"/>
      <c r="R610" s="13"/>
    </row>
    <row r="611" spans="1:18" s="14" customFormat="1" x14ac:dyDescent="0.25">
      <c r="A611" s="15"/>
      <c r="B611" s="15"/>
      <c r="C611" s="15"/>
      <c r="D611" s="16"/>
      <c r="E611" s="16"/>
      <c r="F611" s="17"/>
      <c r="G611" s="15"/>
      <c r="H611" s="15"/>
      <c r="I611" s="15"/>
      <c r="J611" s="15"/>
      <c r="K611" s="18"/>
      <c r="L611" s="71" t="str">
        <f>IFERROR(_xlfn.IFNA(VLOOKUP($K611,коммент!$B:$C,2,0),""),"")</f>
        <v/>
      </c>
      <c r="M611" s="19"/>
      <c r="N611" s="20"/>
      <c r="O611" s="20"/>
      <c r="P611" s="20"/>
      <c r="Q611" s="13"/>
      <c r="R611" s="13"/>
    </row>
    <row r="612" spans="1:18" s="14" customFormat="1" x14ac:dyDescent="0.25">
      <c r="A612" s="15"/>
      <c r="B612" s="15"/>
      <c r="C612" s="15"/>
      <c r="D612" s="16"/>
      <c r="E612" s="16"/>
      <c r="F612" s="17"/>
      <c r="G612" s="15"/>
      <c r="H612" s="15"/>
      <c r="I612" s="15"/>
      <c r="J612" s="15"/>
      <c r="K612" s="18"/>
      <c r="L612" s="71" t="str">
        <f>IFERROR(_xlfn.IFNA(VLOOKUP($K612,коммент!$B:$C,2,0),""),"")</f>
        <v/>
      </c>
      <c r="M612" s="19"/>
      <c r="N612" s="20"/>
      <c r="O612" s="20"/>
      <c r="P612" s="20"/>
      <c r="Q612" s="13"/>
      <c r="R612" s="13"/>
    </row>
    <row r="613" spans="1:18" s="14" customFormat="1" x14ac:dyDescent="0.25">
      <c r="A613" s="15"/>
      <c r="B613" s="15"/>
      <c r="C613" s="15"/>
      <c r="D613" s="16"/>
      <c r="E613" s="16"/>
      <c r="F613" s="17"/>
      <c r="G613" s="15"/>
      <c r="H613" s="15"/>
      <c r="I613" s="15"/>
      <c r="J613" s="15"/>
      <c r="K613" s="18"/>
      <c r="L613" s="71" t="str">
        <f>IFERROR(_xlfn.IFNA(VLOOKUP($K613,коммент!$B:$C,2,0),""),"")</f>
        <v/>
      </c>
      <c r="M613" s="19"/>
      <c r="N613" s="20"/>
      <c r="O613" s="20"/>
      <c r="P613" s="20"/>
      <c r="Q613" s="13"/>
      <c r="R613" s="13"/>
    </row>
    <row r="614" spans="1:18" s="14" customFormat="1" x14ac:dyDescent="0.25">
      <c r="A614" s="15"/>
      <c r="B614" s="15"/>
      <c r="C614" s="15"/>
      <c r="D614" s="16"/>
      <c r="E614" s="16"/>
      <c r="F614" s="17"/>
      <c r="G614" s="15"/>
      <c r="H614" s="15"/>
      <c r="I614" s="15"/>
      <c r="J614" s="15"/>
      <c r="K614" s="18"/>
      <c r="L614" s="71" t="str">
        <f>IFERROR(_xlfn.IFNA(VLOOKUP($K614,коммент!$B:$C,2,0),""),"")</f>
        <v/>
      </c>
      <c r="M614" s="19"/>
      <c r="N614" s="20"/>
      <c r="O614" s="20"/>
      <c r="P614" s="20"/>
      <c r="Q614" s="13"/>
      <c r="R614" s="13"/>
    </row>
    <row r="615" spans="1:18" s="14" customFormat="1" x14ac:dyDescent="0.25">
      <c r="A615" s="15"/>
      <c r="B615" s="15"/>
      <c r="C615" s="15"/>
      <c r="D615" s="16"/>
      <c r="E615" s="16"/>
      <c r="F615" s="17"/>
      <c r="G615" s="15"/>
      <c r="H615" s="15"/>
      <c r="I615" s="15"/>
      <c r="J615" s="15"/>
      <c r="K615" s="18"/>
      <c r="L615" s="71" t="str">
        <f>IFERROR(_xlfn.IFNA(VLOOKUP($K615,коммент!$B:$C,2,0),""),"")</f>
        <v/>
      </c>
      <c r="M615" s="19"/>
      <c r="N615" s="20"/>
      <c r="O615" s="20"/>
      <c r="P615" s="20"/>
      <c r="Q615" s="13"/>
      <c r="R615" s="13"/>
    </row>
    <row r="616" spans="1:18" s="14" customFormat="1" x14ac:dyDescent="0.25">
      <c r="A616" s="15"/>
      <c r="B616" s="15"/>
      <c r="C616" s="15"/>
      <c r="D616" s="16"/>
      <c r="E616" s="16"/>
      <c r="F616" s="17"/>
      <c r="G616" s="15"/>
      <c r="H616" s="15"/>
      <c r="I616" s="15"/>
      <c r="J616" s="15"/>
      <c r="K616" s="18"/>
      <c r="L616" s="71" t="str">
        <f>IFERROR(_xlfn.IFNA(VLOOKUP($K616,коммент!$B:$C,2,0),""),"")</f>
        <v/>
      </c>
      <c r="M616" s="19"/>
      <c r="N616" s="20"/>
      <c r="O616" s="20"/>
      <c r="P616" s="20"/>
      <c r="Q616" s="13"/>
      <c r="R616" s="13"/>
    </row>
    <row r="617" spans="1:18" s="14" customFormat="1" x14ac:dyDescent="0.25">
      <c r="A617" s="15"/>
      <c r="B617" s="15"/>
      <c r="C617" s="15"/>
      <c r="D617" s="16"/>
      <c r="E617" s="16"/>
      <c r="F617" s="17"/>
      <c r="G617" s="15"/>
      <c r="H617" s="15"/>
      <c r="I617" s="15"/>
      <c r="J617" s="15"/>
      <c r="K617" s="18"/>
      <c r="L617" s="71" t="str">
        <f>IFERROR(_xlfn.IFNA(VLOOKUP($K617,коммент!$B:$C,2,0),""),"")</f>
        <v/>
      </c>
      <c r="M617" s="19"/>
      <c r="N617" s="20"/>
      <c r="O617" s="20"/>
      <c r="P617" s="20"/>
      <c r="Q617" s="13"/>
      <c r="R617" s="13"/>
    </row>
    <row r="618" spans="1:18" s="14" customFormat="1" x14ac:dyDescent="0.25">
      <c r="A618" s="15"/>
      <c r="B618" s="15"/>
      <c r="C618" s="15"/>
      <c r="D618" s="16"/>
      <c r="E618" s="16"/>
      <c r="F618" s="17"/>
      <c r="G618" s="15"/>
      <c r="H618" s="15"/>
      <c r="I618" s="15"/>
      <c r="J618" s="15"/>
      <c r="K618" s="18"/>
      <c r="L618" s="71" t="str">
        <f>IFERROR(_xlfn.IFNA(VLOOKUP($K618,коммент!$B:$C,2,0),""),"")</f>
        <v/>
      </c>
      <c r="M618" s="19"/>
      <c r="N618" s="20"/>
      <c r="O618" s="20"/>
      <c r="P618" s="20"/>
      <c r="Q618" s="13"/>
      <c r="R618" s="13"/>
    </row>
    <row r="619" spans="1:18" s="14" customFormat="1" x14ac:dyDescent="0.25">
      <c r="A619" s="15"/>
      <c r="B619" s="15"/>
      <c r="C619" s="15"/>
      <c r="D619" s="16"/>
      <c r="E619" s="16"/>
      <c r="F619" s="17"/>
      <c r="G619" s="15"/>
      <c r="H619" s="15"/>
      <c r="I619" s="15"/>
      <c r="J619" s="15"/>
      <c r="K619" s="18"/>
      <c r="L619" s="71" t="str">
        <f>IFERROR(_xlfn.IFNA(VLOOKUP($K619,коммент!$B:$C,2,0),""),"")</f>
        <v/>
      </c>
      <c r="M619" s="19"/>
      <c r="N619" s="20"/>
      <c r="O619" s="20"/>
      <c r="P619" s="20"/>
      <c r="Q619" s="13"/>
      <c r="R619" s="13"/>
    </row>
    <row r="620" spans="1:18" s="14" customFormat="1" x14ac:dyDescent="0.25">
      <c r="A620" s="15"/>
      <c r="B620" s="15"/>
      <c r="C620" s="15"/>
      <c r="D620" s="16"/>
      <c r="E620" s="16"/>
      <c r="F620" s="17"/>
      <c r="G620" s="15"/>
      <c r="H620" s="15"/>
      <c r="I620" s="15"/>
      <c r="J620" s="15"/>
      <c r="K620" s="18"/>
      <c r="L620" s="71" t="str">
        <f>IFERROR(_xlfn.IFNA(VLOOKUP($K620,коммент!$B:$C,2,0),""),"")</f>
        <v/>
      </c>
      <c r="M620" s="19"/>
      <c r="N620" s="20"/>
      <c r="O620" s="20"/>
      <c r="P620" s="20"/>
      <c r="Q620" s="13"/>
      <c r="R620" s="13"/>
    </row>
    <row r="621" spans="1:18" s="14" customFormat="1" x14ac:dyDescent="0.25">
      <c r="A621" s="15"/>
      <c r="B621" s="15"/>
      <c r="C621" s="15"/>
      <c r="D621" s="16"/>
      <c r="E621" s="16"/>
      <c r="F621" s="17"/>
      <c r="G621" s="15"/>
      <c r="H621" s="15"/>
      <c r="I621" s="15"/>
      <c r="J621" s="15"/>
      <c r="K621" s="18"/>
      <c r="L621" s="71" t="str">
        <f>IFERROR(_xlfn.IFNA(VLOOKUP($K621,коммент!$B:$C,2,0),""),"")</f>
        <v/>
      </c>
      <c r="M621" s="19"/>
      <c r="N621" s="20"/>
      <c r="O621" s="20"/>
      <c r="P621" s="20"/>
      <c r="Q621" s="13"/>
      <c r="R621" s="13"/>
    </row>
    <row r="622" spans="1:18" s="14" customFormat="1" x14ac:dyDescent="0.25">
      <c r="A622" s="15"/>
      <c r="B622" s="15"/>
      <c r="C622" s="15"/>
      <c r="D622" s="16"/>
      <c r="E622" s="16"/>
      <c r="F622" s="17"/>
      <c r="G622" s="15"/>
      <c r="H622" s="15"/>
      <c r="I622" s="15"/>
      <c r="J622" s="15"/>
      <c r="K622" s="18"/>
      <c r="L622" s="71" t="str">
        <f>IFERROR(_xlfn.IFNA(VLOOKUP($K622,коммент!$B:$C,2,0),""),"")</f>
        <v/>
      </c>
      <c r="M622" s="19"/>
      <c r="N622" s="20"/>
      <c r="O622" s="20"/>
      <c r="P622" s="20"/>
      <c r="Q622" s="13"/>
      <c r="R622" s="13"/>
    </row>
    <row r="623" spans="1:18" s="14" customFormat="1" x14ac:dyDescent="0.25">
      <c r="A623" s="15"/>
      <c r="B623" s="15"/>
      <c r="C623" s="15"/>
      <c r="D623" s="16"/>
      <c r="E623" s="16"/>
      <c r="F623" s="17"/>
      <c r="G623" s="15"/>
      <c r="H623" s="15"/>
      <c r="I623" s="15"/>
      <c r="J623" s="15"/>
      <c r="K623" s="18"/>
      <c r="L623" s="71" t="str">
        <f>IFERROR(_xlfn.IFNA(VLOOKUP($K623,коммент!$B:$C,2,0),""),"")</f>
        <v/>
      </c>
      <c r="M623" s="19"/>
      <c r="N623" s="20"/>
      <c r="O623" s="20"/>
      <c r="P623" s="20"/>
      <c r="Q623" s="13"/>
      <c r="R623" s="13"/>
    </row>
    <row r="624" spans="1:18" s="14" customFormat="1" x14ac:dyDescent="0.25">
      <c r="A624" s="15"/>
      <c r="B624" s="15"/>
      <c r="C624" s="15"/>
      <c r="D624" s="16"/>
      <c r="E624" s="16"/>
      <c r="F624" s="17"/>
      <c r="G624" s="15"/>
      <c r="H624" s="15"/>
      <c r="I624" s="15"/>
      <c r="J624" s="15"/>
      <c r="K624" s="18"/>
      <c r="L624" s="71" t="str">
        <f>IFERROR(_xlfn.IFNA(VLOOKUP($K624,коммент!$B:$C,2,0),""),"")</f>
        <v/>
      </c>
      <c r="M624" s="19"/>
      <c r="N624" s="20"/>
      <c r="O624" s="20"/>
      <c r="P624" s="20"/>
      <c r="Q624" s="13"/>
      <c r="R624" s="13"/>
    </row>
    <row r="625" spans="1:18" s="14" customFormat="1" x14ac:dyDescent="0.25">
      <c r="A625" s="15"/>
      <c r="B625" s="15"/>
      <c r="C625" s="15"/>
      <c r="D625" s="16"/>
      <c r="E625" s="16"/>
      <c r="F625" s="17"/>
      <c r="G625" s="15"/>
      <c r="H625" s="15"/>
      <c r="I625" s="15"/>
      <c r="J625" s="15"/>
      <c r="K625" s="18"/>
      <c r="L625" s="71" t="str">
        <f>IFERROR(_xlfn.IFNA(VLOOKUP($K625,коммент!$B:$C,2,0),""),"")</f>
        <v/>
      </c>
      <c r="M625" s="19"/>
      <c r="N625" s="20"/>
      <c r="O625" s="20"/>
      <c r="P625" s="20"/>
      <c r="Q625" s="13"/>
      <c r="R625" s="13"/>
    </row>
    <row r="626" spans="1:18" s="14" customFormat="1" x14ac:dyDescent="0.25">
      <c r="A626" s="15"/>
      <c r="B626" s="15"/>
      <c r="C626" s="15"/>
      <c r="D626" s="16"/>
      <c r="E626" s="16"/>
      <c r="F626" s="17"/>
      <c r="G626" s="15"/>
      <c r="H626" s="15"/>
      <c r="I626" s="15"/>
      <c r="J626" s="15"/>
      <c r="K626" s="18"/>
      <c r="L626" s="71" t="str">
        <f>IFERROR(_xlfn.IFNA(VLOOKUP($K626,коммент!$B:$C,2,0),""),"")</f>
        <v/>
      </c>
      <c r="M626" s="19"/>
      <c r="N626" s="20"/>
      <c r="O626" s="20"/>
      <c r="P626" s="20"/>
      <c r="Q626" s="13"/>
      <c r="R626" s="13"/>
    </row>
    <row r="627" spans="1:18" s="14" customFormat="1" x14ac:dyDescent="0.25">
      <c r="A627" s="15"/>
      <c r="B627" s="15"/>
      <c r="C627" s="15"/>
      <c r="D627" s="16"/>
      <c r="E627" s="16"/>
      <c r="F627" s="17"/>
      <c r="G627" s="15"/>
      <c r="H627" s="15"/>
      <c r="I627" s="15"/>
      <c r="J627" s="15"/>
      <c r="K627" s="18"/>
      <c r="L627" s="71" t="str">
        <f>IFERROR(_xlfn.IFNA(VLOOKUP($K627,коммент!$B:$C,2,0),""),"")</f>
        <v/>
      </c>
      <c r="M627" s="19"/>
      <c r="N627" s="20"/>
      <c r="O627" s="20"/>
      <c r="P627" s="20"/>
      <c r="Q627" s="13"/>
      <c r="R627" s="13"/>
    </row>
    <row r="628" spans="1:18" s="14" customFormat="1" x14ac:dyDescent="0.25">
      <c r="A628" s="15"/>
      <c r="B628" s="15"/>
      <c r="C628" s="15"/>
      <c r="D628" s="16"/>
      <c r="E628" s="16"/>
      <c r="F628" s="17"/>
      <c r="G628" s="15"/>
      <c r="H628" s="15"/>
      <c r="I628" s="15"/>
      <c r="J628" s="15"/>
      <c r="K628" s="18"/>
      <c r="L628" s="71" t="str">
        <f>IFERROR(_xlfn.IFNA(VLOOKUP($K628,коммент!$B:$C,2,0),""),"")</f>
        <v/>
      </c>
      <c r="M628" s="19"/>
      <c r="N628" s="20"/>
      <c r="O628" s="20"/>
      <c r="P628" s="20"/>
      <c r="Q628" s="13"/>
      <c r="R628" s="13"/>
    </row>
    <row r="629" spans="1:18" s="14" customFormat="1" x14ac:dyDescent="0.25">
      <c r="A629" s="15"/>
      <c r="B629" s="15"/>
      <c r="C629" s="15"/>
      <c r="D629" s="16"/>
      <c r="E629" s="16"/>
      <c r="F629" s="17"/>
      <c r="G629" s="15"/>
      <c r="H629" s="15"/>
      <c r="I629" s="15"/>
      <c r="J629" s="15"/>
      <c r="K629" s="18"/>
      <c r="L629" s="71" t="str">
        <f>IFERROR(_xlfn.IFNA(VLOOKUP($K629,коммент!$B:$C,2,0),""),"")</f>
        <v/>
      </c>
      <c r="M629" s="19"/>
      <c r="N629" s="20"/>
      <c r="O629" s="20"/>
      <c r="P629" s="20"/>
      <c r="Q629" s="13"/>
      <c r="R629" s="13"/>
    </row>
    <row r="630" spans="1:18" s="14" customFormat="1" x14ac:dyDescent="0.25">
      <c r="A630" s="15"/>
      <c r="B630" s="15"/>
      <c r="C630" s="15"/>
      <c r="D630" s="16"/>
      <c r="E630" s="16"/>
      <c r="F630" s="17"/>
      <c r="G630" s="15"/>
      <c r="H630" s="15"/>
      <c r="I630" s="15"/>
      <c r="J630" s="15"/>
      <c r="K630" s="18"/>
      <c r="L630" s="71" t="str">
        <f>IFERROR(_xlfn.IFNA(VLOOKUP($K630,коммент!$B:$C,2,0),""),"")</f>
        <v/>
      </c>
      <c r="M630" s="19"/>
      <c r="N630" s="20"/>
      <c r="O630" s="20"/>
      <c r="P630" s="20"/>
      <c r="Q630" s="13"/>
      <c r="R630" s="13"/>
    </row>
    <row r="631" spans="1:18" s="14" customFormat="1" x14ac:dyDescent="0.25">
      <c r="A631" s="15"/>
      <c r="B631" s="15"/>
      <c r="C631" s="15"/>
      <c r="D631" s="16"/>
      <c r="E631" s="16"/>
      <c r="F631" s="17"/>
      <c r="G631" s="15"/>
      <c r="H631" s="15"/>
      <c r="I631" s="15"/>
      <c r="J631" s="15"/>
      <c r="K631" s="18"/>
      <c r="L631" s="71" t="str">
        <f>IFERROR(_xlfn.IFNA(VLOOKUP($K631,коммент!$B:$C,2,0),""),"")</f>
        <v/>
      </c>
      <c r="M631" s="19"/>
      <c r="N631" s="20"/>
      <c r="O631" s="20"/>
      <c r="P631" s="20"/>
      <c r="Q631" s="13"/>
      <c r="R631" s="13"/>
    </row>
    <row r="632" spans="1:18" s="14" customFormat="1" x14ac:dyDescent="0.25">
      <c r="A632" s="15"/>
      <c r="B632" s="15"/>
      <c r="C632" s="15"/>
      <c r="D632" s="16"/>
      <c r="E632" s="16"/>
      <c r="F632" s="17"/>
      <c r="G632" s="15"/>
      <c r="H632" s="15"/>
      <c r="I632" s="15"/>
      <c r="J632" s="15"/>
      <c r="K632" s="18"/>
      <c r="L632" s="71" t="str">
        <f>IFERROR(_xlfn.IFNA(VLOOKUP($K632,коммент!$B:$C,2,0),""),"")</f>
        <v/>
      </c>
      <c r="M632" s="19"/>
      <c r="N632" s="20"/>
      <c r="O632" s="20"/>
      <c r="P632" s="20"/>
      <c r="Q632" s="13"/>
      <c r="R632" s="13"/>
    </row>
    <row r="633" spans="1:18" s="14" customFormat="1" x14ac:dyDescent="0.25">
      <c r="A633" s="15"/>
      <c r="B633" s="15"/>
      <c r="C633" s="15"/>
      <c r="D633" s="16"/>
      <c r="E633" s="16"/>
      <c r="F633" s="17"/>
      <c r="G633" s="15"/>
      <c r="H633" s="15"/>
      <c r="I633" s="15"/>
      <c r="J633" s="15"/>
      <c r="K633" s="18"/>
      <c r="L633" s="71" t="str">
        <f>IFERROR(_xlfn.IFNA(VLOOKUP($K633,коммент!$B:$C,2,0),""),"")</f>
        <v/>
      </c>
      <c r="M633" s="19"/>
      <c r="N633" s="20"/>
      <c r="O633" s="20"/>
      <c r="P633" s="20"/>
      <c r="Q633" s="13"/>
      <c r="R633" s="13"/>
    </row>
    <row r="634" spans="1:18" s="14" customFormat="1" x14ac:dyDescent="0.25">
      <c r="A634" s="15"/>
      <c r="B634" s="15"/>
      <c r="C634" s="15"/>
      <c r="D634" s="16"/>
      <c r="E634" s="16"/>
      <c r="F634" s="17"/>
      <c r="G634" s="15"/>
      <c r="H634" s="15"/>
      <c r="I634" s="15"/>
      <c r="J634" s="15"/>
      <c r="K634" s="18"/>
      <c r="L634" s="71" t="str">
        <f>IFERROR(_xlfn.IFNA(VLOOKUP($K634,коммент!$B:$C,2,0),""),"")</f>
        <v/>
      </c>
      <c r="M634" s="19"/>
      <c r="N634" s="20"/>
      <c r="O634" s="20"/>
      <c r="P634" s="20"/>
      <c r="Q634" s="13"/>
      <c r="R634" s="13"/>
    </row>
    <row r="635" spans="1:18" s="14" customFormat="1" x14ac:dyDescent="0.25">
      <c r="A635" s="15"/>
      <c r="B635" s="15"/>
      <c r="C635" s="15"/>
      <c r="D635" s="16"/>
      <c r="E635" s="16"/>
      <c r="F635" s="17"/>
      <c r="G635" s="15"/>
      <c r="H635" s="15"/>
      <c r="I635" s="15"/>
      <c r="J635" s="15"/>
      <c r="K635" s="18"/>
      <c r="L635" s="71" t="str">
        <f>IFERROR(_xlfn.IFNA(VLOOKUP($K635,коммент!$B:$C,2,0),""),"")</f>
        <v/>
      </c>
      <c r="M635" s="19"/>
      <c r="N635" s="20"/>
      <c r="O635" s="20"/>
      <c r="P635" s="20"/>
      <c r="Q635" s="13"/>
      <c r="R635" s="13"/>
    </row>
    <row r="636" spans="1:18" s="14" customFormat="1" x14ac:dyDescent="0.25">
      <c r="A636" s="15"/>
      <c r="B636" s="15"/>
      <c r="C636" s="15"/>
      <c r="D636" s="16"/>
      <c r="E636" s="16"/>
      <c r="F636" s="17"/>
      <c r="G636" s="15"/>
      <c r="H636" s="15"/>
      <c r="I636" s="15"/>
      <c r="J636" s="15"/>
      <c r="K636" s="18"/>
      <c r="L636" s="71" t="str">
        <f>IFERROR(_xlfn.IFNA(VLOOKUP($K636,коммент!$B:$C,2,0),""),"")</f>
        <v/>
      </c>
      <c r="M636" s="19"/>
      <c r="N636" s="20"/>
      <c r="O636" s="20"/>
      <c r="P636" s="20"/>
      <c r="Q636" s="13"/>
      <c r="R636" s="13"/>
    </row>
    <row r="637" spans="1:18" s="14" customFormat="1" x14ac:dyDescent="0.25">
      <c r="A637" s="15"/>
      <c r="B637" s="15"/>
      <c r="C637" s="15"/>
      <c r="D637" s="16"/>
      <c r="E637" s="16"/>
      <c r="F637" s="17"/>
      <c r="G637" s="15"/>
      <c r="H637" s="15"/>
      <c r="I637" s="15"/>
      <c r="J637" s="15"/>
      <c r="K637" s="18"/>
      <c r="L637" s="71" t="str">
        <f>IFERROR(_xlfn.IFNA(VLOOKUP($K637,коммент!$B:$C,2,0),""),"")</f>
        <v/>
      </c>
      <c r="M637" s="19"/>
      <c r="N637" s="20"/>
      <c r="O637" s="20"/>
      <c r="P637" s="20"/>
      <c r="Q637" s="13"/>
      <c r="R637" s="13"/>
    </row>
    <row r="638" spans="1:18" s="14" customFormat="1" x14ac:dyDescent="0.25">
      <c r="A638" s="15"/>
      <c r="B638" s="15"/>
      <c r="C638" s="15"/>
      <c r="D638" s="16"/>
      <c r="E638" s="16"/>
      <c r="F638" s="17"/>
      <c r="G638" s="15"/>
      <c r="H638" s="15"/>
      <c r="I638" s="15"/>
      <c r="J638" s="15"/>
      <c r="K638" s="18"/>
      <c r="L638" s="71" t="str">
        <f>IFERROR(_xlfn.IFNA(VLOOKUP($K638,коммент!$B:$C,2,0),""),"")</f>
        <v/>
      </c>
      <c r="M638" s="19"/>
      <c r="N638" s="20"/>
      <c r="O638" s="20"/>
      <c r="P638" s="20"/>
      <c r="Q638" s="13"/>
      <c r="R638" s="13"/>
    </row>
    <row r="639" spans="1:18" s="14" customFormat="1" x14ac:dyDescent="0.25">
      <c r="A639" s="15"/>
      <c r="B639" s="15"/>
      <c r="C639" s="15"/>
      <c r="D639" s="16"/>
      <c r="E639" s="16"/>
      <c r="F639" s="17"/>
      <c r="G639" s="15"/>
      <c r="H639" s="15"/>
      <c r="I639" s="15"/>
      <c r="J639" s="15"/>
      <c r="K639" s="18"/>
      <c r="L639" s="71" t="str">
        <f>IFERROR(_xlfn.IFNA(VLOOKUP($K639,коммент!$B:$C,2,0),""),"")</f>
        <v/>
      </c>
      <c r="M639" s="19"/>
      <c r="N639" s="20"/>
      <c r="O639" s="20"/>
      <c r="P639" s="20"/>
      <c r="Q639" s="13"/>
      <c r="R639" s="13"/>
    </row>
    <row r="640" spans="1:18" s="14" customFormat="1" x14ac:dyDescent="0.25">
      <c r="A640" s="15"/>
      <c r="B640" s="15"/>
      <c r="C640" s="15"/>
      <c r="D640" s="16"/>
      <c r="E640" s="16"/>
      <c r="F640" s="17"/>
      <c r="G640" s="15"/>
      <c r="H640" s="15"/>
      <c r="I640" s="15"/>
      <c r="J640" s="15"/>
      <c r="K640" s="18"/>
      <c r="L640" s="71" t="str">
        <f>IFERROR(_xlfn.IFNA(VLOOKUP($K640,коммент!$B:$C,2,0),""),"")</f>
        <v/>
      </c>
      <c r="M640" s="19"/>
      <c r="N640" s="20"/>
      <c r="O640" s="20"/>
      <c r="P640" s="20"/>
      <c r="Q640" s="13"/>
      <c r="R640" s="13"/>
    </row>
    <row r="641" spans="1:18" s="14" customFormat="1" x14ac:dyDescent="0.25">
      <c r="A641" s="15"/>
      <c r="B641" s="15"/>
      <c r="C641" s="15"/>
      <c r="D641" s="16"/>
      <c r="E641" s="16"/>
      <c r="F641" s="17"/>
      <c r="G641" s="15"/>
      <c r="H641" s="15"/>
      <c r="I641" s="15"/>
      <c r="J641" s="15"/>
      <c r="K641" s="18"/>
      <c r="L641" s="71" t="str">
        <f>IFERROR(_xlfn.IFNA(VLOOKUP($K641,коммент!$B:$C,2,0),""),"")</f>
        <v/>
      </c>
      <c r="M641" s="19"/>
      <c r="N641" s="20"/>
      <c r="O641" s="20"/>
      <c r="P641" s="20"/>
      <c r="Q641" s="13"/>
      <c r="R641" s="13"/>
    </row>
    <row r="642" spans="1:18" s="14" customFormat="1" x14ac:dyDescent="0.25">
      <c r="A642" s="15"/>
      <c r="B642" s="15"/>
      <c r="C642" s="15"/>
      <c r="D642" s="16"/>
      <c r="E642" s="16"/>
      <c r="F642" s="17"/>
      <c r="G642" s="15"/>
      <c r="H642" s="15"/>
      <c r="I642" s="15"/>
      <c r="J642" s="15"/>
      <c r="K642" s="18"/>
      <c r="L642" s="71" t="str">
        <f>IFERROR(_xlfn.IFNA(VLOOKUP($K642,коммент!$B:$C,2,0),""),"")</f>
        <v/>
      </c>
      <c r="M642" s="19"/>
      <c r="N642" s="20"/>
      <c r="O642" s="20"/>
      <c r="P642" s="20"/>
      <c r="Q642" s="13"/>
      <c r="R642" s="13"/>
    </row>
    <row r="643" spans="1:18" s="14" customFormat="1" x14ac:dyDescent="0.25">
      <c r="A643" s="15"/>
      <c r="B643" s="15"/>
      <c r="C643" s="15"/>
      <c r="D643" s="16"/>
      <c r="E643" s="16"/>
      <c r="F643" s="17"/>
      <c r="G643" s="15"/>
      <c r="H643" s="15"/>
      <c r="I643" s="15"/>
      <c r="J643" s="15"/>
      <c r="K643" s="18"/>
      <c r="L643" s="71" t="str">
        <f>IFERROR(_xlfn.IFNA(VLOOKUP($K643,коммент!$B:$C,2,0),""),"")</f>
        <v/>
      </c>
      <c r="M643" s="19"/>
      <c r="N643" s="20"/>
      <c r="O643" s="20"/>
      <c r="P643" s="20"/>
      <c r="Q643" s="13"/>
      <c r="R643" s="13"/>
    </row>
    <row r="644" spans="1:18" s="14" customFormat="1" x14ac:dyDescent="0.25">
      <c r="A644" s="15"/>
      <c r="B644" s="15"/>
      <c r="C644" s="15"/>
      <c r="D644" s="16"/>
      <c r="E644" s="16"/>
      <c r="F644" s="17"/>
      <c r="G644" s="15"/>
      <c r="H644" s="15"/>
      <c r="I644" s="15"/>
      <c r="J644" s="15"/>
      <c r="K644" s="18"/>
      <c r="L644" s="71" t="str">
        <f>IFERROR(_xlfn.IFNA(VLOOKUP($K644,коммент!$B:$C,2,0),""),"")</f>
        <v/>
      </c>
      <c r="M644" s="19"/>
      <c r="N644" s="20"/>
      <c r="O644" s="20"/>
      <c r="P644" s="20"/>
      <c r="Q644" s="13"/>
      <c r="R644" s="13"/>
    </row>
    <row r="645" spans="1:18" s="14" customFormat="1" x14ac:dyDescent="0.25">
      <c r="A645" s="15"/>
      <c r="B645" s="15"/>
      <c r="C645" s="15"/>
      <c r="D645" s="16"/>
      <c r="E645" s="16"/>
      <c r="F645" s="17"/>
      <c r="G645" s="15"/>
      <c r="H645" s="15"/>
      <c r="I645" s="15"/>
      <c r="J645" s="15"/>
      <c r="K645" s="18"/>
      <c r="L645" s="71" t="str">
        <f>IFERROR(_xlfn.IFNA(VLOOKUP($K645,коммент!$B:$C,2,0),""),"")</f>
        <v/>
      </c>
      <c r="M645" s="19"/>
      <c r="N645" s="20"/>
      <c r="O645" s="20"/>
      <c r="P645" s="20"/>
      <c r="Q645" s="13"/>
      <c r="R645" s="13"/>
    </row>
    <row r="646" spans="1:18" s="14" customFormat="1" x14ac:dyDescent="0.25">
      <c r="A646" s="15"/>
      <c r="B646" s="15"/>
      <c r="C646" s="15"/>
      <c r="D646" s="16"/>
      <c r="E646" s="16"/>
      <c r="F646" s="17"/>
      <c r="G646" s="15"/>
      <c r="H646" s="15"/>
      <c r="I646" s="15"/>
      <c r="J646" s="15"/>
      <c r="K646" s="18"/>
      <c r="L646" s="71" t="str">
        <f>IFERROR(_xlfn.IFNA(VLOOKUP($K646,коммент!$B:$C,2,0),""),"")</f>
        <v/>
      </c>
      <c r="M646" s="19"/>
      <c r="N646" s="20"/>
      <c r="O646" s="20"/>
      <c r="P646" s="20"/>
      <c r="Q646" s="13"/>
      <c r="R646" s="13"/>
    </row>
    <row r="647" spans="1:18" s="14" customFormat="1" x14ac:dyDescent="0.25">
      <c r="A647" s="15"/>
      <c r="B647" s="15"/>
      <c r="C647" s="15"/>
      <c r="D647" s="16"/>
      <c r="E647" s="16"/>
      <c r="F647" s="17"/>
      <c r="G647" s="15"/>
      <c r="H647" s="15"/>
      <c r="I647" s="15"/>
      <c r="J647" s="15"/>
      <c r="K647" s="18"/>
      <c r="L647" s="71" t="str">
        <f>IFERROR(_xlfn.IFNA(VLOOKUP($K647,коммент!$B:$C,2,0),""),"")</f>
        <v/>
      </c>
      <c r="M647" s="19"/>
      <c r="N647" s="20"/>
      <c r="O647" s="20"/>
      <c r="P647" s="20"/>
      <c r="Q647" s="13"/>
      <c r="R647" s="13"/>
    </row>
    <row r="648" spans="1:18" s="14" customFormat="1" x14ac:dyDescent="0.25">
      <c r="A648" s="15"/>
      <c r="B648" s="15"/>
      <c r="C648" s="15"/>
      <c r="D648" s="16"/>
      <c r="E648" s="16"/>
      <c r="F648" s="17"/>
      <c r="G648" s="15"/>
      <c r="H648" s="15"/>
      <c r="I648" s="15"/>
      <c r="J648" s="15"/>
      <c r="K648" s="18"/>
      <c r="L648" s="71" t="str">
        <f>IFERROR(_xlfn.IFNA(VLOOKUP($K648,коммент!$B:$C,2,0),""),"")</f>
        <v/>
      </c>
      <c r="M648" s="19"/>
      <c r="N648" s="20"/>
      <c r="O648" s="20"/>
      <c r="P648" s="20"/>
      <c r="Q648" s="13"/>
      <c r="R648" s="13"/>
    </row>
    <row r="649" spans="1:18" s="14" customFormat="1" x14ac:dyDescent="0.25">
      <c r="A649" s="15"/>
      <c r="B649" s="15"/>
      <c r="C649" s="15"/>
      <c r="D649" s="16"/>
      <c r="E649" s="16"/>
      <c r="F649" s="17"/>
      <c r="G649" s="15"/>
      <c r="H649" s="15"/>
      <c r="I649" s="15"/>
      <c r="J649" s="15"/>
      <c r="K649" s="18"/>
      <c r="L649" s="71" t="str">
        <f>IFERROR(_xlfn.IFNA(VLOOKUP($K649,коммент!$B:$C,2,0),""),"")</f>
        <v/>
      </c>
      <c r="M649" s="19"/>
      <c r="N649" s="20"/>
      <c r="O649" s="20"/>
      <c r="P649" s="20"/>
      <c r="Q649" s="13"/>
      <c r="R649" s="13"/>
    </row>
    <row r="650" spans="1:18" s="14" customFormat="1" x14ac:dyDescent="0.25">
      <c r="A650" s="15"/>
      <c r="B650" s="15"/>
      <c r="C650" s="15"/>
      <c r="D650" s="16"/>
      <c r="E650" s="16"/>
      <c r="F650" s="17"/>
      <c r="G650" s="15"/>
      <c r="H650" s="15"/>
      <c r="I650" s="15"/>
      <c r="J650" s="15"/>
      <c r="K650" s="18"/>
      <c r="L650" s="71" t="str">
        <f>IFERROR(_xlfn.IFNA(VLOOKUP($K650,коммент!$B:$C,2,0),""),"")</f>
        <v/>
      </c>
      <c r="M650" s="19"/>
      <c r="N650" s="20"/>
      <c r="O650" s="20"/>
      <c r="P650" s="20"/>
      <c r="Q650" s="13"/>
      <c r="R650" s="13"/>
    </row>
    <row r="651" spans="1:18" s="14" customFormat="1" x14ac:dyDescent="0.25">
      <c r="A651" s="15"/>
      <c r="B651" s="15"/>
      <c r="C651" s="15"/>
      <c r="D651" s="16"/>
      <c r="E651" s="16"/>
      <c r="F651" s="17"/>
      <c r="G651" s="15"/>
      <c r="H651" s="15"/>
      <c r="I651" s="15"/>
      <c r="J651" s="15"/>
      <c r="K651" s="18"/>
      <c r="L651" s="71" t="str">
        <f>IFERROR(_xlfn.IFNA(VLOOKUP($K651,коммент!$B:$C,2,0),""),"")</f>
        <v/>
      </c>
      <c r="M651" s="19"/>
      <c r="N651" s="20"/>
      <c r="O651" s="20"/>
      <c r="P651" s="20"/>
      <c r="Q651" s="13"/>
      <c r="R651" s="13"/>
    </row>
    <row r="652" spans="1:18" s="14" customFormat="1" x14ac:dyDescent="0.25">
      <c r="A652" s="15"/>
      <c r="B652" s="15"/>
      <c r="C652" s="15"/>
      <c r="D652" s="16"/>
      <c r="E652" s="16"/>
      <c r="F652" s="17"/>
      <c r="G652" s="15"/>
      <c r="H652" s="15"/>
      <c r="I652" s="15"/>
      <c r="J652" s="15"/>
      <c r="K652" s="18"/>
      <c r="L652" s="71" t="str">
        <f>IFERROR(_xlfn.IFNA(VLOOKUP($K652,коммент!$B:$C,2,0),""),"")</f>
        <v/>
      </c>
      <c r="M652" s="19"/>
      <c r="N652" s="20"/>
      <c r="O652" s="20"/>
      <c r="P652" s="20"/>
      <c r="Q652" s="13"/>
      <c r="R652" s="13"/>
    </row>
    <row r="653" spans="1:18" s="14" customFormat="1" x14ac:dyDescent="0.25">
      <c r="A653" s="15"/>
      <c r="B653" s="15"/>
      <c r="C653" s="15"/>
      <c r="D653" s="16"/>
      <c r="E653" s="16"/>
      <c r="F653" s="17"/>
      <c r="G653" s="15"/>
      <c r="H653" s="15"/>
      <c r="I653" s="15"/>
      <c r="J653" s="15"/>
      <c r="K653" s="18"/>
      <c r="L653" s="71" t="str">
        <f>IFERROR(_xlfn.IFNA(VLOOKUP($K653,коммент!$B:$C,2,0),""),"")</f>
        <v/>
      </c>
      <c r="M653" s="19"/>
      <c r="N653" s="20"/>
      <c r="O653" s="20"/>
      <c r="P653" s="20"/>
      <c r="Q653" s="13"/>
      <c r="R653" s="13"/>
    </row>
    <row r="654" spans="1:18" s="14" customFormat="1" x14ac:dyDescent="0.25">
      <c r="A654" s="15"/>
      <c r="B654" s="15"/>
      <c r="C654" s="15"/>
      <c r="D654" s="16"/>
      <c r="E654" s="16"/>
      <c r="F654" s="17"/>
      <c r="G654" s="15"/>
      <c r="H654" s="15"/>
      <c r="I654" s="15"/>
      <c r="J654" s="15"/>
      <c r="K654" s="18"/>
      <c r="L654" s="71" t="str">
        <f>IFERROR(_xlfn.IFNA(VLOOKUP($K654,коммент!$B:$C,2,0),""),"")</f>
        <v/>
      </c>
      <c r="M654" s="19"/>
      <c r="N654" s="20"/>
      <c r="O654" s="20"/>
      <c r="P654" s="20"/>
      <c r="Q654" s="13"/>
      <c r="R654" s="13"/>
    </row>
    <row r="655" spans="1:18" s="14" customFormat="1" x14ac:dyDescent="0.25">
      <c r="A655" s="15"/>
      <c r="B655" s="15"/>
      <c r="C655" s="15"/>
      <c r="D655" s="16"/>
      <c r="E655" s="16"/>
      <c r="F655" s="17"/>
      <c r="G655" s="15"/>
      <c r="H655" s="15"/>
      <c r="I655" s="15"/>
      <c r="J655" s="15"/>
      <c r="K655" s="18"/>
      <c r="L655" s="71" t="str">
        <f>IFERROR(_xlfn.IFNA(VLOOKUP($K655,коммент!$B:$C,2,0),""),"")</f>
        <v/>
      </c>
      <c r="M655" s="19"/>
      <c r="N655" s="20"/>
      <c r="O655" s="20"/>
      <c r="P655" s="20"/>
      <c r="Q655" s="13"/>
      <c r="R655" s="13"/>
    </row>
    <row r="656" spans="1:18" s="14" customFormat="1" x14ac:dyDescent="0.25">
      <c r="A656" s="15"/>
      <c r="B656" s="15"/>
      <c r="C656" s="15"/>
      <c r="D656" s="16"/>
      <c r="E656" s="16"/>
      <c r="F656" s="17"/>
      <c r="G656" s="15"/>
      <c r="H656" s="15"/>
      <c r="I656" s="15"/>
      <c r="J656" s="15"/>
      <c r="K656" s="18"/>
      <c r="L656" s="71" t="str">
        <f>IFERROR(_xlfn.IFNA(VLOOKUP($K656,коммент!$B:$C,2,0),""),"")</f>
        <v/>
      </c>
      <c r="M656" s="19"/>
      <c r="N656" s="20"/>
      <c r="O656" s="20"/>
      <c r="P656" s="20"/>
      <c r="Q656" s="13"/>
      <c r="R656" s="13"/>
    </row>
    <row r="657" spans="1:18" s="14" customFormat="1" x14ac:dyDescent="0.25">
      <c r="A657" s="15"/>
      <c r="B657" s="15"/>
      <c r="C657" s="15"/>
      <c r="D657" s="16"/>
      <c r="E657" s="16"/>
      <c r="F657" s="17"/>
      <c r="G657" s="15"/>
      <c r="H657" s="15"/>
      <c r="I657" s="15"/>
      <c r="J657" s="15"/>
      <c r="K657" s="18"/>
      <c r="L657" s="71" t="str">
        <f>IFERROR(_xlfn.IFNA(VLOOKUP($K657,коммент!$B:$C,2,0),""),"")</f>
        <v/>
      </c>
      <c r="M657" s="19"/>
      <c r="N657" s="20"/>
      <c r="O657" s="20"/>
      <c r="P657" s="20"/>
      <c r="Q657" s="13"/>
      <c r="R657" s="13"/>
    </row>
    <row r="658" spans="1:18" s="14" customFormat="1" x14ac:dyDescent="0.25">
      <c r="A658" s="15"/>
      <c r="B658" s="15"/>
      <c r="C658" s="15"/>
      <c r="D658" s="16"/>
      <c r="E658" s="16"/>
      <c r="F658" s="17"/>
      <c r="G658" s="15"/>
      <c r="H658" s="15"/>
      <c r="I658" s="15"/>
      <c r="J658" s="15"/>
      <c r="K658" s="18"/>
      <c r="L658" s="71" t="str">
        <f>IFERROR(_xlfn.IFNA(VLOOKUP($K658,коммент!$B:$C,2,0),""),"")</f>
        <v/>
      </c>
      <c r="M658" s="19"/>
      <c r="N658" s="20"/>
      <c r="O658" s="20"/>
      <c r="P658" s="20"/>
      <c r="Q658" s="13"/>
      <c r="R658" s="13"/>
    </row>
    <row r="659" spans="1:18" s="14" customFormat="1" x14ac:dyDescent="0.25">
      <c r="A659" s="15"/>
      <c r="B659" s="15"/>
      <c r="C659" s="15"/>
      <c r="D659" s="16"/>
      <c r="E659" s="16"/>
      <c r="F659" s="17"/>
      <c r="G659" s="15"/>
      <c r="H659" s="15"/>
      <c r="I659" s="15"/>
      <c r="J659" s="15"/>
      <c r="K659" s="18"/>
      <c r="L659" s="71" t="str">
        <f>IFERROR(_xlfn.IFNA(VLOOKUP($K659,коммент!$B:$C,2,0),""),"")</f>
        <v/>
      </c>
      <c r="M659" s="19"/>
      <c r="N659" s="20"/>
      <c r="O659" s="20"/>
      <c r="P659" s="20"/>
      <c r="Q659" s="13"/>
      <c r="R659" s="13"/>
    </row>
    <row r="660" spans="1:18" s="14" customFormat="1" x14ac:dyDescent="0.25">
      <c r="A660" s="15"/>
      <c r="B660" s="15"/>
      <c r="C660" s="15"/>
      <c r="D660" s="16"/>
      <c r="E660" s="16"/>
      <c r="F660" s="17"/>
      <c r="G660" s="15"/>
      <c r="H660" s="15"/>
      <c r="I660" s="15"/>
      <c r="J660" s="15"/>
      <c r="K660" s="18"/>
      <c r="L660" s="71" t="str">
        <f>IFERROR(_xlfn.IFNA(VLOOKUP($K660,коммент!$B:$C,2,0),""),"")</f>
        <v/>
      </c>
      <c r="M660" s="19"/>
      <c r="N660" s="20"/>
      <c r="O660" s="20"/>
      <c r="P660" s="20"/>
      <c r="Q660" s="13"/>
      <c r="R660" s="13"/>
    </row>
    <row r="661" spans="1:18" s="14" customFormat="1" x14ac:dyDescent="0.25">
      <c r="A661" s="15"/>
      <c r="B661" s="15"/>
      <c r="C661" s="15"/>
      <c r="D661" s="16"/>
      <c r="E661" s="16"/>
      <c r="F661" s="17"/>
      <c r="G661" s="15"/>
      <c r="H661" s="15"/>
      <c r="I661" s="15"/>
      <c r="J661" s="15"/>
      <c r="K661" s="18"/>
      <c r="L661" s="71" t="str">
        <f>IFERROR(_xlfn.IFNA(VLOOKUP($K661,коммент!$B:$C,2,0),""),"")</f>
        <v/>
      </c>
      <c r="M661" s="19"/>
      <c r="N661" s="20"/>
      <c r="O661" s="20"/>
      <c r="P661" s="20"/>
      <c r="Q661" s="13"/>
      <c r="R661" s="13"/>
    </row>
    <row r="662" spans="1:18" s="14" customFormat="1" x14ac:dyDescent="0.25">
      <c r="A662" s="15"/>
      <c r="B662" s="15"/>
      <c r="C662" s="15"/>
      <c r="D662" s="16"/>
      <c r="E662" s="16"/>
      <c r="F662" s="17"/>
      <c r="G662" s="15"/>
      <c r="H662" s="15"/>
      <c r="I662" s="15"/>
      <c r="J662" s="15"/>
      <c r="K662" s="18"/>
      <c r="L662" s="71" t="str">
        <f>IFERROR(_xlfn.IFNA(VLOOKUP($K662,коммент!$B:$C,2,0),""),"")</f>
        <v/>
      </c>
      <c r="M662" s="19"/>
      <c r="N662" s="20"/>
      <c r="O662" s="20"/>
      <c r="P662" s="20"/>
      <c r="Q662" s="13"/>
      <c r="R662" s="13"/>
    </row>
    <row r="663" spans="1:18" s="14" customFormat="1" x14ac:dyDescent="0.25">
      <c r="A663" s="15"/>
      <c r="B663" s="15"/>
      <c r="C663" s="15"/>
      <c r="D663" s="16"/>
      <c r="E663" s="16"/>
      <c r="F663" s="17"/>
      <c r="G663" s="15"/>
      <c r="H663" s="15"/>
      <c r="I663" s="15"/>
      <c r="J663" s="15"/>
      <c r="K663" s="18"/>
      <c r="L663" s="71" t="str">
        <f>IFERROR(_xlfn.IFNA(VLOOKUP($K663,коммент!$B:$C,2,0),""),"")</f>
        <v/>
      </c>
      <c r="M663" s="19"/>
      <c r="N663" s="20"/>
      <c r="O663" s="20"/>
      <c r="P663" s="20"/>
      <c r="Q663" s="13"/>
      <c r="R663" s="13"/>
    </row>
    <row r="664" spans="1:18" s="14" customFormat="1" x14ac:dyDescent="0.25">
      <c r="A664" s="15"/>
      <c r="B664" s="15"/>
      <c r="C664" s="15"/>
      <c r="D664" s="16"/>
      <c r="E664" s="16"/>
      <c r="F664" s="17"/>
      <c r="G664" s="15"/>
      <c r="H664" s="15"/>
      <c r="I664" s="15"/>
      <c r="J664" s="15"/>
      <c r="K664" s="18"/>
      <c r="L664" s="71" t="str">
        <f>IFERROR(_xlfn.IFNA(VLOOKUP($K664,коммент!$B:$C,2,0),""),"")</f>
        <v/>
      </c>
      <c r="M664" s="19"/>
      <c r="N664" s="20"/>
      <c r="O664" s="20"/>
      <c r="P664" s="20"/>
      <c r="Q664" s="13"/>
      <c r="R664" s="13"/>
    </row>
    <row r="665" spans="1:18" s="14" customFormat="1" x14ac:dyDescent="0.25">
      <c r="A665" s="15"/>
      <c r="B665" s="15"/>
      <c r="C665" s="15"/>
      <c r="D665" s="16"/>
      <c r="E665" s="16"/>
      <c r="F665" s="17"/>
      <c r="G665" s="15"/>
      <c r="H665" s="15"/>
      <c r="I665" s="15"/>
      <c r="J665" s="15"/>
      <c r="K665" s="18"/>
      <c r="L665" s="71" t="str">
        <f>IFERROR(_xlfn.IFNA(VLOOKUP($K665,коммент!$B:$C,2,0),""),"")</f>
        <v/>
      </c>
      <c r="M665" s="19"/>
      <c r="N665" s="20"/>
      <c r="O665" s="20"/>
      <c r="P665" s="20"/>
      <c r="Q665" s="13"/>
      <c r="R665" s="13"/>
    </row>
    <row r="666" spans="1:18" s="14" customFormat="1" x14ac:dyDescent="0.25">
      <c r="A666" s="15"/>
      <c r="B666" s="15"/>
      <c r="C666" s="15"/>
      <c r="D666" s="16"/>
      <c r="E666" s="16"/>
      <c r="F666" s="17"/>
      <c r="G666" s="15"/>
      <c r="H666" s="15"/>
      <c r="I666" s="15"/>
      <c r="J666" s="15"/>
      <c r="K666" s="18"/>
      <c r="L666" s="71" t="str">
        <f>IFERROR(_xlfn.IFNA(VLOOKUP($K666,коммент!$B:$C,2,0),""),"")</f>
        <v/>
      </c>
      <c r="M666" s="19"/>
      <c r="N666" s="20"/>
      <c r="O666" s="20"/>
      <c r="P666" s="20"/>
      <c r="Q666" s="13"/>
      <c r="R666" s="13"/>
    </row>
    <row r="667" spans="1:18" s="14" customFormat="1" x14ac:dyDescent="0.25">
      <c r="A667" s="15"/>
      <c r="B667" s="15"/>
      <c r="C667" s="15"/>
      <c r="D667" s="16"/>
      <c r="E667" s="16"/>
      <c r="F667" s="17"/>
      <c r="G667" s="15"/>
      <c r="H667" s="15"/>
      <c r="I667" s="15"/>
      <c r="J667" s="15"/>
      <c r="K667" s="18"/>
      <c r="L667" s="71" t="str">
        <f>IFERROR(_xlfn.IFNA(VLOOKUP($K667,коммент!$B:$C,2,0),""),"")</f>
        <v/>
      </c>
      <c r="M667" s="19"/>
      <c r="N667" s="20"/>
      <c r="O667" s="20"/>
      <c r="P667" s="20"/>
      <c r="Q667" s="13"/>
      <c r="R667" s="13"/>
    </row>
    <row r="668" spans="1:18" s="14" customFormat="1" x14ac:dyDescent="0.25">
      <c r="A668" s="15"/>
      <c r="B668" s="15"/>
      <c r="C668" s="15"/>
      <c r="D668" s="16"/>
      <c r="E668" s="16"/>
      <c r="F668" s="17"/>
      <c r="G668" s="15"/>
      <c r="H668" s="15"/>
      <c r="I668" s="15"/>
      <c r="J668" s="15"/>
      <c r="K668" s="18"/>
      <c r="L668" s="71" t="str">
        <f>IFERROR(_xlfn.IFNA(VLOOKUP($K668,коммент!$B:$C,2,0),""),"")</f>
        <v/>
      </c>
      <c r="M668" s="19"/>
      <c r="N668" s="20"/>
      <c r="O668" s="20"/>
      <c r="P668" s="20"/>
      <c r="Q668" s="13"/>
      <c r="R668" s="13"/>
    </row>
    <row r="669" spans="1:18" s="14" customFormat="1" x14ac:dyDescent="0.25">
      <c r="A669" s="15"/>
      <c r="B669" s="15"/>
      <c r="C669" s="15"/>
      <c r="D669" s="16"/>
      <c r="E669" s="16"/>
      <c r="F669" s="17"/>
      <c r="G669" s="15"/>
      <c r="H669" s="15"/>
      <c r="I669" s="15"/>
      <c r="J669" s="15"/>
      <c r="K669" s="18"/>
      <c r="L669" s="71" t="str">
        <f>IFERROR(_xlfn.IFNA(VLOOKUP($K669,коммент!$B:$C,2,0),""),"")</f>
        <v/>
      </c>
      <c r="M669" s="19"/>
      <c r="N669" s="20"/>
      <c r="O669" s="20"/>
      <c r="P669" s="20"/>
      <c r="Q669" s="13"/>
      <c r="R669" s="13"/>
    </row>
    <row r="670" spans="1:18" s="14" customFormat="1" x14ac:dyDescent="0.25">
      <c r="A670" s="15"/>
      <c r="B670" s="15"/>
      <c r="C670" s="15"/>
      <c r="D670" s="16"/>
      <c r="E670" s="16"/>
      <c r="F670" s="17"/>
      <c r="G670" s="15"/>
      <c r="H670" s="15"/>
      <c r="I670" s="15"/>
      <c r="J670" s="15"/>
      <c r="K670" s="18"/>
      <c r="L670" s="71" t="str">
        <f>IFERROR(_xlfn.IFNA(VLOOKUP($K670,коммент!$B:$C,2,0),""),"")</f>
        <v/>
      </c>
      <c r="M670" s="19"/>
      <c r="N670" s="20"/>
      <c r="O670" s="20"/>
      <c r="P670" s="20"/>
      <c r="Q670" s="13"/>
      <c r="R670" s="13"/>
    </row>
    <row r="671" spans="1:18" s="14" customFormat="1" x14ac:dyDescent="0.25">
      <c r="A671" s="15"/>
      <c r="B671" s="15"/>
      <c r="C671" s="15"/>
      <c r="D671" s="16"/>
      <c r="E671" s="16"/>
      <c r="F671" s="17"/>
      <c r="G671" s="15"/>
      <c r="H671" s="15"/>
      <c r="I671" s="15"/>
      <c r="J671" s="15"/>
      <c r="K671" s="18"/>
      <c r="L671" s="71" t="str">
        <f>IFERROR(_xlfn.IFNA(VLOOKUP($K671,коммент!$B:$C,2,0),""),"")</f>
        <v/>
      </c>
      <c r="M671" s="19"/>
      <c r="N671" s="20"/>
      <c r="O671" s="20"/>
      <c r="P671" s="20"/>
      <c r="Q671" s="13"/>
      <c r="R671" s="13"/>
    </row>
    <row r="672" spans="1:18" s="14" customFormat="1" x14ac:dyDescent="0.25">
      <c r="A672" s="15"/>
      <c r="B672" s="15"/>
      <c r="C672" s="15"/>
      <c r="D672" s="16"/>
      <c r="E672" s="16"/>
      <c r="F672" s="17"/>
      <c r="G672" s="15"/>
      <c r="H672" s="15"/>
      <c r="I672" s="15"/>
      <c r="J672" s="15"/>
      <c r="K672" s="18"/>
      <c r="L672" s="71" t="str">
        <f>IFERROR(_xlfn.IFNA(VLOOKUP($K672,коммент!$B:$C,2,0),""),"")</f>
        <v/>
      </c>
      <c r="M672" s="19"/>
      <c r="N672" s="20"/>
      <c r="O672" s="20"/>
      <c r="P672" s="20"/>
      <c r="Q672" s="13"/>
      <c r="R672" s="13"/>
    </row>
    <row r="673" spans="1:18" s="14" customFormat="1" x14ac:dyDescent="0.25">
      <c r="A673" s="15"/>
      <c r="B673" s="15"/>
      <c r="C673" s="15"/>
      <c r="D673" s="16"/>
      <c r="E673" s="16"/>
      <c r="F673" s="17"/>
      <c r="G673" s="15"/>
      <c r="H673" s="15"/>
      <c r="I673" s="15"/>
      <c r="J673" s="15"/>
      <c r="K673" s="18"/>
      <c r="L673" s="71" t="str">
        <f>IFERROR(_xlfn.IFNA(VLOOKUP($K673,коммент!$B:$C,2,0),""),"")</f>
        <v/>
      </c>
      <c r="M673" s="19"/>
      <c r="N673" s="20"/>
      <c r="O673" s="20"/>
      <c r="P673" s="20"/>
      <c r="Q673" s="13"/>
      <c r="R673" s="13"/>
    </row>
    <row r="674" spans="1:18" s="14" customFormat="1" x14ac:dyDescent="0.25">
      <c r="A674" s="15"/>
      <c r="B674" s="15"/>
      <c r="C674" s="15"/>
      <c r="D674" s="16"/>
      <c r="E674" s="16"/>
      <c r="F674" s="17"/>
      <c r="G674" s="15"/>
      <c r="H674" s="15"/>
      <c r="I674" s="15"/>
      <c r="J674" s="15"/>
      <c r="K674" s="18"/>
      <c r="L674" s="71" t="str">
        <f>IFERROR(_xlfn.IFNA(VLOOKUP($K674,коммент!$B:$C,2,0),""),"")</f>
        <v/>
      </c>
      <c r="M674" s="19"/>
      <c r="N674" s="20"/>
      <c r="O674" s="20"/>
      <c r="P674" s="20"/>
      <c r="Q674" s="13"/>
      <c r="R674" s="13"/>
    </row>
    <row r="675" spans="1:18" s="14" customFormat="1" x14ac:dyDescent="0.25">
      <c r="A675" s="15"/>
      <c r="B675" s="15"/>
      <c r="C675" s="15"/>
      <c r="D675" s="16"/>
      <c r="E675" s="16"/>
      <c r="F675" s="17"/>
      <c r="G675" s="15"/>
      <c r="H675" s="15"/>
      <c r="I675" s="15"/>
      <c r="J675" s="15"/>
      <c r="K675" s="18"/>
      <c r="L675" s="71" t="str">
        <f>IFERROR(_xlfn.IFNA(VLOOKUP($K675,коммент!$B:$C,2,0),""),"")</f>
        <v/>
      </c>
      <c r="M675" s="19"/>
      <c r="N675" s="20"/>
      <c r="O675" s="20"/>
      <c r="P675" s="20"/>
      <c r="Q675" s="13"/>
      <c r="R675" s="13"/>
    </row>
    <row r="676" spans="1:18" s="14" customFormat="1" x14ac:dyDescent="0.25">
      <c r="A676" s="15"/>
      <c r="B676" s="15"/>
      <c r="C676" s="15"/>
      <c r="D676" s="16"/>
      <c r="E676" s="16"/>
      <c r="F676" s="17"/>
      <c r="G676" s="15"/>
      <c r="H676" s="15"/>
      <c r="I676" s="15"/>
      <c r="J676" s="15"/>
      <c r="K676" s="18"/>
      <c r="L676" s="71" t="str">
        <f>IFERROR(_xlfn.IFNA(VLOOKUP($K676,коммент!$B:$C,2,0),""),"")</f>
        <v/>
      </c>
      <c r="M676" s="19"/>
      <c r="N676" s="20"/>
      <c r="O676" s="20"/>
      <c r="P676" s="20"/>
      <c r="Q676" s="13"/>
      <c r="R676" s="13"/>
    </row>
    <row r="677" spans="1:18" s="14" customFormat="1" x14ac:dyDescent="0.25">
      <c r="A677" s="15"/>
      <c r="B677" s="15"/>
      <c r="C677" s="15"/>
      <c r="D677" s="16"/>
      <c r="E677" s="16"/>
      <c r="F677" s="17"/>
      <c r="G677" s="15"/>
      <c r="H677" s="15"/>
      <c r="I677" s="15"/>
      <c r="J677" s="15"/>
      <c r="K677" s="18"/>
      <c r="L677" s="71" t="str">
        <f>IFERROR(_xlfn.IFNA(VLOOKUP($K677,коммент!$B:$C,2,0),""),"")</f>
        <v/>
      </c>
      <c r="M677" s="19"/>
      <c r="N677" s="20"/>
      <c r="O677" s="20"/>
      <c r="P677" s="20"/>
      <c r="Q677" s="13"/>
      <c r="R677" s="13"/>
    </row>
    <row r="678" spans="1:18" s="14" customFormat="1" x14ac:dyDescent="0.25">
      <c r="A678" s="15"/>
      <c r="B678" s="15"/>
      <c r="C678" s="15"/>
      <c r="D678" s="16"/>
      <c r="E678" s="16"/>
      <c r="F678" s="17"/>
      <c r="G678" s="15"/>
      <c r="H678" s="15"/>
      <c r="I678" s="15"/>
      <c r="J678" s="15"/>
      <c r="K678" s="18"/>
      <c r="L678" s="71" t="str">
        <f>IFERROR(_xlfn.IFNA(VLOOKUP($K678,коммент!$B:$C,2,0),""),"")</f>
        <v/>
      </c>
      <c r="M678" s="19"/>
      <c r="N678" s="20"/>
      <c r="O678" s="20"/>
      <c r="P678" s="20"/>
      <c r="Q678" s="13"/>
      <c r="R678" s="13"/>
    </row>
    <row r="679" spans="1:18" s="14" customFormat="1" x14ac:dyDescent="0.25">
      <c r="A679" s="15"/>
      <c r="B679" s="15"/>
      <c r="C679" s="15"/>
      <c r="D679" s="16"/>
      <c r="E679" s="16"/>
      <c r="F679" s="17"/>
      <c r="G679" s="15"/>
      <c r="H679" s="15"/>
      <c r="I679" s="15"/>
      <c r="J679" s="15"/>
      <c r="K679" s="18"/>
      <c r="L679" s="71" t="str">
        <f>IFERROR(_xlfn.IFNA(VLOOKUP($K679,коммент!$B:$C,2,0),""),"")</f>
        <v/>
      </c>
      <c r="M679" s="19"/>
      <c r="N679" s="20"/>
      <c r="O679" s="20"/>
      <c r="P679" s="20"/>
      <c r="Q679" s="13"/>
      <c r="R679" s="13"/>
    </row>
    <row r="680" spans="1:18" s="14" customFormat="1" x14ac:dyDescent="0.25">
      <c r="A680" s="15"/>
      <c r="B680" s="15"/>
      <c r="C680" s="15"/>
      <c r="D680" s="16"/>
      <c r="E680" s="16"/>
      <c r="F680" s="17"/>
      <c r="G680" s="15"/>
      <c r="H680" s="15"/>
      <c r="I680" s="15"/>
      <c r="J680" s="15"/>
      <c r="K680" s="18"/>
      <c r="L680" s="71" t="str">
        <f>IFERROR(_xlfn.IFNA(VLOOKUP($K680,коммент!$B:$C,2,0),""),"")</f>
        <v/>
      </c>
      <c r="M680" s="19"/>
      <c r="N680" s="20"/>
      <c r="O680" s="20"/>
      <c r="P680" s="20"/>
      <c r="Q680" s="13"/>
      <c r="R680" s="13"/>
    </row>
    <row r="681" spans="1:18" s="14" customFormat="1" x14ac:dyDescent="0.25">
      <c r="A681" s="15"/>
      <c r="B681" s="15"/>
      <c r="C681" s="15"/>
      <c r="D681" s="16"/>
      <c r="E681" s="16"/>
      <c r="F681" s="17"/>
      <c r="G681" s="15"/>
      <c r="H681" s="15"/>
      <c r="I681" s="15"/>
      <c r="J681" s="15"/>
      <c r="K681" s="18"/>
      <c r="L681" s="71" t="str">
        <f>IFERROR(_xlfn.IFNA(VLOOKUP($K681,коммент!$B:$C,2,0),""),"")</f>
        <v/>
      </c>
      <c r="M681" s="19"/>
      <c r="N681" s="20"/>
      <c r="O681" s="20"/>
      <c r="P681" s="20"/>
      <c r="Q681" s="13"/>
      <c r="R681" s="13"/>
    </row>
    <row r="682" spans="1:18" s="14" customFormat="1" x14ac:dyDescent="0.25">
      <c r="A682" s="15"/>
      <c r="B682" s="15"/>
      <c r="C682" s="15"/>
      <c r="D682" s="16"/>
      <c r="E682" s="16"/>
      <c r="F682" s="17"/>
      <c r="G682" s="15"/>
      <c r="H682" s="15"/>
      <c r="I682" s="15"/>
      <c r="J682" s="15"/>
      <c r="K682" s="18"/>
      <c r="L682" s="71" t="str">
        <f>IFERROR(_xlfn.IFNA(VLOOKUP($K682,коммент!$B:$C,2,0),""),"")</f>
        <v/>
      </c>
      <c r="M682" s="19"/>
      <c r="N682" s="20"/>
      <c r="O682" s="20"/>
      <c r="P682" s="20"/>
      <c r="Q682" s="13"/>
      <c r="R682" s="13"/>
    </row>
    <row r="683" spans="1:18" s="14" customFormat="1" x14ac:dyDescent="0.25">
      <c r="A683" s="15"/>
      <c r="B683" s="15"/>
      <c r="C683" s="15"/>
      <c r="D683" s="16"/>
      <c r="E683" s="16"/>
      <c r="F683" s="17"/>
      <c r="G683" s="15"/>
      <c r="H683" s="15"/>
      <c r="I683" s="15"/>
      <c r="J683" s="15"/>
      <c r="K683" s="18"/>
      <c r="L683" s="71" t="str">
        <f>IFERROR(_xlfn.IFNA(VLOOKUP($K683,коммент!$B:$C,2,0),""),"")</f>
        <v/>
      </c>
      <c r="M683" s="19"/>
      <c r="N683" s="20"/>
      <c r="O683" s="20"/>
      <c r="P683" s="20"/>
      <c r="Q683" s="13"/>
      <c r="R683" s="13"/>
    </row>
    <row r="684" spans="1:18" s="14" customFormat="1" x14ac:dyDescent="0.25">
      <c r="A684" s="15"/>
      <c r="B684" s="15"/>
      <c r="C684" s="15"/>
      <c r="D684" s="16"/>
      <c r="E684" s="16"/>
      <c r="F684" s="17"/>
      <c r="G684" s="15"/>
      <c r="H684" s="15"/>
      <c r="I684" s="15"/>
      <c r="J684" s="15"/>
      <c r="K684" s="18"/>
      <c r="L684" s="71" t="str">
        <f>IFERROR(_xlfn.IFNA(VLOOKUP($K684,коммент!$B:$C,2,0),""),"")</f>
        <v/>
      </c>
      <c r="M684" s="19"/>
      <c r="N684" s="20"/>
      <c r="O684" s="20"/>
      <c r="P684" s="20"/>
      <c r="Q684" s="13"/>
      <c r="R684" s="13"/>
    </row>
    <row r="685" spans="1:18" s="14" customFormat="1" x14ac:dyDescent="0.25">
      <c r="A685" s="15"/>
      <c r="B685" s="15"/>
      <c r="C685" s="15"/>
      <c r="D685" s="16"/>
      <c r="E685" s="16"/>
      <c r="F685" s="17"/>
      <c r="G685" s="15"/>
      <c r="H685" s="15"/>
      <c r="I685" s="15"/>
      <c r="J685" s="15"/>
      <c r="K685" s="18"/>
      <c r="L685" s="71" t="str">
        <f>IFERROR(_xlfn.IFNA(VLOOKUP($K685,коммент!$B:$C,2,0),""),"")</f>
        <v/>
      </c>
      <c r="M685" s="19"/>
      <c r="N685" s="20"/>
      <c r="O685" s="20"/>
      <c r="P685" s="20"/>
      <c r="Q685" s="13"/>
      <c r="R685" s="13"/>
    </row>
    <row r="686" spans="1:18" s="14" customFormat="1" x14ac:dyDescent="0.25">
      <c r="A686" s="15"/>
      <c r="B686" s="15"/>
      <c r="C686" s="15"/>
      <c r="D686" s="16"/>
      <c r="E686" s="16"/>
      <c r="F686" s="17"/>
      <c r="G686" s="15"/>
      <c r="H686" s="15"/>
      <c r="I686" s="15"/>
      <c r="J686" s="15"/>
      <c r="K686" s="18"/>
      <c r="L686" s="71" t="str">
        <f>IFERROR(_xlfn.IFNA(VLOOKUP($K686,коммент!$B:$C,2,0),""),"")</f>
        <v/>
      </c>
      <c r="M686" s="19"/>
      <c r="N686" s="20"/>
      <c r="O686" s="20"/>
      <c r="P686" s="20"/>
      <c r="Q686" s="13"/>
      <c r="R686" s="13"/>
    </row>
    <row r="687" spans="1:18" s="14" customFormat="1" x14ac:dyDescent="0.25">
      <c r="A687" s="15"/>
      <c r="B687" s="15"/>
      <c r="C687" s="15"/>
      <c r="D687" s="16"/>
      <c r="E687" s="16"/>
      <c r="F687" s="17"/>
      <c r="G687" s="15"/>
      <c r="H687" s="15"/>
      <c r="I687" s="15"/>
      <c r="J687" s="15"/>
      <c r="K687" s="18"/>
      <c r="L687" s="71" t="str">
        <f>IFERROR(_xlfn.IFNA(VLOOKUP($K687,коммент!$B:$C,2,0),""),"")</f>
        <v/>
      </c>
      <c r="M687" s="19"/>
      <c r="N687" s="20"/>
      <c r="O687" s="20"/>
      <c r="P687" s="20"/>
      <c r="Q687" s="13"/>
      <c r="R687" s="13"/>
    </row>
    <row r="688" spans="1:18" s="14" customFormat="1" x14ac:dyDescent="0.25">
      <c r="A688" s="15"/>
      <c r="B688" s="15"/>
      <c r="C688" s="15"/>
      <c r="D688" s="16"/>
      <c r="E688" s="16"/>
      <c r="F688" s="17"/>
      <c r="G688" s="15"/>
      <c r="H688" s="15"/>
      <c r="I688" s="15"/>
      <c r="J688" s="15"/>
      <c r="K688" s="18"/>
      <c r="L688" s="71" t="str">
        <f>IFERROR(_xlfn.IFNA(VLOOKUP($K688,коммент!$B:$C,2,0),""),"")</f>
        <v/>
      </c>
      <c r="M688" s="19"/>
      <c r="N688" s="20"/>
      <c r="O688" s="20"/>
      <c r="P688" s="20"/>
      <c r="Q688" s="13"/>
      <c r="R688" s="13"/>
    </row>
    <row r="689" spans="1:18" s="14" customFormat="1" x14ac:dyDescent="0.25">
      <c r="A689" s="15"/>
      <c r="B689" s="15"/>
      <c r="C689" s="15"/>
      <c r="D689" s="16"/>
      <c r="E689" s="16"/>
      <c r="F689" s="17"/>
      <c r="G689" s="15"/>
      <c r="H689" s="15"/>
      <c r="I689" s="15"/>
      <c r="J689" s="15"/>
      <c r="K689" s="18"/>
      <c r="L689" s="71" t="str">
        <f>IFERROR(_xlfn.IFNA(VLOOKUP($K689,коммент!$B:$C,2,0),""),"")</f>
        <v/>
      </c>
      <c r="M689" s="19"/>
      <c r="N689" s="20"/>
      <c r="O689" s="20"/>
      <c r="P689" s="20"/>
      <c r="Q689" s="13"/>
      <c r="R689" s="13"/>
    </row>
    <row r="690" spans="1:18" s="14" customFormat="1" x14ac:dyDescent="0.25">
      <c r="A690" s="15"/>
      <c r="B690" s="15"/>
      <c r="C690" s="15"/>
      <c r="D690" s="16"/>
      <c r="E690" s="16"/>
      <c r="F690" s="17"/>
      <c r="G690" s="15"/>
      <c r="H690" s="15"/>
      <c r="I690" s="15"/>
      <c r="J690" s="15"/>
      <c r="K690" s="18"/>
      <c r="L690" s="71" t="str">
        <f>IFERROR(_xlfn.IFNA(VLOOKUP($K690,коммент!$B:$C,2,0),""),"")</f>
        <v/>
      </c>
      <c r="M690" s="19"/>
      <c r="N690" s="20"/>
      <c r="O690" s="20"/>
      <c r="P690" s="20"/>
      <c r="Q690" s="13"/>
      <c r="R690" s="13"/>
    </row>
    <row r="691" spans="1:18" s="14" customFormat="1" x14ac:dyDescent="0.25">
      <c r="A691" s="15"/>
      <c r="B691" s="15"/>
      <c r="C691" s="15"/>
      <c r="D691" s="16"/>
      <c r="E691" s="16"/>
      <c r="F691" s="17"/>
      <c r="G691" s="15"/>
      <c r="H691" s="15"/>
      <c r="I691" s="15"/>
      <c r="J691" s="15"/>
      <c r="K691" s="18"/>
      <c r="L691" s="71" t="str">
        <f>IFERROR(_xlfn.IFNA(VLOOKUP($K691,коммент!$B:$C,2,0),""),"")</f>
        <v/>
      </c>
      <c r="M691" s="19"/>
      <c r="N691" s="20"/>
      <c r="O691" s="20"/>
      <c r="P691" s="20"/>
      <c r="Q691" s="13"/>
      <c r="R691" s="13"/>
    </row>
    <row r="692" spans="1:18" s="14" customFormat="1" x14ac:dyDescent="0.25">
      <c r="A692" s="15"/>
      <c r="B692" s="15"/>
      <c r="C692" s="15"/>
      <c r="D692" s="16"/>
      <c r="E692" s="16"/>
      <c r="F692" s="17"/>
      <c r="G692" s="15"/>
      <c r="H692" s="15"/>
      <c r="I692" s="15"/>
      <c r="J692" s="15"/>
      <c r="K692" s="18"/>
      <c r="L692" s="71" t="str">
        <f>IFERROR(_xlfn.IFNA(VLOOKUP($K692,коммент!$B:$C,2,0),""),"")</f>
        <v/>
      </c>
      <c r="M692" s="19"/>
      <c r="N692" s="20"/>
      <c r="O692" s="20"/>
      <c r="P692" s="20"/>
      <c r="Q692" s="13"/>
      <c r="R692" s="13"/>
    </row>
    <row r="693" spans="1:18" s="14" customFormat="1" x14ac:dyDescent="0.25">
      <c r="A693" s="15"/>
      <c r="B693" s="15"/>
      <c r="C693" s="15"/>
      <c r="D693" s="16"/>
      <c r="E693" s="16"/>
      <c r="F693" s="17"/>
      <c r="G693" s="15"/>
      <c r="H693" s="15"/>
      <c r="I693" s="15"/>
      <c r="J693" s="15"/>
      <c r="K693" s="18"/>
      <c r="L693" s="71" t="str">
        <f>IFERROR(_xlfn.IFNA(VLOOKUP($K693,коммент!$B:$C,2,0),""),"")</f>
        <v/>
      </c>
      <c r="M693" s="19"/>
      <c r="N693" s="20"/>
      <c r="O693" s="20"/>
      <c r="P693" s="20"/>
      <c r="Q693" s="13"/>
      <c r="R693" s="13"/>
    </row>
    <row r="694" spans="1:18" s="14" customFormat="1" x14ac:dyDescent="0.25">
      <c r="A694" s="15"/>
      <c r="B694" s="15"/>
      <c r="C694" s="15"/>
      <c r="D694" s="16"/>
      <c r="E694" s="16"/>
      <c r="F694" s="17"/>
      <c r="G694" s="15"/>
      <c r="H694" s="15"/>
      <c r="I694" s="15"/>
      <c r="J694" s="15"/>
      <c r="K694" s="18"/>
      <c r="L694" s="71" t="str">
        <f>IFERROR(_xlfn.IFNA(VLOOKUP($K694,коммент!$B:$C,2,0),""),"")</f>
        <v/>
      </c>
      <c r="M694" s="19"/>
      <c r="N694" s="20"/>
      <c r="O694" s="20"/>
      <c r="P694" s="20"/>
      <c r="Q694" s="13"/>
      <c r="R694" s="13"/>
    </row>
    <row r="695" spans="1:18" s="14" customFormat="1" x14ac:dyDescent="0.25">
      <c r="A695" s="15"/>
      <c r="B695" s="15"/>
      <c r="C695" s="15"/>
      <c r="D695" s="16"/>
      <c r="E695" s="16"/>
      <c r="F695" s="17"/>
      <c r="G695" s="15"/>
      <c r="H695" s="15"/>
      <c r="I695" s="15"/>
      <c r="J695" s="15"/>
      <c r="K695" s="18"/>
      <c r="L695" s="71" t="str">
        <f>IFERROR(_xlfn.IFNA(VLOOKUP($K695,коммент!$B:$C,2,0),""),"")</f>
        <v/>
      </c>
      <c r="M695" s="19"/>
      <c r="N695" s="20"/>
      <c r="O695" s="20"/>
      <c r="P695" s="20"/>
      <c r="Q695" s="13"/>
      <c r="R695" s="13"/>
    </row>
    <row r="696" spans="1:18" s="14" customFormat="1" x14ac:dyDescent="0.25">
      <c r="A696" s="15"/>
      <c r="B696" s="15"/>
      <c r="C696" s="15"/>
      <c r="D696" s="16"/>
      <c r="E696" s="16"/>
      <c r="F696" s="17"/>
      <c r="G696" s="15"/>
      <c r="H696" s="15"/>
      <c r="I696" s="15"/>
      <c r="J696" s="15"/>
      <c r="K696" s="18"/>
      <c r="L696" s="71" t="str">
        <f>IFERROR(_xlfn.IFNA(VLOOKUP($K696,коммент!$B:$C,2,0),""),"")</f>
        <v/>
      </c>
      <c r="M696" s="19"/>
      <c r="N696" s="20"/>
      <c r="O696" s="20"/>
      <c r="P696" s="20"/>
      <c r="Q696" s="13"/>
      <c r="R696" s="13"/>
    </row>
    <row r="697" spans="1:18" s="14" customFormat="1" x14ac:dyDescent="0.25">
      <c r="A697" s="15"/>
      <c r="B697" s="15"/>
      <c r="C697" s="15"/>
      <c r="D697" s="16"/>
      <c r="E697" s="16"/>
      <c r="F697" s="17"/>
      <c r="G697" s="15"/>
      <c r="H697" s="15"/>
      <c r="I697" s="15"/>
      <c r="J697" s="15"/>
      <c r="K697" s="18"/>
      <c r="L697" s="71" t="str">
        <f>IFERROR(_xlfn.IFNA(VLOOKUP($K697,коммент!$B:$C,2,0),""),"")</f>
        <v/>
      </c>
      <c r="M697" s="19"/>
      <c r="N697" s="20"/>
      <c r="O697" s="20"/>
      <c r="P697" s="20"/>
      <c r="Q697" s="13"/>
      <c r="R697" s="13"/>
    </row>
    <row r="698" spans="1:18" s="14" customFormat="1" x14ac:dyDescent="0.25">
      <c r="A698" s="15"/>
      <c r="B698" s="15"/>
      <c r="C698" s="15"/>
      <c r="D698" s="16"/>
      <c r="E698" s="16"/>
      <c r="F698" s="17"/>
      <c r="G698" s="15"/>
      <c r="H698" s="15"/>
      <c r="I698" s="15"/>
      <c r="J698" s="15"/>
      <c r="K698" s="18"/>
      <c r="L698" s="71" t="str">
        <f>IFERROR(_xlfn.IFNA(VLOOKUP($K698,коммент!$B:$C,2,0),""),"")</f>
        <v/>
      </c>
      <c r="M698" s="19"/>
      <c r="N698" s="20"/>
      <c r="O698" s="20"/>
      <c r="P698" s="20"/>
      <c r="Q698" s="13"/>
      <c r="R698" s="13"/>
    </row>
    <row r="699" spans="1:18" s="14" customFormat="1" x14ac:dyDescent="0.25">
      <c r="A699" s="15"/>
      <c r="B699" s="15"/>
      <c r="C699" s="15"/>
      <c r="D699" s="16"/>
      <c r="E699" s="16"/>
      <c r="F699" s="17"/>
      <c r="G699" s="15"/>
      <c r="H699" s="15"/>
      <c r="I699" s="15"/>
      <c r="J699" s="15"/>
      <c r="K699" s="18"/>
      <c r="L699" s="71" t="str">
        <f>IFERROR(_xlfn.IFNA(VLOOKUP($K699,коммент!$B:$C,2,0),""),"")</f>
        <v/>
      </c>
      <c r="M699" s="19"/>
      <c r="N699" s="20"/>
      <c r="O699" s="20"/>
      <c r="P699" s="20"/>
      <c r="Q699" s="13"/>
      <c r="R699" s="13"/>
    </row>
    <row r="700" spans="1:18" s="14" customFormat="1" x14ac:dyDescent="0.25">
      <c r="A700" s="15"/>
      <c r="B700" s="15"/>
      <c r="C700" s="15"/>
      <c r="D700" s="16"/>
      <c r="E700" s="16"/>
      <c r="F700" s="17"/>
      <c r="G700" s="15"/>
      <c r="H700" s="15"/>
      <c r="I700" s="15"/>
      <c r="J700" s="15"/>
      <c r="K700" s="18"/>
      <c r="L700" s="71" t="str">
        <f>IFERROR(_xlfn.IFNA(VLOOKUP($K700,коммент!$B:$C,2,0),""),"")</f>
        <v/>
      </c>
      <c r="M700" s="19"/>
      <c r="N700" s="20"/>
      <c r="O700" s="20"/>
      <c r="P700" s="20"/>
      <c r="Q700" s="13"/>
      <c r="R700" s="13"/>
    </row>
    <row r="701" spans="1:18" s="14" customFormat="1" x14ac:dyDescent="0.25">
      <c r="A701" s="15"/>
      <c r="B701" s="15"/>
      <c r="C701" s="15"/>
      <c r="D701" s="16"/>
      <c r="E701" s="16"/>
      <c r="F701" s="17"/>
      <c r="G701" s="15"/>
      <c r="H701" s="15"/>
      <c r="I701" s="15"/>
      <c r="J701" s="15"/>
      <c r="K701" s="18"/>
      <c r="L701" s="71" t="str">
        <f>IFERROR(_xlfn.IFNA(VLOOKUP($K701,коммент!$B:$C,2,0),""),"")</f>
        <v/>
      </c>
      <c r="M701" s="19"/>
      <c r="N701" s="20"/>
      <c r="O701" s="20"/>
      <c r="P701" s="20"/>
      <c r="Q701" s="13"/>
      <c r="R701" s="13"/>
    </row>
    <row r="702" spans="1:18" s="14" customFormat="1" x14ac:dyDescent="0.25">
      <c r="A702" s="15"/>
      <c r="B702" s="15"/>
      <c r="C702" s="15"/>
      <c r="D702" s="16"/>
      <c r="E702" s="16"/>
      <c r="F702" s="17"/>
      <c r="G702" s="15"/>
      <c r="H702" s="15"/>
      <c r="I702" s="15"/>
      <c r="J702" s="15"/>
      <c r="K702" s="18"/>
      <c r="L702" s="71" t="str">
        <f>IFERROR(_xlfn.IFNA(VLOOKUP($K702,коммент!$B:$C,2,0),""),"")</f>
        <v/>
      </c>
      <c r="M702" s="19"/>
      <c r="N702" s="20"/>
      <c r="O702" s="20"/>
      <c r="P702" s="20"/>
      <c r="Q702" s="13"/>
      <c r="R702" s="13"/>
    </row>
    <row r="703" spans="1:18" s="14" customFormat="1" x14ac:dyDescent="0.25">
      <c r="A703" s="15"/>
      <c r="B703" s="15"/>
      <c r="C703" s="15"/>
      <c r="D703" s="16"/>
      <c r="E703" s="16"/>
      <c r="F703" s="17"/>
      <c r="G703" s="15"/>
      <c r="H703" s="15"/>
      <c r="I703" s="15"/>
      <c r="J703" s="15"/>
      <c r="K703" s="18"/>
      <c r="L703" s="71" t="str">
        <f>IFERROR(_xlfn.IFNA(VLOOKUP($K703,коммент!$B:$C,2,0),""),"")</f>
        <v/>
      </c>
      <c r="M703" s="19"/>
      <c r="N703" s="20"/>
      <c r="O703" s="20"/>
      <c r="P703" s="20"/>
      <c r="Q703" s="13"/>
      <c r="R703" s="13"/>
    </row>
    <row r="704" spans="1:18" s="14" customFormat="1" x14ac:dyDescent="0.25">
      <c r="A704" s="15"/>
      <c r="B704" s="15"/>
      <c r="C704" s="15"/>
      <c r="D704" s="16"/>
      <c r="E704" s="16"/>
      <c r="F704" s="17"/>
      <c r="G704" s="15"/>
      <c r="H704" s="15"/>
      <c r="I704" s="15"/>
      <c r="J704" s="15"/>
      <c r="K704" s="18"/>
      <c r="L704" s="71" t="str">
        <f>IFERROR(_xlfn.IFNA(VLOOKUP($K704,коммент!$B:$C,2,0),""),"")</f>
        <v/>
      </c>
      <c r="M704" s="19"/>
      <c r="N704" s="20"/>
      <c r="O704" s="20"/>
      <c r="P704" s="20"/>
      <c r="Q704" s="13"/>
      <c r="R704" s="13"/>
    </row>
    <row r="705" spans="1:18" s="14" customFormat="1" x14ac:dyDescent="0.25">
      <c r="A705" s="15"/>
      <c r="B705" s="15"/>
      <c r="C705" s="15"/>
      <c r="D705" s="16"/>
      <c r="E705" s="16"/>
      <c r="F705" s="17"/>
      <c r="G705" s="15"/>
      <c r="H705" s="15"/>
      <c r="I705" s="15"/>
      <c r="J705" s="15"/>
      <c r="K705" s="18"/>
      <c r="L705" s="71" t="str">
        <f>IFERROR(_xlfn.IFNA(VLOOKUP($K705,коммент!$B:$C,2,0),""),"")</f>
        <v/>
      </c>
      <c r="M705" s="19"/>
      <c r="N705" s="20"/>
      <c r="O705" s="20"/>
      <c r="P705" s="20"/>
      <c r="Q705" s="13"/>
      <c r="R705" s="13"/>
    </row>
    <row r="706" spans="1:18" s="14" customFormat="1" x14ac:dyDescent="0.25">
      <c r="A706" s="15"/>
      <c r="B706" s="15"/>
      <c r="C706" s="15"/>
      <c r="D706" s="16"/>
      <c r="E706" s="16"/>
      <c r="F706" s="17"/>
      <c r="G706" s="15"/>
      <c r="H706" s="15"/>
      <c r="I706" s="15"/>
      <c r="J706" s="15"/>
      <c r="K706" s="18"/>
      <c r="L706" s="71" t="str">
        <f>IFERROR(_xlfn.IFNA(VLOOKUP($K706,коммент!$B:$C,2,0),""),"")</f>
        <v/>
      </c>
      <c r="M706" s="19"/>
      <c r="N706" s="20"/>
      <c r="O706" s="20"/>
      <c r="P706" s="20"/>
      <c r="Q706" s="13"/>
      <c r="R706" s="13"/>
    </row>
    <row r="707" spans="1:18" s="14" customFormat="1" x14ac:dyDescent="0.25">
      <c r="A707" s="15"/>
      <c r="B707" s="15"/>
      <c r="C707" s="15"/>
      <c r="D707" s="16"/>
      <c r="E707" s="16"/>
      <c r="F707" s="17"/>
      <c r="G707" s="15"/>
      <c r="H707" s="15"/>
      <c r="I707" s="15"/>
      <c r="J707" s="15"/>
      <c r="K707" s="18"/>
      <c r="L707" s="71" t="str">
        <f>IFERROR(_xlfn.IFNA(VLOOKUP($K707,коммент!$B:$C,2,0),""),"")</f>
        <v/>
      </c>
      <c r="M707" s="19"/>
      <c r="N707" s="20"/>
      <c r="O707" s="20"/>
      <c r="P707" s="20"/>
      <c r="Q707" s="13"/>
      <c r="R707" s="13"/>
    </row>
    <row r="708" spans="1:18" s="14" customFormat="1" x14ac:dyDescent="0.25">
      <c r="A708" s="15"/>
      <c r="B708" s="15"/>
      <c r="C708" s="15"/>
      <c r="D708" s="16"/>
      <c r="E708" s="16"/>
      <c r="F708" s="17"/>
      <c r="G708" s="15"/>
      <c r="H708" s="15"/>
      <c r="I708" s="15"/>
      <c r="J708" s="15"/>
      <c r="K708" s="18"/>
      <c r="L708" s="71" t="str">
        <f>IFERROR(_xlfn.IFNA(VLOOKUP($K708,коммент!$B:$C,2,0),""),"")</f>
        <v/>
      </c>
      <c r="M708" s="19"/>
      <c r="N708" s="20"/>
      <c r="O708" s="20"/>
      <c r="P708" s="20"/>
      <c r="Q708" s="13"/>
      <c r="R708" s="13"/>
    </row>
    <row r="709" spans="1:18" s="14" customFormat="1" x14ac:dyDescent="0.25">
      <c r="A709" s="15"/>
      <c r="B709" s="15"/>
      <c r="C709" s="15"/>
      <c r="D709" s="16"/>
      <c r="E709" s="16"/>
      <c r="F709" s="17"/>
      <c r="G709" s="15"/>
      <c r="H709" s="15"/>
      <c r="I709" s="15"/>
      <c r="J709" s="15"/>
      <c r="K709" s="18"/>
      <c r="L709" s="71" t="str">
        <f>IFERROR(_xlfn.IFNA(VLOOKUP($K709,коммент!$B:$C,2,0),""),"")</f>
        <v/>
      </c>
      <c r="M709" s="19"/>
      <c r="N709" s="20"/>
      <c r="O709" s="20"/>
      <c r="P709" s="20"/>
      <c r="Q709" s="13"/>
      <c r="R709" s="13"/>
    </row>
    <row r="710" spans="1:18" s="14" customFormat="1" x14ac:dyDescent="0.25">
      <c r="A710" s="15"/>
      <c r="B710" s="15"/>
      <c r="C710" s="15"/>
      <c r="D710" s="16"/>
      <c r="E710" s="16"/>
      <c r="F710" s="17"/>
      <c r="G710" s="15"/>
      <c r="H710" s="15"/>
      <c r="I710" s="15"/>
      <c r="J710" s="15"/>
      <c r="K710" s="18"/>
      <c r="L710" s="71" t="str">
        <f>IFERROR(_xlfn.IFNA(VLOOKUP($K710,коммент!$B:$C,2,0),""),"")</f>
        <v/>
      </c>
      <c r="M710" s="19"/>
      <c r="N710" s="20"/>
      <c r="O710" s="20"/>
      <c r="P710" s="20"/>
      <c r="Q710" s="13"/>
      <c r="R710" s="13"/>
    </row>
    <row r="711" spans="1:18" s="14" customFormat="1" x14ac:dyDescent="0.25">
      <c r="A711" s="15"/>
      <c r="B711" s="15"/>
      <c r="C711" s="15"/>
      <c r="D711" s="16"/>
      <c r="E711" s="16"/>
      <c r="F711" s="17"/>
      <c r="G711" s="15"/>
      <c r="H711" s="15"/>
      <c r="I711" s="15"/>
      <c r="J711" s="15"/>
      <c r="K711" s="18"/>
      <c r="L711" s="71" t="str">
        <f>IFERROR(_xlfn.IFNA(VLOOKUP($K711,коммент!$B:$C,2,0),""),"")</f>
        <v/>
      </c>
      <c r="M711" s="19"/>
      <c r="N711" s="20"/>
      <c r="O711" s="20"/>
      <c r="P711" s="20"/>
      <c r="Q711" s="13"/>
      <c r="R711" s="13"/>
    </row>
    <row r="712" spans="1:18" s="14" customFormat="1" x14ac:dyDescent="0.25">
      <c r="A712" s="15"/>
      <c r="B712" s="15"/>
      <c r="C712" s="15"/>
      <c r="D712" s="16"/>
      <c r="E712" s="16"/>
      <c r="F712" s="17"/>
      <c r="G712" s="15"/>
      <c r="H712" s="15"/>
      <c r="I712" s="15"/>
      <c r="J712" s="15"/>
      <c r="K712" s="18"/>
      <c r="L712" s="71" t="str">
        <f>IFERROR(_xlfn.IFNA(VLOOKUP($K712,коммент!$B:$C,2,0),""),"")</f>
        <v/>
      </c>
      <c r="M712" s="19"/>
      <c r="N712" s="20"/>
      <c r="O712" s="20"/>
      <c r="P712" s="20"/>
      <c r="Q712" s="13"/>
      <c r="R712" s="13"/>
    </row>
    <row r="713" spans="1:18" s="14" customFormat="1" x14ac:dyDescent="0.25">
      <c r="A713" s="15"/>
      <c r="B713" s="15"/>
      <c r="C713" s="15"/>
      <c r="D713" s="16"/>
      <c r="E713" s="16"/>
      <c r="F713" s="17"/>
      <c r="G713" s="15"/>
      <c r="H713" s="15"/>
      <c r="I713" s="15"/>
      <c r="J713" s="15"/>
      <c r="K713" s="18"/>
      <c r="L713" s="71" t="str">
        <f>IFERROR(_xlfn.IFNA(VLOOKUP($K713,коммент!$B:$C,2,0),""),"")</f>
        <v/>
      </c>
      <c r="M713" s="19"/>
      <c r="N713" s="20"/>
      <c r="O713" s="20"/>
      <c r="P713" s="20"/>
      <c r="Q713" s="13"/>
      <c r="R713" s="13"/>
    </row>
    <row r="714" spans="1:18" s="14" customFormat="1" x14ac:dyDescent="0.25">
      <c r="A714" s="15"/>
      <c r="B714" s="15"/>
      <c r="C714" s="15"/>
      <c r="D714" s="16"/>
      <c r="E714" s="16"/>
      <c r="F714" s="17"/>
      <c r="G714" s="15"/>
      <c r="H714" s="15"/>
      <c r="I714" s="15"/>
      <c r="J714" s="15"/>
      <c r="K714" s="18"/>
      <c r="L714" s="71" t="str">
        <f>IFERROR(_xlfn.IFNA(VLOOKUP($K714,коммент!$B:$C,2,0),""),"")</f>
        <v/>
      </c>
      <c r="M714" s="19"/>
      <c r="N714" s="20"/>
      <c r="O714" s="20"/>
      <c r="P714" s="20"/>
      <c r="Q714" s="13"/>
      <c r="R714" s="13"/>
    </row>
    <row r="715" spans="1:18" s="14" customFormat="1" x14ac:dyDescent="0.25">
      <c r="A715" s="15"/>
      <c r="B715" s="15"/>
      <c r="C715" s="15"/>
      <c r="D715" s="16"/>
      <c r="E715" s="16"/>
      <c r="F715" s="17"/>
      <c r="G715" s="15"/>
      <c r="H715" s="15"/>
      <c r="I715" s="15"/>
      <c r="J715" s="15"/>
      <c r="K715" s="18"/>
      <c r="L715" s="71" t="str">
        <f>IFERROR(_xlfn.IFNA(VLOOKUP($K715,коммент!$B:$C,2,0),""),"")</f>
        <v/>
      </c>
      <c r="M715" s="19"/>
      <c r="N715" s="20"/>
      <c r="O715" s="20"/>
      <c r="P715" s="20"/>
      <c r="Q715" s="13"/>
      <c r="R715" s="13"/>
    </row>
    <row r="716" spans="1:18" s="14" customFormat="1" x14ac:dyDescent="0.25">
      <c r="A716" s="15"/>
      <c r="B716" s="15"/>
      <c r="C716" s="15"/>
      <c r="D716" s="16"/>
      <c r="E716" s="16"/>
      <c r="F716" s="17"/>
      <c r="G716" s="15"/>
      <c r="H716" s="15"/>
      <c r="I716" s="15"/>
      <c r="J716" s="15"/>
      <c r="K716" s="18"/>
      <c r="L716" s="71" t="str">
        <f>IFERROR(_xlfn.IFNA(VLOOKUP($K716,коммент!$B:$C,2,0),""),"")</f>
        <v/>
      </c>
      <c r="M716" s="19"/>
      <c r="N716" s="20"/>
      <c r="O716" s="20"/>
      <c r="P716" s="20"/>
      <c r="Q716" s="13"/>
      <c r="R716" s="13"/>
    </row>
    <row r="717" spans="1:18" s="14" customFormat="1" x14ac:dyDescent="0.25">
      <c r="A717" s="15"/>
      <c r="B717" s="15"/>
      <c r="C717" s="15"/>
      <c r="D717" s="16"/>
      <c r="E717" s="16"/>
      <c r="F717" s="17"/>
      <c r="G717" s="15"/>
      <c r="H717" s="15"/>
      <c r="I717" s="15"/>
      <c r="J717" s="15"/>
      <c r="K717" s="18"/>
      <c r="L717" s="71" t="str">
        <f>IFERROR(_xlfn.IFNA(VLOOKUP($K717,коммент!$B:$C,2,0),""),"")</f>
        <v/>
      </c>
      <c r="M717" s="19"/>
      <c r="N717" s="20"/>
      <c r="O717" s="20"/>
      <c r="P717" s="20"/>
      <c r="Q717" s="13"/>
      <c r="R717" s="13"/>
    </row>
    <row r="718" spans="1:18" s="14" customFormat="1" x14ac:dyDescent="0.25">
      <c r="A718" s="15"/>
      <c r="B718" s="15"/>
      <c r="C718" s="15"/>
      <c r="D718" s="16"/>
      <c r="E718" s="16"/>
      <c r="F718" s="17"/>
      <c r="G718" s="15"/>
      <c r="H718" s="15"/>
      <c r="I718" s="15"/>
      <c r="J718" s="15"/>
      <c r="K718" s="18"/>
      <c r="L718" s="71" t="str">
        <f>IFERROR(_xlfn.IFNA(VLOOKUP($K718,коммент!$B:$C,2,0),""),"")</f>
        <v/>
      </c>
      <c r="M718" s="19"/>
      <c r="N718" s="20"/>
      <c r="O718" s="20"/>
      <c r="P718" s="20"/>
      <c r="Q718" s="13"/>
      <c r="R718" s="13"/>
    </row>
    <row r="719" spans="1:18" s="14" customFormat="1" x14ac:dyDescent="0.25">
      <c r="A719" s="15"/>
      <c r="B719" s="15"/>
      <c r="C719" s="15"/>
      <c r="D719" s="16"/>
      <c r="E719" s="16"/>
      <c r="F719" s="17"/>
      <c r="G719" s="15"/>
      <c r="H719" s="15"/>
      <c r="I719" s="15"/>
      <c r="J719" s="15"/>
      <c r="K719" s="18"/>
      <c r="L719" s="71" t="str">
        <f>IFERROR(_xlfn.IFNA(VLOOKUP($K719,коммент!$B:$C,2,0),""),"")</f>
        <v/>
      </c>
      <c r="M719" s="19"/>
      <c r="N719" s="20"/>
      <c r="O719" s="20"/>
      <c r="P719" s="20"/>
      <c r="Q719" s="13"/>
      <c r="R719" s="13"/>
    </row>
    <row r="720" spans="1:18" s="14" customFormat="1" x14ac:dyDescent="0.25">
      <c r="A720" s="15"/>
      <c r="B720" s="15"/>
      <c r="C720" s="15"/>
      <c r="D720" s="16"/>
      <c r="E720" s="16"/>
      <c r="F720" s="17"/>
      <c r="G720" s="15"/>
      <c r="H720" s="15"/>
      <c r="I720" s="15"/>
      <c r="J720" s="15"/>
      <c r="K720" s="18"/>
      <c r="L720" s="71" t="str">
        <f>IFERROR(_xlfn.IFNA(VLOOKUP($K720,коммент!$B:$C,2,0),""),"")</f>
        <v/>
      </c>
      <c r="M720" s="19"/>
      <c r="N720" s="20"/>
      <c r="O720" s="20"/>
      <c r="P720" s="20"/>
      <c r="Q720" s="13"/>
      <c r="R720" s="13"/>
    </row>
    <row r="721" spans="1:18" s="14" customFormat="1" x14ac:dyDescent="0.25">
      <c r="A721" s="15"/>
      <c r="B721" s="15"/>
      <c r="C721" s="15"/>
      <c r="D721" s="16"/>
      <c r="E721" s="16"/>
      <c r="F721" s="17"/>
      <c r="G721" s="15"/>
      <c r="H721" s="15"/>
      <c r="I721" s="15"/>
      <c r="J721" s="15"/>
      <c r="K721" s="18"/>
      <c r="L721" s="71" t="str">
        <f>IFERROR(_xlfn.IFNA(VLOOKUP($K721,коммент!$B:$C,2,0),""),"")</f>
        <v/>
      </c>
      <c r="M721" s="19"/>
      <c r="N721" s="20"/>
      <c r="O721" s="20"/>
      <c r="P721" s="20"/>
      <c r="Q721" s="13"/>
      <c r="R721" s="13"/>
    </row>
    <row r="722" spans="1:18" s="14" customFormat="1" x14ac:dyDescent="0.25">
      <c r="A722" s="15"/>
      <c r="B722" s="15"/>
      <c r="C722" s="15"/>
      <c r="D722" s="16"/>
      <c r="E722" s="16"/>
      <c r="F722" s="17"/>
      <c r="G722" s="15"/>
      <c r="H722" s="15"/>
      <c r="I722" s="15"/>
      <c r="J722" s="15"/>
      <c r="K722" s="18"/>
      <c r="L722" s="71" t="str">
        <f>IFERROR(_xlfn.IFNA(VLOOKUP($K722,коммент!$B:$C,2,0),""),"")</f>
        <v/>
      </c>
      <c r="M722" s="19"/>
      <c r="N722" s="20"/>
      <c r="O722" s="20"/>
      <c r="P722" s="20"/>
      <c r="Q722" s="13"/>
      <c r="R722" s="13"/>
    </row>
    <row r="723" spans="1:18" s="14" customFormat="1" x14ac:dyDescent="0.25">
      <c r="A723" s="15"/>
      <c r="B723" s="15"/>
      <c r="C723" s="15"/>
      <c r="D723" s="16"/>
      <c r="E723" s="16"/>
      <c r="F723" s="17"/>
      <c r="G723" s="15"/>
      <c r="H723" s="15"/>
      <c r="I723" s="15"/>
      <c r="J723" s="15"/>
      <c r="K723" s="18"/>
      <c r="L723" s="71" t="str">
        <f>IFERROR(_xlfn.IFNA(VLOOKUP($K723,коммент!$B:$C,2,0),""),"")</f>
        <v/>
      </c>
      <c r="M723" s="19"/>
      <c r="N723" s="20"/>
      <c r="O723" s="20"/>
      <c r="P723" s="20"/>
      <c r="Q723" s="13"/>
      <c r="R723" s="13"/>
    </row>
    <row r="724" spans="1:18" s="14" customFormat="1" x14ac:dyDescent="0.25">
      <c r="A724" s="15"/>
      <c r="B724" s="15"/>
      <c r="C724" s="15"/>
      <c r="D724" s="16"/>
      <c r="E724" s="16"/>
      <c r="F724" s="17"/>
      <c r="G724" s="15"/>
      <c r="H724" s="15"/>
      <c r="I724" s="15"/>
      <c r="J724" s="15"/>
      <c r="K724" s="18"/>
      <c r="L724" s="71" t="str">
        <f>IFERROR(_xlfn.IFNA(VLOOKUP($K724,коммент!$B:$C,2,0),""),"")</f>
        <v/>
      </c>
      <c r="M724" s="19"/>
      <c r="N724" s="20"/>
      <c r="O724" s="20"/>
      <c r="P724" s="20"/>
      <c r="Q724" s="13"/>
      <c r="R724" s="13"/>
    </row>
    <row r="725" spans="1:18" s="14" customFormat="1" x14ac:dyDescent="0.25">
      <c r="A725" s="15"/>
      <c r="B725" s="15"/>
      <c r="C725" s="15"/>
      <c r="D725" s="16"/>
      <c r="E725" s="16"/>
      <c r="F725" s="17"/>
      <c r="G725" s="15"/>
      <c r="H725" s="15"/>
      <c r="I725" s="15"/>
      <c r="J725" s="15"/>
      <c r="K725" s="18"/>
      <c r="L725" s="71" t="str">
        <f>IFERROR(_xlfn.IFNA(VLOOKUP($K725,коммент!$B:$C,2,0),""),"")</f>
        <v/>
      </c>
      <c r="M725" s="19"/>
      <c r="N725" s="20"/>
      <c r="O725" s="20"/>
      <c r="P725" s="20"/>
      <c r="Q725" s="13"/>
      <c r="R725" s="13"/>
    </row>
    <row r="726" spans="1:18" s="14" customFormat="1" x14ac:dyDescent="0.25">
      <c r="A726" s="15"/>
      <c r="B726" s="15"/>
      <c r="C726" s="15"/>
      <c r="D726" s="16"/>
      <c r="E726" s="16"/>
      <c r="F726" s="17"/>
      <c r="G726" s="15"/>
      <c r="H726" s="15"/>
      <c r="I726" s="15"/>
      <c r="J726" s="15"/>
      <c r="K726" s="18"/>
      <c r="L726" s="71" t="str">
        <f>IFERROR(_xlfn.IFNA(VLOOKUP($K726,коммент!$B:$C,2,0),""),"")</f>
        <v/>
      </c>
      <c r="M726" s="19"/>
      <c r="N726" s="20"/>
      <c r="O726" s="20"/>
      <c r="P726" s="20"/>
      <c r="Q726" s="13"/>
      <c r="R726" s="13"/>
    </row>
    <row r="727" spans="1:18" s="14" customFormat="1" x14ac:dyDescent="0.25">
      <c r="A727" s="15"/>
      <c r="B727" s="15"/>
      <c r="C727" s="15"/>
      <c r="D727" s="16"/>
      <c r="E727" s="16"/>
      <c r="F727" s="17"/>
      <c r="G727" s="15"/>
      <c r="H727" s="15"/>
      <c r="I727" s="15"/>
      <c r="J727" s="15"/>
      <c r="K727" s="18"/>
      <c r="L727" s="71" t="str">
        <f>IFERROR(_xlfn.IFNA(VLOOKUP($K727,коммент!$B:$C,2,0),""),"")</f>
        <v/>
      </c>
      <c r="M727" s="19"/>
      <c r="N727" s="20"/>
      <c r="O727" s="20"/>
      <c r="P727" s="20"/>
      <c r="Q727" s="13"/>
      <c r="R727" s="13"/>
    </row>
    <row r="728" spans="1:18" s="14" customFormat="1" x14ac:dyDescent="0.25">
      <c r="A728" s="15"/>
      <c r="B728" s="15"/>
      <c r="C728" s="15"/>
      <c r="D728" s="16"/>
      <c r="E728" s="16"/>
      <c r="F728" s="17"/>
      <c r="G728" s="15"/>
      <c r="H728" s="15"/>
      <c r="I728" s="15"/>
      <c r="J728" s="15"/>
      <c r="K728" s="18"/>
      <c r="L728" s="71" t="str">
        <f>IFERROR(_xlfn.IFNA(VLOOKUP($K728,коммент!$B:$C,2,0),""),"")</f>
        <v/>
      </c>
      <c r="M728" s="19"/>
      <c r="N728" s="20"/>
      <c r="O728" s="20"/>
      <c r="P728" s="20"/>
      <c r="Q728" s="13"/>
      <c r="R728" s="13"/>
    </row>
    <row r="729" spans="1:18" s="14" customFormat="1" x14ac:dyDescent="0.25">
      <c r="A729" s="15"/>
      <c r="B729" s="15"/>
      <c r="C729" s="15"/>
      <c r="D729" s="16"/>
      <c r="E729" s="16"/>
      <c r="F729" s="17"/>
      <c r="G729" s="15"/>
      <c r="H729" s="15"/>
      <c r="I729" s="15"/>
      <c r="J729" s="15"/>
      <c r="K729" s="18"/>
      <c r="L729" s="71" t="str">
        <f>IFERROR(_xlfn.IFNA(VLOOKUP($K729,коммент!$B:$C,2,0),""),"")</f>
        <v/>
      </c>
      <c r="M729" s="19"/>
      <c r="N729" s="20"/>
      <c r="O729" s="20"/>
      <c r="P729" s="20"/>
      <c r="Q729" s="13"/>
      <c r="R729" s="13"/>
    </row>
    <row r="730" spans="1:18" s="14" customFormat="1" x14ac:dyDescent="0.25">
      <c r="A730" s="15"/>
      <c r="B730" s="15"/>
      <c r="C730" s="15"/>
      <c r="D730" s="16"/>
      <c r="E730" s="16"/>
      <c r="F730" s="17"/>
      <c r="G730" s="15"/>
      <c r="H730" s="15"/>
      <c r="I730" s="15"/>
      <c r="J730" s="15"/>
      <c r="K730" s="18"/>
      <c r="L730" s="71" t="str">
        <f>IFERROR(_xlfn.IFNA(VLOOKUP($K730,коммент!$B:$C,2,0),""),"")</f>
        <v/>
      </c>
      <c r="M730" s="19"/>
      <c r="N730" s="20"/>
      <c r="O730" s="20"/>
      <c r="P730" s="20"/>
      <c r="Q730" s="13"/>
      <c r="R730" s="13"/>
    </row>
    <row r="731" spans="1:18" s="14" customFormat="1" x14ac:dyDescent="0.25">
      <c r="A731" s="15"/>
      <c r="B731" s="15"/>
      <c r="C731" s="15"/>
      <c r="D731" s="16"/>
      <c r="E731" s="16"/>
      <c r="F731" s="17"/>
      <c r="G731" s="15"/>
      <c r="H731" s="15"/>
      <c r="I731" s="15"/>
      <c r="J731" s="15"/>
      <c r="K731" s="18"/>
      <c r="L731" s="71" t="str">
        <f>IFERROR(_xlfn.IFNA(VLOOKUP($K731,коммент!$B:$C,2,0),""),"")</f>
        <v/>
      </c>
      <c r="M731" s="19"/>
      <c r="N731" s="20"/>
      <c r="O731" s="20"/>
      <c r="P731" s="20"/>
      <c r="Q731" s="13"/>
      <c r="R731" s="13"/>
    </row>
    <row r="732" spans="1:18" s="14" customFormat="1" x14ac:dyDescent="0.25">
      <c r="A732" s="15"/>
      <c r="B732" s="15"/>
      <c r="C732" s="15"/>
      <c r="D732" s="16"/>
      <c r="E732" s="16"/>
      <c r="F732" s="17"/>
      <c r="G732" s="15"/>
      <c r="H732" s="15"/>
      <c r="I732" s="15"/>
      <c r="J732" s="15"/>
      <c r="K732" s="18"/>
      <c r="L732" s="71" t="str">
        <f>IFERROR(_xlfn.IFNA(VLOOKUP($K732,коммент!$B:$C,2,0),""),"")</f>
        <v/>
      </c>
      <c r="M732" s="19"/>
      <c r="N732" s="20"/>
      <c r="O732" s="20"/>
      <c r="P732" s="20"/>
      <c r="Q732" s="13"/>
      <c r="R732" s="13"/>
    </row>
    <row r="733" spans="1:18" s="14" customFormat="1" x14ac:dyDescent="0.25">
      <c r="A733" s="15"/>
      <c r="B733" s="15"/>
      <c r="C733" s="15"/>
      <c r="D733" s="16"/>
      <c r="E733" s="16"/>
      <c r="F733" s="17"/>
      <c r="G733" s="15"/>
      <c r="H733" s="15"/>
      <c r="I733" s="15"/>
      <c r="J733" s="15"/>
      <c r="K733" s="18"/>
      <c r="L733" s="71" t="str">
        <f>IFERROR(_xlfn.IFNA(VLOOKUP($K733,коммент!$B:$C,2,0),""),"")</f>
        <v/>
      </c>
      <c r="M733" s="19"/>
      <c r="N733" s="20"/>
      <c r="O733" s="20"/>
      <c r="P733" s="20"/>
      <c r="Q733" s="13"/>
      <c r="R733" s="13"/>
    </row>
    <row r="734" spans="1:18" s="14" customFormat="1" x14ac:dyDescent="0.25">
      <c r="A734" s="15"/>
      <c r="B734" s="15"/>
      <c r="C734" s="15"/>
      <c r="D734" s="16"/>
      <c r="E734" s="16"/>
      <c r="F734" s="17"/>
      <c r="G734" s="15"/>
      <c r="H734" s="15"/>
      <c r="I734" s="15"/>
      <c r="J734" s="15"/>
      <c r="K734" s="18"/>
      <c r="L734" s="71" t="str">
        <f>IFERROR(_xlfn.IFNA(VLOOKUP($K734,коммент!$B:$C,2,0),""),"")</f>
        <v/>
      </c>
      <c r="M734" s="19"/>
      <c r="N734" s="20"/>
      <c r="O734" s="20"/>
      <c r="P734" s="20"/>
      <c r="Q734" s="13"/>
      <c r="R734" s="13"/>
    </row>
    <row r="735" spans="1:18" s="14" customFormat="1" x14ac:dyDescent="0.25">
      <c r="A735" s="15"/>
      <c r="B735" s="15"/>
      <c r="C735" s="15"/>
      <c r="D735" s="16"/>
      <c r="E735" s="16"/>
      <c r="F735" s="17"/>
      <c r="G735" s="15"/>
      <c r="H735" s="15"/>
      <c r="I735" s="15"/>
      <c r="J735" s="15"/>
      <c r="K735" s="18"/>
      <c r="L735" s="71" t="str">
        <f>IFERROR(_xlfn.IFNA(VLOOKUP($K735,коммент!$B:$C,2,0),""),"")</f>
        <v/>
      </c>
      <c r="M735" s="19"/>
      <c r="N735" s="20"/>
      <c r="O735" s="20"/>
      <c r="P735" s="20"/>
      <c r="Q735" s="13"/>
      <c r="R735" s="13"/>
    </row>
    <row r="736" spans="1:18" s="14" customFormat="1" x14ac:dyDescent="0.25">
      <c r="A736" s="15"/>
      <c r="B736" s="15"/>
      <c r="C736" s="15"/>
      <c r="D736" s="16"/>
      <c r="E736" s="16"/>
      <c r="F736" s="17"/>
      <c r="G736" s="15"/>
      <c r="H736" s="15"/>
      <c r="I736" s="15"/>
      <c r="J736" s="15"/>
      <c r="K736" s="18"/>
      <c r="L736" s="71" t="str">
        <f>IFERROR(_xlfn.IFNA(VLOOKUP($K736,коммент!$B:$C,2,0),""),"")</f>
        <v/>
      </c>
      <c r="M736" s="19"/>
      <c r="N736" s="20"/>
      <c r="O736" s="20"/>
      <c r="P736" s="20"/>
      <c r="Q736" s="13"/>
      <c r="R736" s="13"/>
    </row>
    <row r="737" spans="1:18" s="14" customFormat="1" x14ac:dyDescent="0.25">
      <c r="A737" s="15"/>
      <c r="B737" s="15"/>
      <c r="C737" s="15"/>
      <c r="D737" s="16"/>
      <c r="E737" s="16"/>
      <c r="F737" s="17"/>
      <c r="G737" s="15"/>
      <c r="H737" s="15"/>
      <c r="I737" s="15"/>
      <c r="J737" s="15"/>
      <c r="K737" s="18"/>
      <c r="L737" s="71" t="str">
        <f>IFERROR(_xlfn.IFNA(VLOOKUP($K737,коммент!$B:$C,2,0),""),"")</f>
        <v/>
      </c>
      <c r="M737" s="19"/>
      <c r="N737" s="20"/>
      <c r="O737" s="20"/>
      <c r="P737" s="20"/>
      <c r="Q737" s="13"/>
      <c r="R737" s="13"/>
    </row>
    <row r="738" spans="1:18" s="14" customFormat="1" x14ac:dyDescent="0.25">
      <c r="A738" s="15"/>
      <c r="B738" s="15"/>
      <c r="C738" s="15"/>
      <c r="D738" s="16"/>
      <c r="E738" s="16"/>
      <c r="F738" s="17"/>
      <c r="G738" s="15"/>
      <c r="H738" s="15"/>
      <c r="I738" s="15"/>
      <c r="J738" s="15"/>
      <c r="K738" s="18"/>
      <c r="L738" s="71" t="str">
        <f>IFERROR(_xlfn.IFNA(VLOOKUP($K738,коммент!$B:$C,2,0),""),"")</f>
        <v/>
      </c>
      <c r="M738" s="19"/>
      <c r="N738" s="20"/>
      <c r="O738" s="20"/>
      <c r="P738" s="20"/>
      <c r="Q738" s="13"/>
      <c r="R738" s="13"/>
    </row>
    <row r="739" spans="1:18" s="14" customFormat="1" x14ac:dyDescent="0.25">
      <c r="A739" s="15"/>
      <c r="B739" s="15"/>
      <c r="C739" s="15"/>
      <c r="D739" s="16"/>
      <c r="E739" s="16"/>
      <c r="F739" s="17"/>
      <c r="G739" s="15"/>
      <c r="H739" s="15"/>
      <c r="I739" s="15"/>
      <c r="J739" s="15"/>
      <c r="K739" s="18"/>
      <c r="L739" s="71" t="str">
        <f>IFERROR(_xlfn.IFNA(VLOOKUP($K739,коммент!$B:$C,2,0),""),"")</f>
        <v/>
      </c>
      <c r="M739" s="19"/>
      <c r="N739" s="20"/>
      <c r="O739" s="20"/>
      <c r="P739" s="20"/>
      <c r="Q739" s="13"/>
      <c r="R739" s="13"/>
    </row>
    <row r="740" spans="1:18" s="14" customFormat="1" x14ac:dyDescent="0.25">
      <c r="A740" s="15"/>
      <c r="B740" s="15"/>
      <c r="C740" s="15"/>
      <c r="D740" s="16"/>
      <c r="E740" s="16"/>
      <c r="F740" s="17"/>
      <c r="G740" s="15"/>
      <c r="H740" s="15"/>
      <c r="I740" s="15"/>
      <c r="J740" s="15"/>
      <c r="K740" s="18"/>
      <c r="L740" s="71" t="str">
        <f>IFERROR(_xlfn.IFNA(VLOOKUP($K740,коммент!$B:$C,2,0),""),"")</f>
        <v/>
      </c>
      <c r="M740" s="19"/>
      <c r="N740" s="20"/>
      <c r="O740" s="20"/>
      <c r="P740" s="20"/>
      <c r="Q740" s="13"/>
      <c r="R740" s="13"/>
    </row>
    <row r="741" spans="1:18" s="14" customFormat="1" x14ac:dyDescent="0.25">
      <c r="A741" s="15"/>
      <c r="B741" s="15"/>
      <c r="C741" s="15"/>
      <c r="D741" s="16"/>
      <c r="E741" s="16"/>
      <c r="F741" s="17"/>
      <c r="G741" s="15"/>
      <c r="H741" s="15"/>
      <c r="I741" s="15"/>
      <c r="J741" s="15"/>
      <c r="K741" s="18"/>
      <c r="L741" s="71" t="str">
        <f>IFERROR(_xlfn.IFNA(VLOOKUP($K741,коммент!$B:$C,2,0),""),"")</f>
        <v/>
      </c>
      <c r="M741" s="19"/>
      <c r="N741" s="20"/>
      <c r="O741" s="20"/>
      <c r="P741" s="20"/>
      <c r="Q741" s="13"/>
      <c r="R741" s="13"/>
    </row>
    <row r="742" spans="1:18" s="14" customFormat="1" x14ac:dyDescent="0.25">
      <c r="A742" s="15"/>
      <c r="B742" s="15"/>
      <c r="C742" s="15"/>
      <c r="D742" s="16"/>
      <c r="E742" s="16"/>
      <c r="F742" s="17"/>
      <c r="G742" s="15"/>
      <c r="H742" s="15"/>
      <c r="I742" s="15"/>
      <c r="J742" s="15"/>
      <c r="K742" s="18"/>
      <c r="L742" s="71" t="str">
        <f>IFERROR(_xlfn.IFNA(VLOOKUP($K742,коммент!$B:$C,2,0),""),"")</f>
        <v/>
      </c>
      <c r="M742" s="19"/>
      <c r="N742" s="20"/>
      <c r="O742" s="20"/>
      <c r="P742" s="20"/>
      <c r="Q742" s="13"/>
      <c r="R742" s="13"/>
    </row>
    <row r="743" spans="1:18" s="14" customFormat="1" x14ac:dyDescent="0.25">
      <c r="A743" s="15"/>
      <c r="B743" s="15"/>
      <c r="C743" s="15"/>
      <c r="D743" s="16"/>
      <c r="E743" s="16"/>
      <c r="F743" s="17"/>
      <c r="G743" s="15"/>
      <c r="H743" s="15"/>
      <c r="I743" s="15"/>
      <c r="J743" s="15"/>
      <c r="K743" s="18"/>
      <c r="L743" s="71" t="str">
        <f>IFERROR(_xlfn.IFNA(VLOOKUP($K743,коммент!$B:$C,2,0),""),"")</f>
        <v/>
      </c>
      <c r="M743" s="19"/>
      <c r="N743" s="20"/>
      <c r="O743" s="20"/>
      <c r="P743" s="20"/>
      <c r="Q743" s="13"/>
      <c r="R743" s="13"/>
    </row>
    <row r="744" spans="1:18" s="14" customFormat="1" x14ac:dyDescent="0.25">
      <c r="A744" s="15"/>
      <c r="B744" s="15"/>
      <c r="C744" s="15"/>
      <c r="D744" s="16"/>
      <c r="E744" s="16"/>
      <c r="F744" s="17"/>
      <c r="G744" s="15"/>
      <c r="H744" s="15"/>
      <c r="I744" s="15"/>
      <c r="J744" s="15"/>
      <c r="K744" s="18"/>
      <c r="L744" s="71" t="str">
        <f>IFERROR(_xlfn.IFNA(VLOOKUP($K744,коммент!$B:$C,2,0),""),"")</f>
        <v/>
      </c>
      <c r="M744" s="19"/>
      <c r="N744" s="20"/>
      <c r="O744" s="20"/>
      <c r="P744" s="20"/>
      <c r="Q744" s="13"/>
      <c r="R744" s="13"/>
    </row>
    <row r="745" spans="1:18" s="14" customFormat="1" x14ac:dyDescent="0.25">
      <c r="A745" s="15"/>
      <c r="B745" s="15"/>
      <c r="C745" s="15"/>
      <c r="D745" s="16"/>
      <c r="E745" s="16"/>
      <c r="F745" s="17"/>
      <c r="G745" s="15"/>
      <c r="H745" s="15"/>
      <c r="I745" s="15"/>
      <c r="J745" s="15"/>
      <c r="K745" s="18"/>
      <c r="L745" s="71" t="str">
        <f>IFERROR(_xlfn.IFNA(VLOOKUP($K745,коммент!$B:$C,2,0),""),"")</f>
        <v/>
      </c>
      <c r="M745" s="19"/>
      <c r="N745" s="20"/>
      <c r="O745" s="20"/>
      <c r="P745" s="20"/>
      <c r="Q745" s="13"/>
      <c r="R745" s="13"/>
    </row>
    <row r="746" spans="1:18" s="14" customFormat="1" x14ac:dyDescent="0.25">
      <c r="A746" s="15"/>
      <c r="B746" s="15"/>
      <c r="C746" s="15"/>
      <c r="D746" s="16"/>
      <c r="E746" s="16"/>
      <c r="F746" s="17"/>
      <c r="G746" s="15"/>
      <c r="H746" s="15"/>
      <c r="I746" s="15"/>
      <c r="J746" s="15"/>
      <c r="K746" s="18"/>
      <c r="L746" s="71" t="str">
        <f>IFERROR(_xlfn.IFNA(VLOOKUP($K746,коммент!$B:$C,2,0),""),"")</f>
        <v/>
      </c>
      <c r="M746" s="19"/>
      <c r="N746" s="20"/>
      <c r="O746" s="20"/>
      <c r="P746" s="20"/>
      <c r="Q746" s="13"/>
      <c r="R746" s="13"/>
    </row>
    <row r="747" spans="1:18" s="14" customFormat="1" x14ac:dyDescent="0.25">
      <c r="A747" s="15"/>
      <c r="B747" s="15"/>
      <c r="C747" s="15"/>
      <c r="D747" s="16"/>
      <c r="E747" s="16"/>
      <c r="F747" s="17"/>
      <c r="G747" s="15"/>
      <c r="H747" s="15"/>
      <c r="I747" s="15"/>
      <c r="J747" s="15"/>
      <c r="K747" s="18"/>
      <c r="L747" s="71" t="str">
        <f>IFERROR(_xlfn.IFNA(VLOOKUP($K747,коммент!$B:$C,2,0),""),"")</f>
        <v/>
      </c>
      <c r="M747" s="19"/>
      <c r="N747" s="20"/>
      <c r="O747" s="20"/>
      <c r="P747" s="20"/>
      <c r="Q747" s="13"/>
      <c r="R747" s="13"/>
    </row>
    <row r="748" spans="1:18" s="14" customFormat="1" x14ac:dyDescent="0.25">
      <c r="A748" s="15"/>
      <c r="B748" s="15"/>
      <c r="C748" s="15"/>
      <c r="D748" s="16"/>
      <c r="E748" s="16"/>
      <c r="F748" s="17"/>
      <c r="G748" s="15"/>
      <c r="H748" s="15"/>
      <c r="I748" s="15"/>
      <c r="J748" s="15"/>
      <c r="K748" s="18"/>
      <c r="L748" s="71" t="str">
        <f>IFERROR(_xlfn.IFNA(VLOOKUP($K748,коммент!$B:$C,2,0),""),"")</f>
        <v/>
      </c>
      <c r="M748" s="19"/>
      <c r="N748" s="20"/>
      <c r="O748" s="20"/>
      <c r="P748" s="20"/>
      <c r="Q748" s="13"/>
      <c r="R748" s="13"/>
    </row>
    <row r="749" spans="1:18" s="14" customFormat="1" x14ac:dyDescent="0.25">
      <c r="A749" s="15"/>
      <c r="B749" s="15"/>
      <c r="C749" s="15"/>
      <c r="D749" s="16"/>
      <c r="E749" s="16"/>
      <c r="F749" s="17"/>
      <c r="G749" s="15"/>
      <c r="H749" s="15"/>
      <c r="I749" s="15"/>
      <c r="J749" s="15"/>
      <c r="K749" s="18"/>
      <c r="L749" s="71" t="str">
        <f>IFERROR(_xlfn.IFNA(VLOOKUP($K749,коммент!$B:$C,2,0),""),"")</f>
        <v/>
      </c>
      <c r="M749" s="19"/>
      <c r="N749" s="20"/>
      <c r="O749" s="20"/>
      <c r="P749" s="20"/>
      <c r="Q749" s="13"/>
      <c r="R749" s="13"/>
    </row>
    <row r="750" spans="1:18" s="14" customFormat="1" x14ac:dyDescent="0.25">
      <c r="A750" s="15"/>
      <c r="B750" s="15"/>
      <c r="C750" s="15"/>
      <c r="D750" s="16"/>
      <c r="E750" s="16"/>
      <c r="F750" s="17"/>
      <c r="G750" s="15"/>
      <c r="H750" s="15"/>
      <c r="I750" s="15"/>
      <c r="J750" s="15"/>
      <c r="K750" s="18"/>
      <c r="L750" s="71" t="str">
        <f>IFERROR(_xlfn.IFNA(VLOOKUP($K750,коммент!$B:$C,2,0),""),"")</f>
        <v/>
      </c>
      <c r="M750" s="19"/>
      <c r="N750" s="20"/>
      <c r="O750" s="20"/>
      <c r="P750" s="20"/>
      <c r="Q750" s="13"/>
      <c r="R750" s="13"/>
    </row>
    <row r="751" spans="1:18" s="14" customFormat="1" x14ac:dyDescent="0.25">
      <c r="A751" s="15"/>
      <c r="B751" s="15"/>
      <c r="C751" s="15"/>
      <c r="D751" s="16"/>
      <c r="E751" s="16"/>
      <c r="F751" s="17"/>
      <c r="G751" s="15"/>
      <c r="H751" s="15"/>
      <c r="I751" s="15"/>
      <c r="J751" s="15"/>
      <c r="K751" s="18"/>
      <c r="L751" s="71" t="str">
        <f>IFERROR(_xlfn.IFNA(VLOOKUP($K751,коммент!$B:$C,2,0),""),"")</f>
        <v/>
      </c>
      <c r="M751" s="19"/>
      <c r="N751" s="20"/>
      <c r="O751" s="20"/>
      <c r="P751" s="20"/>
      <c r="Q751" s="13"/>
      <c r="R751" s="13"/>
    </row>
    <row r="752" spans="1:18" s="14" customFormat="1" x14ac:dyDescent="0.25">
      <c r="A752" s="15"/>
      <c r="B752" s="15"/>
      <c r="C752" s="15"/>
      <c r="D752" s="16"/>
      <c r="E752" s="16"/>
      <c r="F752" s="17"/>
      <c r="G752" s="15"/>
      <c r="H752" s="15"/>
      <c r="I752" s="15"/>
      <c r="J752" s="15"/>
      <c r="K752" s="18"/>
      <c r="L752" s="71" t="str">
        <f>IFERROR(_xlfn.IFNA(VLOOKUP($K752,коммент!$B:$C,2,0),""),"")</f>
        <v/>
      </c>
      <c r="M752" s="19"/>
      <c r="N752" s="20"/>
      <c r="O752" s="20"/>
      <c r="P752" s="20"/>
      <c r="Q752" s="13"/>
      <c r="R752" s="13"/>
    </row>
    <row r="753" spans="1:18" s="14" customFormat="1" x14ac:dyDescent="0.25">
      <c r="A753" s="15"/>
      <c r="B753" s="15"/>
      <c r="C753" s="15"/>
      <c r="D753" s="16"/>
      <c r="E753" s="16"/>
      <c r="F753" s="17"/>
      <c r="G753" s="15"/>
      <c r="H753" s="15"/>
      <c r="I753" s="15"/>
      <c r="J753" s="15"/>
      <c r="K753" s="18"/>
      <c r="L753" s="71" t="str">
        <f>IFERROR(_xlfn.IFNA(VLOOKUP($K753,коммент!$B:$C,2,0),""),"")</f>
        <v/>
      </c>
      <c r="M753" s="19"/>
      <c r="N753" s="20"/>
      <c r="O753" s="20"/>
      <c r="P753" s="20"/>
      <c r="Q753" s="13"/>
      <c r="R753" s="13"/>
    </row>
    <row r="754" spans="1:18" s="14" customFormat="1" x14ac:dyDescent="0.25">
      <c r="A754" s="15"/>
      <c r="B754" s="15"/>
      <c r="C754" s="15"/>
      <c r="D754" s="16"/>
      <c r="E754" s="16"/>
      <c r="F754" s="17"/>
      <c r="G754" s="15"/>
      <c r="H754" s="15"/>
      <c r="I754" s="15"/>
      <c r="J754" s="15"/>
      <c r="K754" s="18"/>
      <c r="L754" s="71" t="str">
        <f>IFERROR(_xlfn.IFNA(VLOOKUP($K754,коммент!$B:$C,2,0),""),"")</f>
        <v/>
      </c>
      <c r="M754" s="19"/>
      <c r="N754" s="20"/>
      <c r="O754" s="20"/>
      <c r="P754" s="20"/>
      <c r="Q754" s="13"/>
      <c r="R754" s="13"/>
    </row>
    <row r="755" spans="1:18" s="14" customFormat="1" x14ac:dyDescent="0.25">
      <c r="A755" s="15"/>
      <c r="B755" s="15"/>
      <c r="C755" s="15"/>
      <c r="D755" s="16"/>
      <c r="E755" s="16"/>
      <c r="F755" s="17"/>
      <c r="G755" s="15"/>
      <c r="H755" s="15"/>
      <c r="I755" s="15"/>
      <c r="J755" s="15"/>
      <c r="K755" s="18"/>
      <c r="L755" s="71" t="str">
        <f>IFERROR(_xlfn.IFNA(VLOOKUP($K755,коммент!$B:$C,2,0),""),"")</f>
        <v/>
      </c>
      <c r="M755" s="19"/>
      <c r="N755" s="20"/>
      <c r="O755" s="20"/>
      <c r="P755" s="20"/>
      <c r="Q755" s="13"/>
      <c r="R755" s="13"/>
    </row>
    <row r="756" spans="1:18" s="14" customFormat="1" x14ac:dyDescent="0.25">
      <c r="A756" s="15"/>
      <c r="B756" s="15"/>
      <c r="C756" s="15"/>
      <c r="D756" s="16"/>
      <c r="E756" s="16"/>
      <c r="F756" s="17"/>
      <c r="G756" s="15"/>
      <c r="H756" s="15"/>
      <c r="I756" s="15"/>
      <c r="J756" s="15"/>
      <c r="K756" s="18"/>
      <c r="L756" s="71" t="str">
        <f>IFERROR(_xlfn.IFNA(VLOOKUP($K756,коммент!$B:$C,2,0),""),"")</f>
        <v/>
      </c>
      <c r="M756" s="19"/>
      <c r="N756" s="20"/>
      <c r="O756" s="20"/>
      <c r="P756" s="20"/>
      <c r="Q756" s="13"/>
      <c r="R756" s="13"/>
    </row>
    <row r="757" spans="1:18" s="14" customFormat="1" x14ac:dyDescent="0.25">
      <c r="A757" s="15"/>
      <c r="B757" s="15"/>
      <c r="C757" s="15"/>
      <c r="D757" s="16"/>
      <c r="E757" s="16"/>
      <c r="F757" s="17"/>
      <c r="G757" s="15"/>
      <c r="H757" s="15"/>
      <c r="I757" s="15"/>
      <c r="J757" s="15"/>
      <c r="K757" s="18"/>
      <c r="L757" s="71" t="str">
        <f>IFERROR(_xlfn.IFNA(VLOOKUP($K757,коммент!$B:$C,2,0),""),"")</f>
        <v/>
      </c>
      <c r="M757" s="19"/>
      <c r="N757" s="20"/>
      <c r="O757" s="20"/>
      <c r="P757" s="20"/>
      <c r="Q757" s="13"/>
      <c r="R757" s="13"/>
    </row>
    <row r="758" spans="1:18" s="14" customFormat="1" x14ac:dyDescent="0.25">
      <c r="A758" s="15"/>
      <c r="B758" s="15"/>
      <c r="C758" s="15"/>
      <c r="D758" s="16"/>
      <c r="E758" s="16"/>
      <c r="F758" s="17"/>
      <c r="G758" s="15"/>
      <c r="H758" s="15"/>
      <c r="I758" s="15"/>
      <c r="J758" s="15"/>
      <c r="K758" s="18"/>
      <c r="L758" s="71" t="str">
        <f>IFERROR(_xlfn.IFNA(VLOOKUP($K758,коммент!$B:$C,2,0),""),"")</f>
        <v/>
      </c>
      <c r="M758" s="19"/>
      <c r="N758" s="20"/>
      <c r="O758" s="20"/>
      <c r="P758" s="20"/>
      <c r="Q758" s="13"/>
      <c r="R758" s="13"/>
    </row>
    <row r="759" spans="1:18" s="14" customFormat="1" x14ac:dyDescent="0.25">
      <c r="A759" s="15"/>
      <c r="B759" s="15"/>
      <c r="C759" s="15"/>
      <c r="D759" s="16"/>
      <c r="E759" s="16"/>
      <c r="F759" s="17"/>
      <c r="G759" s="15"/>
      <c r="H759" s="15"/>
      <c r="I759" s="15"/>
      <c r="J759" s="15"/>
      <c r="K759" s="18"/>
      <c r="L759" s="71" t="str">
        <f>IFERROR(_xlfn.IFNA(VLOOKUP($K759,коммент!$B:$C,2,0),""),"")</f>
        <v/>
      </c>
      <c r="M759" s="19"/>
      <c r="N759" s="20"/>
      <c r="O759" s="20"/>
      <c r="P759" s="20"/>
      <c r="Q759" s="13"/>
      <c r="R759" s="13"/>
    </row>
    <row r="760" spans="1:18" s="14" customFormat="1" x14ac:dyDescent="0.25">
      <c r="A760" s="15"/>
      <c r="B760" s="15"/>
      <c r="C760" s="15"/>
      <c r="D760" s="16"/>
      <c r="E760" s="16"/>
      <c r="F760" s="17"/>
      <c r="G760" s="15"/>
      <c r="H760" s="15"/>
      <c r="I760" s="15"/>
      <c r="J760" s="15"/>
      <c r="K760" s="18"/>
      <c r="L760" s="71" t="str">
        <f>IFERROR(_xlfn.IFNA(VLOOKUP($K760,коммент!$B:$C,2,0),""),"")</f>
        <v/>
      </c>
      <c r="M760" s="19"/>
      <c r="N760" s="20"/>
      <c r="O760" s="20"/>
      <c r="P760" s="20"/>
      <c r="Q760" s="13"/>
      <c r="R760" s="13"/>
    </row>
    <row r="761" spans="1:18" s="14" customFormat="1" x14ac:dyDescent="0.25">
      <c r="A761" s="15"/>
      <c r="B761" s="15"/>
      <c r="C761" s="15"/>
      <c r="D761" s="16"/>
      <c r="E761" s="16"/>
      <c r="F761" s="17"/>
      <c r="G761" s="15"/>
      <c r="H761" s="15"/>
      <c r="I761" s="15"/>
      <c r="J761" s="15"/>
      <c r="K761" s="18"/>
      <c r="L761" s="71" t="str">
        <f>IFERROR(_xlfn.IFNA(VLOOKUP($K761,коммент!$B:$C,2,0),""),"")</f>
        <v/>
      </c>
      <c r="M761" s="19"/>
      <c r="N761" s="20"/>
      <c r="O761" s="20"/>
      <c r="P761" s="20"/>
      <c r="Q761" s="13"/>
      <c r="R761" s="13"/>
    </row>
    <row r="762" spans="1:18" s="14" customFormat="1" x14ac:dyDescent="0.25">
      <c r="A762" s="15"/>
      <c r="B762" s="15"/>
      <c r="C762" s="15"/>
      <c r="D762" s="16"/>
      <c r="E762" s="16"/>
      <c r="F762" s="17"/>
      <c r="G762" s="15"/>
      <c r="H762" s="15"/>
      <c r="I762" s="15"/>
      <c r="J762" s="15"/>
      <c r="K762" s="18"/>
      <c r="L762" s="71" t="str">
        <f>IFERROR(_xlfn.IFNA(VLOOKUP($K762,коммент!$B:$C,2,0),""),"")</f>
        <v/>
      </c>
      <c r="M762" s="19"/>
      <c r="N762" s="20"/>
      <c r="O762" s="20"/>
      <c r="P762" s="20"/>
      <c r="Q762" s="13"/>
      <c r="R762" s="13"/>
    </row>
    <row r="763" spans="1:18" s="14" customFormat="1" x14ac:dyDescent="0.25">
      <c r="A763" s="15"/>
      <c r="B763" s="15"/>
      <c r="C763" s="15"/>
      <c r="D763" s="16"/>
      <c r="E763" s="16"/>
      <c r="F763" s="17"/>
      <c r="G763" s="15"/>
      <c r="H763" s="15"/>
      <c r="I763" s="15"/>
      <c r="J763" s="15"/>
      <c r="K763" s="18"/>
      <c r="L763" s="71" t="str">
        <f>IFERROR(_xlfn.IFNA(VLOOKUP($K763,коммент!$B:$C,2,0),""),"")</f>
        <v/>
      </c>
      <c r="M763" s="19"/>
      <c r="N763" s="20"/>
      <c r="O763" s="20"/>
      <c r="P763" s="20"/>
      <c r="Q763" s="13"/>
      <c r="R763" s="13"/>
    </row>
    <row r="764" spans="1:18" s="14" customFormat="1" x14ac:dyDescent="0.25">
      <c r="A764" s="15"/>
      <c r="B764" s="15"/>
      <c r="C764" s="15"/>
      <c r="D764" s="16"/>
      <c r="E764" s="16"/>
      <c r="F764" s="17"/>
      <c r="G764" s="15"/>
      <c r="H764" s="15"/>
      <c r="I764" s="15"/>
      <c r="J764" s="15"/>
      <c r="K764" s="18"/>
      <c r="L764" s="71" t="str">
        <f>IFERROR(_xlfn.IFNA(VLOOKUP($K764,коммент!$B:$C,2,0),""),"")</f>
        <v/>
      </c>
      <c r="M764" s="19"/>
      <c r="N764" s="20"/>
      <c r="O764" s="20"/>
      <c r="P764" s="20"/>
      <c r="Q764" s="13"/>
      <c r="R764" s="13"/>
    </row>
    <row r="765" spans="1:18" s="14" customFormat="1" x14ac:dyDescent="0.25">
      <c r="A765" s="15"/>
      <c r="B765" s="15"/>
      <c r="C765" s="15"/>
      <c r="D765" s="16"/>
      <c r="E765" s="16"/>
      <c r="F765" s="17"/>
      <c r="G765" s="15"/>
      <c r="H765" s="15"/>
      <c r="I765" s="15"/>
      <c r="J765" s="15"/>
      <c r="K765" s="18"/>
      <c r="L765" s="71" t="str">
        <f>IFERROR(_xlfn.IFNA(VLOOKUP($K765,коммент!$B:$C,2,0),""),"")</f>
        <v/>
      </c>
      <c r="M765" s="19"/>
      <c r="N765" s="20"/>
      <c r="O765" s="20"/>
      <c r="P765" s="20"/>
      <c r="Q765" s="13"/>
      <c r="R765" s="13"/>
    </row>
    <row r="766" spans="1:18" s="14" customFormat="1" x14ac:dyDescent="0.25">
      <c r="A766" s="15"/>
      <c r="B766" s="15"/>
      <c r="C766" s="15"/>
      <c r="D766" s="16"/>
      <c r="E766" s="16"/>
      <c r="F766" s="17"/>
      <c r="G766" s="15"/>
      <c r="H766" s="15"/>
      <c r="I766" s="15"/>
      <c r="J766" s="15"/>
      <c r="K766" s="18"/>
      <c r="L766" s="71" t="str">
        <f>IFERROR(_xlfn.IFNA(VLOOKUP($K766,коммент!$B:$C,2,0),""),"")</f>
        <v/>
      </c>
      <c r="M766" s="19"/>
      <c r="N766" s="20"/>
      <c r="O766" s="20"/>
      <c r="P766" s="20"/>
      <c r="Q766" s="13"/>
      <c r="R766" s="13"/>
    </row>
    <row r="767" spans="1:18" s="14" customFormat="1" x14ac:dyDescent="0.25">
      <c r="A767" s="15"/>
      <c r="B767" s="15"/>
      <c r="C767" s="15"/>
      <c r="D767" s="16"/>
      <c r="E767" s="16"/>
      <c r="F767" s="17"/>
      <c r="G767" s="15"/>
      <c r="H767" s="15"/>
      <c r="I767" s="15"/>
      <c r="J767" s="15"/>
      <c r="K767" s="18"/>
      <c r="L767" s="71" t="str">
        <f>IFERROR(_xlfn.IFNA(VLOOKUP($K767,коммент!$B:$C,2,0),""),"")</f>
        <v/>
      </c>
      <c r="M767" s="19"/>
      <c r="N767" s="20"/>
      <c r="O767" s="20"/>
      <c r="P767" s="20"/>
      <c r="Q767" s="13"/>
      <c r="R767" s="13"/>
    </row>
    <row r="768" spans="1:18" s="14" customFormat="1" x14ac:dyDescent="0.25">
      <c r="A768" s="15"/>
      <c r="B768" s="15"/>
      <c r="C768" s="15"/>
      <c r="D768" s="16"/>
      <c r="E768" s="16"/>
      <c r="F768" s="17"/>
      <c r="G768" s="15"/>
      <c r="H768" s="15"/>
      <c r="I768" s="15"/>
      <c r="J768" s="15"/>
      <c r="K768" s="18"/>
      <c r="L768" s="71" t="str">
        <f>IFERROR(_xlfn.IFNA(VLOOKUP($K768,коммент!$B:$C,2,0),""),"")</f>
        <v/>
      </c>
      <c r="M768" s="19"/>
      <c r="N768" s="20"/>
      <c r="O768" s="20"/>
      <c r="P768" s="20"/>
      <c r="Q768" s="13"/>
      <c r="R768" s="13"/>
    </row>
    <row r="769" spans="1:18" s="14" customFormat="1" x14ac:dyDescent="0.25">
      <c r="A769" s="15"/>
      <c r="B769" s="15"/>
      <c r="C769" s="15"/>
      <c r="D769" s="16"/>
      <c r="E769" s="16"/>
      <c r="F769" s="17"/>
      <c r="G769" s="15"/>
      <c r="H769" s="15"/>
      <c r="I769" s="15"/>
      <c r="J769" s="15"/>
      <c r="K769" s="18"/>
      <c r="L769" s="71" t="str">
        <f>IFERROR(_xlfn.IFNA(VLOOKUP($K769,коммент!$B:$C,2,0),""),"")</f>
        <v/>
      </c>
      <c r="M769" s="19"/>
      <c r="N769" s="20"/>
      <c r="O769" s="20"/>
      <c r="P769" s="20"/>
      <c r="Q769" s="13"/>
      <c r="R769" s="13"/>
    </row>
    <row r="770" spans="1:18" s="14" customFormat="1" x14ac:dyDescent="0.25">
      <c r="A770" s="15"/>
      <c r="B770" s="15"/>
      <c r="C770" s="15"/>
      <c r="D770" s="16"/>
      <c r="E770" s="16"/>
      <c r="F770" s="17"/>
      <c r="G770" s="15"/>
      <c r="H770" s="15"/>
      <c r="I770" s="15"/>
      <c r="J770" s="15"/>
      <c r="K770" s="18"/>
      <c r="L770" s="71" t="str">
        <f>IFERROR(_xlfn.IFNA(VLOOKUP($K770,коммент!$B:$C,2,0),""),"")</f>
        <v/>
      </c>
      <c r="M770" s="19"/>
      <c r="N770" s="20"/>
      <c r="O770" s="20"/>
      <c r="P770" s="20"/>
      <c r="Q770" s="13"/>
      <c r="R770" s="13"/>
    </row>
    <row r="771" spans="1:18" s="14" customFormat="1" x14ac:dyDescent="0.25">
      <c r="A771" s="15"/>
      <c r="B771" s="15"/>
      <c r="C771" s="15"/>
      <c r="D771" s="16"/>
      <c r="E771" s="16"/>
      <c r="F771" s="17"/>
      <c r="G771" s="15"/>
      <c r="H771" s="15"/>
      <c r="I771" s="15"/>
      <c r="J771" s="15"/>
      <c r="K771" s="18"/>
      <c r="L771" s="71" t="str">
        <f>IFERROR(_xlfn.IFNA(VLOOKUP($K771,коммент!$B:$C,2,0),""),"")</f>
        <v/>
      </c>
      <c r="M771" s="19"/>
      <c r="N771" s="20"/>
      <c r="O771" s="20"/>
      <c r="P771" s="20"/>
      <c r="Q771" s="13"/>
      <c r="R771" s="13"/>
    </row>
    <row r="772" spans="1:18" s="14" customFormat="1" x14ac:dyDescent="0.25">
      <c r="A772" s="15"/>
      <c r="B772" s="15"/>
      <c r="C772" s="15"/>
      <c r="D772" s="16"/>
      <c r="E772" s="16"/>
      <c r="F772" s="17"/>
      <c r="G772" s="15"/>
      <c r="H772" s="15"/>
      <c r="I772" s="15"/>
      <c r="J772" s="15"/>
      <c r="K772" s="18"/>
      <c r="L772" s="71" t="str">
        <f>IFERROR(_xlfn.IFNA(VLOOKUP($K772,коммент!$B:$C,2,0),""),"")</f>
        <v/>
      </c>
      <c r="M772" s="19"/>
      <c r="N772" s="20"/>
      <c r="O772" s="20"/>
      <c r="P772" s="20"/>
      <c r="Q772" s="13"/>
      <c r="R772" s="13"/>
    </row>
    <row r="773" spans="1:18" s="14" customFormat="1" x14ac:dyDescent="0.25">
      <c r="A773" s="15"/>
      <c r="B773" s="15"/>
      <c r="C773" s="15"/>
      <c r="D773" s="16"/>
      <c r="E773" s="16"/>
      <c r="F773" s="17"/>
      <c r="G773" s="15"/>
      <c r="H773" s="15"/>
      <c r="I773" s="15"/>
      <c r="J773" s="15"/>
      <c r="K773" s="18"/>
      <c r="L773" s="71" t="str">
        <f>IFERROR(_xlfn.IFNA(VLOOKUP($K773,коммент!$B:$C,2,0),""),"")</f>
        <v/>
      </c>
      <c r="M773" s="19"/>
      <c r="N773" s="20"/>
      <c r="O773" s="20"/>
      <c r="P773" s="20"/>
      <c r="Q773" s="13"/>
      <c r="R773" s="13"/>
    </row>
    <row r="774" spans="1:18" s="14" customFormat="1" x14ac:dyDescent="0.25">
      <c r="A774" s="15"/>
      <c r="B774" s="15"/>
      <c r="C774" s="15"/>
      <c r="D774" s="16"/>
      <c r="E774" s="16"/>
      <c r="F774" s="17"/>
      <c r="G774" s="15"/>
      <c r="H774" s="15"/>
      <c r="I774" s="15"/>
      <c r="J774" s="15"/>
      <c r="K774" s="18"/>
      <c r="L774" s="71" t="str">
        <f>IFERROR(_xlfn.IFNA(VLOOKUP($K774,коммент!$B:$C,2,0),""),"")</f>
        <v/>
      </c>
      <c r="M774" s="19"/>
      <c r="N774" s="20"/>
      <c r="O774" s="20"/>
      <c r="P774" s="20"/>
      <c r="Q774" s="13"/>
      <c r="R774" s="13"/>
    </row>
    <row r="775" spans="1:18" s="14" customFormat="1" x14ac:dyDescent="0.25">
      <c r="A775" s="15"/>
      <c r="B775" s="15"/>
      <c r="C775" s="15"/>
      <c r="D775" s="16"/>
      <c r="E775" s="16"/>
      <c r="F775" s="17"/>
      <c r="G775" s="15"/>
      <c r="H775" s="15"/>
      <c r="I775" s="15"/>
      <c r="J775" s="15"/>
      <c r="K775" s="18"/>
      <c r="L775" s="71" t="str">
        <f>IFERROR(_xlfn.IFNA(VLOOKUP($K775,коммент!$B:$C,2,0),""),"")</f>
        <v/>
      </c>
      <c r="M775" s="19"/>
      <c r="N775" s="20"/>
      <c r="O775" s="20"/>
      <c r="P775" s="20"/>
      <c r="Q775" s="13"/>
      <c r="R775" s="13"/>
    </row>
    <row r="776" spans="1:18" s="14" customFormat="1" x14ac:dyDescent="0.25">
      <c r="A776" s="15"/>
      <c r="B776" s="15"/>
      <c r="C776" s="15"/>
      <c r="D776" s="16"/>
      <c r="E776" s="16"/>
      <c r="F776" s="17"/>
      <c r="G776" s="15"/>
      <c r="H776" s="15"/>
      <c r="I776" s="15"/>
      <c r="J776" s="15"/>
      <c r="K776" s="18"/>
      <c r="L776" s="71" t="str">
        <f>IFERROR(_xlfn.IFNA(VLOOKUP($K776,коммент!$B:$C,2,0),""),"")</f>
        <v/>
      </c>
      <c r="M776" s="19"/>
      <c r="N776" s="20"/>
      <c r="O776" s="20"/>
      <c r="P776" s="20"/>
      <c r="Q776" s="13"/>
      <c r="R776" s="13"/>
    </row>
    <row r="777" spans="1:18" s="14" customFormat="1" x14ac:dyDescent="0.25">
      <c r="A777" s="15"/>
      <c r="B777" s="15"/>
      <c r="C777" s="15"/>
      <c r="D777" s="16"/>
      <c r="E777" s="16"/>
      <c r="F777" s="17"/>
      <c r="G777" s="15"/>
      <c r="H777" s="15"/>
      <c r="I777" s="15"/>
      <c r="J777" s="15"/>
      <c r="K777" s="18"/>
      <c r="L777" s="71" t="str">
        <f>IFERROR(_xlfn.IFNA(VLOOKUP($K777,коммент!$B:$C,2,0),""),"")</f>
        <v/>
      </c>
      <c r="M777" s="19"/>
      <c r="N777" s="20"/>
      <c r="O777" s="20"/>
      <c r="P777" s="20"/>
      <c r="Q777" s="13"/>
      <c r="R777" s="13"/>
    </row>
    <row r="778" spans="1:18" s="14" customFormat="1" x14ac:dyDescent="0.25">
      <c r="A778" s="15"/>
      <c r="B778" s="15"/>
      <c r="C778" s="15"/>
      <c r="D778" s="16"/>
      <c r="E778" s="16"/>
      <c r="F778" s="17"/>
      <c r="G778" s="15"/>
      <c r="H778" s="15"/>
      <c r="I778" s="15"/>
      <c r="J778" s="15"/>
      <c r="K778" s="18"/>
      <c r="L778" s="71" t="str">
        <f>IFERROR(_xlfn.IFNA(VLOOKUP($K778,коммент!$B:$C,2,0),""),"")</f>
        <v/>
      </c>
      <c r="M778" s="19"/>
      <c r="N778" s="20"/>
      <c r="O778" s="20"/>
      <c r="P778" s="20"/>
      <c r="Q778" s="13"/>
      <c r="R778" s="13"/>
    </row>
    <row r="779" spans="1:18" s="14" customFormat="1" x14ac:dyDescent="0.25">
      <c r="A779" s="15"/>
      <c r="B779" s="15"/>
      <c r="C779" s="15"/>
      <c r="D779" s="16"/>
      <c r="E779" s="16"/>
      <c r="F779" s="17"/>
      <c r="G779" s="15"/>
      <c r="H779" s="15"/>
      <c r="I779" s="15"/>
      <c r="J779" s="15"/>
      <c r="K779" s="18"/>
      <c r="L779" s="71" t="str">
        <f>IFERROR(_xlfn.IFNA(VLOOKUP($K779,коммент!$B:$C,2,0),""),"")</f>
        <v/>
      </c>
      <c r="M779" s="19"/>
      <c r="N779" s="20"/>
      <c r="O779" s="20"/>
      <c r="P779" s="20"/>
      <c r="Q779" s="13"/>
      <c r="R779" s="13"/>
    </row>
    <row r="780" spans="1:18" s="14" customFormat="1" x14ac:dyDescent="0.25">
      <c r="A780" s="15"/>
      <c r="B780" s="15"/>
      <c r="C780" s="15"/>
      <c r="D780" s="16"/>
      <c r="E780" s="16"/>
      <c r="F780" s="17"/>
      <c r="G780" s="15"/>
      <c r="H780" s="15"/>
      <c r="I780" s="15"/>
      <c r="J780" s="15"/>
      <c r="K780" s="18"/>
      <c r="L780" s="71" t="str">
        <f>IFERROR(_xlfn.IFNA(VLOOKUP($K780,коммент!$B:$C,2,0),""),"")</f>
        <v/>
      </c>
      <c r="M780" s="19"/>
      <c r="N780" s="20"/>
      <c r="O780" s="20"/>
      <c r="P780" s="20"/>
      <c r="Q780" s="13"/>
      <c r="R780" s="13"/>
    </row>
    <row r="781" spans="1:18" s="14" customFormat="1" x14ac:dyDescent="0.25">
      <c r="A781" s="15"/>
      <c r="B781" s="15"/>
      <c r="C781" s="15"/>
      <c r="D781" s="16"/>
      <c r="E781" s="16"/>
      <c r="F781" s="17"/>
      <c r="G781" s="15"/>
      <c r="H781" s="15"/>
      <c r="I781" s="15"/>
      <c r="J781" s="15"/>
      <c r="K781" s="18"/>
      <c r="L781" s="71" t="str">
        <f>IFERROR(_xlfn.IFNA(VLOOKUP($K781,коммент!$B:$C,2,0),""),"")</f>
        <v/>
      </c>
      <c r="M781" s="19"/>
      <c r="N781" s="20"/>
      <c r="O781" s="20"/>
      <c r="P781" s="20"/>
      <c r="Q781" s="13"/>
      <c r="R781" s="13"/>
    </row>
    <row r="782" spans="1:18" s="14" customFormat="1" x14ac:dyDescent="0.25">
      <c r="A782" s="15"/>
      <c r="B782" s="15"/>
      <c r="C782" s="15"/>
      <c r="D782" s="16"/>
      <c r="E782" s="16"/>
      <c r="F782" s="17"/>
      <c r="G782" s="15"/>
      <c r="H782" s="15"/>
      <c r="I782" s="15"/>
      <c r="J782" s="15"/>
      <c r="K782" s="18"/>
      <c r="L782" s="71" t="str">
        <f>IFERROR(_xlfn.IFNA(VLOOKUP($K782,коммент!$B:$C,2,0),""),"")</f>
        <v/>
      </c>
      <c r="M782" s="19"/>
      <c r="N782" s="20"/>
      <c r="O782" s="20"/>
      <c r="P782" s="20"/>
      <c r="Q782" s="13"/>
      <c r="R782" s="13"/>
    </row>
    <row r="783" spans="1:18" s="14" customFormat="1" x14ac:dyDescent="0.25">
      <c r="A783" s="15"/>
      <c r="B783" s="15"/>
      <c r="C783" s="15"/>
      <c r="D783" s="16"/>
      <c r="E783" s="16"/>
      <c r="F783" s="17"/>
      <c r="G783" s="15"/>
      <c r="H783" s="15"/>
      <c r="I783" s="15"/>
      <c r="J783" s="15"/>
      <c r="K783" s="18"/>
      <c r="L783" s="71" t="str">
        <f>IFERROR(_xlfn.IFNA(VLOOKUP($K783,коммент!$B:$C,2,0),""),"")</f>
        <v/>
      </c>
      <c r="M783" s="19"/>
      <c r="N783" s="20"/>
      <c r="O783" s="20"/>
      <c r="P783" s="20"/>
      <c r="Q783" s="13"/>
      <c r="R783" s="13"/>
    </row>
    <row r="784" spans="1:18" s="14" customFormat="1" x14ac:dyDescent="0.25">
      <c r="A784" s="15"/>
      <c r="B784" s="15"/>
      <c r="C784" s="15"/>
      <c r="D784" s="16"/>
      <c r="E784" s="16"/>
      <c r="F784" s="17"/>
      <c r="G784" s="15"/>
      <c r="H784" s="15"/>
      <c r="I784" s="15"/>
      <c r="J784" s="15"/>
      <c r="K784" s="18"/>
      <c r="L784" s="71" t="str">
        <f>IFERROR(_xlfn.IFNA(VLOOKUP($K784,коммент!$B:$C,2,0),""),"")</f>
        <v/>
      </c>
      <c r="M784" s="19"/>
      <c r="N784" s="20"/>
      <c r="O784" s="20"/>
      <c r="P784" s="20"/>
      <c r="Q784" s="13"/>
      <c r="R784" s="13"/>
    </row>
    <row r="785" spans="1:18" s="14" customFormat="1" x14ac:dyDescent="0.25">
      <c r="A785" s="15"/>
      <c r="B785" s="15"/>
      <c r="C785" s="15"/>
      <c r="D785" s="16"/>
      <c r="E785" s="16"/>
      <c r="F785" s="17"/>
      <c r="G785" s="15"/>
      <c r="H785" s="15"/>
      <c r="I785" s="15"/>
      <c r="J785" s="15"/>
      <c r="K785" s="18"/>
      <c r="L785" s="71" t="str">
        <f>IFERROR(_xlfn.IFNA(VLOOKUP($K785,коммент!$B:$C,2,0),""),"")</f>
        <v/>
      </c>
      <c r="M785" s="19"/>
      <c r="N785" s="20"/>
      <c r="O785" s="20"/>
      <c r="P785" s="20"/>
      <c r="Q785" s="13"/>
      <c r="R785" s="13"/>
    </row>
    <row r="786" spans="1:18" s="14" customFormat="1" x14ac:dyDescent="0.25">
      <c r="A786" s="15"/>
      <c r="B786" s="15"/>
      <c r="C786" s="15"/>
      <c r="D786" s="16"/>
      <c r="E786" s="16"/>
      <c r="F786" s="17"/>
      <c r="G786" s="15"/>
      <c r="H786" s="15"/>
      <c r="I786" s="15"/>
      <c r="J786" s="15"/>
      <c r="K786" s="18"/>
      <c r="L786" s="71" t="str">
        <f>IFERROR(_xlfn.IFNA(VLOOKUP($K786,коммент!$B:$C,2,0),""),"")</f>
        <v/>
      </c>
      <c r="M786" s="19"/>
      <c r="N786" s="20"/>
      <c r="O786" s="20"/>
      <c r="P786" s="20"/>
      <c r="Q786" s="13"/>
      <c r="R786" s="13"/>
    </row>
    <row r="787" spans="1:18" s="14" customFormat="1" x14ac:dyDescent="0.25">
      <c r="A787" s="15"/>
      <c r="B787" s="15"/>
      <c r="C787" s="15"/>
      <c r="D787" s="16"/>
      <c r="E787" s="16"/>
      <c r="F787" s="17"/>
      <c r="G787" s="15"/>
      <c r="H787" s="15"/>
      <c r="I787" s="15"/>
      <c r="J787" s="15"/>
      <c r="K787" s="18"/>
      <c r="L787" s="71" t="str">
        <f>IFERROR(_xlfn.IFNA(VLOOKUP($K787,коммент!$B:$C,2,0),""),"")</f>
        <v/>
      </c>
      <c r="M787" s="19"/>
      <c r="N787" s="20"/>
      <c r="O787" s="20"/>
      <c r="P787" s="20"/>
      <c r="Q787" s="13"/>
      <c r="R787" s="13"/>
    </row>
    <row r="788" spans="1:18" s="14" customFormat="1" x14ac:dyDescent="0.25">
      <c r="A788" s="15"/>
      <c r="B788" s="15"/>
      <c r="C788" s="15"/>
      <c r="D788" s="16"/>
      <c r="E788" s="16"/>
      <c r="F788" s="17"/>
      <c r="G788" s="15"/>
      <c r="H788" s="15"/>
      <c r="I788" s="15"/>
      <c r="J788" s="15"/>
      <c r="K788" s="18"/>
      <c r="L788" s="71" t="str">
        <f>IFERROR(_xlfn.IFNA(VLOOKUP($K788,коммент!$B:$C,2,0),""),"")</f>
        <v/>
      </c>
      <c r="M788" s="19"/>
      <c r="N788" s="20"/>
      <c r="O788" s="20"/>
      <c r="P788" s="20"/>
      <c r="Q788" s="13"/>
      <c r="R788" s="13"/>
    </row>
    <row r="789" spans="1:18" s="14" customFormat="1" x14ac:dyDescent="0.25">
      <c r="A789" s="15"/>
      <c r="B789" s="15"/>
      <c r="C789" s="15"/>
      <c r="D789" s="16"/>
      <c r="E789" s="16"/>
      <c r="F789" s="17"/>
      <c r="G789" s="15"/>
      <c r="H789" s="15"/>
      <c r="I789" s="15"/>
      <c r="J789" s="15"/>
      <c r="K789" s="18"/>
      <c r="L789" s="71" t="str">
        <f>IFERROR(_xlfn.IFNA(VLOOKUP($K789,коммент!$B:$C,2,0),""),"")</f>
        <v/>
      </c>
      <c r="M789" s="19"/>
      <c r="N789" s="20"/>
      <c r="O789" s="20"/>
      <c r="P789" s="20"/>
      <c r="Q789" s="13"/>
      <c r="R789" s="13"/>
    </row>
    <row r="790" spans="1:18" s="14" customFormat="1" x14ac:dyDescent="0.25">
      <c r="A790" s="15"/>
      <c r="B790" s="15"/>
      <c r="C790" s="15"/>
      <c r="D790" s="16"/>
      <c r="E790" s="16"/>
      <c r="F790" s="17"/>
      <c r="G790" s="15"/>
      <c r="H790" s="15"/>
      <c r="I790" s="15"/>
      <c r="J790" s="15"/>
      <c r="K790" s="18"/>
      <c r="L790" s="71" t="str">
        <f>IFERROR(_xlfn.IFNA(VLOOKUP($K790,коммент!$B:$C,2,0),""),"")</f>
        <v/>
      </c>
      <c r="M790" s="19"/>
      <c r="N790" s="20"/>
      <c r="O790" s="20"/>
      <c r="P790" s="20"/>
      <c r="Q790" s="13"/>
      <c r="R790" s="13"/>
    </row>
    <row r="791" spans="1:18" s="14" customFormat="1" x14ac:dyDescent="0.25">
      <c r="A791" s="15"/>
      <c r="B791" s="15"/>
      <c r="C791" s="15"/>
      <c r="D791" s="16"/>
      <c r="E791" s="16"/>
      <c r="F791" s="17"/>
      <c r="G791" s="15"/>
      <c r="H791" s="15"/>
      <c r="I791" s="15"/>
      <c r="J791" s="15"/>
      <c r="K791" s="18"/>
      <c r="L791" s="71" t="str">
        <f>IFERROR(_xlfn.IFNA(VLOOKUP($K791,коммент!$B:$C,2,0),""),"")</f>
        <v/>
      </c>
      <c r="M791" s="19"/>
      <c r="N791" s="20"/>
      <c r="O791" s="20"/>
      <c r="P791" s="20"/>
      <c r="Q791" s="13"/>
      <c r="R791" s="13"/>
    </row>
    <row r="792" spans="1:18" s="14" customFormat="1" x14ac:dyDescent="0.25">
      <c r="A792" s="15"/>
      <c r="B792" s="15"/>
      <c r="C792" s="15"/>
      <c r="D792" s="16"/>
      <c r="E792" s="16"/>
      <c r="F792" s="17"/>
      <c r="G792" s="15"/>
      <c r="H792" s="15"/>
      <c r="I792" s="15"/>
      <c r="J792" s="15"/>
      <c r="K792" s="18"/>
      <c r="L792" s="71" t="str">
        <f>IFERROR(_xlfn.IFNA(VLOOKUP($K792,коммент!$B:$C,2,0),""),"")</f>
        <v/>
      </c>
      <c r="M792" s="19"/>
      <c r="N792" s="20"/>
      <c r="O792" s="20"/>
      <c r="P792" s="20"/>
      <c r="Q792" s="13"/>
      <c r="R792" s="13"/>
    </row>
    <row r="793" spans="1:18" s="14" customFormat="1" x14ac:dyDescent="0.25">
      <c r="A793" s="15"/>
      <c r="B793" s="15"/>
      <c r="C793" s="15"/>
      <c r="D793" s="16"/>
      <c r="E793" s="16"/>
      <c r="F793" s="17"/>
      <c r="G793" s="15"/>
      <c r="H793" s="15"/>
      <c r="I793" s="15"/>
      <c r="J793" s="15"/>
      <c r="K793" s="18"/>
      <c r="L793" s="71" t="str">
        <f>IFERROR(_xlfn.IFNA(VLOOKUP($K793,коммент!$B:$C,2,0),""),"")</f>
        <v/>
      </c>
      <c r="M793" s="19"/>
      <c r="N793" s="20"/>
      <c r="O793" s="20"/>
      <c r="P793" s="20"/>
      <c r="Q793" s="13"/>
      <c r="R793" s="13"/>
    </row>
    <row r="794" spans="1:18" s="14" customFormat="1" x14ac:dyDescent="0.25">
      <c r="A794" s="15"/>
      <c r="B794" s="15"/>
      <c r="C794" s="15"/>
      <c r="D794" s="16"/>
      <c r="E794" s="16"/>
      <c r="F794" s="17"/>
      <c r="G794" s="15"/>
      <c r="H794" s="15"/>
      <c r="I794" s="15"/>
      <c r="J794" s="15"/>
      <c r="K794" s="18"/>
      <c r="L794" s="71" t="str">
        <f>IFERROR(_xlfn.IFNA(VLOOKUP($K794,коммент!$B:$C,2,0),""),"")</f>
        <v/>
      </c>
      <c r="M794" s="19"/>
      <c r="N794" s="20"/>
      <c r="O794" s="20"/>
      <c r="P794" s="20"/>
      <c r="Q794" s="13"/>
      <c r="R794" s="13"/>
    </row>
    <row r="795" spans="1:18" s="14" customFormat="1" x14ac:dyDescent="0.25">
      <c r="A795" s="15"/>
      <c r="B795" s="15"/>
      <c r="C795" s="15"/>
      <c r="D795" s="16"/>
      <c r="E795" s="16"/>
      <c r="F795" s="17"/>
      <c r="G795" s="15"/>
      <c r="H795" s="15"/>
      <c r="I795" s="15"/>
      <c r="J795" s="15"/>
      <c r="K795" s="18"/>
      <c r="L795" s="71" t="str">
        <f>IFERROR(_xlfn.IFNA(VLOOKUP($K795,коммент!$B:$C,2,0),""),"")</f>
        <v/>
      </c>
      <c r="M795" s="19"/>
      <c r="N795" s="20"/>
      <c r="O795" s="20"/>
      <c r="P795" s="20"/>
      <c r="Q795" s="13"/>
      <c r="R795" s="13"/>
    </row>
    <row r="796" spans="1:18" s="14" customFormat="1" x14ac:dyDescent="0.25">
      <c r="A796" s="15"/>
      <c r="B796" s="15"/>
      <c r="C796" s="15"/>
      <c r="D796" s="16"/>
      <c r="E796" s="16"/>
      <c r="F796" s="17"/>
      <c r="G796" s="15"/>
      <c r="H796" s="15"/>
      <c r="I796" s="15"/>
      <c r="J796" s="15"/>
      <c r="K796" s="18"/>
      <c r="L796" s="71" t="str">
        <f>IFERROR(_xlfn.IFNA(VLOOKUP($K796,коммент!$B:$C,2,0),""),"")</f>
        <v/>
      </c>
      <c r="M796" s="19"/>
      <c r="N796" s="20"/>
      <c r="O796" s="20"/>
      <c r="P796" s="20"/>
      <c r="Q796" s="13"/>
      <c r="R796" s="13"/>
    </row>
    <row r="797" spans="1:18" s="14" customFormat="1" x14ac:dyDescent="0.25">
      <c r="A797" s="15"/>
      <c r="B797" s="15"/>
      <c r="C797" s="15"/>
      <c r="D797" s="16"/>
      <c r="E797" s="16"/>
      <c r="F797" s="17"/>
      <c r="G797" s="15"/>
      <c r="H797" s="15"/>
      <c r="I797" s="15"/>
      <c r="J797" s="15"/>
      <c r="K797" s="18"/>
      <c r="L797" s="71" t="str">
        <f>IFERROR(_xlfn.IFNA(VLOOKUP($K797,коммент!$B:$C,2,0),""),"")</f>
        <v/>
      </c>
      <c r="M797" s="19"/>
      <c r="N797" s="20"/>
      <c r="O797" s="20"/>
      <c r="P797" s="20"/>
      <c r="Q797" s="13"/>
      <c r="R797" s="13"/>
    </row>
    <row r="798" spans="1:18" s="14" customFormat="1" x14ac:dyDescent="0.25">
      <c r="A798" s="15"/>
      <c r="B798" s="15"/>
      <c r="C798" s="15"/>
      <c r="D798" s="16"/>
      <c r="E798" s="16"/>
      <c r="F798" s="17"/>
      <c r="G798" s="15"/>
      <c r="H798" s="15"/>
      <c r="I798" s="15"/>
      <c r="J798" s="15"/>
      <c r="K798" s="18"/>
      <c r="L798" s="71" t="str">
        <f>IFERROR(_xlfn.IFNA(VLOOKUP($K798,коммент!$B:$C,2,0),""),"")</f>
        <v/>
      </c>
      <c r="M798" s="19"/>
      <c r="N798" s="20"/>
      <c r="O798" s="20"/>
      <c r="P798" s="20"/>
      <c r="Q798" s="13"/>
      <c r="R798" s="13"/>
    </row>
    <row r="799" spans="1:18" s="14" customFormat="1" x14ac:dyDescent="0.25">
      <c r="A799" s="15"/>
      <c r="B799" s="15"/>
      <c r="C799" s="15"/>
      <c r="D799" s="16"/>
      <c r="E799" s="16"/>
      <c r="F799" s="17"/>
      <c r="G799" s="15"/>
      <c r="H799" s="15"/>
      <c r="I799" s="15"/>
      <c r="J799" s="15"/>
      <c r="K799" s="18"/>
      <c r="L799" s="71" t="str">
        <f>IFERROR(_xlfn.IFNA(VLOOKUP($K799,коммент!$B:$C,2,0),""),"")</f>
        <v/>
      </c>
      <c r="M799" s="19"/>
      <c r="N799" s="20"/>
      <c r="O799" s="20"/>
      <c r="P799" s="20"/>
      <c r="Q799" s="13"/>
      <c r="R799" s="13"/>
    </row>
    <row r="800" spans="1:18" s="14" customFormat="1" x14ac:dyDescent="0.25">
      <c r="A800" s="15"/>
      <c r="B800" s="15"/>
      <c r="C800" s="15"/>
      <c r="D800" s="16"/>
      <c r="E800" s="16"/>
      <c r="F800" s="17"/>
      <c r="G800" s="15"/>
      <c r="H800" s="15"/>
      <c r="I800" s="15"/>
      <c r="J800" s="15"/>
      <c r="K800" s="18"/>
      <c r="L800" s="71" t="str">
        <f>IFERROR(_xlfn.IFNA(VLOOKUP($K800,коммент!$B:$C,2,0),""),"")</f>
        <v/>
      </c>
      <c r="M800" s="19"/>
      <c r="N800" s="20"/>
      <c r="O800" s="20"/>
      <c r="P800" s="20"/>
      <c r="Q800" s="13"/>
      <c r="R800" s="13"/>
    </row>
    <row r="801" spans="1:18" s="14" customFormat="1" x14ac:dyDescent="0.25">
      <c r="A801" s="15"/>
      <c r="B801" s="15"/>
      <c r="C801" s="15"/>
      <c r="D801" s="16"/>
      <c r="E801" s="16"/>
      <c r="F801" s="17"/>
      <c r="G801" s="15"/>
      <c r="H801" s="15"/>
      <c r="I801" s="15"/>
      <c r="J801" s="15"/>
      <c r="K801" s="18"/>
      <c r="L801" s="71" t="str">
        <f>IFERROR(_xlfn.IFNA(VLOOKUP($K801,коммент!$B:$C,2,0),""),"")</f>
        <v/>
      </c>
      <c r="M801" s="19"/>
      <c r="N801" s="20"/>
      <c r="O801" s="20"/>
      <c r="P801" s="20"/>
      <c r="Q801" s="13"/>
      <c r="R801" s="13"/>
    </row>
    <row r="802" spans="1:18" s="14" customFormat="1" x14ac:dyDescent="0.25">
      <c r="A802" s="15"/>
      <c r="B802" s="15"/>
      <c r="C802" s="15"/>
      <c r="D802" s="16"/>
      <c r="E802" s="16"/>
      <c r="F802" s="17"/>
      <c r="G802" s="15"/>
      <c r="H802" s="15"/>
      <c r="I802" s="15"/>
      <c r="J802" s="15"/>
      <c r="K802" s="18"/>
      <c r="L802" s="71" t="str">
        <f>IFERROR(_xlfn.IFNA(VLOOKUP($K802,коммент!$B:$C,2,0),""),"")</f>
        <v/>
      </c>
      <c r="M802" s="19"/>
      <c r="N802" s="20"/>
      <c r="O802" s="20"/>
      <c r="P802" s="20"/>
      <c r="Q802" s="13"/>
      <c r="R802" s="13"/>
    </row>
    <row r="803" spans="1:18" s="14" customFormat="1" x14ac:dyDescent="0.25">
      <c r="A803" s="15"/>
      <c r="B803" s="15"/>
      <c r="C803" s="15"/>
      <c r="D803" s="16"/>
      <c r="E803" s="16"/>
      <c r="F803" s="17"/>
      <c r="G803" s="15"/>
      <c r="H803" s="15"/>
      <c r="I803" s="15"/>
      <c r="J803" s="15"/>
      <c r="K803" s="18"/>
      <c r="L803" s="71" t="str">
        <f>IFERROR(_xlfn.IFNA(VLOOKUP($K803,коммент!$B:$C,2,0),""),"")</f>
        <v/>
      </c>
      <c r="M803" s="19"/>
      <c r="N803" s="20"/>
      <c r="O803" s="20"/>
      <c r="P803" s="20"/>
      <c r="Q803" s="13"/>
      <c r="R803" s="13"/>
    </row>
    <row r="804" spans="1:18" s="14" customFormat="1" x14ac:dyDescent="0.25">
      <c r="A804" s="15"/>
      <c r="B804" s="15"/>
      <c r="C804" s="15"/>
      <c r="D804" s="16"/>
      <c r="E804" s="16"/>
      <c r="F804" s="17"/>
      <c r="G804" s="15"/>
      <c r="H804" s="15"/>
      <c r="I804" s="15"/>
      <c r="J804" s="15"/>
      <c r="K804" s="18"/>
      <c r="L804" s="71" t="str">
        <f>IFERROR(_xlfn.IFNA(VLOOKUP($K804,коммент!$B:$C,2,0),""),"")</f>
        <v/>
      </c>
      <c r="M804" s="19"/>
      <c r="N804" s="20"/>
      <c r="O804" s="20"/>
      <c r="P804" s="20"/>
      <c r="Q804" s="13"/>
      <c r="R804" s="13"/>
    </row>
    <row r="805" spans="1:18" s="14" customFormat="1" x14ac:dyDescent="0.25">
      <c r="A805" s="15"/>
      <c r="B805" s="15"/>
      <c r="C805" s="15"/>
      <c r="D805" s="16"/>
      <c r="E805" s="16"/>
      <c r="F805" s="17"/>
      <c r="G805" s="15"/>
      <c r="H805" s="15"/>
      <c r="I805" s="15"/>
      <c r="J805" s="15"/>
      <c r="K805" s="18"/>
      <c r="L805" s="71" t="str">
        <f>IFERROR(_xlfn.IFNA(VLOOKUP($K805,коммент!$B:$C,2,0),""),"")</f>
        <v/>
      </c>
      <c r="M805" s="19"/>
      <c r="N805" s="20"/>
      <c r="O805" s="20"/>
      <c r="P805" s="20"/>
      <c r="Q805" s="13"/>
      <c r="R805" s="13"/>
    </row>
    <row r="806" spans="1:18" s="14" customFormat="1" x14ac:dyDescent="0.25">
      <c r="A806" s="15"/>
      <c r="B806" s="15"/>
      <c r="C806" s="15"/>
      <c r="D806" s="16"/>
      <c r="E806" s="16"/>
      <c r="F806" s="17"/>
      <c r="G806" s="15"/>
      <c r="H806" s="15"/>
      <c r="I806" s="15"/>
      <c r="J806" s="15"/>
      <c r="K806" s="18"/>
      <c r="L806" s="71" t="str">
        <f>IFERROR(_xlfn.IFNA(VLOOKUP($K806,коммент!$B:$C,2,0),""),"")</f>
        <v/>
      </c>
      <c r="M806" s="19"/>
      <c r="N806" s="20"/>
      <c r="O806" s="20"/>
      <c r="P806" s="20"/>
      <c r="Q806" s="13"/>
      <c r="R806" s="13"/>
    </row>
    <row r="807" spans="1:18" s="14" customFormat="1" x14ac:dyDescent="0.25">
      <c r="A807" s="15"/>
      <c r="B807" s="15"/>
      <c r="C807" s="15"/>
      <c r="D807" s="16"/>
      <c r="E807" s="16"/>
      <c r="F807" s="17"/>
      <c r="G807" s="15"/>
      <c r="H807" s="15"/>
      <c r="I807" s="15"/>
      <c r="J807" s="15"/>
      <c r="K807" s="18"/>
      <c r="L807" s="71" t="str">
        <f>IFERROR(_xlfn.IFNA(VLOOKUP($K807,коммент!$B:$C,2,0),""),"")</f>
        <v/>
      </c>
      <c r="M807" s="19"/>
      <c r="N807" s="20"/>
      <c r="O807" s="20"/>
      <c r="P807" s="20"/>
      <c r="Q807" s="13"/>
      <c r="R807" s="13"/>
    </row>
    <row r="808" spans="1:18" s="14" customFormat="1" x14ac:dyDescent="0.25">
      <c r="A808" s="15"/>
      <c r="B808" s="15"/>
      <c r="C808" s="15"/>
      <c r="D808" s="16"/>
      <c r="E808" s="16"/>
      <c r="F808" s="17"/>
      <c r="G808" s="15"/>
      <c r="H808" s="15"/>
      <c r="I808" s="15"/>
      <c r="J808" s="15"/>
      <c r="K808" s="18"/>
      <c r="L808" s="71" t="str">
        <f>IFERROR(_xlfn.IFNA(VLOOKUP($K808,коммент!$B:$C,2,0),""),"")</f>
        <v/>
      </c>
      <c r="M808" s="19"/>
      <c r="N808" s="20"/>
      <c r="O808" s="20"/>
      <c r="P808" s="20"/>
      <c r="Q808" s="13"/>
      <c r="R808" s="13"/>
    </row>
    <row r="809" spans="1:18" s="14" customFormat="1" x14ac:dyDescent="0.25">
      <c r="A809" s="15"/>
      <c r="B809" s="15"/>
      <c r="C809" s="15"/>
      <c r="D809" s="16"/>
      <c r="E809" s="16"/>
      <c r="F809" s="17"/>
      <c r="G809" s="15"/>
      <c r="H809" s="15"/>
      <c r="I809" s="15"/>
      <c r="J809" s="15"/>
      <c r="K809" s="18"/>
      <c r="L809" s="71" t="str">
        <f>IFERROR(_xlfn.IFNA(VLOOKUP($K809,коммент!$B:$C,2,0),""),"")</f>
        <v/>
      </c>
      <c r="M809" s="19"/>
      <c r="N809" s="20"/>
      <c r="O809" s="20"/>
      <c r="P809" s="20"/>
      <c r="Q809" s="13"/>
      <c r="R809" s="13"/>
    </row>
    <row r="810" spans="1:18" s="14" customFormat="1" x14ac:dyDescent="0.25">
      <c r="A810" s="15"/>
      <c r="B810" s="15"/>
      <c r="C810" s="15"/>
      <c r="D810" s="16"/>
      <c r="E810" s="16"/>
      <c r="F810" s="17"/>
      <c r="G810" s="15"/>
      <c r="H810" s="15"/>
      <c r="I810" s="15"/>
      <c r="J810" s="15"/>
      <c r="K810" s="18"/>
      <c r="L810" s="71" t="str">
        <f>IFERROR(_xlfn.IFNA(VLOOKUP($K810,коммент!$B:$C,2,0),""),"")</f>
        <v/>
      </c>
      <c r="M810" s="19"/>
      <c r="N810" s="20"/>
      <c r="O810" s="20"/>
      <c r="P810" s="20"/>
      <c r="Q810" s="13"/>
      <c r="R810" s="13"/>
    </row>
    <row r="811" spans="1:18" s="14" customFormat="1" x14ac:dyDescent="0.25">
      <c r="A811" s="15"/>
      <c r="B811" s="15"/>
      <c r="C811" s="15"/>
      <c r="D811" s="16"/>
      <c r="E811" s="16"/>
      <c r="F811" s="17"/>
      <c r="G811" s="15"/>
      <c r="H811" s="15"/>
      <c r="I811" s="15"/>
      <c r="J811" s="15"/>
      <c r="K811" s="18"/>
      <c r="L811" s="71" t="str">
        <f>IFERROR(_xlfn.IFNA(VLOOKUP($K811,коммент!$B:$C,2,0),""),"")</f>
        <v/>
      </c>
      <c r="M811" s="19"/>
      <c r="N811" s="20"/>
      <c r="O811" s="20"/>
      <c r="P811" s="20"/>
      <c r="Q811" s="13"/>
      <c r="R811" s="13"/>
    </row>
    <row r="812" spans="1:18" s="14" customFormat="1" x14ac:dyDescent="0.25">
      <c r="A812" s="15"/>
      <c r="B812" s="15"/>
      <c r="C812" s="15"/>
      <c r="D812" s="16"/>
      <c r="E812" s="16"/>
      <c r="F812" s="17"/>
      <c r="G812" s="15"/>
      <c r="H812" s="15"/>
      <c r="I812" s="15"/>
      <c r="J812" s="15"/>
      <c r="K812" s="18"/>
      <c r="L812" s="71" t="str">
        <f>IFERROR(_xlfn.IFNA(VLOOKUP($K812,коммент!$B:$C,2,0),""),"")</f>
        <v/>
      </c>
      <c r="M812" s="19"/>
      <c r="N812" s="20"/>
      <c r="O812" s="20"/>
      <c r="P812" s="20"/>
      <c r="Q812" s="13"/>
      <c r="R812" s="13"/>
    </row>
    <row r="813" spans="1:18" s="14" customFormat="1" x14ac:dyDescent="0.25">
      <c r="A813" s="15"/>
      <c r="B813" s="15"/>
      <c r="C813" s="15"/>
      <c r="D813" s="16"/>
      <c r="E813" s="16"/>
      <c r="F813" s="17"/>
      <c r="G813" s="15"/>
      <c r="H813" s="15"/>
      <c r="I813" s="15"/>
      <c r="J813" s="15"/>
      <c r="K813" s="18"/>
      <c r="L813" s="71" t="str">
        <f>IFERROR(_xlfn.IFNA(VLOOKUP($K813,коммент!$B:$C,2,0),""),"")</f>
        <v/>
      </c>
      <c r="M813" s="19"/>
      <c r="N813" s="20"/>
      <c r="O813" s="20"/>
      <c r="P813" s="20"/>
      <c r="Q813" s="13"/>
      <c r="R813" s="13"/>
    </row>
    <row r="814" spans="1:18" s="14" customFormat="1" x14ac:dyDescent="0.25">
      <c r="A814" s="15"/>
      <c r="B814" s="15"/>
      <c r="C814" s="15"/>
      <c r="D814" s="16"/>
      <c r="E814" s="16"/>
      <c r="F814" s="17"/>
      <c r="G814" s="15"/>
      <c r="H814" s="15"/>
      <c r="I814" s="15"/>
      <c r="J814" s="15"/>
      <c r="K814" s="18"/>
      <c r="L814" s="71" t="str">
        <f>IFERROR(_xlfn.IFNA(VLOOKUP($K814,коммент!$B:$C,2,0),""),"")</f>
        <v/>
      </c>
      <c r="M814" s="19"/>
      <c r="N814" s="20"/>
      <c r="O814" s="20"/>
      <c r="P814" s="20"/>
      <c r="Q814" s="13"/>
      <c r="R814" s="13"/>
    </row>
    <row r="815" spans="1:18" s="14" customFormat="1" x14ac:dyDescent="0.25">
      <c r="A815" s="15"/>
      <c r="B815" s="15"/>
      <c r="C815" s="15"/>
      <c r="D815" s="16"/>
      <c r="E815" s="16"/>
      <c r="F815" s="17"/>
      <c r="G815" s="15"/>
      <c r="H815" s="15"/>
      <c r="I815" s="15"/>
      <c r="J815" s="15"/>
      <c r="K815" s="18"/>
      <c r="L815" s="71" t="str">
        <f>IFERROR(_xlfn.IFNA(VLOOKUP($K815,коммент!$B:$C,2,0),""),"")</f>
        <v/>
      </c>
      <c r="M815" s="19"/>
      <c r="N815" s="20"/>
      <c r="O815" s="20"/>
      <c r="P815" s="20"/>
      <c r="Q815" s="13"/>
      <c r="R815" s="13"/>
    </row>
    <row r="816" spans="1:18" s="14" customFormat="1" x14ac:dyDescent="0.25">
      <c r="A816" s="15"/>
      <c r="B816" s="15"/>
      <c r="C816" s="15"/>
      <c r="D816" s="16"/>
      <c r="E816" s="16"/>
      <c r="F816" s="17"/>
      <c r="G816" s="15"/>
      <c r="H816" s="15"/>
      <c r="I816" s="15"/>
      <c r="J816" s="15"/>
      <c r="K816" s="18"/>
      <c r="L816" s="71" t="str">
        <f>IFERROR(_xlfn.IFNA(VLOOKUP($K816,коммент!$B:$C,2,0),""),"")</f>
        <v/>
      </c>
      <c r="M816" s="19"/>
      <c r="N816" s="20"/>
      <c r="O816" s="20"/>
      <c r="P816" s="20"/>
      <c r="Q816" s="13"/>
      <c r="R816" s="13"/>
    </row>
    <row r="817" spans="1:18" s="14" customFormat="1" x14ac:dyDescent="0.25">
      <c r="A817" s="15"/>
      <c r="B817" s="15"/>
      <c r="C817" s="15"/>
      <c r="D817" s="16"/>
      <c r="E817" s="16"/>
      <c r="F817" s="17"/>
      <c r="G817" s="15"/>
      <c r="H817" s="15"/>
      <c r="I817" s="15"/>
      <c r="J817" s="15"/>
      <c r="K817" s="18"/>
      <c r="L817" s="71" t="str">
        <f>IFERROR(_xlfn.IFNA(VLOOKUP($K817,коммент!$B:$C,2,0),""),"")</f>
        <v/>
      </c>
      <c r="M817" s="19"/>
      <c r="N817" s="20"/>
      <c r="O817" s="20"/>
      <c r="P817" s="20"/>
      <c r="Q817" s="13"/>
      <c r="R817" s="13"/>
    </row>
    <row r="818" spans="1:18" s="14" customFormat="1" x14ac:dyDescent="0.25">
      <c r="A818" s="15"/>
      <c r="B818" s="15"/>
      <c r="C818" s="15"/>
      <c r="D818" s="16"/>
      <c r="E818" s="16"/>
      <c r="F818" s="17"/>
      <c r="G818" s="15"/>
      <c r="H818" s="15"/>
      <c r="I818" s="15"/>
      <c r="J818" s="15"/>
      <c r="K818" s="18"/>
      <c r="L818" s="71" t="str">
        <f>IFERROR(_xlfn.IFNA(VLOOKUP($K818,коммент!$B:$C,2,0),""),"")</f>
        <v/>
      </c>
      <c r="M818" s="19"/>
      <c r="N818" s="20"/>
      <c r="O818" s="20"/>
      <c r="P818" s="20"/>
      <c r="Q818" s="13"/>
      <c r="R818" s="13"/>
    </row>
    <row r="819" spans="1:18" s="14" customFormat="1" x14ac:dyDescent="0.25">
      <c r="A819" s="15"/>
      <c r="B819" s="15"/>
      <c r="C819" s="15"/>
      <c r="D819" s="16"/>
      <c r="E819" s="16"/>
      <c r="F819" s="17"/>
      <c r="G819" s="15"/>
      <c r="H819" s="15"/>
      <c r="I819" s="15"/>
      <c r="J819" s="15"/>
      <c r="K819" s="18"/>
      <c r="L819" s="71" t="str">
        <f>IFERROR(_xlfn.IFNA(VLOOKUP($K819,коммент!$B:$C,2,0),""),"")</f>
        <v/>
      </c>
      <c r="M819" s="19"/>
      <c r="N819" s="20"/>
      <c r="O819" s="20"/>
      <c r="P819" s="20"/>
      <c r="Q819" s="13"/>
      <c r="R819" s="13"/>
    </row>
    <row r="820" spans="1:18" s="14" customFormat="1" x14ac:dyDescent="0.25">
      <c r="A820" s="15"/>
      <c r="B820" s="15"/>
      <c r="C820" s="15"/>
      <c r="D820" s="16"/>
      <c r="E820" s="16"/>
      <c r="F820" s="17"/>
      <c r="G820" s="15"/>
      <c r="H820" s="15"/>
      <c r="I820" s="15"/>
      <c r="J820" s="15"/>
      <c r="K820" s="18"/>
      <c r="L820" s="71" t="str">
        <f>IFERROR(_xlfn.IFNA(VLOOKUP($K820,коммент!$B:$C,2,0),""),"")</f>
        <v/>
      </c>
      <c r="M820" s="19"/>
      <c r="N820" s="20"/>
      <c r="O820" s="20"/>
      <c r="P820" s="20"/>
      <c r="Q820" s="13"/>
      <c r="R820" s="13"/>
    </row>
    <row r="821" spans="1:18" s="14" customFormat="1" x14ac:dyDescent="0.25">
      <c r="A821" s="15"/>
      <c r="B821" s="15"/>
      <c r="C821" s="15"/>
      <c r="D821" s="16"/>
      <c r="E821" s="16"/>
      <c r="F821" s="17"/>
      <c r="G821" s="15"/>
      <c r="H821" s="15"/>
      <c r="I821" s="15"/>
      <c r="J821" s="15"/>
      <c r="K821" s="18"/>
      <c r="L821" s="71" t="str">
        <f>IFERROR(_xlfn.IFNA(VLOOKUP($K821,коммент!$B:$C,2,0),""),"")</f>
        <v/>
      </c>
      <c r="M821" s="19"/>
      <c r="N821" s="20"/>
      <c r="O821" s="20"/>
      <c r="P821" s="20"/>
      <c r="Q821" s="13"/>
      <c r="R821" s="13"/>
    </row>
    <row r="822" spans="1:18" s="14" customFormat="1" x14ac:dyDescent="0.25">
      <c r="A822" s="15"/>
      <c r="B822" s="15"/>
      <c r="C822" s="15"/>
      <c r="D822" s="16"/>
      <c r="E822" s="16"/>
      <c r="F822" s="17"/>
      <c r="G822" s="15"/>
      <c r="H822" s="15"/>
      <c r="I822" s="15"/>
      <c r="J822" s="15"/>
      <c r="K822" s="18"/>
      <c r="L822" s="71" t="str">
        <f>IFERROR(_xlfn.IFNA(VLOOKUP($K822,коммент!$B:$C,2,0),""),"")</f>
        <v/>
      </c>
      <c r="M822" s="19"/>
      <c r="N822" s="20"/>
      <c r="O822" s="20"/>
      <c r="P822" s="20"/>
      <c r="Q822" s="13"/>
      <c r="R822" s="13"/>
    </row>
    <row r="823" spans="1:18" s="14" customFormat="1" x14ac:dyDescent="0.25">
      <c r="A823" s="15"/>
      <c r="B823" s="15"/>
      <c r="C823" s="15"/>
      <c r="D823" s="16"/>
      <c r="E823" s="16"/>
      <c r="F823" s="17"/>
      <c r="G823" s="15"/>
      <c r="H823" s="15"/>
      <c r="I823" s="15"/>
      <c r="J823" s="15"/>
      <c r="K823" s="18"/>
      <c r="L823" s="71" t="str">
        <f>IFERROR(_xlfn.IFNA(VLOOKUP($K823,коммент!$B:$C,2,0),""),"")</f>
        <v/>
      </c>
      <c r="M823" s="19"/>
      <c r="N823" s="20"/>
      <c r="O823" s="20"/>
      <c r="P823" s="20"/>
      <c r="Q823" s="13"/>
      <c r="R823" s="13"/>
    </row>
    <row r="824" spans="1:18" s="14" customFormat="1" x14ac:dyDescent="0.25">
      <c r="A824" s="15"/>
      <c r="B824" s="15"/>
      <c r="C824" s="15"/>
      <c r="D824" s="16"/>
      <c r="E824" s="16"/>
      <c r="F824" s="17"/>
      <c r="G824" s="15"/>
      <c r="H824" s="15"/>
      <c r="I824" s="15"/>
      <c r="J824" s="15"/>
      <c r="K824" s="18"/>
      <c r="L824" s="71" t="str">
        <f>IFERROR(_xlfn.IFNA(VLOOKUP($K824,коммент!$B:$C,2,0),""),"")</f>
        <v/>
      </c>
      <c r="M824" s="19"/>
      <c r="N824" s="20"/>
      <c r="O824" s="20"/>
      <c r="P824" s="20"/>
      <c r="Q824" s="13"/>
      <c r="R824" s="13"/>
    </row>
    <row r="825" spans="1:18" s="14" customFormat="1" x14ac:dyDescent="0.25">
      <c r="A825" s="15"/>
      <c r="B825" s="15"/>
      <c r="C825" s="15"/>
      <c r="D825" s="16"/>
      <c r="E825" s="16"/>
      <c r="F825" s="17"/>
      <c r="G825" s="15"/>
      <c r="H825" s="15"/>
      <c r="I825" s="15"/>
      <c r="J825" s="15"/>
      <c r="K825" s="18"/>
      <c r="L825" s="71" t="str">
        <f>IFERROR(_xlfn.IFNA(VLOOKUP($K825,коммент!$B:$C,2,0),""),"")</f>
        <v/>
      </c>
      <c r="M825" s="19"/>
      <c r="N825" s="20"/>
      <c r="O825" s="20"/>
      <c r="P825" s="20"/>
      <c r="Q825" s="13"/>
      <c r="R825" s="13"/>
    </row>
    <row r="826" spans="1:18" s="14" customFormat="1" x14ac:dyDescent="0.25">
      <c r="A826" s="15"/>
      <c r="B826" s="15"/>
      <c r="C826" s="15"/>
      <c r="D826" s="16"/>
      <c r="E826" s="16"/>
      <c r="F826" s="17"/>
      <c r="G826" s="15"/>
      <c r="H826" s="15"/>
      <c r="I826" s="15"/>
      <c r="J826" s="15"/>
      <c r="K826" s="18"/>
      <c r="L826" s="71" t="str">
        <f>IFERROR(_xlfn.IFNA(VLOOKUP($K826,коммент!$B:$C,2,0),""),"")</f>
        <v/>
      </c>
      <c r="M826" s="19"/>
      <c r="N826" s="20"/>
      <c r="O826" s="20"/>
      <c r="P826" s="20"/>
      <c r="Q826" s="13"/>
      <c r="R826" s="13"/>
    </row>
    <row r="827" spans="1:18" s="14" customFormat="1" x14ac:dyDescent="0.25">
      <c r="A827" s="15"/>
      <c r="B827" s="15"/>
      <c r="C827" s="15"/>
      <c r="D827" s="16"/>
      <c r="E827" s="16"/>
      <c r="F827" s="17"/>
      <c r="G827" s="15"/>
      <c r="H827" s="15"/>
      <c r="I827" s="15"/>
      <c r="J827" s="15"/>
      <c r="K827" s="18"/>
      <c r="L827" s="71" t="str">
        <f>IFERROR(_xlfn.IFNA(VLOOKUP($K827,коммент!$B:$C,2,0),""),"")</f>
        <v/>
      </c>
      <c r="M827" s="19"/>
      <c r="N827" s="20"/>
      <c r="O827" s="20"/>
      <c r="P827" s="20"/>
      <c r="Q827" s="13"/>
      <c r="R827" s="13"/>
    </row>
    <row r="828" spans="1:18" s="14" customFormat="1" x14ac:dyDescent="0.25">
      <c r="A828" s="15"/>
      <c r="B828" s="15"/>
      <c r="C828" s="15"/>
      <c r="D828" s="16"/>
      <c r="E828" s="16"/>
      <c r="F828" s="17"/>
      <c r="G828" s="15"/>
      <c r="H828" s="15"/>
      <c r="I828" s="15"/>
      <c r="J828" s="15"/>
      <c r="K828" s="18"/>
      <c r="L828" s="71" t="str">
        <f>IFERROR(_xlfn.IFNA(VLOOKUP($K828,коммент!$B:$C,2,0),""),"")</f>
        <v/>
      </c>
      <c r="M828" s="19"/>
      <c r="N828" s="20"/>
      <c r="O828" s="20"/>
      <c r="P828" s="20"/>
      <c r="Q828" s="13"/>
      <c r="R828" s="13"/>
    </row>
    <row r="829" spans="1:18" s="14" customFormat="1" x14ac:dyDescent="0.25">
      <c r="A829" s="15"/>
      <c r="B829" s="15"/>
      <c r="C829" s="15"/>
      <c r="D829" s="16"/>
      <c r="E829" s="16"/>
      <c r="F829" s="17"/>
      <c r="G829" s="15"/>
      <c r="H829" s="15"/>
      <c r="I829" s="15"/>
      <c r="J829" s="15"/>
      <c r="K829" s="18"/>
      <c r="L829" s="71" t="str">
        <f>IFERROR(_xlfn.IFNA(VLOOKUP($K829,коммент!$B:$C,2,0),""),"")</f>
        <v/>
      </c>
      <c r="M829" s="19"/>
      <c r="N829" s="20"/>
      <c r="O829" s="20"/>
      <c r="P829" s="20"/>
      <c r="Q829" s="13"/>
      <c r="R829" s="13"/>
    </row>
    <row r="830" spans="1:18" s="14" customFormat="1" x14ac:dyDescent="0.25">
      <c r="A830" s="15"/>
      <c r="B830" s="15"/>
      <c r="C830" s="15"/>
      <c r="D830" s="16"/>
      <c r="E830" s="16"/>
      <c r="F830" s="17"/>
      <c r="G830" s="15"/>
      <c r="H830" s="15"/>
      <c r="I830" s="15"/>
      <c r="J830" s="15"/>
      <c r="K830" s="18"/>
      <c r="L830" s="71" t="str">
        <f>IFERROR(_xlfn.IFNA(VLOOKUP($K830,коммент!$B:$C,2,0),""),"")</f>
        <v/>
      </c>
      <c r="M830" s="19"/>
      <c r="N830" s="20"/>
      <c r="O830" s="20"/>
      <c r="P830" s="20"/>
      <c r="Q830" s="13"/>
      <c r="R830" s="13"/>
    </row>
    <row r="831" spans="1:18" s="14" customFormat="1" x14ac:dyDescent="0.25">
      <c r="A831" s="15"/>
      <c r="B831" s="15"/>
      <c r="C831" s="15"/>
      <c r="D831" s="16"/>
      <c r="E831" s="16"/>
      <c r="F831" s="17"/>
      <c r="G831" s="15"/>
      <c r="H831" s="15"/>
      <c r="I831" s="15"/>
      <c r="J831" s="15"/>
      <c r="K831" s="18"/>
      <c r="L831" s="71" t="str">
        <f>IFERROR(_xlfn.IFNA(VLOOKUP($K831,коммент!$B:$C,2,0),""),"")</f>
        <v/>
      </c>
      <c r="M831" s="19"/>
      <c r="N831" s="20"/>
      <c r="O831" s="20"/>
      <c r="P831" s="20"/>
      <c r="Q831" s="13"/>
      <c r="R831" s="13"/>
    </row>
    <row r="832" spans="1:18" s="14" customFormat="1" x14ac:dyDescent="0.25">
      <c r="A832" s="15"/>
      <c r="B832" s="15"/>
      <c r="C832" s="15"/>
      <c r="D832" s="16"/>
      <c r="E832" s="16"/>
      <c r="F832" s="17"/>
      <c r="G832" s="15"/>
      <c r="H832" s="15"/>
      <c r="I832" s="15"/>
      <c r="J832" s="15"/>
      <c r="K832" s="18"/>
      <c r="L832" s="71" t="str">
        <f>IFERROR(_xlfn.IFNA(VLOOKUP($K832,коммент!$B:$C,2,0),""),"")</f>
        <v/>
      </c>
      <c r="M832" s="19"/>
      <c r="N832" s="20"/>
      <c r="O832" s="20"/>
      <c r="P832" s="20"/>
      <c r="Q832" s="13"/>
      <c r="R832" s="13"/>
    </row>
    <row r="833" spans="1:18" s="14" customFormat="1" x14ac:dyDescent="0.25">
      <c r="A833" s="15"/>
      <c r="B833" s="15"/>
      <c r="C833" s="15"/>
      <c r="D833" s="16"/>
      <c r="E833" s="16"/>
      <c r="F833" s="17"/>
      <c r="G833" s="15"/>
      <c r="H833" s="15"/>
      <c r="I833" s="15"/>
      <c r="J833" s="15"/>
      <c r="K833" s="18"/>
      <c r="L833" s="71" t="str">
        <f>IFERROR(_xlfn.IFNA(VLOOKUP($K833,коммент!$B:$C,2,0),""),"")</f>
        <v/>
      </c>
      <c r="M833" s="19"/>
      <c r="N833" s="20"/>
      <c r="O833" s="20"/>
      <c r="P833" s="20"/>
      <c r="Q833" s="13"/>
      <c r="R833" s="13"/>
    </row>
    <row r="834" spans="1:18" s="14" customFormat="1" x14ac:dyDescent="0.25">
      <c r="A834" s="15"/>
      <c r="B834" s="15"/>
      <c r="C834" s="15"/>
      <c r="D834" s="16"/>
      <c r="E834" s="16"/>
      <c r="F834" s="17"/>
      <c r="G834" s="15"/>
      <c r="H834" s="15"/>
      <c r="I834" s="15"/>
      <c r="J834" s="15"/>
      <c r="K834" s="18"/>
      <c r="L834" s="71" t="str">
        <f>IFERROR(_xlfn.IFNA(VLOOKUP($K834,коммент!$B:$C,2,0),""),"")</f>
        <v/>
      </c>
      <c r="M834" s="19"/>
      <c r="N834" s="20"/>
      <c r="O834" s="20"/>
      <c r="P834" s="20"/>
      <c r="Q834" s="13"/>
      <c r="R834" s="13"/>
    </row>
    <row r="835" spans="1:18" s="14" customFormat="1" x14ac:dyDescent="0.25">
      <c r="A835" s="15"/>
      <c r="B835" s="15"/>
      <c r="C835" s="15"/>
      <c r="D835" s="16"/>
      <c r="E835" s="16"/>
      <c r="F835" s="17"/>
      <c r="G835" s="15"/>
      <c r="H835" s="15"/>
      <c r="I835" s="15"/>
      <c r="J835" s="15"/>
      <c r="K835" s="18"/>
      <c r="L835" s="71" t="str">
        <f>IFERROR(_xlfn.IFNA(VLOOKUP($K835,коммент!$B:$C,2,0),""),"")</f>
        <v/>
      </c>
      <c r="M835" s="19"/>
      <c r="N835" s="20"/>
      <c r="O835" s="20"/>
      <c r="P835" s="20"/>
      <c r="Q835" s="13"/>
      <c r="R835" s="13"/>
    </row>
    <row r="836" spans="1:18" s="14" customFormat="1" x14ac:dyDescent="0.25">
      <c r="A836" s="15"/>
      <c r="B836" s="15"/>
      <c r="C836" s="15"/>
      <c r="D836" s="16"/>
      <c r="E836" s="16"/>
      <c r="F836" s="17"/>
      <c r="G836" s="15"/>
      <c r="H836" s="15"/>
      <c r="I836" s="15"/>
      <c r="J836" s="15"/>
      <c r="K836" s="18"/>
      <c r="L836" s="71" t="str">
        <f>IFERROR(_xlfn.IFNA(VLOOKUP($K836,коммент!$B:$C,2,0),""),"")</f>
        <v/>
      </c>
      <c r="M836" s="19"/>
      <c r="N836" s="20"/>
      <c r="O836" s="20"/>
      <c r="P836" s="20"/>
      <c r="Q836" s="13"/>
      <c r="R836" s="13"/>
    </row>
    <row r="837" spans="1:18" s="14" customFormat="1" x14ac:dyDescent="0.25">
      <c r="A837" s="15"/>
      <c r="B837" s="15"/>
      <c r="C837" s="15"/>
      <c r="D837" s="16"/>
      <c r="E837" s="16"/>
      <c r="F837" s="17"/>
      <c r="G837" s="15"/>
      <c r="H837" s="15"/>
      <c r="I837" s="15"/>
      <c r="J837" s="15"/>
      <c r="K837" s="18"/>
      <c r="L837" s="71" t="str">
        <f>IFERROR(_xlfn.IFNA(VLOOKUP($K837,коммент!$B:$C,2,0),""),"")</f>
        <v/>
      </c>
      <c r="M837" s="19"/>
      <c r="N837" s="20"/>
      <c r="O837" s="20"/>
      <c r="P837" s="20"/>
      <c r="Q837" s="13"/>
      <c r="R837" s="13"/>
    </row>
    <row r="838" spans="1:18" s="14" customFormat="1" x14ac:dyDescent="0.25">
      <c r="A838" s="15"/>
      <c r="B838" s="15"/>
      <c r="C838" s="15"/>
      <c r="D838" s="16"/>
      <c r="E838" s="16"/>
      <c r="F838" s="17"/>
      <c r="G838" s="15"/>
      <c r="H838" s="15"/>
      <c r="I838" s="15"/>
      <c r="J838" s="15"/>
      <c r="K838" s="18"/>
      <c r="L838" s="71" t="str">
        <f>IFERROR(_xlfn.IFNA(VLOOKUP($K838,коммент!$B:$C,2,0),""),"")</f>
        <v/>
      </c>
      <c r="M838" s="19"/>
      <c r="N838" s="20"/>
      <c r="O838" s="20"/>
      <c r="P838" s="20"/>
      <c r="Q838" s="13"/>
      <c r="R838" s="13"/>
    </row>
    <row r="839" spans="1:18" s="14" customFormat="1" x14ac:dyDescent="0.25">
      <c r="A839" s="15"/>
      <c r="B839" s="15"/>
      <c r="C839" s="15"/>
      <c r="D839" s="16"/>
      <c r="E839" s="16"/>
      <c r="F839" s="17"/>
      <c r="G839" s="15"/>
      <c r="H839" s="15"/>
      <c r="I839" s="15"/>
      <c r="J839" s="15"/>
      <c r="K839" s="18"/>
      <c r="L839" s="71" t="str">
        <f>IFERROR(_xlfn.IFNA(VLOOKUP($K839,коммент!$B:$C,2,0),""),"")</f>
        <v/>
      </c>
      <c r="M839" s="19"/>
      <c r="N839" s="20"/>
      <c r="O839" s="20"/>
      <c r="P839" s="20"/>
      <c r="Q839" s="13"/>
      <c r="R839" s="13"/>
    </row>
    <row r="840" spans="1:18" s="14" customFormat="1" x14ac:dyDescent="0.25">
      <c r="A840" s="15"/>
      <c r="B840" s="15"/>
      <c r="C840" s="15"/>
      <c r="D840" s="16"/>
      <c r="E840" s="16"/>
      <c r="F840" s="17"/>
      <c r="G840" s="15"/>
      <c r="H840" s="15"/>
      <c r="I840" s="15"/>
      <c r="J840" s="15"/>
      <c r="K840" s="18"/>
      <c r="L840" s="71" t="str">
        <f>IFERROR(_xlfn.IFNA(VLOOKUP($K840,коммент!$B:$C,2,0),""),"")</f>
        <v/>
      </c>
      <c r="M840" s="19"/>
      <c r="N840" s="20"/>
      <c r="O840" s="20"/>
      <c r="P840" s="20"/>
      <c r="Q840" s="13"/>
      <c r="R840" s="13"/>
    </row>
    <row r="841" spans="1:18" s="14" customFormat="1" x14ac:dyDescent="0.25">
      <c r="A841" s="15"/>
      <c r="B841" s="15"/>
      <c r="C841" s="15"/>
      <c r="D841" s="16"/>
      <c r="E841" s="16"/>
      <c r="F841" s="17"/>
      <c r="G841" s="15"/>
      <c r="H841" s="15"/>
      <c r="I841" s="15"/>
      <c r="J841" s="15"/>
      <c r="K841" s="18"/>
      <c r="L841" s="71" t="str">
        <f>IFERROR(_xlfn.IFNA(VLOOKUP($K841,коммент!$B:$C,2,0),""),"")</f>
        <v/>
      </c>
      <c r="M841" s="19"/>
      <c r="N841" s="20"/>
      <c r="O841" s="20"/>
      <c r="P841" s="20"/>
      <c r="Q841" s="13"/>
      <c r="R841" s="13"/>
    </row>
    <row r="842" spans="1:18" s="14" customFormat="1" x14ac:dyDescent="0.25">
      <c r="A842" s="15"/>
      <c r="B842" s="15"/>
      <c r="C842" s="15"/>
      <c r="D842" s="16"/>
      <c r="E842" s="16"/>
      <c r="F842" s="17"/>
      <c r="G842" s="15"/>
      <c r="H842" s="15"/>
      <c r="I842" s="15"/>
      <c r="J842" s="15"/>
      <c r="K842" s="18"/>
      <c r="L842" s="71" t="str">
        <f>IFERROR(_xlfn.IFNA(VLOOKUP($K842,коммент!$B:$C,2,0),""),"")</f>
        <v/>
      </c>
      <c r="M842" s="19"/>
      <c r="N842" s="20"/>
      <c r="O842" s="20"/>
      <c r="P842" s="20"/>
      <c r="Q842" s="13"/>
      <c r="R842" s="13"/>
    </row>
    <row r="843" spans="1:18" s="14" customFormat="1" x14ac:dyDescent="0.25">
      <c r="A843" s="15"/>
      <c r="B843" s="15"/>
      <c r="C843" s="15"/>
      <c r="D843" s="16"/>
      <c r="E843" s="16"/>
      <c r="F843" s="17"/>
      <c r="G843" s="15"/>
      <c r="H843" s="15"/>
      <c r="I843" s="15"/>
      <c r="J843" s="15"/>
      <c r="K843" s="18"/>
      <c r="L843" s="71" t="str">
        <f>IFERROR(_xlfn.IFNA(VLOOKUP($K843,коммент!$B:$C,2,0),""),"")</f>
        <v/>
      </c>
      <c r="M843" s="19"/>
      <c r="N843" s="20"/>
      <c r="O843" s="20"/>
      <c r="P843" s="20"/>
      <c r="Q843" s="13"/>
      <c r="R843" s="13"/>
    </row>
    <row r="844" spans="1:18" s="14" customFormat="1" x14ac:dyDescent="0.25">
      <c r="A844" s="15"/>
      <c r="B844" s="15"/>
      <c r="C844" s="15"/>
      <c r="D844" s="16"/>
      <c r="E844" s="16"/>
      <c r="F844" s="17"/>
      <c r="G844" s="15"/>
      <c r="H844" s="15"/>
      <c r="I844" s="15"/>
      <c r="J844" s="15"/>
      <c r="K844" s="18"/>
      <c r="L844" s="71" t="str">
        <f>IFERROR(_xlfn.IFNA(VLOOKUP($K844,коммент!$B:$C,2,0),""),"")</f>
        <v/>
      </c>
      <c r="M844" s="19"/>
      <c r="N844" s="20"/>
      <c r="O844" s="20"/>
      <c r="P844" s="20"/>
      <c r="Q844" s="13"/>
      <c r="R844" s="13"/>
    </row>
    <row r="845" spans="1:18" s="14" customFormat="1" x14ac:dyDescent="0.25">
      <c r="A845" s="15"/>
      <c r="B845" s="15"/>
      <c r="C845" s="15"/>
      <c r="D845" s="16"/>
      <c r="E845" s="16"/>
      <c r="F845" s="17"/>
      <c r="G845" s="15"/>
      <c r="H845" s="15"/>
      <c r="I845" s="15"/>
      <c r="J845" s="15"/>
      <c r="K845" s="18"/>
      <c r="L845" s="71" t="str">
        <f>IFERROR(_xlfn.IFNA(VLOOKUP($K845,коммент!$B:$C,2,0),""),"")</f>
        <v/>
      </c>
      <c r="M845" s="19"/>
      <c r="N845" s="20"/>
      <c r="O845" s="20"/>
      <c r="P845" s="20"/>
      <c r="Q845" s="13"/>
      <c r="R845" s="13"/>
    </row>
    <row r="846" spans="1:18" s="14" customFormat="1" x14ac:dyDescent="0.25">
      <c r="A846" s="15"/>
      <c r="B846" s="15"/>
      <c r="C846" s="15"/>
      <c r="D846" s="16"/>
      <c r="E846" s="16"/>
      <c r="F846" s="17"/>
      <c r="G846" s="15"/>
      <c r="H846" s="15"/>
      <c r="I846" s="15"/>
      <c r="J846" s="15"/>
      <c r="K846" s="18"/>
      <c r="L846" s="71" t="str">
        <f>IFERROR(_xlfn.IFNA(VLOOKUP($K846,коммент!$B:$C,2,0),""),"")</f>
        <v/>
      </c>
      <c r="M846" s="19"/>
      <c r="N846" s="20"/>
      <c r="O846" s="20"/>
      <c r="P846" s="20"/>
      <c r="Q846" s="13"/>
      <c r="R846" s="13"/>
    </row>
    <row r="847" spans="1:18" s="14" customFormat="1" x14ac:dyDescent="0.25">
      <c r="A847" s="15"/>
      <c r="B847" s="15"/>
      <c r="C847" s="15"/>
      <c r="D847" s="16"/>
      <c r="E847" s="16"/>
      <c r="F847" s="17"/>
      <c r="G847" s="15"/>
      <c r="H847" s="15"/>
      <c r="I847" s="15"/>
      <c r="J847" s="15"/>
      <c r="K847" s="18"/>
      <c r="L847" s="71" t="str">
        <f>IFERROR(_xlfn.IFNA(VLOOKUP($K847,коммент!$B:$C,2,0),""),"")</f>
        <v/>
      </c>
      <c r="M847" s="19"/>
      <c r="N847" s="20"/>
      <c r="O847" s="20"/>
      <c r="P847" s="20"/>
      <c r="Q847" s="13"/>
      <c r="R847" s="13"/>
    </row>
    <row r="848" spans="1:18" s="14" customFormat="1" x14ac:dyDescent="0.25">
      <c r="A848" s="15"/>
      <c r="B848" s="15"/>
      <c r="C848" s="15"/>
      <c r="D848" s="16"/>
      <c r="E848" s="16"/>
      <c r="F848" s="17"/>
      <c r="G848" s="15"/>
      <c r="H848" s="15"/>
      <c r="I848" s="15"/>
      <c r="J848" s="15"/>
      <c r="K848" s="18"/>
      <c r="L848" s="71" t="str">
        <f>IFERROR(_xlfn.IFNA(VLOOKUP($K848,коммент!$B:$C,2,0),""),"")</f>
        <v/>
      </c>
      <c r="M848" s="19"/>
      <c r="N848" s="20"/>
      <c r="O848" s="20"/>
      <c r="P848" s="20"/>
      <c r="Q848" s="13"/>
      <c r="R848" s="13"/>
    </row>
    <row r="849" spans="1:18" s="14" customFormat="1" x14ac:dyDescent="0.25">
      <c r="A849" s="15"/>
      <c r="B849" s="15"/>
      <c r="C849" s="15"/>
      <c r="D849" s="16"/>
      <c r="E849" s="16"/>
      <c r="F849" s="17"/>
      <c r="G849" s="15"/>
      <c r="H849" s="15"/>
      <c r="I849" s="15"/>
      <c r="J849" s="15"/>
      <c r="K849" s="18"/>
      <c r="L849" s="71" t="str">
        <f>IFERROR(_xlfn.IFNA(VLOOKUP($K849,коммент!$B:$C,2,0),""),"")</f>
        <v/>
      </c>
      <c r="M849" s="19"/>
      <c r="N849" s="20"/>
      <c r="O849" s="20"/>
      <c r="P849" s="20"/>
      <c r="Q849" s="13"/>
      <c r="R849" s="13"/>
    </row>
    <row r="850" spans="1:18" s="14" customFormat="1" x14ac:dyDescent="0.25">
      <c r="A850" s="15"/>
      <c r="B850" s="15"/>
      <c r="C850" s="15"/>
      <c r="D850" s="16"/>
      <c r="E850" s="16"/>
      <c r="F850" s="17"/>
      <c r="G850" s="15"/>
      <c r="H850" s="15"/>
      <c r="I850" s="15"/>
      <c r="J850" s="15"/>
      <c r="K850" s="18"/>
      <c r="L850" s="71" t="str">
        <f>IFERROR(_xlfn.IFNA(VLOOKUP($K850,коммент!$B:$C,2,0),""),"")</f>
        <v/>
      </c>
      <c r="M850" s="19"/>
      <c r="N850" s="20"/>
      <c r="O850" s="20"/>
      <c r="P850" s="20"/>
      <c r="Q850" s="13"/>
      <c r="R850" s="13"/>
    </row>
    <row r="851" spans="1:18" s="14" customFormat="1" x14ac:dyDescent="0.25">
      <c r="A851" s="15"/>
      <c r="B851" s="15"/>
      <c r="C851" s="15"/>
      <c r="D851" s="16"/>
      <c r="E851" s="16"/>
      <c r="F851" s="17"/>
      <c r="G851" s="15"/>
      <c r="H851" s="15"/>
      <c r="I851" s="15"/>
      <c r="J851" s="15"/>
      <c r="K851" s="18"/>
      <c r="L851" s="71" t="str">
        <f>IFERROR(_xlfn.IFNA(VLOOKUP($K851,коммент!$B:$C,2,0),""),"")</f>
        <v/>
      </c>
      <c r="M851" s="19"/>
      <c r="N851" s="20"/>
      <c r="O851" s="20"/>
      <c r="P851" s="20"/>
      <c r="Q851" s="13"/>
      <c r="R851" s="13"/>
    </row>
    <row r="852" spans="1:18" s="14" customFormat="1" x14ac:dyDescent="0.25">
      <c r="A852" s="15"/>
      <c r="B852" s="15"/>
      <c r="C852" s="15"/>
      <c r="D852" s="16"/>
      <c r="E852" s="16"/>
      <c r="F852" s="17"/>
      <c r="G852" s="15"/>
      <c r="H852" s="15"/>
      <c r="I852" s="15"/>
      <c r="J852" s="15"/>
      <c r="K852" s="18"/>
      <c r="L852" s="71" t="str">
        <f>IFERROR(_xlfn.IFNA(VLOOKUP($K852,коммент!$B:$C,2,0),""),"")</f>
        <v/>
      </c>
      <c r="M852" s="19"/>
      <c r="N852" s="20"/>
      <c r="O852" s="20"/>
      <c r="P852" s="20"/>
      <c r="Q852" s="13"/>
      <c r="R852" s="13"/>
    </row>
    <row r="853" spans="1:18" s="14" customFormat="1" x14ac:dyDescent="0.25">
      <c r="A853" s="15"/>
      <c r="B853" s="15"/>
      <c r="C853" s="15"/>
      <c r="D853" s="16"/>
      <c r="E853" s="16"/>
      <c r="F853" s="17"/>
      <c r="G853" s="15"/>
      <c r="H853" s="15"/>
      <c r="I853" s="15"/>
      <c r="J853" s="15"/>
      <c r="K853" s="18"/>
      <c r="L853" s="71" t="str">
        <f>IFERROR(_xlfn.IFNA(VLOOKUP($K853,коммент!$B:$C,2,0),""),"")</f>
        <v/>
      </c>
      <c r="M853" s="19"/>
      <c r="N853" s="20"/>
      <c r="O853" s="20"/>
      <c r="P853" s="20"/>
      <c r="Q853" s="13"/>
      <c r="R853" s="13"/>
    </row>
    <row r="854" spans="1:18" s="14" customFormat="1" x14ac:dyDescent="0.25">
      <c r="A854" s="15"/>
      <c r="B854" s="15"/>
      <c r="C854" s="15"/>
      <c r="D854" s="16"/>
      <c r="E854" s="16"/>
      <c r="F854" s="17"/>
      <c r="G854" s="15"/>
      <c r="H854" s="15"/>
      <c r="I854" s="15"/>
      <c r="J854" s="15"/>
      <c r="K854" s="18"/>
      <c r="L854" s="71" t="str">
        <f>IFERROR(_xlfn.IFNA(VLOOKUP($K854,коммент!$B:$C,2,0),""),"")</f>
        <v/>
      </c>
      <c r="M854" s="19"/>
      <c r="N854" s="20"/>
      <c r="O854" s="20"/>
      <c r="P854" s="20"/>
      <c r="Q854" s="13"/>
      <c r="R854" s="13"/>
    </row>
    <row r="855" spans="1:18" s="14" customFormat="1" x14ac:dyDescent="0.25">
      <c r="A855" s="15"/>
      <c r="B855" s="15"/>
      <c r="C855" s="15"/>
      <c r="D855" s="16"/>
      <c r="E855" s="16"/>
      <c r="F855" s="17"/>
      <c r="G855" s="15"/>
      <c r="H855" s="15"/>
      <c r="I855" s="15"/>
      <c r="J855" s="15"/>
      <c r="K855" s="18"/>
      <c r="L855" s="71" t="str">
        <f>IFERROR(_xlfn.IFNA(VLOOKUP($K855,коммент!$B:$C,2,0),""),"")</f>
        <v/>
      </c>
      <c r="M855" s="19"/>
      <c r="N855" s="20"/>
      <c r="O855" s="20"/>
      <c r="P855" s="20"/>
      <c r="Q855" s="13"/>
      <c r="R855" s="13"/>
    </row>
    <row r="856" spans="1:18" s="14" customFormat="1" x14ac:dyDescent="0.25">
      <c r="A856" s="15"/>
      <c r="B856" s="15"/>
      <c r="C856" s="15"/>
      <c r="D856" s="16"/>
      <c r="E856" s="16"/>
      <c r="F856" s="17"/>
      <c r="G856" s="15"/>
      <c r="H856" s="15"/>
      <c r="I856" s="15"/>
      <c r="J856" s="15"/>
      <c r="K856" s="18"/>
      <c r="L856" s="71" t="str">
        <f>IFERROR(_xlfn.IFNA(VLOOKUP($K856,коммент!$B:$C,2,0),""),"")</f>
        <v/>
      </c>
      <c r="M856" s="19"/>
      <c r="N856" s="20"/>
      <c r="O856" s="20"/>
      <c r="P856" s="20"/>
      <c r="Q856" s="13"/>
      <c r="R856" s="13"/>
    </row>
    <row r="857" spans="1:18" s="14" customFormat="1" x14ac:dyDescent="0.25">
      <c r="A857" s="15"/>
      <c r="B857" s="15"/>
      <c r="C857" s="15"/>
      <c r="D857" s="16"/>
      <c r="E857" s="16"/>
      <c r="F857" s="17"/>
      <c r="G857" s="15"/>
      <c r="H857" s="15"/>
      <c r="I857" s="15"/>
      <c r="J857" s="15"/>
      <c r="K857" s="18"/>
      <c r="L857" s="71" t="str">
        <f>IFERROR(_xlfn.IFNA(VLOOKUP($K857,коммент!$B:$C,2,0),""),"")</f>
        <v/>
      </c>
      <c r="M857" s="19"/>
      <c r="N857" s="20"/>
      <c r="O857" s="20"/>
      <c r="P857" s="20"/>
      <c r="Q857" s="13"/>
      <c r="R857" s="13"/>
    </row>
    <row r="858" spans="1:18" s="14" customFormat="1" x14ac:dyDescent="0.25">
      <c r="A858" s="15"/>
      <c r="B858" s="15"/>
      <c r="C858" s="15"/>
      <c r="D858" s="16"/>
      <c r="E858" s="16"/>
      <c r="F858" s="17"/>
      <c r="G858" s="15"/>
      <c r="H858" s="15"/>
      <c r="I858" s="15"/>
      <c r="J858" s="15"/>
      <c r="K858" s="18"/>
      <c r="L858" s="71" t="str">
        <f>IFERROR(_xlfn.IFNA(VLOOKUP($K858,коммент!$B:$C,2,0),""),"")</f>
        <v/>
      </c>
      <c r="M858" s="19"/>
      <c r="N858" s="20"/>
      <c r="O858" s="20"/>
      <c r="P858" s="20"/>
      <c r="Q858" s="13"/>
      <c r="R858" s="13"/>
    </row>
    <row r="859" spans="1:18" s="14" customFormat="1" x14ac:dyDescent="0.25">
      <c r="A859" s="15"/>
      <c r="B859" s="15"/>
      <c r="C859" s="15"/>
      <c r="D859" s="16"/>
      <c r="E859" s="16"/>
      <c r="F859" s="17"/>
      <c r="G859" s="15"/>
      <c r="H859" s="15"/>
      <c r="I859" s="15"/>
      <c r="J859" s="15"/>
      <c r="K859" s="18"/>
      <c r="L859" s="71" t="str">
        <f>IFERROR(_xlfn.IFNA(VLOOKUP($K859,коммент!$B:$C,2,0),""),"")</f>
        <v/>
      </c>
      <c r="M859" s="19"/>
      <c r="N859" s="20"/>
      <c r="O859" s="20"/>
      <c r="P859" s="20"/>
      <c r="Q859" s="13"/>
      <c r="R859" s="13"/>
    </row>
    <row r="860" spans="1:18" s="14" customFormat="1" x14ac:dyDescent="0.25">
      <c r="A860" s="15"/>
      <c r="B860" s="15"/>
      <c r="C860" s="15"/>
      <c r="D860" s="16"/>
      <c r="E860" s="16"/>
      <c r="F860" s="17"/>
      <c r="G860" s="15"/>
      <c r="H860" s="15"/>
      <c r="I860" s="15"/>
      <c r="J860" s="15"/>
      <c r="K860" s="18"/>
      <c r="L860" s="71" t="str">
        <f>IFERROR(_xlfn.IFNA(VLOOKUP($K860,коммент!$B:$C,2,0),""),"")</f>
        <v/>
      </c>
      <c r="M860" s="19"/>
      <c r="N860" s="20"/>
      <c r="O860" s="20"/>
      <c r="P860" s="20"/>
      <c r="Q860" s="13"/>
      <c r="R860" s="13"/>
    </row>
    <row r="861" spans="1:18" s="14" customFormat="1" x14ac:dyDescent="0.25">
      <c r="A861" s="15"/>
      <c r="B861" s="15"/>
      <c r="C861" s="15"/>
      <c r="D861" s="16"/>
      <c r="E861" s="16"/>
      <c r="F861" s="17"/>
      <c r="G861" s="15"/>
      <c r="H861" s="15"/>
      <c r="I861" s="15"/>
      <c r="J861" s="15"/>
      <c r="K861" s="18"/>
      <c r="L861" s="71" t="str">
        <f>IFERROR(_xlfn.IFNA(VLOOKUP($K861,коммент!$B:$C,2,0),""),"")</f>
        <v/>
      </c>
      <c r="M861" s="19"/>
      <c r="N861" s="20"/>
      <c r="O861" s="20"/>
      <c r="P861" s="20"/>
      <c r="Q861" s="13"/>
      <c r="R861" s="13"/>
    </row>
    <row r="862" spans="1:18" s="14" customFormat="1" x14ac:dyDescent="0.25">
      <c r="A862" s="15"/>
      <c r="B862" s="15"/>
      <c r="C862" s="15"/>
      <c r="D862" s="16"/>
      <c r="E862" s="16"/>
      <c r="F862" s="17"/>
      <c r="G862" s="15"/>
      <c r="H862" s="15"/>
      <c r="I862" s="15"/>
      <c r="J862" s="15"/>
      <c r="K862" s="18"/>
      <c r="L862" s="71" t="str">
        <f>IFERROR(_xlfn.IFNA(VLOOKUP($K862,коммент!$B:$C,2,0),""),"")</f>
        <v/>
      </c>
      <c r="M862" s="19"/>
      <c r="N862" s="20"/>
      <c r="O862" s="20"/>
      <c r="P862" s="20"/>
      <c r="Q862" s="13"/>
      <c r="R862" s="13"/>
    </row>
    <row r="863" spans="1:18" s="14" customFormat="1" x14ac:dyDescent="0.25">
      <c r="A863" s="15"/>
      <c r="B863" s="15"/>
      <c r="C863" s="15"/>
      <c r="D863" s="16"/>
      <c r="E863" s="16"/>
      <c r="F863" s="17"/>
      <c r="G863" s="15"/>
      <c r="H863" s="15"/>
      <c r="I863" s="15"/>
      <c r="J863" s="15"/>
      <c r="K863" s="18"/>
      <c r="L863" s="71" t="str">
        <f>IFERROR(_xlfn.IFNA(VLOOKUP($K863,коммент!$B:$C,2,0),""),"")</f>
        <v/>
      </c>
      <c r="M863" s="19"/>
      <c r="N863" s="20"/>
      <c r="O863" s="20"/>
      <c r="P863" s="20"/>
      <c r="Q863" s="13"/>
      <c r="R863" s="13"/>
    </row>
    <row r="864" spans="1:18" s="14" customFormat="1" x14ac:dyDescent="0.25">
      <c r="A864" s="15"/>
      <c r="B864" s="15"/>
      <c r="C864" s="15"/>
      <c r="D864" s="16"/>
      <c r="E864" s="16"/>
      <c r="F864" s="17"/>
      <c r="G864" s="15"/>
      <c r="H864" s="15"/>
      <c r="I864" s="15"/>
      <c r="J864" s="15"/>
      <c r="K864" s="18"/>
      <c r="L864" s="71" t="str">
        <f>IFERROR(_xlfn.IFNA(VLOOKUP($K864,коммент!$B:$C,2,0),""),"")</f>
        <v/>
      </c>
      <c r="M864" s="19"/>
      <c r="N864" s="20"/>
      <c r="O864" s="20"/>
      <c r="P864" s="20"/>
      <c r="Q864" s="13"/>
      <c r="R864" s="13"/>
    </row>
    <row r="865" spans="1:18" s="14" customFormat="1" x14ac:dyDescent="0.25">
      <c r="A865" s="15"/>
      <c r="B865" s="15"/>
      <c r="C865" s="15"/>
      <c r="D865" s="16"/>
      <c r="E865" s="16"/>
      <c r="F865" s="17"/>
      <c r="G865" s="15"/>
      <c r="H865" s="15"/>
      <c r="I865" s="15"/>
      <c r="J865" s="15"/>
      <c r="K865" s="18"/>
      <c r="L865" s="71" t="str">
        <f>IFERROR(_xlfn.IFNA(VLOOKUP($K865,коммент!$B:$C,2,0),""),"")</f>
        <v/>
      </c>
      <c r="M865" s="19"/>
      <c r="N865" s="20"/>
      <c r="O865" s="20"/>
      <c r="P865" s="20"/>
      <c r="Q865" s="13"/>
      <c r="R865" s="13"/>
    </row>
    <row r="866" spans="1:18" s="14" customFormat="1" x14ac:dyDescent="0.25">
      <c r="A866" s="15"/>
      <c r="B866" s="15"/>
      <c r="C866" s="15"/>
      <c r="D866" s="16"/>
      <c r="E866" s="16"/>
      <c r="F866" s="17"/>
      <c r="G866" s="15"/>
      <c r="H866" s="15"/>
      <c r="I866" s="15"/>
      <c r="J866" s="15"/>
      <c r="K866" s="18"/>
      <c r="L866" s="71" t="str">
        <f>IFERROR(_xlfn.IFNA(VLOOKUP($K866,коммент!$B:$C,2,0),""),"")</f>
        <v/>
      </c>
      <c r="M866" s="19"/>
      <c r="N866" s="20"/>
      <c r="O866" s="20"/>
      <c r="P866" s="20"/>
      <c r="Q866" s="13"/>
      <c r="R866" s="13"/>
    </row>
    <row r="867" spans="1:18" s="14" customFormat="1" x14ac:dyDescent="0.25">
      <c r="A867" s="15"/>
      <c r="B867" s="15"/>
      <c r="C867" s="15"/>
      <c r="D867" s="16"/>
      <c r="E867" s="16"/>
      <c r="F867" s="17"/>
      <c r="G867" s="15"/>
      <c r="H867" s="15"/>
      <c r="I867" s="15"/>
      <c r="J867" s="15"/>
      <c r="K867" s="18"/>
      <c r="L867" s="71" t="str">
        <f>IFERROR(_xlfn.IFNA(VLOOKUP($K867,коммент!$B:$C,2,0),""),"")</f>
        <v/>
      </c>
      <c r="M867" s="19"/>
      <c r="N867" s="20"/>
      <c r="O867" s="20"/>
      <c r="P867" s="20"/>
      <c r="Q867" s="13"/>
      <c r="R867" s="13"/>
    </row>
    <row r="868" spans="1:18" s="14" customFormat="1" x14ac:dyDescent="0.25">
      <c r="A868" s="15"/>
      <c r="B868" s="15"/>
      <c r="C868" s="15"/>
      <c r="D868" s="16"/>
      <c r="E868" s="16"/>
      <c r="F868" s="17"/>
      <c r="G868" s="15"/>
      <c r="H868" s="15"/>
      <c r="I868" s="15"/>
      <c r="J868" s="15"/>
      <c r="K868" s="18"/>
      <c r="L868" s="71" t="str">
        <f>IFERROR(_xlfn.IFNA(VLOOKUP($K868,коммент!$B:$C,2,0),""),"")</f>
        <v/>
      </c>
      <c r="M868" s="19"/>
      <c r="N868" s="20"/>
      <c r="O868" s="20"/>
      <c r="P868" s="20"/>
      <c r="Q868" s="13"/>
      <c r="R868" s="13"/>
    </row>
    <row r="869" spans="1:18" s="14" customFormat="1" x14ac:dyDescent="0.25">
      <c r="A869" s="15"/>
      <c r="B869" s="15"/>
      <c r="C869" s="15"/>
      <c r="D869" s="16"/>
      <c r="E869" s="16"/>
      <c r="F869" s="17"/>
      <c r="G869" s="15"/>
      <c r="H869" s="15"/>
      <c r="I869" s="15"/>
      <c r="J869" s="15"/>
      <c r="K869" s="18"/>
      <c r="L869" s="71" t="str">
        <f>IFERROR(_xlfn.IFNA(VLOOKUP($K869,коммент!$B:$C,2,0),""),"")</f>
        <v/>
      </c>
      <c r="M869" s="19"/>
      <c r="N869" s="20"/>
      <c r="O869" s="20"/>
      <c r="P869" s="20"/>
      <c r="Q869" s="13"/>
      <c r="R869" s="13"/>
    </row>
    <row r="870" spans="1:18" s="14" customFormat="1" x14ac:dyDescent="0.25">
      <c r="A870" s="15"/>
      <c r="B870" s="15"/>
      <c r="C870" s="15"/>
      <c r="D870" s="16"/>
      <c r="E870" s="16"/>
      <c r="F870" s="17"/>
      <c r="G870" s="15"/>
      <c r="H870" s="15"/>
      <c r="I870" s="15"/>
      <c r="J870" s="15"/>
      <c r="K870" s="18"/>
      <c r="L870" s="71" t="str">
        <f>IFERROR(_xlfn.IFNA(VLOOKUP($K870,коммент!$B:$C,2,0),""),"")</f>
        <v/>
      </c>
      <c r="M870" s="19"/>
      <c r="N870" s="20"/>
      <c r="O870" s="20"/>
      <c r="P870" s="20"/>
      <c r="Q870" s="13"/>
      <c r="R870" s="13"/>
    </row>
    <row r="871" spans="1:18" s="14" customFormat="1" x14ac:dyDescent="0.25">
      <c r="A871" s="15"/>
      <c r="B871" s="15"/>
      <c r="C871" s="15"/>
      <c r="D871" s="16"/>
      <c r="E871" s="16"/>
      <c r="F871" s="17"/>
      <c r="G871" s="15"/>
      <c r="H871" s="15"/>
      <c r="I871" s="15"/>
      <c r="J871" s="15"/>
      <c r="K871" s="18"/>
      <c r="L871" s="71" t="str">
        <f>IFERROR(_xlfn.IFNA(VLOOKUP($K871,коммент!$B:$C,2,0),""),"")</f>
        <v/>
      </c>
      <c r="M871" s="19"/>
      <c r="N871" s="20"/>
      <c r="O871" s="20"/>
      <c r="P871" s="20"/>
      <c r="Q871" s="13"/>
      <c r="R871" s="13"/>
    </row>
    <row r="872" spans="1:18" s="14" customFormat="1" x14ac:dyDescent="0.25">
      <c r="A872" s="15"/>
      <c r="B872" s="15"/>
      <c r="C872" s="15"/>
      <c r="D872" s="16"/>
      <c r="E872" s="16"/>
      <c r="F872" s="17"/>
      <c r="G872" s="15"/>
      <c r="H872" s="15"/>
      <c r="I872" s="15"/>
      <c r="J872" s="15"/>
      <c r="K872" s="18"/>
      <c r="L872" s="71" t="str">
        <f>IFERROR(_xlfn.IFNA(VLOOKUP($K872,коммент!$B:$C,2,0),""),"")</f>
        <v/>
      </c>
      <c r="M872" s="19"/>
      <c r="N872" s="20"/>
      <c r="O872" s="20"/>
      <c r="P872" s="20"/>
      <c r="Q872" s="13"/>
      <c r="R872" s="13"/>
    </row>
    <row r="873" spans="1:18" s="14" customFormat="1" x14ac:dyDescent="0.25">
      <c r="A873" s="15"/>
      <c r="B873" s="15"/>
      <c r="C873" s="15"/>
      <c r="D873" s="16"/>
      <c r="E873" s="16"/>
      <c r="F873" s="17"/>
      <c r="G873" s="15"/>
      <c r="H873" s="15"/>
      <c r="I873" s="15"/>
      <c r="J873" s="15"/>
      <c r="K873" s="18"/>
      <c r="L873" s="71" t="str">
        <f>IFERROR(_xlfn.IFNA(VLOOKUP($K873,коммент!$B:$C,2,0),""),"")</f>
        <v/>
      </c>
      <c r="M873" s="19"/>
      <c r="N873" s="20"/>
      <c r="O873" s="20"/>
      <c r="P873" s="20"/>
      <c r="Q873" s="13"/>
      <c r="R873" s="13"/>
    </row>
    <row r="874" spans="1:18" s="14" customFormat="1" x14ac:dyDescent="0.25">
      <c r="A874" s="15"/>
      <c r="B874" s="15"/>
      <c r="C874" s="15"/>
      <c r="D874" s="16"/>
      <c r="E874" s="16"/>
      <c r="F874" s="17"/>
      <c r="G874" s="15"/>
      <c r="H874" s="15"/>
      <c r="I874" s="15"/>
      <c r="J874" s="15"/>
      <c r="K874" s="18"/>
      <c r="L874" s="71" t="str">
        <f>IFERROR(_xlfn.IFNA(VLOOKUP($K874,коммент!$B:$C,2,0),""),"")</f>
        <v/>
      </c>
      <c r="M874" s="19"/>
      <c r="N874" s="20"/>
      <c r="O874" s="20"/>
      <c r="P874" s="20"/>
      <c r="Q874" s="13"/>
      <c r="R874" s="13"/>
    </row>
    <row r="875" spans="1:18" s="14" customFormat="1" x14ac:dyDescent="0.25">
      <c r="A875" s="15"/>
      <c r="B875" s="15"/>
      <c r="C875" s="15"/>
      <c r="D875" s="16"/>
      <c r="E875" s="16"/>
      <c r="F875" s="17"/>
      <c r="G875" s="15"/>
      <c r="H875" s="15"/>
      <c r="I875" s="15"/>
      <c r="J875" s="15"/>
      <c r="K875" s="18"/>
      <c r="L875" s="71" t="str">
        <f>IFERROR(_xlfn.IFNA(VLOOKUP($K875,коммент!$B:$C,2,0),""),"")</f>
        <v/>
      </c>
      <c r="M875" s="19"/>
      <c r="N875" s="20"/>
      <c r="O875" s="20"/>
      <c r="P875" s="20"/>
      <c r="Q875" s="13"/>
      <c r="R875" s="13"/>
    </row>
    <row r="876" spans="1:18" s="14" customFormat="1" x14ac:dyDescent="0.25">
      <c r="A876" s="15"/>
      <c r="B876" s="15"/>
      <c r="C876" s="15"/>
      <c r="D876" s="16"/>
      <c r="E876" s="16"/>
      <c r="F876" s="17"/>
      <c r="G876" s="15"/>
      <c r="H876" s="15"/>
      <c r="I876" s="15"/>
      <c r="J876" s="15"/>
      <c r="K876" s="18"/>
      <c r="L876" s="71" t="str">
        <f>IFERROR(_xlfn.IFNA(VLOOKUP($K876,коммент!$B:$C,2,0),""),"")</f>
        <v/>
      </c>
      <c r="M876" s="19"/>
      <c r="N876" s="20"/>
      <c r="O876" s="20"/>
      <c r="P876" s="20"/>
      <c r="Q876" s="13"/>
      <c r="R876" s="13"/>
    </row>
    <row r="877" spans="1:18" s="14" customFormat="1" x14ac:dyDescent="0.25">
      <c r="A877" s="15"/>
      <c r="B877" s="15"/>
      <c r="C877" s="15"/>
      <c r="D877" s="16"/>
      <c r="E877" s="16"/>
      <c r="F877" s="17"/>
      <c r="G877" s="15"/>
      <c r="H877" s="15"/>
      <c r="I877" s="15"/>
      <c r="J877" s="15"/>
      <c r="K877" s="18"/>
      <c r="L877" s="71" t="str">
        <f>IFERROR(_xlfn.IFNA(VLOOKUP($K877,коммент!$B:$C,2,0),""),"")</f>
        <v/>
      </c>
      <c r="M877" s="19"/>
      <c r="N877" s="20"/>
      <c r="O877" s="20"/>
      <c r="P877" s="20"/>
      <c r="Q877" s="13"/>
      <c r="R877" s="13"/>
    </row>
    <row r="878" spans="1:18" s="14" customFormat="1" x14ac:dyDescent="0.25">
      <c r="A878" s="15"/>
      <c r="B878" s="15"/>
      <c r="C878" s="15"/>
      <c r="D878" s="16"/>
      <c r="E878" s="16"/>
      <c r="F878" s="17"/>
      <c r="G878" s="15"/>
      <c r="H878" s="15"/>
      <c r="I878" s="15"/>
      <c r="J878" s="15"/>
      <c r="K878" s="18"/>
      <c r="L878" s="71" t="str">
        <f>IFERROR(_xlfn.IFNA(VLOOKUP($K878,коммент!$B:$C,2,0),""),"")</f>
        <v/>
      </c>
      <c r="M878" s="19"/>
      <c r="N878" s="20"/>
      <c r="O878" s="20"/>
      <c r="P878" s="20"/>
      <c r="Q878" s="13"/>
      <c r="R878" s="13"/>
    </row>
    <row r="879" spans="1:18" s="14" customFormat="1" x14ac:dyDescent="0.25">
      <c r="A879" s="15"/>
      <c r="B879" s="15"/>
      <c r="C879" s="15"/>
      <c r="D879" s="16"/>
      <c r="E879" s="16"/>
      <c r="F879" s="17"/>
      <c r="G879" s="15"/>
      <c r="H879" s="15"/>
      <c r="I879" s="15"/>
      <c r="J879" s="15"/>
      <c r="K879" s="18"/>
      <c r="L879" s="71" t="str">
        <f>IFERROR(_xlfn.IFNA(VLOOKUP($K879,коммент!$B:$C,2,0),""),"")</f>
        <v/>
      </c>
      <c r="M879" s="19"/>
      <c r="N879" s="20"/>
      <c r="O879" s="20"/>
      <c r="P879" s="20"/>
      <c r="Q879" s="13"/>
      <c r="R879" s="13"/>
    </row>
    <row r="880" spans="1:18" s="14" customFormat="1" x14ac:dyDescent="0.25">
      <c r="A880" s="15"/>
      <c r="B880" s="15"/>
      <c r="C880" s="15"/>
      <c r="D880" s="16"/>
      <c r="E880" s="16"/>
      <c r="F880" s="17"/>
      <c r="G880" s="15"/>
      <c r="H880" s="15"/>
      <c r="I880" s="15"/>
      <c r="J880" s="15"/>
      <c r="K880" s="18"/>
      <c r="L880" s="71" t="str">
        <f>IFERROR(_xlfn.IFNA(VLOOKUP($K880,коммент!$B:$C,2,0),""),"")</f>
        <v/>
      </c>
      <c r="M880" s="19"/>
      <c r="N880" s="20"/>
      <c r="O880" s="20"/>
      <c r="P880" s="20"/>
      <c r="Q880" s="13"/>
      <c r="R880" s="13"/>
    </row>
    <row r="881" spans="1:18" s="14" customFormat="1" x14ac:dyDescent="0.25">
      <c r="A881" s="15"/>
      <c r="B881" s="15"/>
      <c r="C881" s="15"/>
      <c r="D881" s="16"/>
      <c r="E881" s="16"/>
      <c r="F881" s="17"/>
      <c r="G881" s="15"/>
      <c r="H881" s="15"/>
      <c r="I881" s="15"/>
      <c r="J881" s="15"/>
      <c r="K881" s="18"/>
      <c r="L881" s="71" t="str">
        <f>IFERROR(_xlfn.IFNA(VLOOKUP($K881,коммент!$B:$C,2,0),""),"")</f>
        <v/>
      </c>
      <c r="M881" s="19"/>
      <c r="N881" s="20"/>
      <c r="O881" s="20"/>
      <c r="P881" s="20"/>
      <c r="Q881" s="13"/>
      <c r="R881" s="13"/>
    </row>
    <row r="882" spans="1:18" s="14" customFormat="1" x14ac:dyDescent="0.25">
      <c r="A882" s="15"/>
      <c r="B882" s="15"/>
      <c r="C882" s="15"/>
      <c r="D882" s="16"/>
      <c r="E882" s="16"/>
      <c r="F882" s="17"/>
      <c r="G882" s="15"/>
      <c r="H882" s="15"/>
      <c r="I882" s="15"/>
      <c r="J882" s="15"/>
      <c r="K882" s="18"/>
      <c r="L882" s="71" t="str">
        <f>IFERROR(_xlfn.IFNA(VLOOKUP($K882,коммент!$B:$C,2,0),""),"")</f>
        <v/>
      </c>
      <c r="M882" s="19"/>
      <c r="N882" s="20"/>
      <c r="O882" s="20"/>
      <c r="P882" s="20"/>
      <c r="Q882" s="13"/>
      <c r="R882" s="13"/>
    </row>
    <row r="883" spans="1:18" s="14" customFormat="1" x14ac:dyDescent="0.25">
      <c r="A883" s="15"/>
      <c r="B883" s="15"/>
      <c r="C883" s="15"/>
      <c r="D883" s="16"/>
      <c r="E883" s="16"/>
      <c r="F883" s="17"/>
      <c r="G883" s="15"/>
      <c r="H883" s="15"/>
      <c r="I883" s="15"/>
      <c r="J883" s="15"/>
      <c r="K883" s="18"/>
      <c r="L883" s="71" t="str">
        <f>IFERROR(_xlfn.IFNA(VLOOKUP($K883,коммент!$B:$C,2,0),""),"")</f>
        <v/>
      </c>
      <c r="M883" s="19"/>
      <c r="N883" s="20"/>
      <c r="O883" s="20"/>
      <c r="P883" s="20"/>
      <c r="Q883" s="13"/>
      <c r="R883" s="13"/>
    </row>
    <row r="884" spans="1:18" s="14" customFormat="1" x14ac:dyDescent="0.25">
      <c r="A884" s="15"/>
      <c r="B884" s="15"/>
      <c r="C884" s="15"/>
      <c r="D884" s="16"/>
      <c r="E884" s="16"/>
      <c r="F884" s="17"/>
      <c r="G884" s="15"/>
      <c r="H884" s="15"/>
      <c r="I884" s="15"/>
      <c r="J884" s="15"/>
      <c r="K884" s="18"/>
      <c r="L884" s="71" t="str">
        <f>IFERROR(_xlfn.IFNA(VLOOKUP($K884,коммент!$B:$C,2,0),""),"")</f>
        <v/>
      </c>
      <c r="M884" s="19"/>
      <c r="N884" s="20"/>
      <c r="O884" s="20"/>
      <c r="P884" s="20"/>
      <c r="Q884" s="13"/>
      <c r="R884" s="13"/>
    </row>
    <row r="885" spans="1:18" s="14" customFormat="1" x14ac:dyDescent="0.25">
      <c r="A885" s="15"/>
      <c r="B885" s="15"/>
      <c r="C885" s="15"/>
      <c r="D885" s="16"/>
      <c r="E885" s="16"/>
      <c r="F885" s="17"/>
      <c r="G885" s="15"/>
      <c r="H885" s="15"/>
      <c r="I885" s="15"/>
      <c r="J885" s="15"/>
      <c r="K885" s="18"/>
      <c r="L885" s="71" t="str">
        <f>IFERROR(_xlfn.IFNA(VLOOKUP($K885,коммент!$B:$C,2,0),""),"")</f>
        <v/>
      </c>
      <c r="M885" s="19"/>
      <c r="N885" s="20"/>
      <c r="O885" s="20"/>
      <c r="P885" s="20"/>
      <c r="Q885" s="13"/>
      <c r="R885" s="13"/>
    </row>
    <row r="886" spans="1:18" s="14" customFormat="1" x14ac:dyDescent="0.25">
      <c r="A886" s="15"/>
      <c r="B886" s="15"/>
      <c r="C886" s="15"/>
      <c r="D886" s="16"/>
      <c r="E886" s="16"/>
      <c r="F886" s="17"/>
      <c r="G886" s="15"/>
      <c r="H886" s="15"/>
      <c r="I886" s="15"/>
      <c r="J886" s="15"/>
      <c r="K886" s="18"/>
      <c r="L886" s="71" t="str">
        <f>IFERROR(_xlfn.IFNA(VLOOKUP($K886,коммент!$B:$C,2,0),""),"")</f>
        <v/>
      </c>
      <c r="M886" s="19"/>
      <c r="N886" s="20"/>
      <c r="O886" s="20"/>
      <c r="P886" s="20"/>
      <c r="Q886" s="13"/>
      <c r="R886" s="13"/>
    </row>
    <row r="887" spans="1:18" s="14" customFormat="1" x14ac:dyDescent="0.25">
      <c r="A887" s="15"/>
      <c r="B887" s="15"/>
      <c r="C887" s="15"/>
      <c r="D887" s="16"/>
      <c r="E887" s="16"/>
      <c r="F887" s="17"/>
      <c r="G887" s="15"/>
      <c r="H887" s="15"/>
      <c r="I887" s="15"/>
      <c r="J887" s="15"/>
      <c r="K887" s="18"/>
      <c r="L887" s="71" t="str">
        <f>IFERROR(_xlfn.IFNA(VLOOKUP($K887,коммент!$B:$C,2,0),""),"")</f>
        <v/>
      </c>
      <c r="M887" s="19"/>
      <c r="N887" s="20"/>
      <c r="O887" s="20"/>
      <c r="P887" s="20"/>
      <c r="Q887" s="13"/>
      <c r="R887" s="13"/>
    </row>
    <row r="888" spans="1:18" s="14" customFormat="1" x14ac:dyDescent="0.25">
      <c r="A888" s="15"/>
      <c r="B888" s="15"/>
      <c r="C888" s="15"/>
      <c r="D888" s="16"/>
      <c r="E888" s="16"/>
      <c r="F888" s="17"/>
      <c r="G888" s="15"/>
      <c r="H888" s="15"/>
      <c r="I888" s="15"/>
      <c r="J888" s="15"/>
      <c r="K888" s="18"/>
      <c r="L888" s="71" t="str">
        <f>IFERROR(_xlfn.IFNA(VLOOKUP($K888,коммент!$B:$C,2,0),""),"")</f>
        <v/>
      </c>
      <c r="M888" s="19"/>
      <c r="N888" s="20"/>
      <c r="O888" s="20"/>
      <c r="P888" s="20"/>
      <c r="Q888" s="13"/>
      <c r="R888" s="13"/>
    </row>
    <row r="889" spans="1:18" s="14" customFormat="1" x14ac:dyDescent="0.25">
      <c r="A889" s="15"/>
      <c r="B889" s="15"/>
      <c r="C889" s="15"/>
      <c r="D889" s="16"/>
      <c r="E889" s="16"/>
      <c r="F889" s="17"/>
      <c r="G889" s="15"/>
      <c r="H889" s="15"/>
      <c r="I889" s="15"/>
      <c r="J889" s="15"/>
      <c r="K889" s="18"/>
      <c r="L889" s="71" t="str">
        <f>IFERROR(_xlfn.IFNA(VLOOKUP($K889,коммент!$B:$C,2,0),""),"")</f>
        <v/>
      </c>
      <c r="M889" s="19"/>
      <c r="N889" s="20"/>
      <c r="O889" s="20"/>
      <c r="P889" s="20"/>
      <c r="Q889" s="13"/>
      <c r="R889" s="13"/>
    </row>
    <row r="890" spans="1:18" s="14" customFormat="1" x14ac:dyDescent="0.25">
      <c r="A890" s="15"/>
      <c r="B890" s="15"/>
      <c r="C890" s="15"/>
      <c r="D890" s="16"/>
      <c r="E890" s="16"/>
      <c r="F890" s="17"/>
      <c r="G890" s="15"/>
      <c r="H890" s="15"/>
      <c r="I890" s="15"/>
      <c r="J890" s="15"/>
      <c r="K890" s="18"/>
      <c r="L890" s="71" t="str">
        <f>IFERROR(_xlfn.IFNA(VLOOKUP($K890,коммент!$B:$C,2,0),""),"")</f>
        <v/>
      </c>
      <c r="M890" s="19"/>
      <c r="N890" s="20"/>
      <c r="O890" s="20"/>
      <c r="P890" s="20"/>
      <c r="Q890" s="13"/>
      <c r="R890" s="13"/>
    </row>
    <row r="891" spans="1:18" s="14" customFormat="1" x14ac:dyDescent="0.25">
      <c r="A891" s="15"/>
      <c r="B891" s="15"/>
      <c r="C891" s="15"/>
      <c r="D891" s="16"/>
      <c r="E891" s="16"/>
      <c r="F891" s="17"/>
      <c r="G891" s="15"/>
      <c r="H891" s="15"/>
      <c r="I891" s="15"/>
      <c r="J891" s="15"/>
      <c r="K891" s="18"/>
      <c r="L891" s="71" t="str">
        <f>IFERROR(_xlfn.IFNA(VLOOKUP($K891,коммент!$B:$C,2,0),""),"")</f>
        <v/>
      </c>
      <c r="M891" s="19"/>
      <c r="N891" s="20"/>
      <c r="O891" s="20"/>
      <c r="P891" s="20"/>
      <c r="Q891" s="13"/>
      <c r="R891" s="13"/>
    </row>
    <row r="892" spans="1:18" s="14" customFormat="1" x14ac:dyDescent="0.25">
      <c r="A892" s="15"/>
      <c r="B892" s="15"/>
      <c r="C892" s="15"/>
      <c r="D892" s="16"/>
      <c r="E892" s="16"/>
      <c r="F892" s="17"/>
      <c r="G892" s="15"/>
      <c r="H892" s="15"/>
      <c r="I892" s="15"/>
      <c r="J892" s="15"/>
      <c r="K892" s="18"/>
      <c r="L892" s="71" t="str">
        <f>IFERROR(_xlfn.IFNA(VLOOKUP($K892,коммент!$B:$C,2,0),""),"")</f>
        <v/>
      </c>
      <c r="M892" s="19"/>
      <c r="N892" s="20"/>
      <c r="O892" s="20"/>
      <c r="P892" s="20"/>
      <c r="Q892" s="13"/>
      <c r="R892" s="13"/>
    </row>
    <row r="893" spans="1:18" s="14" customFormat="1" x14ac:dyDescent="0.25">
      <c r="A893" s="15"/>
      <c r="B893" s="15"/>
      <c r="C893" s="15"/>
      <c r="D893" s="16"/>
      <c r="E893" s="16"/>
      <c r="F893" s="17"/>
      <c r="G893" s="15"/>
      <c r="H893" s="15"/>
      <c r="I893" s="15"/>
      <c r="J893" s="15"/>
      <c r="K893" s="18"/>
      <c r="L893" s="71" t="str">
        <f>IFERROR(_xlfn.IFNA(VLOOKUP($K893,коммент!$B:$C,2,0),""),"")</f>
        <v/>
      </c>
      <c r="M893" s="19"/>
      <c r="N893" s="20"/>
      <c r="O893" s="20"/>
      <c r="P893" s="20"/>
      <c r="Q893" s="13"/>
      <c r="R893" s="13"/>
    </row>
    <row r="894" spans="1:18" s="14" customFormat="1" x14ac:dyDescent="0.25">
      <c r="A894" s="15"/>
      <c r="B894" s="15"/>
      <c r="C894" s="15"/>
      <c r="D894" s="16"/>
      <c r="E894" s="16"/>
      <c r="F894" s="17"/>
      <c r="G894" s="15"/>
      <c r="H894" s="15"/>
      <c r="I894" s="15"/>
      <c r="J894" s="15"/>
      <c r="K894" s="18"/>
      <c r="L894" s="71" t="str">
        <f>IFERROR(_xlfn.IFNA(VLOOKUP($K894,коммент!$B:$C,2,0),""),"")</f>
        <v/>
      </c>
      <c r="M894" s="19"/>
      <c r="N894" s="20"/>
      <c r="O894" s="20"/>
      <c r="P894" s="20"/>
      <c r="Q894" s="13"/>
      <c r="R894" s="13"/>
    </row>
    <row r="895" spans="1:18" s="14" customFormat="1" x14ac:dyDescent="0.25">
      <c r="A895" s="15"/>
      <c r="B895" s="15"/>
      <c r="C895" s="15"/>
      <c r="D895" s="16"/>
      <c r="E895" s="16"/>
      <c r="F895" s="17"/>
      <c r="G895" s="15"/>
      <c r="H895" s="15"/>
      <c r="I895" s="15"/>
      <c r="J895" s="15"/>
      <c r="K895" s="18"/>
      <c r="L895" s="71" t="str">
        <f>IFERROR(_xlfn.IFNA(VLOOKUP($K895,коммент!$B:$C,2,0),""),"")</f>
        <v/>
      </c>
      <c r="M895" s="19"/>
      <c r="N895" s="20"/>
      <c r="O895" s="20"/>
      <c r="P895" s="20"/>
      <c r="Q895" s="13"/>
      <c r="R895" s="13"/>
    </row>
    <row r="896" spans="1:18" s="14" customFormat="1" x14ac:dyDescent="0.25">
      <c r="A896" s="15"/>
      <c r="B896" s="15"/>
      <c r="C896" s="15"/>
      <c r="D896" s="16"/>
      <c r="E896" s="16"/>
      <c r="F896" s="17"/>
      <c r="G896" s="15"/>
      <c r="H896" s="15"/>
      <c r="I896" s="15"/>
      <c r="J896" s="15"/>
      <c r="K896" s="18"/>
      <c r="L896" s="71" t="str">
        <f>IFERROR(_xlfn.IFNA(VLOOKUP($K896,коммент!$B:$C,2,0),""),"")</f>
        <v/>
      </c>
      <c r="M896" s="19"/>
      <c r="N896" s="20"/>
      <c r="O896" s="20"/>
      <c r="P896" s="20"/>
      <c r="Q896" s="13"/>
      <c r="R896" s="13"/>
    </row>
    <row r="897" spans="1:18" s="14" customFormat="1" x14ac:dyDescent="0.25">
      <c r="A897" s="15"/>
      <c r="B897" s="15"/>
      <c r="C897" s="15"/>
      <c r="D897" s="16"/>
      <c r="E897" s="16"/>
      <c r="F897" s="17"/>
      <c r="G897" s="15"/>
      <c r="H897" s="15"/>
      <c r="I897" s="15"/>
      <c r="J897" s="15"/>
      <c r="K897" s="18"/>
      <c r="L897" s="71" t="str">
        <f>IFERROR(_xlfn.IFNA(VLOOKUP($K897,коммент!$B:$C,2,0),""),"")</f>
        <v/>
      </c>
      <c r="M897" s="19"/>
      <c r="N897" s="20"/>
      <c r="O897" s="20"/>
      <c r="P897" s="20"/>
      <c r="Q897" s="13"/>
      <c r="R897" s="13"/>
    </row>
    <row r="898" spans="1:18" s="14" customFormat="1" x14ac:dyDescent="0.25">
      <c r="A898" s="15"/>
      <c r="B898" s="15"/>
      <c r="C898" s="15"/>
      <c r="D898" s="16"/>
      <c r="E898" s="16"/>
      <c r="F898" s="17"/>
      <c r="G898" s="15"/>
      <c r="H898" s="15"/>
      <c r="I898" s="15"/>
      <c r="J898" s="15"/>
      <c r="K898" s="18"/>
      <c r="L898" s="71" t="str">
        <f>IFERROR(_xlfn.IFNA(VLOOKUP($K898,коммент!$B:$C,2,0),""),"")</f>
        <v/>
      </c>
      <c r="M898" s="19"/>
      <c r="N898" s="20"/>
      <c r="O898" s="20"/>
      <c r="P898" s="20"/>
      <c r="Q898" s="13"/>
      <c r="R898" s="13"/>
    </row>
    <row r="899" spans="1:18" s="14" customFormat="1" x14ac:dyDescent="0.25">
      <c r="A899" s="15"/>
      <c r="B899" s="15"/>
      <c r="C899" s="15"/>
      <c r="D899" s="16"/>
      <c r="E899" s="16"/>
      <c r="F899" s="17"/>
      <c r="G899" s="15"/>
      <c r="H899" s="15"/>
      <c r="I899" s="15"/>
      <c r="J899" s="15"/>
      <c r="K899" s="18"/>
      <c r="L899" s="71" t="str">
        <f>IFERROR(_xlfn.IFNA(VLOOKUP($K899,коммент!$B:$C,2,0),""),"")</f>
        <v/>
      </c>
      <c r="M899" s="19"/>
      <c r="N899" s="20"/>
      <c r="O899" s="20"/>
      <c r="P899" s="20"/>
      <c r="Q899" s="13"/>
      <c r="R899" s="13"/>
    </row>
    <row r="900" spans="1:18" s="14" customFormat="1" x14ac:dyDescent="0.25">
      <c r="A900" s="15"/>
      <c r="B900" s="15"/>
      <c r="C900" s="15"/>
      <c r="D900" s="16"/>
      <c r="E900" s="16"/>
      <c r="F900" s="17"/>
      <c r="G900" s="15"/>
      <c r="H900" s="15"/>
      <c r="I900" s="15"/>
      <c r="J900" s="15"/>
      <c r="K900" s="18"/>
      <c r="L900" s="71" t="str">
        <f>IFERROR(_xlfn.IFNA(VLOOKUP($K900,коммент!$B:$C,2,0),""),"")</f>
        <v/>
      </c>
      <c r="M900" s="19"/>
      <c r="N900" s="20"/>
      <c r="O900" s="20"/>
      <c r="P900" s="20"/>
      <c r="Q900" s="13"/>
      <c r="R900" s="13"/>
    </row>
    <row r="901" spans="1:18" s="14" customFormat="1" x14ac:dyDescent="0.25">
      <c r="A901" s="15"/>
      <c r="B901" s="15"/>
      <c r="C901" s="15"/>
      <c r="D901" s="16"/>
      <c r="E901" s="16"/>
      <c r="F901" s="17"/>
      <c r="G901" s="15"/>
      <c r="H901" s="15"/>
      <c r="I901" s="15"/>
      <c r="J901" s="15"/>
      <c r="K901" s="18"/>
      <c r="L901" s="71" t="str">
        <f>IFERROR(_xlfn.IFNA(VLOOKUP($K901,коммент!$B:$C,2,0),""),"")</f>
        <v/>
      </c>
      <c r="M901" s="19"/>
      <c r="N901" s="20"/>
      <c r="O901" s="20"/>
      <c r="P901" s="20"/>
      <c r="Q901" s="13"/>
      <c r="R901" s="13"/>
    </row>
    <row r="902" spans="1:18" s="14" customFormat="1" x14ac:dyDescent="0.25">
      <c r="A902" s="15"/>
      <c r="B902" s="15"/>
      <c r="C902" s="15"/>
      <c r="D902" s="16"/>
      <c r="E902" s="16"/>
      <c r="F902" s="17"/>
      <c r="G902" s="15"/>
      <c r="H902" s="15"/>
      <c r="I902" s="15"/>
      <c r="J902" s="15"/>
      <c r="K902" s="18"/>
      <c r="L902" s="71" t="str">
        <f>IFERROR(_xlfn.IFNA(VLOOKUP($K902,коммент!$B:$C,2,0),""),"")</f>
        <v/>
      </c>
      <c r="M902" s="19"/>
      <c r="N902" s="20"/>
      <c r="O902" s="20"/>
      <c r="P902" s="20"/>
      <c r="Q902" s="13"/>
      <c r="R902" s="13"/>
    </row>
    <row r="903" spans="1:18" s="14" customFormat="1" x14ac:dyDescent="0.25">
      <c r="A903" s="15"/>
      <c r="B903" s="15"/>
      <c r="C903" s="15"/>
      <c r="D903" s="16"/>
      <c r="E903" s="16"/>
      <c r="F903" s="17"/>
      <c r="G903" s="15"/>
      <c r="H903" s="15"/>
      <c r="I903" s="15"/>
      <c r="J903" s="15"/>
      <c r="K903" s="18"/>
      <c r="L903" s="71" t="str">
        <f>IFERROR(_xlfn.IFNA(VLOOKUP($K903,коммент!$B:$C,2,0),""),"")</f>
        <v/>
      </c>
      <c r="M903" s="19"/>
      <c r="N903" s="20"/>
      <c r="O903" s="20"/>
      <c r="P903" s="20"/>
      <c r="Q903" s="13"/>
      <c r="R903" s="13"/>
    </row>
    <row r="904" spans="1:18" s="14" customFormat="1" x14ac:dyDescent="0.25">
      <c r="A904" s="15"/>
      <c r="B904" s="15"/>
      <c r="C904" s="15"/>
      <c r="D904" s="16"/>
      <c r="E904" s="16"/>
      <c r="F904" s="17"/>
      <c r="G904" s="15"/>
      <c r="H904" s="15"/>
      <c r="I904" s="15"/>
      <c r="J904" s="15"/>
      <c r="K904" s="18"/>
      <c r="L904" s="71" t="str">
        <f>IFERROR(_xlfn.IFNA(VLOOKUP($K904,коммент!$B:$C,2,0),""),"")</f>
        <v/>
      </c>
      <c r="M904" s="19"/>
      <c r="N904" s="20"/>
      <c r="O904" s="20"/>
      <c r="P904" s="20"/>
      <c r="Q904" s="13"/>
      <c r="R904" s="13"/>
    </row>
    <row r="905" spans="1:18" s="14" customFormat="1" x14ac:dyDescent="0.25">
      <c r="A905" s="15"/>
      <c r="B905" s="15"/>
      <c r="C905" s="15"/>
      <c r="D905" s="16"/>
      <c r="E905" s="16"/>
      <c r="F905" s="17"/>
      <c r="G905" s="15"/>
      <c r="H905" s="15"/>
      <c r="I905" s="15"/>
      <c r="J905" s="15"/>
      <c r="K905" s="18"/>
      <c r="L905" s="71" t="str">
        <f>IFERROR(_xlfn.IFNA(VLOOKUP($K905,коммент!$B:$C,2,0),""),"")</f>
        <v/>
      </c>
      <c r="M905" s="19"/>
      <c r="N905" s="20"/>
      <c r="O905" s="20"/>
      <c r="P905" s="20"/>
      <c r="Q905" s="13"/>
      <c r="R905" s="13"/>
    </row>
    <row r="906" spans="1:18" s="14" customFormat="1" x14ac:dyDescent="0.25">
      <c r="A906" s="15"/>
      <c r="B906" s="15"/>
      <c r="C906" s="15"/>
      <c r="D906" s="16"/>
      <c r="E906" s="16"/>
      <c r="F906" s="17"/>
      <c r="G906" s="15"/>
      <c r="H906" s="15"/>
      <c r="I906" s="15"/>
      <c r="J906" s="15"/>
      <c r="K906" s="18"/>
      <c r="L906" s="71" t="str">
        <f>IFERROR(_xlfn.IFNA(VLOOKUP($K906,коммент!$B:$C,2,0),""),"")</f>
        <v/>
      </c>
      <c r="M906" s="19"/>
      <c r="N906" s="20"/>
      <c r="O906" s="20"/>
      <c r="P906" s="20"/>
      <c r="Q906" s="13"/>
      <c r="R906" s="13"/>
    </row>
    <row r="907" spans="1:18" s="14" customFormat="1" x14ac:dyDescent="0.25">
      <c r="A907" s="15"/>
      <c r="B907" s="15"/>
      <c r="C907" s="15"/>
      <c r="D907" s="16"/>
      <c r="E907" s="16"/>
      <c r="F907" s="17"/>
      <c r="G907" s="15"/>
      <c r="H907" s="15"/>
      <c r="I907" s="15"/>
      <c r="J907" s="15"/>
      <c r="K907" s="18"/>
      <c r="L907" s="71" t="str">
        <f>IFERROR(_xlfn.IFNA(VLOOKUP($K907,коммент!$B:$C,2,0),""),"")</f>
        <v/>
      </c>
      <c r="M907" s="19"/>
      <c r="N907" s="20"/>
      <c r="O907" s="20"/>
      <c r="P907" s="20"/>
      <c r="Q907" s="13"/>
      <c r="R907" s="13"/>
    </row>
    <row r="908" spans="1:18" s="14" customFormat="1" x14ac:dyDescent="0.25">
      <c r="A908" s="15"/>
      <c r="B908" s="15"/>
      <c r="C908" s="15"/>
      <c r="D908" s="16"/>
      <c r="E908" s="16"/>
      <c r="F908" s="17"/>
      <c r="G908" s="15"/>
      <c r="H908" s="15"/>
      <c r="I908" s="15"/>
      <c r="J908" s="15"/>
      <c r="K908" s="18"/>
      <c r="L908" s="71" t="str">
        <f>IFERROR(_xlfn.IFNA(VLOOKUP($K908,коммент!$B:$C,2,0),""),"")</f>
        <v/>
      </c>
      <c r="M908" s="19"/>
      <c r="N908" s="20"/>
      <c r="O908" s="20"/>
      <c r="P908" s="20"/>
      <c r="Q908" s="13"/>
      <c r="R908" s="13"/>
    </row>
    <row r="909" spans="1:18" s="14" customFormat="1" x14ac:dyDescent="0.25">
      <c r="A909" s="15"/>
      <c r="B909" s="15"/>
      <c r="C909" s="15"/>
      <c r="D909" s="16"/>
      <c r="E909" s="16"/>
      <c r="F909" s="17"/>
      <c r="G909" s="15"/>
      <c r="H909" s="15"/>
      <c r="I909" s="15"/>
      <c r="J909" s="15"/>
      <c r="K909" s="18"/>
      <c r="L909" s="71" t="str">
        <f>IFERROR(_xlfn.IFNA(VLOOKUP($K909,коммент!$B:$C,2,0),""),"")</f>
        <v/>
      </c>
      <c r="M909" s="19"/>
      <c r="N909" s="20"/>
      <c r="O909" s="20"/>
      <c r="P909" s="20"/>
      <c r="Q909" s="13"/>
      <c r="R909" s="13"/>
    </row>
    <row r="910" spans="1:18" s="14" customFormat="1" x14ac:dyDescent="0.25">
      <c r="A910" s="15"/>
      <c r="B910" s="15"/>
      <c r="C910" s="15"/>
      <c r="D910" s="16"/>
      <c r="E910" s="16"/>
      <c r="F910" s="17"/>
      <c r="G910" s="15"/>
      <c r="H910" s="15"/>
      <c r="I910" s="15"/>
      <c r="J910" s="15"/>
      <c r="K910" s="18"/>
      <c r="L910" s="71" t="str">
        <f>IFERROR(_xlfn.IFNA(VLOOKUP($K910,коммент!$B:$C,2,0),""),"")</f>
        <v/>
      </c>
      <c r="M910" s="19"/>
      <c r="N910" s="20"/>
      <c r="O910" s="20"/>
      <c r="P910" s="20"/>
      <c r="Q910" s="13"/>
      <c r="R910" s="13"/>
    </row>
    <row r="911" spans="1:18" s="14" customFormat="1" x14ac:dyDescent="0.25">
      <c r="A911" s="15"/>
      <c r="B911" s="15"/>
      <c r="C911" s="15"/>
      <c r="D911" s="16"/>
      <c r="E911" s="16"/>
      <c r="F911" s="17"/>
      <c r="G911" s="15"/>
      <c r="H911" s="15"/>
      <c r="I911" s="15"/>
      <c r="J911" s="15"/>
      <c r="K911" s="18"/>
      <c r="L911" s="71" t="str">
        <f>IFERROR(_xlfn.IFNA(VLOOKUP($K911,коммент!$B:$C,2,0),""),"")</f>
        <v/>
      </c>
      <c r="M911" s="19"/>
      <c r="N911" s="20"/>
      <c r="O911" s="20"/>
      <c r="P911" s="20"/>
      <c r="Q911" s="13"/>
      <c r="R911" s="13"/>
    </row>
    <row r="912" spans="1:18" s="14" customFormat="1" x14ac:dyDescent="0.25">
      <c r="A912" s="15"/>
      <c r="B912" s="15"/>
      <c r="C912" s="15"/>
      <c r="D912" s="16"/>
      <c r="E912" s="16"/>
      <c r="F912" s="17"/>
      <c r="G912" s="15"/>
      <c r="H912" s="15"/>
      <c r="I912" s="15"/>
      <c r="J912" s="15"/>
      <c r="K912" s="18"/>
      <c r="L912" s="71" t="str">
        <f>IFERROR(_xlfn.IFNA(VLOOKUP($K912,коммент!$B:$C,2,0),""),"")</f>
        <v/>
      </c>
      <c r="M912" s="19"/>
      <c r="N912" s="20"/>
      <c r="O912" s="20"/>
      <c r="P912" s="20"/>
      <c r="Q912" s="13"/>
      <c r="R912" s="13"/>
    </row>
    <row r="913" spans="1:18" s="14" customFormat="1" x14ac:dyDescent="0.25">
      <c r="A913" s="15"/>
      <c r="B913" s="15"/>
      <c r="C913" s="15"/>
      <c r="D913" s="16"/>
      <c r="E913" s="16"/>
      <c r="F913" s="17"/>
      <c r="G913" s="15"/>
      <c r="H913" s="15"/>
      <c r="I913" s="15"/>
      <c r="J913" s="15"/>
      <c r="K913" s="18"/>
      <c r="L913" s="71" t="str">
        <f>IFERROR(_xlfn.IFNA(VLOOKUP($K913,коммент!$B:$C,2,0),""),"")</f>
        <v/>
      </c>
      <c r="M913" s="19"/>
      <c r="N913" s="20"/>
      <c r="O913" s="20"/>
      <c r="P913" s="20"/>
      <c r="Q913" s="13"/>
      <c r="R913" s="13"/>
    </row>
    <row r="914" spans="1:18" s="14" customFormat="1" x14ac:dyDescent="0.25">
      <c r="A914" s="15"/>
      <c r="B914" s="15"/>
      <c r="C914" s="15"/>
      <c r="D914" s="16"/>
      <c r="E914" s="16"/>
      <c r="F914" s="17"/>
      <c r="G914" s="15"/>
      <c r="H914" s="15"/>
      <c r="I914" s="15"/>
      <c r="J914" s="15"/>
      <c r="K914" s="18"/>
      <c r="L914" s="71" t="str">
        <f>IFERROR(_xlfn.IFNA(VLOOKUP($K914,коммент!$B:$C,2,0),""),"")</f>
        <v/>
      </c>
      <c r="M914" s="19"/>
      <c r="N914" s="20"/>
      <c r="O914" s="20"/>
      <c r="P914" s="20"/>
      <c r="Q914" s="13"/>
      <c r="R914" s="13"/>
    </row>
    <row r="915" spans="1:18" s="14" customFormat="1" x14ac:dyDescent="0.25">
      <c r="A915" s="15"/>
      <c r="B915" s="15"/>
      <c r="C915" s="15"/>
      <c r="D915" s="16"/>
      <c r="E915" s="16"/>
      <c r="F915" s="17"/>
      <c r="G915" s="15"/>
      <c r="H915" s="15"/>
      <c r="I915" s="15"/>
      <c r="J915" s="15"/>
      <c r="K915" s="18"/>
      <c r="L915" s="71" t="str">
        <f>IFERROR(_xlfn.IFNA(VLOOKUP($K915,коммент!$B:$C,2,0),""),"")</f>
        <v/>
      </c>
      <c r="M915" s="19"/>
      <c r="N915" s="20"/>
      <c r="O915" s="20"/>
      <c r="P915" s="20"/>
      <c r="Q915" s="13"/>
      <c r="R915" s="13"/>
    </row>
    <row r="916" spans="1:18" s="14" customFormat="1" x14ac:dyDescent="0.25">
      <c r="A916" s="15"/>
      <c r="B916" s="15"/>
      <c r="C916" s="15"/>
      <c r="D916" s="16"/>
      <c r="E916" s="16"/>
      <c r="F916" s="17"/>
      <c r="G916" s="15"/>
      <c r="H916" s="15"/>
      <c r="I916" s="15"/>
      <c r="J916" s="15"/>
      <c r="K916" s="18"/>
      <c r="L916" s="71" t="str">
        <f>IFERROR(_xlfn.IFNA(VLOOKUP($K916,коммент!$B:$C,2,0),""),"")</f>
        <v/>
      </c>
      <c r="M916" s="19"/>
      <c r="N916" s="20"/>
      <c r="O916" s="20"/>
      <c r="P916" s="20"/>
      <c r="Q916" s="13"/>
      <c r="R916" s="13"/>
    </row>
    <row r="917" spans="1:18" s="14" customFormat="1" x14ac:dyDescent="0.25">
      <c r="A917" s="15"/>
      <c r="B917" s="15"/>
      <c r="C917" s="15"/>
      <c r="D917" s="16"/>
      <c r="E917" s="16"/>
      <c r="F917" s="17"/>
      <c r="G917" s="15"/>
      <c r="H917" s="15"/>
      <c r="I917" s="15"/>
      <c r="J917" s="15"/>
      <c r="K917" s="18"/>
      <c r="L917" s="71" t="str">
        <f>IFERROR(_xlfn.IFNA(VLOOKUP($K917,коммент!$B:$C,2,0),""),"")</f>
        <v/>
      </c>
      <c r="M917" s="19"/>
      <c r="N917" s="20"/>
      <c r="O917" s="20"/>
      <c r="P917" s="20"/>
      <c r="Q917" s="13"/>
      <c r="R917" s="13"/>
    </row>
    <row r="918" spans="1:18" s="14" customFormat="1" x14ac:dyDescent="0.25">
      <c r="A918" s="15"/>
      <c r="B918" s="15"/>
      <c r="C918" s="15"/>
      <c r="D918" s="16"/>
      <c r="E918" s="16"/>
      <c r="F918" s="17"/>
      <c r="G918" s="15"/>
      <c r="H918" s="15"/>
      <c r="I918" s="15"/>
      <c r="J918" s="15"/>
      <c r="K918" s="18"/>
      <c r="L918" s="71" t="str">
        <f>IFERROR(_xlfn.IFNA(VLOOKUP($K918,коммент!$B:$C,2,0),""),"")</f>
        <v/>
      </c>
      <c r="M918" s="19"/>
      <c r="N918" s="20"/>
      <c r="O918" s="20"/>
      <c r="P918" s="20"/>
      <c r="Q918" s="13"/>
      <c r="R918" s="13"/>
    </row>
    <row r="919" spans="1:18" s="14" customFormat="1" x14ac:dyDescent="0.25">
      <c r="A919" s="15"/>
      <c r="B919" s="15"/>
      <c r="C919" s="15"/>
      <c r="D919" s="16"/>
      <c r="E919" s="16"/>
      <c r="F919" s="17"/>
      <c r="G919" s="15"/>
      <c r="H919" s="15"/>
      <c r="I919" s="15"/>
      <c r="J919" s="15"/>
      <c r="K919" s="18"/>
      <c r="L919" s="71" t="str">
        <f>IFERROR(_xlfn.IFNA(VLOOKUP($K919,коммент!$B:$C,2,0),""),"")</f>
        <v/>
      </c>
      <c r="M919" s="19"/>
      <c r="N919" s="20"/>
      <c r="O919" s="20"/>
      <c r="P919" s="20"/>
      <c r="Q919" s="13"/>
      <c r="R919" s="13"/>
    </row>
    <row r="920" spans="1:18" s="14" customFormat="1" x14ac:dyDescent="0.25">
      <c r="A920" s="15"/>
      <c r="B920" s="15"/>
      <c r="C920" s="15"/>
      <c r="D920" s="16"/>
      <c r="E920" s="16"/>
      <c r="F920" s="17"/>
      <c r="G920" s="15"/>
      <c r="H920" s="15"/>
      <c r="I920" s="15"/>
      <c r="J920" s="15"/>
      <c r="K920" s="18"/>
      <c r="L920" s="71" t="str">
        <f>IFERROR(_xlfn.IFNA(VLOOKUP($K920,коммент!$B:$C,2,0),""),"")</f>
        <v/>
      </c>
      <c r="M920" s="19"/>
      <c r="N920" s="20"/>
      <c r="O920" s="20"/>
      <c r="P920" s="20"/>
      <c r="Q920" s="13"/>
      <c r="R920" s="13"/>
    </row>
    <row r="921" spans="1:18" s="14" customFormat="1" x14ac:dyDescent="0.25">
      <c r="A921" s="15"/>
      <c r="B921" s="15"/>
      <c r="C921" s="15"/>
      <c r="D921" s="16"/>
      <c r="E921" s="16"/>
      <c r="F921" s="17"/>
      <c r="G921" s="15"/>
      <c r="H921" s="15"/>
      <c r="I921" s="15"/>
      <c r="J921" s="15"/>
      <c r="K921" s="18"/>
      <c r="L921" s="71" t="str">
        <f>IFERROR(_xlfn.IFNA(VLOOKUP($K921,коммент!$B:$C,2,0),""),"")</f>
        <v/>
      </c>
      <c r="M921" s="19"/>
      <c r="N921" s="20"/>
      <c r="O921" s="20"/>
      <c r="P921" s="20"/>
      <c r="Q921" s="13"/>
      <c r="R921" s="13"/>
    </row>
    <row r="922" spans="1:18" s="14" customFormat="1" x14ac:dyDescent="0.25">
      <c r="A922" s="15"/>
      <c r="B922" s="15"/>
      <c r="C922" s="15"/>
      <c r="D922" s="16"/>
      <c r="E922" s="16"/>
      <c r="F922" s="17"/>
      <c r="G922" s="15"/>
      <c r="H922" s="15"/>
      <c r="I922" s="15"/>
      <c r="J922" s="15"/>
      <c r="K922" s="18"/>
      <c r="L922" s="71" t="str">
        <f>IFERROR(_xlfn.IFNA(VLOOKUP($K922,коммент!$B:$C,2,0),""),"")</f>
        <v/>
      </c>
      <c r="M922" s="19"/>
      <c r="N922" s="20"/>
      <c r="O922" s="20"/>
      <c r="P922" s="20"/>
      <c r="Q922" s="13"/>
      <c r="R922" s="13"/>
    </row>
    <row r="923" spans="1:18" s="14" customFormat="1" x14ac:dyDescent="0.25">
      <c r="A923" s="15"/>
      <c r="B923" s="15"/>
      <c r="C923" s="15"/>
      <c r="D923" s="16"/>
      <c r="E923" s="16"/>
      <c r="F923" s="17"/>
      <c r="G923" s="15"/>
      <c r="H923" s="15"/>
      <c r="I923" s="15"/>
      <c r="J923" s="15"/>
      <c r="K923" s="18"/>
      <c r="L923" s="71" t="str">
        <f>IFERROR(_xlfn.IFNA(VLOOKUP($K923,коммент!$B:$C,2,0),""),"")</f>
        <v/>
      </c>
      <c r="M923" s="19"/>
      <c r="N923" s="20"/>
      <c r="O923" s="20"/>
      <c r="P923" s="20"/>
      <c r="Q923" s="13"/>
      <c r="R923" s="13"/>
    </row>
    <row r="924" spans="1:18" s="14" customFormat="1" x14ac:dyDescent="0.25">
      <c r="A924" s="15"/>
      <c r="B924" s="15"/>
      <c r="C924" s="15"/>
      <c r="D924" s="16"/>
      <c r="E924" s="16"/>
      <c r="F924" s="17"/>
      <c r="G924" s="15"/>
      <c r="H924" s="15"/>
      <c r="I924" s="15"/>
      <c r="J924" s="15"/>
      <c r="K924" s="18"/>
      <c r="L924" s="71" t="str">
        <f>IFERROR(_xlfn.IFNA(VLOOKUP($K924,коммент!$B:$C,2,0),""),"")</f>
        <v/>
      </c>
      <c r="M924" s="19"/>
      <c r="N924" s="20"/>
      <c r="O924" s="20"/>
      <c r="P924" s="20"/>
      <c r="Q924" s="13"/>
      <c r="R924" s="13"/>
    </row>
    <row r="925" spans="1:18" s="14" customFormat="1" x14ac:dyDescent="0.25">
      <c r="A925" s="15"/>
      <c r="B925" s="15"/>
      <c r="C925" s="15"/>
      <c r="D925" s="16"/>
      <c r="E925" s="16"/>
      <c r="F925" s="17"/>
      <c r="G925" s="15"/>
      <c r="H925" s="15"/>
      <c r="I925" s="15"/>
      <c r="J925" s="15"/>
      <c r="K925" s="18"/>
      <c r="L925" s="71" t="str">
        <f>IFERROR(_xlfn.IFNA(VLOOKUP($K925,коммент!$B:$C,2,0),""),"")</f>
        <v/>
      </c>
      <c r="M925" s="19"/>
      <c r="N925" s="20"/>
      <c r="O925" s="20"/>
      <c r="P925" s="20"/>
      <c r="Q925" s="13"/>
      <c r="R925" s="13"/>
    </row>
    <row r="926" spans="1:18" s="14" customFormat="1" x14ac:dyDescent="0.25">
      <c r="A926" s="15"/>
      <c r="B926" s="15"/>
      <c r="C926" s="15"/>
      <c r="D926" s="16"/>
      <c r="E926" s="16"/>
      <c r="F926" s="17"/>
      <c r="G926" s="15"/>
      <c r="H926" s="15"/>
      <c r="I926" s="15"/>
      <c r="J926" s="15"/>
      <c r="K926" s="18"/>
      <c r="L926" s="71" t="str">
        <f>IFERROR(_xlfn.IFNA(VLOOKUP($K926,коммент!$B:$C,2,0),""),"")</f>
        <v/>
      </c>
      <c r="M926" s="19"/>
      <c r="N926" s="20"/>
      <c r="O926" s="20"/>
      <c r="P926" s="20"/>
      <c r="Q926" s="13"/>
      <c r="R926" s="13"/>
    </row>
    <row r="927" spans="1:18" s="14" customFormat="1" x14ac:dyDescent="0.25">
      <c r="A927" s="15"/>
      <c r="B927" s="15"/>
      <c r="C927" s="15"/>
      <c r="D927" s="16"/>
      <c r="E927" s="16"/>
      <c r="F927" s="17"/>
      <c r="G927" s="15"/>
      <c r="H927" s="15"/>
      <c r="I927" s="15"/>
      <c r="J927" s="15"/>
      <c r="K927" s="18"/>
      <c r="L927" s="71" t="str">
        <f>IFERROR(_xlfn.IFNA(VLOOKUP($K927,коммент!$B:$C,2,0),""),"")</f>
        <v/>
      </c>
      <c r="M927" s="19"/>
      <c r="N927" s="20"/>
      <c r="O927" s="20"/>
      <c r="P927" s="20"/>
      <c r="Q927" s="13"/>
      <c r="R927" s="13"/>
    </row>
    <row r="928" spans="1:18" s="14" customFormat="1" x14ac:dyDescent="0.25">
      <c r="A928" s="15"/>
      <c r="B928" s="15"/>
      <c r="C928" s="15"/>
      <c r="D928" s="16"/>
      <c r="E928" s="16"/>
      <c r="F928" s="17"/>
      <c r="G928" s="15"/>
      <c r="H928" s="15"/>
      <c r="I928" s="15"/>
      <c r="J928" s="15"/>
      <c r="K928" s="18"/>
      <c r="L928" s="71" t="str">
        <f>IFERROR(_xlfn.IFNA(VLOOKUP($K928,коммент!$B:$C,2,0),""),"")</f>
        <v/>
      </c>
      <c r="M928" s="19"/>
      <c r="N928" s="20"/>
      <c r="O928" s="20"/>
      <c r="P928" s="20"/>
      <c r="Q928" s="13"/>
      <c r="R928" s="13"/>
    </row>
    <row r="929" spans="1:18" s="14" customFormat="1" x14ac:dyDescent="0.25">
      <c r="A929" s="15"/>
      <c r="B929" s="15"/>
      <c r="C929" s="15"/>
      <c r="D929" s="16"/>
      <c r="E929" s="16"/>
      <c r="F929" s="17"/>
      <c r="G929" s="15"/>
      <c r="H929" s="15"/>
      <c r="I929" s="15"/>
      <c r="J929" s="15"/>
      <c r="K929" s="18"/>
      <c r="L929" s="71" t="str">
        <f>IFERROR(_xlfn.IFNA(VLOOKUP($K929,коммент!$B:$C,2,0),""),"")</f>
        <v/>
      </c>
      <c r="M929" s="19"/>
      <c r="N929" s="20"/>
      <c r="O929" s="20"/>
      <c r="P929" s="20"/>
      <c r="Q929" s="13"/>
      <c r="R929" s="13"/>
    </row>
    <row r="930" spans="1:18" s="14" customFormat="1" x14ac:dyDescent="0.25">
      <c r="A930" s="15"/>
      <c r="B930" s="15"/>
      <c r="C930" s="15"/>
      <c r="D930" s="16"/>
      <c r="E930" s="16"/>
      <c r="F930" s="17"/>
      <c r="G930" s="15"/>
      <c r="H930" s="15"/>
      <c r="I930" s="15"/>
      <c r="J930" s="15"/>
      <c r="K930" s="18"/>
      <c r="L930" s="71" t="str">
        <f>IFERROR(_xlfn.IFNA(VLOOKUP($K930,коммент!$B:$C,2,0),""),"")</f>
        <v/>
      </c>
      <c r="M930" s="19"/>
      <c r="N930" s="20"/>
      <c r="O930" s="20"/>
      <c r="P930" s="20"/>
      <c r="Q930" s="13"/>
      <c r="R930" s="13"/>
    </row>
    <row r="931" spans="1:18" s="14" customFormat="1" x14ac:dyDescent="0.25">
      <c r="A931" s="15"/>
      <c r="B931" s="15"/>
      <c r="C931" s="15"/>
      <c r="D931" s="16"/>
      <c r="E931" s="16"/>
      <c r="F931" s="17"/>
      <c r="G931" s="15"/>
      <c r="H931" s="15"/>
      <c r="I931" s="15"/>
      <c r="J931" s="15"/>
      <c r="K931" s="18"/>
      <c r="L931" s="71" t="str">
        <f>IFERROR(_xlfn.IFNA(VLOOKUP($K931,коммент!$B:$C,2,0),""),"")</f>
        <v/>
      </c>
      <c r="M931" s="19"/>
      <c r="N931" s="20"/>
      <c r="O931" s="20"/>
      <c r="P931" s="20"/>
      <c r="Q931" s="13"/>
      <c r="R931" s="13"/>
    </row>
    <row r="932" spans="1:18" s="14" customFormat="1" x14ac:dyDescent="0.25">
      <c r="A932" s="15"/>
      <c r="B932" s="15"/>
      <c r="C932" s="15"/>
      <c r="D932" s="16"/>
      <c r="E932" s="16"/>
      <c r="F932" s="17"/>
      <c r="G932" s="15"/>
      <c r="H932" s="15"/>
      <c r="I932" s="15"/>
      <c r="J932" s="15"/>
      <c r="K932" s="18"/>
      <c r="L932" s="71" t="str">
        <f>IFERROR(_xlfn.IFNA(VLOOKUP($K932,коммент!$B:$C,2,0),""),"")</f>
        <v/>
      </c>
      <c r="M932" s="19"/>
      <c r="N932" s="20"/>
      <c r="O932" s="20"/>
      <c r="P932" s="20"/>
      <c r="Q932" s="13"/>
      <c r="R932" s="13"/>
    </row>
    <row r="933" spans="1:18" s="14" customFormat="1" x14ac:dyDescent="0.25">
      <c r="A933" s="15"/>
      <c r="B933" s="15"/>
      <c r="C933" s="15"/>
      <c r="D933" s="16"/>
      <c r="E933" s="16"/>
      <c r="F933" s="17"/>
      <c r="G933" s="15"/>
      <c r="H933" s="15"/>
      <c r="I933" s="15"/>
      <c r="J933" s="15"/>
      <c r="K933" s="18"/>
      <c r="L933" s="71" t="str">
        <f>IFERROR(_xlfn.IFNA(VLOOKUP($K933,коммент!$B:$C,2,0),""),"")</f>
        <v/>
      </c>
      <c r="M933" s="19"/>
      <c r="N933" s="20"/>
      <c r="O933" s="20"/>
      <c r="P933" s="20"/>
      <c r="Q933" s="13"/>
      <c r="R933" s="13"/>
    </row>
    <row r="934" spans="1:18" s="14" customFormat="1" x14ac:dyDescent="0.25">
      <c r="A934" s="15"/>
      <c r="B934" s="15"/>
      <c r="C934" s="15"/>
      <c r="D934" s="16"/>
      <c r="E934" s="16"/>
      <c r="F934" s="17"/>
      <c r="G934" s="15"/>
      <c r="H934" s="15"/>
      <c r="I934" s="15"/>
      <c r="J934" s="15"/>
      <c r="K934" s="18"/>
      <c r="L934" s="71" t="str">
        <f>IFERROR(_xlfn.IFNA(VLOOKUP($K934,коммент!$B:$C,2,0),""),"")</f>
        <v/>
      </c>
      <c r="M934" s="19"/>
      <c r="N934" s="20"/>
      <c r="O934" s="20"/>
      <c r="P934" s="20"/>
      <c r="Q934" s="13"/>
      <c r="R934" s="13"/>
    </row>
    <row r="935" spans="1:18" s="14" customFormat="1" x14ac:dyDescent="0.25">
      <c r="A935" s="15"/>
      <c r="B935" s="15"/>
      <c r="C935" s="15"/>
      <c r="D935" s="16"/>
      <c r="E935" s="16"/>
      <c r="F935" s="17"/>
      <c r="G935" s="15"/>
      <c r="H935" s="15"/>
      <c r="I935" s="15"/>
      <c r="J935" s="15"/>
      <c r="K935" s="18"/>
      <c r="L935" s="71" t="str">
        <f>IFERROR(_xlfn.IFNA(VLOOKUP($K935,коммент!$B:$C,2,0),""),"")</f>
        <v/>
      </c>
      <c r="M935" s="19"/>
      <c r="N935" s="20"/>
      <c r="O935" s="20"/>
      <c r="P935" s="20"/>
      <c r="Q935" s="13"/>
      <c r="R935" s="13"/>
    </row>
    <row r="936" spans="1:18" s="14" customFormat="1" x14ac:dyDescent="0.25">
      <c r="A936" s="15"/>
      <c r="B936" s="15"/>
      <c r="C936" s="15"/>
      <c r="D936" s="16"/>
      <c r="E936" s="16"/>
      <c r="F936" s="17"/>
      <c r="G936" s="15"/>
      <c r="H936" s="15"/>
      <c r="I936" s="15"/>
      <c r="J936" s="15"/>
      <c r="K936" s="18"/>
      <c r="L936" s="71" t="str">
        <f>IFERROR(_xlfn.IFNA(VLOOKUP($K936,коммент!$B:$C,2,0),""),"")</f>
        <v/>
      </c>
      <c r="M936" s="19"/>
      <c r="N936" s="20"/>
      <c r="O936" s="20"/>
      <c r="P936" s="20"/>
      <c r="Q936" s="13"/>
      <c r="R936" s="13"/>
    </row>
    <row r="937" spans="1:18" s="14" customFormat="1" x14ac:dyDescent="0.25">
      <c r="A937" s="15"/>
      <c r="B937" s="15"/>
      <c r="C937" s="15"/>
      <c r="D937" s="16"/>
      <c r="E937" s="16"/>
      <c r="F937" s="17"/>
      <c r="G937" s="15"/>
      <c r="H937" s="15"/>
      <c r="I937" s="15"/>
      <c r="J937" s="15"/>
      <c r="K937" s="18"/>
      <c r="L937" s="71" t="str">
        <f>IFERROR(_xlfn.IFNA(VLOOKUP($K937,коммент!$B:$C,2,0),""),"")</f>
        <v/>
      </c>
      <c r="M937" s="19"/>
      <c r="N937" s="20"/>
      <c r="O937" s="20"/>
      <c r="P937" s="20"/>
      <c r="Q937" s="13"/>
      <c r="R937" s="13"/>
    </row>
    <row r="938" spans="1:18" s="14" customFormat="1" x14ac:dyDescent="0.25">
      <c r="A938" s="15"/>
      <c r="B938" s="15"/>
      <c r="C938" s="15"/>
      <c r="D938" s="16"/>
      <c r="E938" s="16"/>
      <c r="F938" s="17"/>
      <c r="G938" s="15"/>
      <c r="H938" s="15"/>
      <c r="I938" s="15"/>
      <c r="J938" s="15"/>
      <c r="K938" s="18"/>
      <c r="L938" s="71" t="str">
        <f>IFERROR(_xlfn.IFNA(VLOOKUP($K938,коммент!$B:$C,2,0),""),"")</f>
        <v/>
      </c>
      <c r="M938" s="19"/>
      <c r="N938" s="20"/>
      <c r="O938" s="20"/>
      <c r="P938" s="20"/>
      <c r="Q938" s="13"/>
      <c r="R938" s="13"/>
    </row>
    <row r="939" spans="1:18" s="14" customFormat="1" x14ac:dyDescent="0.25">
      <c r="A939" s="15"/>
      <c r="B939" s="15"/>
      <c r="C939" s="15"/>
      <c r="D939" s="16"/>
      <c r="E939" s="16"/>
      <c r="F939" s="17"/>
      <c r="G939" s="15"/>
      <c r="H939" s="15"/>
      <c r="I939" s="15"/>
      <c r="J939" s="15"/>
      <c r="K939" s="18"/>
      <c r="L939" s="71" t="str">
        <f>IFERROR(_xlfn.IFNA(VLOOKUP($K939,коммент!$B:$C,2,0),""),"")</f>
        <v/>
      </c>
      <c r="M939" s="19"/>
      <c r="N939" s="20"/>
      <c r="O939" s="20"/>
      <c r="P939" s="20"/>
      <c r="Q939" s="13"/>
      <c r="R939" s="13"/>
    </row>
    <row r="940" spans="1:18" s="14" customFormat="1" x14ac:dyDescent="0.25">
      <c r="A940" s="15"/>
      <c r="B940" s="15"/>
      <c r="C940" s="15"/>
      <c r="D940" s="16"/>
      <c r="E940" s="16"/>
      <c r="F940" s="17"/>
      <c r="G940" s="15"/>
      <c r="H940" s="15"/>
      <c r="I940" s="15"/>
      <c r="J940" s="15"/>
      <c r="K940" s="18"/>
      <c r="L940" s="71" t="str">
        <f>IFERROR(_xlfn.IFNA(VLOOKUP($K940,коммент!$B:$C,2,0),""),"")</f>
        <v/>
      </c>
      <c r="M940" s="19"/>
      <c r="N940" s="20"/>
      <c r="O940" s="20"/>
      <c r="P940" s="20"/>
      <c r="Q940" s="13"/>
      <c r="R940" s="13"/>
    </row>
    <row r="941" spans="1:18" s="14" customFormat="1" x14ac:dyDescent="0.25">
      <c r="A941" s="15"/>
      <c r="B941" s="15"/>
      <c r="C941" s="15"/>
      <c r="D941" s="16"/>
      <c r="E941" s="16"/>
      <c r="F941" s="17"/>
      <c r="G941" s="15"/>
      <c r="H941" s="15"/>
      <c r="I941" s="15"/>
      <c r="J941" s="15"/>
      <c r="K941" s="18"/>
      <c r="L941" s="71" t="str">
        <f>IFERROR(_xlfn.IFNA(VLOOKUP($K941,коммент!$B:$C,2,0),""),"")</f>
        <v/>
      </c>
      <c r="M941" s="19"/>
      <c r="N941" s="20"/>
      <c r="O941" s="20"/>
      <c r="P941" s="20"/>
      <c r="Q941" s="13"/>
      <c r="R941" s="13"/>
    </row>
    <row r="942" spans="1:18" s="14" customFormat="1" x14ac:dyDescent="0.25">
      <c r="A942" s="15"/>
      <c r="B942" s="15"/>
      <c r="C942" s="15"/>
      <c r="D942" s="16"/>
      <c r="E942" s="16"/>
      <c r="F942" s="17"/>
      <c r="G942" s="15"/>
      <c r="H942" s="15"/>
      <c r="I942" s="15"/>
      <c r="J942" s="15"/>
      <c r="K942" s="18"/>
      <c r="L942" s="71" t="str">
        <f>IFERROR(_xlfn.IFNA(VLOOKUP($K942,коммент!$B:$C,2,0),""),"")</f>
        <v/>
      </c>
      <c r="M942" s="19"/>
      <c r="N942" s="20"/>
      <c r="O942" s="20"/>
      <c r="P942" s="20"/>
      <c r="Q942" s="13"/>
      <c r="R942" s="13"/>
    </row>
    <row r="943" spans="1:18" s="14" customFormat="1" x14ac:dyDescent="0.25">
      <c r="A943" s="15"/>
      <c r="B943" s="15"/>
      <c r="C943" s="15"/>
      <c r="D943" s="16"/>
      <c r="E943" s="16"/>
      <c r="F943" s="17"/>
      <c r="G943" s="15"/>
      <c r="H943" s="15"/>
      <c r="I943" s="15"/>
      <c r="J943" s="15"/>
      <c r="K943" s="18"/>
      <c r="L943" s="71" t="str">
        <f>IFERROR(_xlfn.IFNA(VLOOKUP($K943,коммент!$B:$C,2,0),""),"")</f>
        <v/>
      </c>
      <c r="M943" s="19"/>
      <c r="N943" s="20"/>
      <c r="O943" s="20"/>
      <c r="P943" s="20"/>
      <c r="Q943" s="13"/>
      <c r="R943" s="13"/>
    </row>
    <row r="944" spans="1:18" s="14" customFormat="1" x14ac:dyDescent="0.25">
      <c r="A944" s="15"/>
      <c r="B944" s="15"/>
      <c r="C944" s="15"/>
      <c r="D944" s="16"/>
      <c r="E944" s="16"/>
      <c r="F944" s="17"/>
      <c r="G944" s="15"/>
      <c r="H944" s="15"/>
      <c r="I944" s="15"/>
      <c r="J944" s="15"/>
      <c r="K944" s="18"/>
      <c r="L944" s="71" t="str">
        <f>IFERROR(_xlfn.IFNA(VLOOKUP($K944,коммент!$B:$C,2,0),""),"")</f>
        <v/>
      </c>
      <c r="M944" s="19"/>
      <c r="N944" s="20"/>
      <c r="O944" s="20"/>
      <c r="P944" s="20"/>
      <c r="Q944" s="13"/>
      <c r="R944" s="13"/>
    </row>
    <row r="945" spans="1:18" s="14" customFormat="1" x14ac:dyDescent="0.25">
      <c r="A945" s="15"/>
      <c r="B945" s="15"/>
      <c r="C945" s="15"/>
      <c r="D945" s="16"/>
      <c r="E945" s="16"/>
      <c r="F945" s="17"/>
      <c r="G945" s="15"/>
      <c r="H945" s="15"/>
      <c r="I945" s="15"/>
      <c r="J945" s="15"/>
      <c r="K945" s="18"/>
      <c r="L945" s="71" t="str">
        <f>IFERROR(_xlfn.IFNA(VLOOKUP($K945,коммент!$B:$C,2,0),""),"")</f>
        <v/>
      </c>
      <c r="M945" s="19"/>
      <c r="N945" s="20"/>
      <c r="O945" s="20"/>
      <c r="P945" s="20"/>
      <c r="Q945" s="13"/>
      <c r="R945" s="13"/>
    </row>
    <row r="946" spans="1:18" s="14" customFormat="1" x14ac:dyDescent="0.25">
      <c r="A946" s="15"/>
      <c r="B946" s="15"/>
      <c r="C946" s="15"/>
      <c r="D946" s="16"/>
      <c r="E946" s="16"/>
      <c r="F946" s="17"/>
      <c r="G946" s="15"/>
      <c r="H946" s="15"/>
      <c r="I946" s="15"/>
      <c r="J946" s="15"/>
      <c r="K946" s="18"/>
      <c r="L946" s="71" t="str">
        <f>IFERROR(_xlfn.IFNA(VLOOKUP($K946,коммент!$B:$C,2,0),""),"")</f>
        <v/>
      </c>
      <c r="M946" s="19"/>
      <c r="N946" s="20"/>
      <c r="O946" s="20"/>
      <c r="P946" s="20"/>
      <c r="Q946" s="13"/>
      <c r="R946" s="13"/>
    </row>
    <row r="947" spans="1:18" s="14" customFormat="1" x14ac:dyDescent="0.25">
      <c r="A947" s="15"/>
      <c r="B947" s="15"/>
      <c r="C947" s="15"/>
      <c r="D947" s="16"/>
      <c r="E947" s="16"/>
      <c r="F947" s="17"/>
      <c r="G947" s="15"/>
      <c r="H947" s="15"/>
      <c r="I947" s="15"/>
      <c r="J947" s="15"/>
      <c r="K947" s="18"/>
      <c r="L947" s="71" t="str">
        <f>IFERROR(_xlfn.IFNA(VLOOKUP($K947,коммент!$B:$C,2,0),""),"")</f>
        <v/>
      </c>
      <c r="M947" s="19"/>
      <c r="N947" s="20"/>
      <c r="O947" s="20"/>
      <c r="P947" s="20"/>
      <c r="Q947" s="13"/>
      <c r="R947" s="13"/>
    </row>
    <row r="948" spans="1:18" s="14" customFormat="1" x14ac:dyDescent="0.25">
      <c r="A948" s="15"/>
      <c r="B948" s="15"/>
      <c r="C948" s="15"/>
      <c r="D948" s="16"/>
      <c r="E948" s="16"/>
      <c r="F948" s="17"/>
      <c r="G948" s="15"/>
      <c r="H948" s="15"/>
      <c r="I948" s="15"/>
      <c r="J948" s="15"/>
      <c r="K948" s="18"/>
      <c r="L948" s="71" t="str">
        <f>IFERROR(_xlfn.IFNA(VLOOKUP($K948,коммент!$B:$C,2,0),""),"")</f>
        <v/>
      </c>
      <c r="M948" s="19"/>
      <c r="N948" s="20"/>
      <c r="O948" s="20"/>
      <c r="P948" s="20"/>
      <c r="Q948" s="13"/>
      <c r="R948" s="13"/>
    </row>
    <row r="949" spans="1:18" s="14" customFormat="1" x14ac:dyDescent="0.25">
      <c r="A949" s="15"/>
      <c r="B949" s="15"/>
      <c r="C949" s="15"/>
      <c r="D949" s="16"/>
      <c r="E949" s="16"/>
      <c r="F949" s="17"/>
      <c r="G949" s="15"/>
      <c r="H949" s="15"/>
      <c r="I949" s="15"/>
      <c r="J949" s="15"/>
      <c r="K949" s="18"/>
      <c r="L949" s="71" t="str">
        <f>IFERROR(_xlfn.IFNA(VLOOKUP($K949,коммент!$B:$C,2,0),""),"")</f>
        <v/>
      </c>
      <c r="M949" s="19"/>
      <c r="N949" s="20"/>
      <c r="O949" s="20"/>
      <c r="P949" s="20"/>
      <c r="Q949" s="13"/>
      <c r="R949" s="13"/>
    </row>
    <row r="950" spans="1:18" s="14" customFormat="1" x14ac:dyDescent="0.25">
      <c r="A950" s="15"/>
      <c r="B950" s="15"/>
      <c r="C950" s="15"/>
      <c r="D950" s="16"/>
      <c r="E950" s="16"/>
      <c r="F950" s="17"/>
      <c r="G950" s="15"/>
      <c r="H950" s="15"/>
      <c r="I950" s="15"/>
      <c r="J950" s="15"/>
      <c r="K950" s="18"/>
      <c r="L950" s="71" t="str">
        <f>IFERROR(_xlfn.IFNA(VLOOKUP($K950,коммент!$B:$C,2,0),""),"")</f>
        <v/>
      </c>
      <c r="M950" s="19"/>
      <c r="N950" s="20"/>
      <c r="O950" s="20"/>
      <c r="P950" s="20"/>
      <c r="Q950" s="13"/>
      <c r="R950" s="13"/>
    </row>
    <row r="951" spans="1:18" s="14" customFormat="1" x14ac:dyDescent="0.25">
      <c r="A951" s="15"/>
      <c r="B951" s="15"/>
      <c r="C951" s="15"/>
      <c r="D951" s="16"/>
      <c r="E951" s="16"/>
      <c r="F951" s="17"/>
      <c r="G951" s="15"/>
      <c r="H951" s="15"/>
      <c r="I951" s="15"/>
      <c r="J951" s="15"/>
      <c r="K951" s="18"/>
      <c r="L951" s="71" t="str">
        <f>IFERROR(_xlfn.IFNA(VLOOKUP($K951,коммент!$B:$C,2,0),""),"")</f>
        <v/>
      </c>
      <c r="M951" s="19"/>
      <c r="N951" s="20"/>
      <c r="O951" s="20"/>
      <c r="P951" s="20"/>
      <c r="Q951" s="13"/>
      <c r="R951" s="13"/>
    </row>
    <row r="952" spans="1:18" s="14" customFormat="1" x14ac:dyDescent="0.25">
      <c r="A952" s="15"/>
      <c r="B952" s="15"/>
      <c r="C952" s="15"/>
      <c r="D952" s="16"/>
      <c r="E952" s="16"/>
      <c r="F952" s="17"/>
      <c r="G952" s="15"/>
      <c r="H952" s="15"/>
      <c r="I952" s="15"/>
      <c r="J952" s="15"/>
      <c r="K952" s="18"/>
      <c r="L952" s="71" t="str">
        <f>IFERROR(_xlfn.IFNA(VLOOKUP($K952,коммент!$B:$C,2,0),""),"")</f>
        <v/>
      </c>
      <c r="M952" s="19"/>
      <c r="N952" s="20"/>
      <c r="O952" s="20"/>
      <c r="P952" s="20"/>
      <c r="Q952" s="13"/>
      <c r="R952" s="13"/>
    </row>
    <row r="953" spans="1:18" s="14" customFormat="1" x14ac:dyDescent="0.25">
      <c r="A953" s="15"/>
      <c r="B953" s="15"/>
      <c r="C953" s="15"/>
      <c r="D953" s="16"/>
      <c r="E953" s="16"/>
      <c r="F953" s="17"/>
      <c r="G953" s="15"/>
      <c r="H953" s="15"/>
      <c r="I953" s="15"/>
      <c r="J953" s="15"/>
      <c r="K953" s="18"/>
      <c r="L953" s="71" t="str">
        <f>IFERROR(_xlfn.IFNA(VLOOKUP($K953,коммент!$B:$C,2,0),""),"")</f>
        <v/>
      </c>
      <c r="M953" s="19"/>
      <c r="N953" s="20"/>
      <c r="O953" s="20"/>
      <c r="P953" s="20"/>
      <c r="Q953" s="13"/>
      <c r="R953" s="13"/>
    </row>
    <row r="954" spans="1:18" s="14" customFormat="1" x14ac:dyDescent="0.25">
      <c r="A954" s="15"/>
      <c r="B954" s="15"/>
      <c r="C954" s="15"/>
      <c r="D954" s="16"/>
      <c r="E954" s="16"/>
      <c r="F954" s="17"/>
      <c r="G954" s="15"/>
      <c r="H954" s="15"/>
      <c r="I954" s="15"/>
      <c r="J954" s="15"/>
      <c r="K954" s="18"/>
      <c r="L954" s="71" t="str">
        <f>IFERROR(_xlfn.IFNA(VLOOKUP($K954,коммент!$B:$C,2,0),""),"")</f>
        <v/>
      </c>
      <c r="M954" s="19"/>
      <c r="N954" s="20"/>
      <c r="O954" s="20"/>
      <c r="P954" s="20"/>
      <c r="Q954" s="13"/>
      <c r="R954" s="13"/>
    </row>
    <row r="955" spans="1:18" s="14" customFormat="1" x14ac:dyDescent="0.25">
      <c r="A955" s="15"/>
      <c r="B955" s="15"/>
      <c r="C955" s="15"/>
      <c r="D955" s="16"/>
      <c r="E955" s="16"/>
      <c r="F955" s="17"/>
      <c r="G955" s="15"/>
      <c r="H955" s="15"/>
      <c r="I955" s="15"/>
      <c r="J955" s="15"/>
      <c r="K955" s="18"/>
      <c r="L955" s="71" t="str">
        <f>IFERROR(_xlfn.IFNA(VLOOKUP($K955,коммент!$B:$C,2,0),""),"")</f>
        <v/>
      </c>
      <c r="M955" s="19"/>
      <c r="N955" s="20"/>
      <c r="O955" s="20"/>
      <c r="P955" s="20"/>
      <c r="Q955" s="13"/>
      <c r="R955" s="13"/>
    </row>
    <row r="956" spans="1:18" s="14" customFormat="1" x14ac:dyDescent="0.25">
      <c r="A956" s="15"/>
      <c r="B956" s="15"/>
      <c r="C956" s="15"/>
      <c r="D956" s="16"/>
      <c r="E956" s="16"/>
      <c r="F956" s="17"/>
      <c r="G956" s="15"/>
      <c r="H956" s="15"/>
      <c r="I956" s="15"/>
      <c r="J956" s="15"/>
      <c r="K956" s="18"/>
      <c r="L956" s="71" t="str">
        <f>IFERROR(_xlfn.IFNA(VLOOKUP($K956,коммент!$B:$C,2,0),""),"")</f>
        <v/>
      </c>
      <c r="M956" s="19"/>
      <c r="N956" s="20"/>
      <c r="O956" s="20"/>
      <c r="P956" s="20"/>
      <c r="Q956" s="13"/>
      <c r="R956" s="13"/>
    </row>
    <row r="957" spans="1:18" s="14" customFormat="1" x14ac:dyDescent="0.25">
      <c r="A957" s="15"/>
      <c r="B957" s="15"/>
      <c r="C957" s="15"/>
      <c r="D957" s="16"/>
      <c r="E957" s="16"/>
      <c r="F957" s="17"/>
      <c r="G957" s="15"/>
      <c r="H957" s="15"/>
      <c r="I957" s="15"/>
      <c r="J957" s="15"/>
      <c r="K957" s="18"/>
      <c r="L957" s="71" t="str">
        <f>IFERROR(_xlfn.IFNA(VLOOKUP($K957,коммент!$B:$C,2,0),""),"")</f>
        <v/>
      </c>
      <c r="M957" s="19"/>
      <c r="N957" s="20"/>
      <c r="O957" s="20"/>
      <c r="P957" s="20"/>
      <c r="Q957" s="13"/>
      <c r="R957" s="13"/>
    </row>
    <row r="958" spans="1:18" s="14" customFormat="1" x14ac:dyDescent="0.25">
      <c r="A958" s="15"/>
      <c r="B958" s="15"/>
      <c r="C958" s="15"/>
      <c r="D958" s="16"/>
      <c r="E958" s="16"/>
      <c r="F958" s="17"/>
      <c r="G958" s="15"/>
      <c r="H958" s="15"/>
      <c r="I958" s="15"/>
      <c r="J958" s="15"/>
      <c r="K958" s="18"/>
      <c r="L958" s="71" t="str">
        <f>IFERROR(_xlfn.IFNA(VLOOKUP($K958,коммент!$B:$C,2,0),""),"")</f>
        <v/>
      </c>
      <c r="M958" s="19"/>
      <c r="N958" s="20"/>
      <c r="O958" s="20"/>
      <c r="P958" s="20"/>
      <c r="Q958" s="13"/>
      <c r="R958" s="13"/>
    </row>
    <row r="959" spans="1:18" s="14" customFormat="1" x14ac:dyDescent="0.25">
      <c r="A959" s="15"/>
      <c r="B959" s="15"/>
      <c r="C959" s="15"/>
      <c r="D959" s="16"/>
      <c r="E959" s="16"/>
      <c r="F959" s="17"/>
      <c r="G959" s="15"/>
      <c r="H959" s="15"/>
      <c r="I959" s="15"/>
      <c r="J959" s="15"/>
      <c r="K959" s="18"/>
      <c r="L959" s="71" t="str">
        <f>IFERROR(_xlfn.IFNA(VLOOKUP($K959,коммент!$B:$C,2,0),""),"")</f>
        <v/>
      </c>
      <c r="M959" s="19"/>
      <c r="N959" s="20"/>
      <c r="O959" s="20"/>
      <c r="P959" s="20"/>
      <c r="Q959" s="13"/>
      <c r="R959" s="13"/>
    </row>
    <row r="960" spans="1:18" s="14" customFormat="1" x14ac:dyDescent="0.25">
      <c r="A960" s="15"/>
      <c r="B960" s="15"/>
      <c r="C960" s="15"/>
      <c r="D960" s="16"/>
      <c r="E960" s="16"/>
      <c r="F960" s="17"/>
      <c r="G960" s="15"/>
      <c r="H960" s="15"/>
      <c r="I960" s="15"/>
      <c r="J960" s="15"/>
      <c r="K960" s="18"/>
      <c r="L960" s="71" t="str">
        <f>IFERROR(_xlfn.IFNA(VLOOKUP($K960,коммент!$B:$C,2,0),""),"")</f>
        <v/>
      </c>
      <c r="M960" s="19"/>
      <c r="N960" s="20"/>
      <c r="O960" s="20"/>
      <c r="P960" s="20"/>
      <c r="Q960" s="13"/>
      <c r="R960" s="13"/>
    </row>
    <row r="961" spans="1:18" s="14" customFormat="1" x14ac:dyDescent="0.25">
      <c r="A961" s="15"/>
      <c r="B961" s="15"/>
      <c r="C961" s="15"/>
      <c r="D961" s="16"/>
      <c r="E961" s="16"/>
      <c r="F961" s="17"/>
      <c r="G961" s="15"/>
      <c r="H961" s="15"/>
      <c r="I961" s="15"/>
      <c r="J961" s="15"/>
      <c r="K961" s="18"/>
      <c r="L961" s="71" t="str">
        <f>IFERROR(_xlfn.IFNA(VLOOKUP($K961,коммент!$B:$C,2,0),""),"")</f>
        <v/>
      </c>
      <c r="M961" s="19"/>
      <c r="N961" s="20"/>
      <c r="O961" s="20"/>
      <c r="P961" s="20"/>
      <c r="Q961" s="13"/>
      <c r="R961" s="13"/>
    </row>
    <row r="962" spans="1:18" s="14" customFormat="1" x14ac:dyDescent="0.25">
      <c r="A962" s="15"/>
      <c r="B962" s="15"/>
      <c r="C962" s="15"/>
      <c r="D962" s="16"/>
      <c r="E962" s="16"/>
      <c r="F962" s="17"/>
      <c r="G962" s="15"/>
      <c r="H962" s="15"/>
      <c r="I962" s="15"/>
      <c r="J962" s="15"/>
      <c r="K962" s="18"/>
      <c r="L962" s="71" t="str">
        <f>IFERROR(_xlfn.IFNA(VLOOKUP($K962,коммент!$B:$C,2,0),""),"")</f>
        <v/>
      </c>
      <c r="M962" s="19"/>
      <c r="N962" s="20"/>
      <c r="O962" s="20"/>
      <c r="P962" s="20"/>
      <c r="Q962" s="13"/>
      <c r="R962" s="13"/>
    </row>
    <row r="963" spans="1:18" s="14" customFormat="1" x14ac:dyDescent="0.25">
      <c r="A963" s="15"/>
      <c r="B963" s="15"/>
      <c r="C963" s="15"/>
      <c r="D963" s="16"/>
      <c r="E963" s="16"/>
      <c r="F963" s="17"/>
      <c r="G963" s="15"/>
      <c r="H963" s="15"/>
      <c r="I963" s="15"/>
      <c r="J963" s="15"/>
      <c r="K963" s="18"/>
      <c r="L963" s="71" t="str">
        <f>IFERROR(_xlfn.IFNA(VLOOKUP($K963,коммент!$B:$C,2,0),""),"")</f>
        <v/>
      </c>
      <c r="M963" s="19"/>
      <c r="N963" s="20"/>
      <c r="O963" s="20"/>
      <c r="P963" s="20"/>
      <c r="Q963" s="13"/>
      <c r="R963" s="13"/>
    </row>
    <row r="964" spans="1:18" s="14" customFormat="1" x14ac:dyDescent="0.25">
      <c r="A964" s="15"/>
      <c r="B964" s="15"/>
      <c r="C964" s="15"/>
      <c r="D964" s="16"/>
      <c r="E964" s="16"/>
      <c r="F964" s="17"/>
      <c r="G964" s="15"/>
      <c r="H964" s="15"/>
      <c r="I964" s="15"/>
      <c r="J964" s="15"/>
      <c r="K964" s="18"/>
      <c r="L964" s="71" t="str">
        <f>IFERROR(_xlfn.IFNA(VLOOKUP($K964,коммент!$B:$C,2,0),""),"")</f>
        <v/>
      </c>
      <c r="M964" s="19"/>
      <c r="N964" s="20"/>
      <c r="O964" s="20"/>
      <c r="P964" s="20"/>
      <c r="Q964" s="13"/>
      <c r="R964" s="13"/>
    </row>
    <row r="965" spans="1:18" s="14" customFormat="1" x14ac:dyDescent="0.25">
      <c r="A965" s="15"/>
      <c r="B965" s="15"/>
      <c r="C965" s="15"/>
      <c r="D965" s="16"/>
      <c r="E965" s="16"/>
      <c r="F965" s="17"/>
      <c r="G965" s="15"/>
      <c r="H965" s="15"/>
      <c r="I965" s="15"/>
      <c r="J965" s="15"/>
      <c r="K965" s="18"/>
      <c r="L965" s="71" t="str">
        <f>IFERROR(_xlfn.IFNA(VLOOKUP($K965,коммент!$B:$C,2,0),""),"")</f>
        <v/>
      </c>
      <c r="M965" s="19"/>
      <c r="N965" s="20"/>
      <c r="O965" s="20"/>
      <c r="P965" s="20"/>
      <c r="Q965" s="13"/>
      <c r="R965" s="13"/>
    </row>
    <row r="966" spans="1:18" s="14" customFormat="1" x14ac:dyDescent="0.25">
      <c r="A966" s="15"/>
      <c r="B966" s="15"/>
      <c r="C966" s="15"/>
      <c r="D966" s="16"/>
      <c r="E966" s="16"/>
      <c r="F966" s="17"/>
      <c r="G966" s="15"/>
      <c r="H966" s="15"/>
      <c r="I966" s="15"/>
      <c r="J966" s="15"/>
      <c r="K966" s="18"/>
      <c r="L966" s="71" t="str">
        <f>IFERROR(_xlfn.IFNA(VLOOKUP($K966,коммент!$B:$C,2,0),""),"")</f>
        <v/>
      </c>
      <c r="M966" s="19"/>
      <c r="N966" s="20"/>
      <c r="O966" s="20"/>
      <c r="P966" s="20"/>
      <c r="Q966" s="13"/>
      <c r="R966" s="13"/>
    </row>
    <row r="967" spans="1:18" s="14" customFormat="1" x14ac:dyDescent="0.25">
      <c r="A967" s="15"/>
      <c r="B967" s="15"/>
      <c r="C967" s="15"/>
      <c r="D967" s="16"/>
      <c r="E967" s="16"/>
      <c r="F967" s="17"/>
      <c r="G967" s="15"/>
      <c r="H967" s="15"/>
      <c r="I967" s="15"/>
      <c r="J967" s="15"/>
      <c r="K967" s="18"/>
      <c r="L967" s="71" t="str">
        <f>IFERROR(_xlfn.IFNA(VLOOKUP($K967,коммент!$B:$C,2,0),""),"")</f>
        <v/>
      </c>
      <c r="M967" s="19"/>
      <c r="N967" s="20"/>
      <c r="O967" s="20"/>
      <c r="P967" s="20"/>
      <c r="Q967" s="13"/>
      <c r="R967" s="13"/>
    </row>
    <row r="968" spans="1:18" s="14" customFormat="1" x14ac:dyDescent="0.25">
      <c r="A968" s="15"/>
      <c r="B968" s="15"/>
      <c r="C968" s="15"/>
      <c r="D968" s="16"/>
      <c r="E968" s="16"/>
      <c r="F968" s="17"/>
      <c r="G968" s="15"/>
      <c r="H968" s="15"/>
      <c r="I968" s="15"/>
      <c r="J968" s="15"/>
      <c r="K968" s="18"/>
      <c r="L968" s="71" t="str">
        <f>IFERROR(_xlfn.IFNA(VLOOKUP($K968,коммент!$B:$C,2,0),""),"")</f>
        <v/>
      </c>
      <c r="M968" s="19"/>
      <c r="N968" s="20"/>
      <c r="O968" s="20"/>
      <c r="P968" s="20"/>
      <c r="Q968" s="13"/>
      <c r="R968" s="13"/>
    </row>
    <row r="969" spans="1:18" s="14" customFormat="1" x14ac:dyDescent="0.25">
      <c r="A969" s="15"/>
      <c r="B969" s="15"/>
      <c r="C969" s="15"/>
      <c r="D969" s="16"/>
      <c r="E969" s="16"/>
      <c r="F969" s="17"/>
      <c r="G969" s="15"/>
      <c r="H969" s="15"/>
      <c r="I969" s="15"/>
      <c r="J969" s="15"/>
      <c r="K969" s="18"/>
      <c r="L969" s="71" t="str">
        <f>IFERROR(_xlfn.IFNA(VLOOKUP($K969,коммент!$B:$C,2,0),""),"")</f>
        <v/>
      </c>
      <c r="M969" s="19"/>
      <c r="N969" s="20"/>
      <c r="O969" s="20"/>
      <c r="P969" s="20"/>
      <c r="Q969" s="13"/>
      <c r="R969" s="13"/>
    </row>
    <row r="970" spans="1:18" s="14" customFormat="1" x14ac:dyDescent="0.25">
      <c r="A970" s="15"/>
      <c r="B970" s="15"/>
      <c r="C970" s="15"/>
      <c r="D970" s="16"/>
      <c r="E970" s="16"/>
      <c r="F970" s="17"/>
      <c r="G970" s="15"/>
      <c r="H970" s="15"/>
      <c r="I970" s="15"/>
      <c r="J970" s="15"/>
      <c r="K970" s="18"/>
      <c r="L970" s="71" t="str">
        <f>IFERROR(_xlfn.IFNA(VLOOKUP($K970,коммент!$B:$C,2,0),""),"")</f>
        <v/>
      </c>
      <c r="M970" s="19"/>
      <c r="N970" s="20"/>
      <c r="O970" s="20"/>
      <c r="P970" s="20"/>
      <c r="Q970" s="13"/>
      <c r="R970" s="13"/>
    </row>
    <row r="971" spans="1:18" s="14" customFormat="1" x14ac:dyDescent="0.25">
      <c r="A971" s="15"/>
      <c r="B971" s="15"/>
      <c r="C971" s="15"/>
      <c r="D971" s="16"/>
      <c r="E971" s="16"/>
      <c r="F971" s="17"/>
      <c r="G971" s="15"/>
      <c r="H971" s="15"/>
      <c r="I971" s="15"/>
      <c r="J971" s="15"/>
      <c r="K971" s="18"/>
      <c r="L971" s="71" t="str">
        <f>IFERROR(_xlfn.IFNA(VLOOKUP($K971,коммент!$B:$C,2,0),""),"")</f>
        <v/>
      </c>
      <c r="M971" s="19"/>
      <c r="N971" s="20"/>
      <c r="O971" s="20"/>
      <c r="P971" s="20"/>
      <c r="Q971" s="13"/>
      <c r="R971" s="13"/>
    </row>
    <row r="972" spans="1:18" s="14" customFormat="1" x14ac:dyDescent="0.25">
      <c r="A972" s="15"/>
      <c r="B972" s="15"/>
      <c r="C972" s="15"/>
      <c r="D972" s="16"/>
      <c r="E972" s="16"/>
      <c r="F972" s="17"/>
      <c r="G972" s="15"/>
      <c r="H972" s="15"/>
      <c r="I972" s="15"/>
      <c r="J972" s="15"/>
      <c r="K972" s="18"/>
      <c r="L972" s="71" t="str">
        <f>IFERROR(_xlfn.IFNA(VLOOKUP($K972,коммент!$B:$C,2,0),""),"")</f>
        <v/>
      </c>
      <c r="M972" s="19"/>
      <c r="N972" s="20"/>
      <c r="O972" s="20"/>
      <c r="P972" s="20"/>
      <c r="Q972" s="13"/>
      <c r="R972" s="13"/>
    </row>
    <row r="973" spans="1:18" s="14" customFormat="1" x14ac:dyDescent="0.25">
      <c r="A973" s="15"/>
      <c r="B973" s="15"/>
      <c r="C973" s="15"/>
      <c r="D973" s="16"/>
      <c r="E973" s="16"/>
      <c r="F973" s="17"/>
      <c r="G973" s="15"/>
      <c r="H973" s="15"/>
      <c r="I973" s="15"/>
      <c r="J973" s="15"/>
      <c r="K973" s="18"/>
      <c r="L973" s="71" t="str">
        <f>IFERROR(_xlfn.IFNA(VLOOKUP($K973,коммент!$B:$C,2,0),""),"")</f>
        <v/>
      </c>
      <c r="M973" s="19"/>
      <c r="N973" s="20"/>
      <c r="O973" s="20"/>
      <c r="P973" s="20"/>
      <c r="Q973" s="13"/>
      <c r="R973" s="13"/>
    </row>
    <row r="974" spans="1:18" s="14" customFormat="1" x14ac:dyDescent="0.25">
      <c r="A974" s="15"/>
      <c r="B974" s="15"/>
      <c r="C974" s="15"/>
      <c r="D974" s="16"/>
      <c r="E974" s="16"/>
      <c r="F974" s="17"/>
      <c r="G974" s="15"/>
      <c r="H974" s="15"/>
      <c r="I974" s="15"/>
      <c r="J974" s="15"/>
      <c r="K974" s="18"/>
      <c r="L974" s="71" t="str">
        <f>IFERROR(_xlfn.IFNA(VLOOKUP($K974,коммент!$B:$C,2,0),""),"")</f>
        <v/>
      </c>
      <c r="M974" s="19"/>
      <c r="N974" s="20"/>
      <c r="O974" s="20"/>
      <c r="P974" s="20"/>
      <c r="Q974" s="13"/>
      <c r="R974" s="13"/>
    </row>
    <row r="975" spans="1:18" s="14" customFormat="1" x14ac:dyDescent="0.25">
      <c r="A975" s="15"/>
      <c r="B975" s="15"/>
      <c r="C975" s="15"/>
      <c r="D975" s="16"/>
      <c r="E975" s="16"/>
      <c r="F975" s="17"/>
      <c r="G975" s="15"/>
      <c r="H975" s="15"/>
      <c r="I975" s="15"/>
      <c r="J975" s="15"/>
      <c r="K975" s="18"/>
      <c r="L975" s="71" t="str">
        <f>IFERROR(_xlfn.IFNA(VLOOKUP($K975,коммент!$B:$C,2,0),""),"")</f>
        <v/>
      </c>
      <c r="M975" s="19"/>
      <c r="N975" s="20"/>
      <c r="O975" s="20"/>
      <c r="P975" s="20"/>
      <c r="Q975" s="13"/>
      <c r="R975" s="13"/>
    </row>
    <row r="976" spans="1:18" s="14" customFormat="1" x14ac:dyDescent="0.25">
      <c r="A976" s="15"/>
      <c r="B976" s="15"/>
      <c r="C976" s="15"/>
      <c r="D976" s="16"/>
      <c r="E976" s="16"/>
      <c r="F976" s="17"/>
      <c r="G976" s="15"/>
      <c r="H976" s="15"/>
      <c r="I976" s="15"/>
      <c r="J976" s="15"/>
      <c r="K976" s="18"/>
      <c r="L976" s="71" t="str">
        <f>IFERROR(_xlfn.IFNA(VLOOKUP($K976,коммент!$B:$C,2,0),""),"")</f>
        <v/>
      </c>
      <c r="M976" s="19"/>
      <c r="N976" s="20"/>
      <c r="O976" s="20"/>
      <c r="P976" s="20"/>
      <c r="Q976" s="13"/>
      <c r="R976" s="13"/>
    </row>
    <row r="977" spans="1:18" s="14" customFormat="1" x14ac:dyDescent="0.25">
      <c r="A977" s="15"/>
      <c r="B977" s="15"/>
      <c r="C977" s="15"/>
      <c r="D977" s="16"/>
      <c r="E977" s="16"/>
      <c r="F977" s="17"/>
      <c r="G977" s="15"/>
      <c r="H977" s="15"/>
      <c r="I977" s="15"/>
      <c r="J977" s="15"/>
      <c r="K977" s="18"/>
      <c r="L977" s="71" t="str">
        <f>IFERROR(_xlfn.IFNA(VLOOKUP($K977,коммент!$B:$C,2,0),""),"")</f>
        <v/>
      </c>
      <c r="M977" s="19"/>
      <c r="N977" s="20"/>
      <c r="O977" s="20"/>
      <c r="P977" s="20"/>
      <c r="Q977" s="13"/>
      <c r="R977" s="13"/>
    </row>
    <row r="978" spans="1:18" s="14" customFormat="1" x14ac:dyDescent="0.25">
      <c r="A978" s="15"/>
      <c r="B978" s="15"/>
      <c r="C978" s="15"/>
      <c r="D978" s="16"/>
      <c r="E978" s="16"/>
      <c r="F978" s="17"/>
      <c r="G978" s="15"/>
      <c r="H978" s="15"/>
      <c r="I978" s="15"/>
      <c r="J978" s="15"/>
      <c r="K978" s="18"/>
      <c r="L978" s="71" t="str">
        <f>IFERROR(_xlfn.IFNA(VLOOKUP($K978,коммент!$B:$C,2,0),""),"")</f>
        <v/>
      </c>
      <c r="M978" s="19"/>
      <c r="N978" s="20"/>
      <c r="O978" s="20"/>
      <c r="P978" s="20"/>
      <c r="Q978" s="13"/>
      <c r="R978" s="13"/>
    </row>
    <row r="979" spans="1:18" s="14" customFormat="1" x14ac:dyDescent="0.25">
      <c r="A979" s="15"/>
      <c r="B979" s="15"/>
      <c r="C979" s="15"/>
      <c r="D979" s="16"/>
      <c r="E979" s="16"/>
      <c r="F979" s="17"/>
      <c r="G979" s="15"/>
      <c r="H979" s="15"/>
      <c r="I979" s="15"/>
      <c r="J979" s="15"/>
      <c r="K979" s="18"/>
      <c r="L979" s="71" t="str">
        <f>IFERROR(_xlfn.IFNA(VLOOKUP($K979,коммент!$B:$C,2,0),""),"")</f>
        <v/>
      </c>
      <c r="M979" s="19"/>
      <c r="N979" s="20"/>
      <c r="O979" s="20"/>
      <c r="P979" s="20"/>
      <c r="Q979" s="13"/>
      <c r="R979" s="13"/>
    </row>
    <row r="980" spans="1:18" s="14" customFormat="1" x14ac:dyDescent="0.25">
      <c r="A980" s="15"/>
      <c r="B980" s="15"/>
      <c r="C980" s="15"/>
      <c r="D980" s="16"/>
      <c r="E980" s="16"/>
      <c r="F980" s="17"/>
      <c r="G980" s="15"/>
      <c r="H980" s="15"/>
      <c r="I980" s="15"/>
      <c r="J980" s="15"/>
      <c r="K980" s="18"/>
      <c r="L980" s="71" t="str">
        <f>IFERROR(_xlfn.IFNA(VLOOKUP($K980,коммент!$B:$C,2,0),""),"")</f>
        <v/>
      </c>
      <c r="M980" s="19"/>
      <c r="N980" s="20"/>
      <c r="O980" s="20"/>
      <c r="P980" s="20"/>
      <c r="Q980" s="13"/>
      <c r="R980" s="13"/>
    </row>
    <row r="981" spans="1:18" s="14" customFormat="1" x14ac:dyDescent="0.25">
      <c r="A981" s="15"/>
      <c r="B981" s="15"/>
      <c r="C981" s="15"/>
      <c r="D981" s="16"/>
      <c r="E981" s="16"/>
      <c r="F981" s="17"/>
      <c r="G981" s="15"/>
      <c r="H981" s="15"/>
      <c r="I981" s="15"/>
      <c r="J981" s="15"/>
      <c r="K981" s="18"/>
      <c r="L981" s="71" t="str">
        <f>IFERROR(_xlfn.IFNA(VLOOKUP($K981,коммент!$B:$C,2,0),""),"")</f>
        <v/>
      </c>
      <c r="M981" s="19"/>
      <c r="N981" s="20"/>
      <c r="O981" s="20"/>
      <c r="P981" s="20"/>
      <c r="Q981" s="13"/>
      <c r="R981" s="13"/>
    </row>
    <row r="982" spans="1:18" s="14" customFormat="1" x14ac:dyDescent="0.25">
      <c r="A982" s="15"/>
      <c r="B982" s="15"/>
      <c r="C982" s="15"/>
      <c r="D982" s="16"/>
      <c r="E982" s="16"/>
      <c r="F982" s="17"/>
      <c r="G982" s="15"/>
      <c r="H982" s="15"/>
      <c r="I982" s="15"/>
      <c r="J982" s="15"/>
      <c r="K982" s="18"/>
      <c r="L982" s="71" t="str">
        <f>IFERROR(_xlfn.IFNA(VLOOKUP($K982,коммент!$B:$C,2,0),""),"")</f>
        <v/>
      </c>
      <c r="M982" s="19"/>
      <c r="N982" s="20"/>
      <c r="O982" s="20"/>
      <c r="P982" s="20"/>
      <c r="Q982" s="13"/>
      <c r="R982" s="13"/>
    </row>
    <row r="983" spans="1:18" s="14" customFormat="1" x14ac:dyDescent="0.25">
      <c r="A983" s="15"/>
      <c r="B983" s="15"/>
      <c r="C983" s="15"/>
      <c r="D983" s="16"/>
      <c r="E983" s="16"/>
      <c r="F983" s="17"/>
      <c r="G983" s="15"/>
      <c r="H983" s="15"/>
      <c r="I983" s="15"/>
      <c r="J983" s="15"/>
      <c r="K983" s="18"/>
      <c r="L983" s="71" t="str">
        <f>IFERROR(_xlfn.IFNA(VLOOKUP($K983,коммент!$B:$C,2,0),""),"")</f>
        <v/>
      </c>
      <c r="M983" s="19"/>
      <c r="N983" s="20"/>
      <c r="O983" s="20"/>
      <c r="P983" s="20"/>
      <c r="Q983" s="13"/>
      <c r="R983" s="13"/>
    </row>
    <row r="984" spans="1:18" s="14" customFormat="1" x14ac:dyDescent="0.25">
      <c r="A984" s="15"/>
      <c r="B984" s="15"/>
      <c r="C984" s="15"/>
      <c r="D984" s="16"/>
      <c r="E984" s="16"/>
      <c r="F984" s="17"/>
      <c r="G984" s="15"/>
      <c r="H984" s="15"/>
      <c r="I984" s="15"/>
      <c r="J984" s="15"/>
      <c r="K984" s="18"/>
      <c r="L984" s="71" t="str">
        <f>IFERROR(_xlfn.IFNA(VLOOKUP($K984,коммент!$B:$C,2,0),""),"")</f>
        <v/>
      </c>
      <c r="M984" s="19"/>
      <c r="N984" s="20"/>
      <c r="O984" s="20"/>
      <c r="P984" s="20"/>
      <c r="Q984" s="13"/>
      <c r="R984" s="13"/>
    </row>
    <row r="985" spans="1:18" s="14" customFormat="1" x14ac:dyDescent="0.25">
      <c r="A985" s="15"/>
      <c r="B985" s="15"/>
      <c r="C985" s="15"/>
      <c r="D985" s="16"/>
      <c r="E985" s="16"/>
      <c r="F985" s="17"/>
      <c r="G985" s="15"/>
      <c r="H985" s="15"/>
      <c r="I985" s="15"/>
      <c r="J985" s="15"/>
      <c r="K985" s="18"/>
      <c r="L985" s="71" t="str">
        <f>IFERROR(_xlfn.IFNA(VLOOKUP($K985,коммент!$B:$C,2,0),""),"")</f>
        <v/>
      </c>
      <c r="M985" s="19"/>
      <c r="N985" s="20"/>
      <c r="O985" s="20"/>
      <c r="P985" s="20"/>
      <c r="Q985" s="13"/>
      <c r="R985" s="13"/>
    </row>
    <row r="986" spans="1:18" s="14" customFormat="1" x14ac:dyDescent="0.25">
      <c r="A986" s="15"/>
      <c r="B986" s="15"/>
      <c r="C986" s="15"/>
      <c r="D986" s="16"/>
      <c r="E986" s="16"/>
      <c r="F986" s="17"/>
      <c r="G986" s="15"/>
      <c r="H986" s="15"/>
      <c r="I986" s="15"/>
      <c r="J986" s="15"/>
      <c r="K986" s="18"/>
      <c r="L986" s="71" t="str">
        <f>IFERROR(_xlfn.IFNA(VLOOKUP($K986,коммент!$B:$C,2,0),""),"")</f>
        <v/>
      </c>
      <c r="M986" s="19"/>
      <c r="N986" s="20"/>
      <c r="O986" s="20"/>
      <c r="P986" s="20"/>
      <c r="Q986" s="13"/>
      <c r="R986" s="13"/>
    </row>
    <row r="987" spans="1:18" s="14" customFormat="1" x14ac:dyDescent="0.25">
      <c r="A987" s="15"/>
      <c r="B987" s="15"/>
      <c r="C987" s="15"/>
      <c r="D987" s="16"/>
      <c r="E987" s="16"/>
      <c r="F987" s="17"/>
      <c r="G987" s="15"/>
      <c r="H987" s="15"/>
      <c r="I987" s="15"/>
      <c r="J987" s="15"/>
      <c r="K987" s="18"/>
      <c r="L987" s="71" t="str">
        <f>IFERROR(_xlfn.IFNA(VLOOKUP($K987,коммент!$B:$C,2,0),""),"")</f>
        <v/>
      </c>
      <c r="M987" s="19"/>
      <c r="N987" s="20"/>
      <c r="O987" s="20"/>
      <c r="P987" s="20"/>
      <c r="Q987" s="13"/>
      <c r="R987" s="13"/>
    </row>
    <row r="988" spans="1:18" s="14" customFormat="1" x14ac:dyDescent="0.25">
      <c r="A988" s="15"/>
      <c r="B988" s="15"/>
      <c r="C988" s="15"/>
      <c r="D988" s="16"/>
      <c r="E988" s="16"/>
      <c r="F988" s="17"/>
      <c r="G988" s="15"/>
      <c r="H988" s="15"/>
      <c r="I988" s="15"/>
      <c r="J988" s="15"/>
      <c r="K988" s="18"/>
      <c r="L988" s="71" t="str">
        <f>IFERROR(_xlfn.IFNA(VLOOKUP($K988,коммент!$B:$C,2,0),""),"")</f>
        <v/>
      </c>
      <c r="M988" s="19"/>
      <c r="N988" s="20"/>
      <c r="O988" s="20"/>
      <c r="P988" s="20"/>
      <c r="Q988" s="13"/>
      <c r="R988" s="13"/>
    </row>
    <row r="989" spans="1:18" s="14" customFormat="1" x14ac:dyDescent="0.25">
      <c r="A989" s="15"/>
      <c r="B989" s="15"/>
      <c r="C989" s="15"/>
      <c r="D989" s="16"/>
      <c r="E989" s="16"/>
      <c r="F989" s="17"/>
      <c r="G989" s="15"/>
      <c r="H989" s="15"/>
      <c r="I989" s="15"/>
      <c r="J989" s="15"/>
      <c r="K989" s="18"/>
      <c r="L989" s="71" t="str">
        <f>IFERROR(_xlfn.IFNA(VLOOKUP($K989,коммент!$B:$C,2,0),""),"")</f>
        <v/>
      </c>
      <c r="M989" s="19"/>
      <c r="N989" s="20"/>
      <c r="O989" s="20"/>
      <c r="P989" s="20"/>
      <c r="Q989" s="13"/>
      <c r="R989" s="13"/>
    </row>
    <row r="990" spans="1:18" s="14" customFormat="1" x14ac:dyDescent="0.25">
      <c r="A990" s="15"/>
      <c r="B990" s="15"/>
      <c r="C990" s="15"/>
      <c r="D990" s="16"/>
      <c r="E990" s="16"/>
      <c r="F990" s="17"/>
      <c r="G990" s="15"/>
      <c r="H990" s="15"/>
      <c r="I990" s="15"/>
      <c r="J990" s="15"/>
      <c r="K990" s="18"/>
      <c r="L990" s="71" t="str">
        <f>IFERROR(_xlfn.IFNA(VLOOKUP($K990,коммент!$B:$C,2,0),""),"")</f>
        <v/>
      </c>
      <c r="M990" s="19"/>
      <c r="N990" s="20"/>
      <c r="O990" s="20"/>
      <c r="P990" s="20"/>
      <c r="Q990" s="13"/>
      <c r="R990" s="13"/>
    </row>
    <row r="991" spans="1:18" s="14" customFormat="1" x14ac:dyDescent="0.25">
      <c r="A991" s="15"/>
      <c r="B991" s="15"/>
      <c r="C991" s="15"/>
      <c r="D991" s="16"/>
      <c r="E991" s="16"/>
      <c r="F991" s="17"/>
      <c r="G991" s="15"/>
      <c r="H991" s="15"/>
      <c r="I991" s="15"/>
      <c r="J991" s="15"/>
      <c r="K991" s="18"/>
      <c r="L991" s="71" t="str">
        <f>IFERROR(_xlfn.IFNA(VLOOKUP($K991,коммент!$B:$C,2,0),""),"")</f>
        <v/>
      </c>
      <c r="M991" s="19"/>
      <c r="N991" s="20"/>
      <c r="O991" s="20"/>
      <c r="P991" s="20"/>
      <c r="Q991" s="13"/>
      <c r="R991" s="13"/>
    </row>
    <row r="992" spans="1:18" s="14" customFormat="1" x14ac:dyDescent="0.25">
      <c r="A992" s="15"/>
      <c r="B992" s="15"/>
      <c r="C992" s="15"/>
      <c r="D992" s="16"/>
      <c r="E992" s="16"/>
      <c r="F992" s="17"/>
      <c r="G992" s="15"/>
      <c r="H992" s="15"/>
      <c r="I992" s="15"/>
      <c r="J992" s="15"/>
      <c r="K992" s="18"/>
      <c r="L992" s="71" t="str">
        <f>IFERROR(_xlfn.IFNA(VLOOKUP($K992,коммент!$B:$C,2,0),""),"")</f>
        <v/>
      </c>
      <c r="M992" s="19"/>
      <c r="N992" s="20"/>
      <c r="O992" s="20"/>
      <c r="P992" s="20"/>
      <c r="Q992" s="13"/>
      <c r="R992" s="13"/>
    </row>
    <row r="993" spans="1:18" s="14" customFormat="1" x14ac:dyDescent="0.25">
      <c r="A993" s="15"/>
      <c r="B993" s="15"/>
      <c r="C993" s="15"/>
      <c r="D993" s="16"/>
      <c r="E993" s="16"/>
      <c r="F993" s="17"/>
      <c r="G993" s="15"/>
      <c r="H993" s="15"/>
      <c r="I993" s="15"/>
      <c r="J993" s="15"/>
      <c r="K993" s="18"/>
      <c r="L993" s="71" t="str">
        <f>IFERROR(_xlfn.IFNA(VLOOKUP($K993,коммент!$B:$C,2,0),""),"")</f>
        <v/>
      </c>
      <c r="M993" s="19"/>
      <c r="N993" s="20"/>
      <c r="O993" s="20"/>
      <c r="P993" s="20"/>
      <c r="Q993" s="13"/>
      <c r="R993" s="13"/>
    </row>
    <row r="994" spans="1:18" s="14" customFormat="1" x14ac:dyDescent="0.25">
      <c r="A994" s="15"/>
      <c r="B994" s="15"/>
      <c r="C994" s="15"/>
      <c r="D994" s="16"/>
      <c r="E994" s="16"/>
      <c r="F994" s="17"/>
      <c r="G994" s="15"/>
      <c r="H994" s="15"/>
      <c r="I994" s="15"/>
      <c r="J994" s="15"/>
      <c r="K994" s="18"/>
      <c r="L994" s="71" t="str">
        <f>IFERROR(_xlfn.IFNA(VLOOKUP($K994,коммент!$B:$C,2,0),""),"")</f>
        <v/>
      </c>
      <c r="M994" s="19"/>
      <c r="N994" s="20"/>
      <c r="O994" s="20"/>
      <c r="P994" s="20"/>
      <c r="Q994" s="13"/>
      <c r="R994" s="13"/>
    </row>
    <row r="995" spans="1:18" s="14" customFormat="1" x14ac:dyDescent="0.25">
      <c r="A995" s="15"/>
      <c r="B995" s="15"/>
      <c r="C995" s="15"/>
      <c r="D995" s="16"/>
      <c r="E995" s="16"/>
      <c r="F995" s="17"/>
      <c r="G995" s="15"/>
      <c r="H995" s="15"/>
      <c r="I995" s="15"/>
      <c r="J995" s="15"/>
      <c r="K995" s="18"/>
      <c r="L995" s="71" t="str">
        <f>IFERROR(_xlfn.IFNA(VLOOKUP($K995,коммент!$B:$C,2,0),""),"")</f>
        <v/>
      </c>
      <c r="M995" s="19"/>
      <c r="N995" s="20"/>
      <c r="O995" s="20"/>
      <c r="P995" s="20"/>
      <c r="Q995" s="13"/>
      <c r="R995" s="13"/>
    </row>
    <row r="996" spans="1:18" s="14" customFormat="1" x14ac:dyDescent="0.25">
      <c r="A996" s="15"/>
      <c r="B996" s="15"/>
      <c r="C996" s="15"/>
      <c r="D996" s="16"/>
      <c r="E996" s="16"/>
      <c r="F996" s="17"/>
      <c r="G996" s="15"/>
      <c r="H996" s="15"/>
      <c r="I996" s="15"/>
      <c r="J996" s="15"/>
      <c r="K996" s="18"/>
      <c r="L996" s="71" t="str">
        <f>IFERROR(_xlfn.IFNA(VLOOKUP($K996,коммент!$B:$C,2,0),""),"")</f>
        <v/>
      </c>
      <c r="M996" s="19"/>
      <c r="N996" s="20"/>
      <c r="O996" s="20"/>
      <c r="P996" s="20"/>
      <c r="Q996" s="13"/>
      <c r="R996" s="13"/>
    </row>
    <row r="997" spans="1:18" s="14" customFormat="1" x14ac:dyDescent="0.25">
      <c r="A997" s="15"/>
      <c r="B997" s="15"/>
      <c r="C997" s="15"/>
      <c r="D997" s="16"/>
      <c r="E997" s="16"/>
      <c r="F997" s="17"/>
      <c r="G997" s="15"/>
      <c r="H997" s="15"/>
      <c r="I997" s="15"/>
      <c r="J997" s="15"/>
      <c r="K997" s="18"/>
      <c r="L997" s="71" t="str">
        <f>IFERROR(_xlfn.IFNA(VLOOKUP($K997,коммент!$B:$C,2,0),""),"")</f>
        <v/>
      </c>
      <c r="M997" s="19"/>
      <c r="N997" s="20"/>
      <c r="O997" s="20"/>
      <c r="P997" s="20"/>
      <c r="Q997" s="13"/>
      <c r="R997" s="13"/>
    </row>
    <row r="998" spans="1:18" s="14" customFormat="1" x14ac:dyDescent="0.25">
      <c r="A998" s="15"/>
      <c r="B998" s="15"/>
      <c r="C998" s="15"/>
      <c r="D998" s="16"/>
      <c r="E998" s="16"/>
      <c r="F998" s="17"/>
      <c r="G998" s="15"/>
      <c r="H998" s="15"/>
      <c r="I998" s="15"/>
      <c r="J998" s="15"/>
      <c r="K998" s="18"/>
      <c r="L998" s="71" t="str">
        <f>IFERROR(_xlfn.IFNA(VLOOKUP($K998,коммент!$B:$C,2,0),""),"")</f>
        <v/>
      </c>
      <c r="M998" s="19"/>
      <c r="N998" s="20"/>
      <c r="O998" s="20"/>
      <c r="P998" s="20"/>
      <c r="Q998" s="13"/>
      <c r="R998" s="13"/>
    </row>
    <row r="999" spans="1:18" s="14" customFormat="1" x14ac:dyDescent="0.25">
      <c r="A999" s="15"/>
      <c r="B999" s="15"/>
      <c r="C999" s="15"/>
      <c r="D999" s="16"/>
      <c r="E999" s="16"/>
      <c r="F999" s="17"/>
      <c r="G999" s="15"/>
      <c r="H999" s="15"/>
      <c r="I999" s="15"/>
      <c r="J999" s="15"/>
      <c r="K999" s="18"/>
      <c r="L999" s="71" t="str">
        <f>IFERROR(_xlfn.IFNA(VLOOKUP($K999,коммент!$B:$C,2,0),""),"")</f>
        <v/>
      </c>
      <c r="M999" s="19"/>
      <c r="N999" s="20"/>
      <c r="O999" s="20"/>
      <c r="P999" s="20"/>
      <c r="Q999" s="13"/>
      <c r="R999" s="13"/>
    </row>
    <row r="1000" spans="1:18" s="14" customFormat="1" x14ac:dyDescent="0.25">
      <c r="A1000" s="15"/>
      <c r="B1000" s="15"/>
      <c r="C1000" s="15"/>
      <c r="D1000" s="16"/>
      <c r="E1000" s="16"/>
      <c r="F1000" s="17"/>
      <c r="G1000" s="15"/>
      <c r="H1000" s="15"/>
      <c r="I1000" s="15"/>
      <c r="J1000" s="15"/>
      <c r="K1000" s="18"/>
      <c r="L1000" s="71" t="str">
        <f>IFERROR(_xlfn.IFNA(VLOOKUP($K1000,коммент!$B:$C,2,0),""),"")</f>
        <v/>
      </c>
      <c r="M1000" s="19"/>
      <c r="N1000" s="20"/>
      <c r="O1000" s="20"/>
      <c r="P1000" s="20"/>
      <c r="Q1000" s="13"/>
      <c r="R1000" s="13"/>
    </row>
    <row r="1001" spans="1:18" s="14" customFormat="1" x14ac:dyDescent="0.25">
      <c r="A1001" s="15"/>
      <c r="B1001" s="15"/>
      <c r="C1001" s="15"/>
      <c r="D1001" s="16"/>
      <c r="E1001" s="16"/>
      <c r="F1001" s="17"/>
      <c r="G1001" s="15"/>
      <c r="H1001" s="15"/>
      <c r="I1001" s="15"/>
      <c r="J1001" s="15"/>
      <c r="K1001" s="18"/>
      <c r="L1001" s="71" t="str">
        <f>IFERROR(_xlfn.IFNA(VLOOKUP($K1001,коммент!$B:$C,2,0),""),"")</f>
        <v/>
      </c>
      <c r="M1001" s="19"/>
      <c r="N1001" s="20"/>
      <c r="O1001" s="20"/>
      <c r="P1001" s="20"/>
      <c r="Q1001" s="13"/>
      <c r="R1001" s="13"/>
    </row>
    <row r="1002" spans="1:18" s="14" customFormat="1" x14ac:dyDescent="0.25">
      <c r="A1002" s="15"/>
      <c r="B1002" s="15"/>
      <c r="C1002" s="15"/>
      <c r="D1002" s="16"/>
      <c r="E1002" s="16"/>
      <c r="F1002" s="17"/>
      <c r="G1002" s="15"/>
      <c r="H1002" s="15"/>
      <c r="I1002" s="15"/>
      <c r="J1002" s="15"/>
      <c r="K1002" s="18"/>
      <c r="L1002" s="71" t="str">
        <f>IFERROR(_xlfn.IFNA(VLOOKUP($K1002,коммент!$B:$C,2,0),""),"")</f>
        <v/>
      </c>
      <c r="M1002" s="19"/>
      <c r="N1002" s="20"/>
      <c r="O1002" s="20"/>
      <c r="P1002" s="20"/>
      <c r="Q1002" s="13"/>
      <c r="R1002" s="13"/>
    </row>
    <row r="1003" spans="1:18" s="14" customFormat="1" x14ac:dyDescent="0.25">
      <c r="A1003" s="15"/>
      <c r="B1003" s="15"/>
      <c r="C1003" s="15"/>
      <c r="D1003" s="16"/>
      <c r="E1003" s="16"/>
      <c r="F1003" s="17"/>
      <c r="G1003" s="15"/>
      <c r="H1003" s="15"/>
      <c r="I1003" s="15"/>
      <c r="J1003" s="15"/>
      <c r="K1003" s="18"/>
      <c r="L1003" s="71" t="str">
        <f>IFERROR(_xlfn.IFNA(VLOOKUP($K1003,коммент!$B:$C,2,0),""),"")</f>
        <v/>
      </c>
      <c r="M1003" s="19"/>
      <c r="N1003" s="20"/>
      <c r="O1003" s="20"/>
      <c r="P1003" s="20"/>
      <c r="Q1003" s="13"/>
      <c r="R1003" s="13"/>
    </row>
    <row r="1004" spans="1:18" s="14" customFormat="1" x14ac:dyDescent="0.25">
      <c r="A1004" s="15"/>
      <c r="B1004" s="15"/>
      <c r="C1004" s="15"/>
      <c r="D1004" s="16"/>
      <c r="E1004" s="16"/>
      <c r="F1004" s="17"/>
      <c r="G1004" s="15"/>
      <c r="H1004" s="15"/>
      <c r="I1004" s="15"/>
      <c r="J1004" s="15"/>
      <c r="K1004" s="18"/>
      <c r="L1004" s="71" t="str">
        <f>IFERROR(_xlfn.IFNA(VLOOKUP($K1004,коммент!$B:$C,2,0),""),"")</f>
        <v/>
      </c>
      <c r="M1004" s="19"/>
      <c r="N1004" s="20"/>
      <c r="O1004" s="20"/>
      <c r="P1004" s="20"/>
      <c r="Q1004" s="13"/>
      <c r="R1004" s="13"/>
    </row>
    <row r="1005" spans="1:18" s="14" customFormat="1" x14ac:dyDescent="0.25">
      <c r="A1005" s="15"/>
      <c r="B1005" s="15"/>
      <c r="C1005" s="15"/>
      <c r="D1005" s="16"/>
      <c r="E1005" s="16"/>
      <c r="F1005" s="17"/>
      <c r="G1005" s="15"/>
      <c r="H1005" s="15"/>
      <c r="I1005" s="15"/>
      <c r="J1005" s="15"/>
      <c r="K1005" s="18"/>
      <c r="L1005" s="71" t="str">
        <f>IFERROR(_xlfn.IFNA(VLOOKUP($K1005,коммент!$B:$C,2,0),""),"")</f>
        <v/>
      </c>
      <c r="M1005" s="19"/>
      <c r="N1005" s="20"/>
      <c r="O1005" s="20"/>
      <c r="P1005" s="20"/>
      <c r="Q1005" s="13"/>
      <c r="R1005" s="13"/>
    </row>
    <row r="1006" spans="1:18" s="14" customFormat="1" x14ac:dyDescent="0.25">
      <c r="A1006" s="15"/>
      <c r="B1006" s="15"/>
      <c r="C1006" s="15"/>
      <c r="D1006" s="16"/>
      <c r="E1006" s="16"/>
      <c r="F1006" s="17"/>
      <c r="G1006" s="15"/>
      <c r="H1006" s="15"/>
      <c r="I1006" s="15"/>
      <c r="J1006" s="15"/>
      <c r="K1006" s="18"/>
      <c r="L1006" s="71" t="str">
        <f>IFERROR(_xlfn.IFNA(VLOOKUP($K1006,коммент!$B:$C,2,0),""),"")</f>
        <v/>
      </c>
      <c r="M1006" s="19"/>
      <c r="N1006" s="20"/>
      <c r="O1006" s="20"/>
      <c r="P1006" s="20"/>
      <c r="Q1006" s="13"/>
      <c r="R1006" s="13"/>
    </row>
    <row r="1007" spans="1:18" s="14" customFormat="1" x14ac:dyDescent="0.25">
      <c r="A1007" s="15"/>
      <c r="B1007" s="15"/>
      <c r="C1007" s="15"/>
      <c r="D1007" s="16"/>
      <c r="E1007" s="16"/>
      <c r="F1007" s="17"/>
      <c r="G1007" s="15"/>
      <c r="H1007" s="15"/>
      <c r="I1007" s="15"/>
      <c r="J1007" s="15"/>
      <c r="K1007" s="18"/>
      <c r="L1007" s="71" t="str">
        <f>IFERROR(_xlfn.IFNA(VLOOKUP($K1007,коммент!$B:$C,2,0),""),"")</f>
        <v/>
      </c>
      <c r="M1007" s="19"/>
      <c r="N1007" s="20"/>
      <c r="O1007" s="20"/>
      <c r="P1007" s="20"/>
      <c r="Q1007" s="13"/>
      <c r="R1007" s="13"/>
    </row>
    <row r="1008" spans="1:18" s="14" customFormat="1" x14ac:dyDescent="0.25">
      <c r="A1008" s="15"/>
      <c r="B1008" s="15"/>
      <c r="C1008" s="15"/>
      <c r="D1008" s="16"/>
      <c r="E1008" s="16"/>
      <c r="F1008" s="17"/>
      <c r="G1008" s="15"/>
      <c r="H1008" s="15"/>
      <c r="I1008" s="15"/>
      <c r="J1008" s="15"/>
      <c r="K1008" s="18"/>
      <c r="L1008" s="71" t="str">
        <f>IFERROR(_xlfn.IFNA(VLOOKUP($K1008,коммент!$B:$C,2,0),""),"")</f>
        <v/>
      </c>
      <c r="M1008" s="19"/>
      <c r="N1008" s="20"/>
      <c r="O1008" s="20"/>
      <c r="P1008" s="20"/>
      <c r="Q1008" s="13"/>
      <c r="R1008" s="13"/>
    </row>
    <row r="1009" spans="1:18" s="14" customFormat="1" x14ac:dyDescent="0.25">
      <c r="A1009" s="15"/>
      <c r="B1009" s="15"/>
      <c r="C1009" s="15"/>
      <c r="D1009" s="16"/>
      <c r="E1009" s="16"/>
      <c r="F1009" s="17"/>
      <c r="G1009" s="15"/>
      <c r="H1009" s="15"/>
      <c r="I1009" s="15"/>
      <c r="J1009" s="15"/>
      <c r="K1009" s="18"/>
      <c r="L1009" s="71" t="str">
        <f>IFERROR(_xlfn.IFNA(VLOOKUP($K1009,коммент!$B:$C,2,0),""),"")</f>
        <v/>
      </c>
      <c r="M1009" s="19"/>
      <c r="N1009" s="20"/>
      <c r="O1009" s="20"/>
      <c r="P1009" s="20"/>
      <c r="Q1009" s="13"/>
      <c r="R1009" s="13"/>
    </row>
    <row r="1010" spans="1:18" s="14" customFormat="1" x14ac:dyDescent="0.25">
      <c r="A1010" s="15"/>
      <c r="B1010" s="15"/>
      <c r="C1010" s="15"/>
      <c r="D1010" s="16"/>
      <c r="E1010" s="16"/>
      <c r="F1010" s="17"/>
      <c r="G1010" s="15"/>
      <c r="H1010" s="15"/>
      <c r="I1010" s="15"/>
      <c r="J1010" s="15"/>
      <c r="K1010" s="18"/>
      <c r="L1010" s="71" t="str">
        <f>IFERROR(_xlfn.IFNA(VLOOKUP($K1010,коммент!$B:$C,2,0),""),"")</f>
        <v/>
      </c>
      <c r="M1010" s="19"/>
      <c r="N1010" s="20"/>
      <c r="O1010" s="20"/>
      <c r="P1010" s="20"/>
      <c r="Q1010" s="13"/>
      <c r="R1010" s="13"/>
    </row>
    <row r="1011" spans="1:18" s="14" customFormat="1" x14ac:dyDescent="0.25">
      <c r="A1011" s="15"/>
      <c r="B1011" s="15"/>
      <c r="C1011" s="15"/>
      <c r="D1011" s="16"/>
      <c r="E1011" s="16"/>
      <c r="F1011" s="17"/>
      <c r="G1011" s="15"/>
      <c r="H1011" s="15"/>
      <c r="I1011" s="15"/>
      <c r="J1011" s="15"/>
      <c r="K1011" s="18"/>
      <c r="L1011" s="71" t="str">
        <f>IFERROR(_xlfn.IFNA(VLOOKUP($K1011,коммент!$B:$C,2,0),""),"")</f>
        <v/>
      </c>
      <c r="M1011" s="19"/>
      <c r="N1011" s="20"/>
      <c r="O1011" s="20"/>
      <c r="P1011" s="20"/>
      <c r="Q1011" s="13"/>
      <c r="R1011" s="13"/>
    </row>
    <row r="1012" spans="1:18" s="14" customFormat="1" x14ac:dyDescent="0.25">
      <c r="A1012" s="15"/>
      <c r="B1012" s="15"/>
      <c r="C1012" s="15"/>
      <c r="D1012" s="16"/>
      <c r="E1012" s="16"/>
      <c r="F1012" s="17"/>
      <c r="G1012" s="15"/>
      <c r="H1012" s="15"/>
      <c r="I1012" s="15"/>
      <c r="J1012" s="15"/>
      <c r="K1012" s="18"/>
      <c r="L1012" s="71" t="str">
        <f>IFERROR(_xlfn.IFNA(VLOOKUP($K1012,коммент!$B:$C,2,0),""),"")</f>
        <v/>
      </c>
      <c r="M1012" s="19"/>
      <c r="N1012" s="20"/>
      <c r="O1012" s="20"/>
      <c r="P1012" s="20"/>
      <c r="Q1012" s="13"/>
      <c r="R1012" s="13"/>
    </row>
    <row r="1013" spans="1:18" s="14" customFormat="1" x14ac:dyDescent="0.25">
      <c r="A1013" s="15"/>
      <c r="B1013" s="15"/>
      <c r="C1013" s="15"/>
      <c r="D1013" s="16"/>
      <c r="E1013" s="16"/>
      <c r="F1013" s="17"/>
      <c r="G1013" s="15"/>
      <c r="H1013" s="15"/>
      <c r="I1013" s="15"/>
      <c r="J1013" s="15"/>
      <c r="K1013" s="18"/>
      <c r="L1013" s="71" t="str">
        <f>IFERROR(_xlfn.IFNA(VLOOKUP($K1013,коммент!$B:$C,2,0),""),"")</f>
        <v/>
      </c>
      <c r="M1013" s="19"/>
      <c r="N1013" s="20"/>
      <c r="O1013" s="20"/>
      <c r="P1013" s="20"/>
      <c r="Q1013" s="13"/>
      <c r="R1013" s="13"/>
    </row>
    <row r="1014" spans="1:18" s="14" customFormat="1" x14ac:dyDescent="0.25">
      <c r="A1014" s="15"/>
      <c r="B1014" s="15"/>
      <c r="C1014" s="15"/>
      <c r="D1014" s="16"/>
      <c r="E1014" s="16"/>
      <c r="F1014" s="17"/>
      <c r="G1014" s="15"/>
      <c r="H1014" s="15"/>
      <c r="I1014" s="15"/>
      <c r="J1014" s="15"/>
      <c r="K1014" s="18"/>
      <c r="L1014" s="71" t="str">
        <f>IFERROR(_xlfn.IFNA(VLOOKUP($K1014,коммент!$B:$C,2,0),""),"")</f>
        <v/>
      </c>
      <c r="M1014" s="19"/>
      <c r="N1014" s="20"/>
      <c r="O1014" s="20"/>
      <c r="P1014" s="20"/>
      <c r="Q1014" s="13"/>
      <c r="R1014" s="13"/>
    </row>
    <row r="1015" spans="1:18" s="14" customFormat="1" x14ac:dyDescent="0.25">
      <c r="A1015" s="15"/>
      <c r="B1015" s="15"/>
      <c r="C1015" s="15"/>
      <c r="D1015" s="16"/>
      <c r="E1015" s="16"/>
      <c r="F1015" s="17"/>
      <c r="G1015" s="15"/>
      <c r="H1015" s="15"/>
      <c r="I1015" s="15"/>
      <c r="J1015" s="15"/>
      <c r="K1015" s="18"/>
      <c r="L1015" s="71" t="str">
        <f>IFERROR(_xlfn.IFNA(VLOOKUP($K1015,коммент!$B:$C,2,0),""),"")</f>
        <v/>
      </c>
      <c r="M1015" s="19"/>
      <c r="N1015" s="20"/>
      <c r="O1015" s="20"/>
      <c r="P1015" s="20"/>
      <c r="Q1015" s="13"/>
      <c r="R1015" s="13"/>
    </row>
    <row r="1016" spans="1:18" s="14" customFormat="1" x14ac:dyDescent="0.25">
      <c r="A1016" s="15"/>
      <c r="B1016" s="15"/>
      <c r="C1016" s="15"/>
      <c r="D1016" s="16"/>
      <c r="E1016" s="16"/>
      <c r="F1016" s="17"/>
      <c r="G1016" s="15"/>
      <c r="H1016" s="15"/>
      <c r="I1016" s="15"/>
      <c r="J1016" s="15"/>
      <c r="K1016" s="18"/>
      <c r="L1016" s="71" t="str">
        <f>IFERROR(_xlfn.IFNA(VLOOKUP($K1016,коммент!$B:$C,2,0),""),"")</f>
        <v/>
      </c>
      <c r="M1016" s="19"/>
      <c r="N1016" s="20"/>
      <c r="O1016" s="20"/>
      <c r="P1016" s="20"/>
      <c r="Q1016" s="13"/>
      <c r="R1016" s="13"/>
    </row>
    <row r="1017" spans="1:18" s="14" customFormat="1" x14ac:dyDescent="0.25">
      <c r="A1017" s="15"/>
      <c r="B1017" s="15"/>
      <c r="C1017" s="15"/>
      <c r="D1017" s="16"/>
      <c r="E1017" s="16"/>
      <c r="F1017" s="17"/>
      <c r="G1017" s="15"/>
      <c r="H1017" s="15"/>
      <c r="I1017" s="15"/>
      <c r="J1017" s="15"/>
      <c r="K1017" s="18"/>
      <c r="L1017" s="71" t="str">
        <f>IFERROR(_xlfn.IFNA(VLOOKUP($K1017,коммент!$B:$C,2,0),""),"")</f>
        <v/>
      </c>
      <c r="M1017" s="19"/>
      <c r="N1017" s="20"/>
      <c r="O1017" s="20"/>
      <c r="P1017" s="20"/>
      <c r="Q1017" s="13"/>
      <c r="R1017" s="13"/>
    </row>
  </sheetData>
  <sheetProtection formatCells="0" formatColumns="0" formatRows="0" insertRows="0" sort="0" autoFilter="0"/>
  <autoFilter ref="B2:R1017"/>
  <conditionalFormatting sqref="P22 P26:P28 P33 M47:M49 P39:P57 M119 P121 M115:M116 M126 P164:P165 P194 M224 M226:M227 M222 P223:P246 M251:M255 M229:M248 P249:P257 M260 P259:P271 P275:P283 M272:M283 M291:M293 M295:M296 P285:P289 P291:P298 M299 M302:M303 M305:M310 P300:P333 M333:M334 P335 M336:M337 M472 P338:P471 P474:P485 M486:M487 P489:P490 M489:M493 P494:P496 M218 M142:M146 M128:M139 P128:P140 P123:P126 M123:M124 P112:P119 P108:P110 P94:P106 M93:M113 P86:P92 M80:M91 P74:P84 M38:M42 P35:P37 M36 M23:M30 P30 P15:P20 P12:P13 P8:P10 M502:M1017 P498:P1017 M198:M216 P198:P221 P167:P187 P143:P155 M148:M187 P61:P69 M51:M64 M3:M21">
    <cfRule type="expression" dxfId="768" priority="1382">
      <formula>OR($K3="Цель приема",$K3="Отказ в приеме",$K3="Тактика ведения",$K3="Не дозвонились в течение 2-х дней",$K3="Паллиатив/Патронаж",$K3="Отказ от сопровождения в проекте",$K3="Отказ от сопровождения персональным помощником",$K3="Нарушение маршрутизации",$K3="КАНЦЕР-регистр")</formula>
    </cfRule>
  </conditionalFormatting>
  <conditionalFormatting sqref="M39:M42 M47:M49 M51:M57 M119 M115:M116 M126 M224 M226:M227 M229:M246 M251:M255 M260 M275:M283 M291:M293 M295:M296 M302:M303 M305:M310 M333 M489:M490 M218 M143:M146 M128:M139 M123:M124 M108:M113 M94:M106 M86:M91 M80:M84 M36 M23:M30 M502:M1017 M198:M216 M148:M187 M61:M64 M3:M20">
    <cfRule type="expression" dxfId="767" priority="1375">
      <formula>ISBLANK($K3)</formula>
    </cfRule>
    <cfRule type="expression" dxfId="766" priority="1383">
      <formula>OR($K3="Клиника женского здоровья",$K3="Принят без записи",$K3="Динамика состояния",$K3="Статус диагноза",$K3="К сведению ГП/ЦАОП",$K3="Некорректное обращение с пациентом",$K3="Отказ от сопровождения персональным помощником")</formula>
    </cfRule>
    <cfRule type="expression" dxfId="765" priority="1384">
      <formula>NOT(ISBLANK(K3))</formula>
    </cfRule>
  </conditionalFormatting>
  <conditionalFormatting sqref="P26:P28 P33 P39:P42 P47:P57 P118:P119 P121 P126 P164:P165 P224:P227 P229:P246 P251:P255 P260 P275:P283 P291:P296 P302:P303 P305:P310 P333 P489:P490 P143:P146 P128:P139 P123:P124 P112:P116 P108:P110 P94:P106 P86:P92 P80:P84 P36 P30 P15:P20 P12:P13 P8:P10 P498:P1017 P198:P218 P167:P187 P148:P155 P61:P64">
    <cfRule type="expression" dxfId="764" priority="1376">
      <formula>OR($M8="Врач",$K8="Клиника женского здоровья",$K8="Принят без записи",$K8="Динамика состояния",$K8="Статус диагноза",AND($K8="Онкологический консилиум",$M8="Расхождение данных"),AND($K8="Превышен срок",$M8="Исследование"),AND($K8="Отсутствует протокол",$M8="Протокол исследования"),AND($K8="Дата записи",$M8="Исследование "),$K8="К сведению ГП/ЦАОП",$K8="Некорректное обращение с пациентом",$K8="Тактика ведения",$K8="Отказ в приеме")</formula>
    </cfRule>
    <cfRule type="expression" dxfId="763" priority="1381">
      <formula>OR($K8="Онкологический консилиум",$K8="Дата записи",$K8="Возврат в МО без приема",$K8="Данные о биопсии",$K8="КАНЦЕР-регистр",$K8="Отказ от записи ",$K8="Отсутствует протокол",$K8="Превышен срок")</formula>
    </cfRule>
  </conditionalFormatting>
  <conditionalFormatting sqref="P6">
    <cfRule type="expression" dxfId="762" priority="1296">
      <formula>OR($M6="Врач",$K6="Клиника женского здоровья",$K6="Принят без записи",$K6="Динамика состояния",$K6="Статус диагноза",AND($K6="Онкологический консилиум",$M6="Расхождение данных"),AND($K6="Превышен срок",$M6="Исследование"),AND($K6="Отсутствует протокол",$M6="Протокол исследования"),AND($K6="Дата записи",$M6="Исследование "),$K6="К сведению ГП/ЦАОП",$K6="Некорректное обращение с пациентом",$K6="Тактика ведения",$K6="Отказ в приеме")</formula>
    </cfRule>
    <cfRule type="expression" dxfId="761" priority="1297">
      <formula>OR($K6="Онкологический консилиум",$K6="Дата записи",$K6="Возврат в МО без приема",$K6="Данные о биопсии",$K6="КАНЦЕР-регистр",$K6="Отказ от записи ",$K6="Отсутствует протокол",$K6="Превышен срок")</formula>
    </cfRule>
    <cfRule type="expression" dxfId="760" priority="1298">
      <formula>OR($K6="Цель приема",$K6="Отказ в приеме",$K6="Тактика ведения",$K6="Не дозвонились в течение 2-х дней",$K6="Паллиатив/Патронаж",$K6="Отказ от сопровождения в проекте",$K6="Отказ от сопровождения персональным помощником",$K6="Нарушение маршрутизации",$K6="КАНЦЕР-регистр")</formula>
    </cfRule>
  </conditionalFormatting>
  <conditionalFormatting sqref="P4">
    <cfRule type="expression" dxfId="759" priority="1235">
      <formula>OR($K4="Цель приема",$K4="Отказ в приеме",$K4="Тактика ведения",$K4="Не дозвонились в течение 2-х дней",$K4="Паллиатив/Патронаж",$K4="Отказ от сопровождения в проекте",$K4="Отказ от сопровождения персональным помощником",$K4="Нарушение маршрутизации",$K4="КАНЦЕР-регистр")</formula>
    </cfRule>
  </conditionalFormatting>
  <conditionalFormatting sqref="P4">
    <cfRule type="expression" dxfId="758" priority="1233">
      <formula>OR($M4="Врач",$K4="Клиника женского здоровья",$K4="Принят без записи",$K4="Динамика состояния",$K4="Статус диагноза",AND($K4="Онкологический консилиум",$M4="Расхождение данных"),AND($K4="Превышен срок",$M4="Исследование"),AND($K4="Отсутствует протокол",$M4="Протокол исследования"),AND($K4="Дата записи",$M4="Исследование "),$K4="К сведению ГП/ЦАОП",$K4="Некорректное обращение с пациентом",$K4="Тактика ведения",$K4="Отказ в приеме")</formula>
    </cfRule>
    <cfRule type="expression" dxfId="757" priority="1234">
      <formula>OR($K4="Онкологический консилиум",$K4="Дата записи",$K4="Возврат в МО без приема",$K4="Данные о биопсии",$K4="КАНЦЕР-регистр",$K4="Отказ от записи ",$K4="Отсутствует протокол",$K4="Превышен срок")</formula>
    </cfRule>
  </conditionalFormatting>
  <conditionalFormatting sqref="P7">
    <cfRule type="expression" dxfId="756" priority="1115">
      <formula>OR($K7="Цель приема",$K7="Отказ в приеме",$K7="Тактика ведения",$K7="Не дозвонились в течение 2-х дней",$K7="Паллиатив/Патронаж",$K7="Отказ от сопровождения в проекте",$K7="Отказ от сопровождения персональным помощником",$K7="Нарушение маршрутизации",$K7="КАНЦЕР-регистр")</formula>
    </cfRule>
  </conditionalFormatting>
  <conditionalFormatting sqref="P7">
    <cfRule type="expression" dxfId="755" priority="1113">
      <formula>OR($M7="Врач",$K7="Клиника женского здоровья",$K7="Принят без записи",$K7="Динамика состояния",$K7="Статус диагноза",AND($K7="Онкологический консилиум",$M7="Расхождение данных"),AND($K7="Превышен срок",$M7="Исследование"),AND($K7="Отсутствует протокол",$M7="Протокол исследования"),AND($K7="Дата записи",$M7="Исследование "),$K7="К сведению ГП/ЦАОП",$K7="Некорректное обращение с пациентом",$K7="Тактика ведения",$K7="Отказ в приеме")</formula>
    </cfRule>
    <cfRule type="expression" dxfId="754" priority="1114">
      <formula>OR($K7="Онкологический консилиум",$K7="Дата записи",$K7="Возврат в МО без приема",$K7="Данные о биопсии",$K7="КАНЦЕР-регистр",$K7="Отказ от записи ",$K7="Отсутствует протокол",$K7="Превышен срок")</formula>
    </cfRule>
  </conditionalFormatting>
  <conditionalFormatting sqref="P3">
    <cfRule type="expression" dxfId="753" priority="1105">
      <formula>OR($K3="Цель приема",$K3="Отказ в приеме",$K3="Тактика ведения",$K3="Не дозвонились в течение 2-х дней",$K3="Паллиатив/Патронаж",$K3="Отказ от сопровождения в проекте",$K3="Отказ от сопровождения персональным помощником",$K3="Нарушение маршрутизации",$K3="КАНЦЕР-регистр")</formula>
    </cfRule>
  </conditionalFormatting>
  <conditionalFormatting sqref="P3">
    <cfRule type="expression" dxfId="752" priority="1103">
      <formula>OR($M3="Врач",$K3="Клиника женского здоровья",$K3="Принят без записи",$K3="Динамика состояния",$K3="Статус диагноза",AND($K3="Онкологический консилиум",$M3="Расхождение данных"),AND($K3="Превышен срок",$M3="Исследование"),AND($K3="Отсутствует протокол",$M3="Протокол исследования"),AND($K3="Дата записи",$M3="Исследование "),$K3="К сведению ГП/ЦАОП",$K3="Некорректное обращение с пациентом",$K3="Тактика ведения",$K3="Отказ в приеме")</formula>
    </cfRule>
    <cfRule type="expression" dxfId="751" priority="1104">
      <formula>OR($K3="Онкологический консилиум",$K3="Дата записи",$K3="Возврат в МО без приема",$K3="Данные о биопсии",$K3="КАНЦЕР-регистр",$K3="Отказ от записи ",$K3="Отсутствует протокол",$K3="Превышен срок")</formula>
    </cfRule>
  </conditionalFormatting>
  <conditionalFormatting sqref="P5">
    <cfRule type="expression" dxfId="750" priority="1087">
      <formula>OR($M5="Врач",$K5="Клиника женского здоровья",$K5="Принят без записи",$K5="Динамика состояния",$K5="Статус диагноза",AND($K5="Онкологический консилиум",$M5="Расхождение данных"),AND($K5="Превышен срок",$M5="Исследование"),AND($K5="Отсутствует протокол",$M5="Протокол исследования"),AND($K5="Дата записи",$M5="Исследование "),$K5="К сведению ГП/ЦАОП",$K5="Некорректное обращение с пациентом",$K5="Тактика ведения",$K5="Отказ в приеме")</formula>
    </cfRule>
    <cfRule type="expression" dxfId="749" priority="1088">
      <formula>OR($K5="Онкологический консилиум",$K5="Дата записи",$K5="Возврат в МО без приема",$K5="Данные о биопсии",$K5="КАНЦЕР-регистр",$K5="Отказ от записи ",$K5="Отсутствует протокол",$K5="Превышен срок")</formula>
    </cfRule>
    <cfRule type="expression" dxfId="748" priority="1089">
      <formula>OR($K5="Цель приема",$K5="Отказ в приеме",$K5="Тактика ведения",$K5="Не дозвонились в течение 2-х дней",$K5="Паллиатив/Патронаж",$K5="Отказ от сопровождения в проекте",$K5="Отказ от сопровождения персональным помощником",$K5="Нарушение маршрутизации",$K5="КАНЦЕР-регистр")</formula>
    </cfRule>
  </conditionalFormatting>
  <conditionalFormatting sqref="P11">
    <cfRule type="expression" dxfId="747" priority="1005">
      <formula>OR($K11="Цель приема",$K11="Отказ в приеме",$K11="Тактика ведения",$K11="Не дозвонились в течение 2-х дней",$K11="Паллиатив/Патронаж",$K11="Отказ от сопровождения в проекте",$K11="Отказ от сопровождения персональным помощником",$K11="Нарушение маршрутизации",$K11="КАНЦЕР-регистр")</formula>
    </cfRule>
  </conditionalFormatting>
  <conditionalFormatting sqref="P11">
    <cfRule type="expression" dxfId="746" priority="1003">
      <formula>OR($M11="Врач",$K11="Клиника женского здоровья",$K11="Принят без записи",$K11="Динамика состояния",$K11="Статус диагноза",AND($K11="Онкологический консилиум",$M11="Расхождение данных"),AND($K11="Превышен срок",$M11="Исследование"),AND($K11="Отсутствует протокол",$M11="Протокол исследования"),AND($K11="Дата записи",$M11="Исследование "),$K11="К сведению ГП/ЦАОП",$K11="Некорректное обращение с пациентом",$K11="Тактика ведения",$K11="Отказ в приеме")</formula>
    </cfRule>
    <cfRule type="expression" dxfId="745" priority="1004">
      <formula>OR($K11="Онкологический консилиум",$K11="Дата записи",$K11="Возврат в МО без приема",$K11="Данные о биопсии",$K11="КАНЦЕР-регистр",$K11="Отказ от записи ",$K11="Отсутствует протокол",$K11="Превышен срок")</formula>
    </cfRule>
  </conditionalFormatting>
  <conditionalFormatting sqref="P14">
    <cfRule type="expression" dxfId="744" priority="993">
      <formula>OR($K14="Цель приема",$K14="Отказ в приеме",$K14="Тактика ведения",$K14="Не дозвонились в течение 2-х дней",$K14="Паллиатив/Патронаж",$K14="Отказ от сопровождения в проекте",$K14="Отказ от сопровождения персональным помощником",$K14="Нарушение маршрутизации",$K14="КАНЦЕР-регистр")</formula>
    </cfRule>
  </conditionalFormatting>
  <conditionalFormatting sqref="P14">
    <cfRule type="expression" dxfId="743" priority="991">
      <formula>OR($M14="Врач",$K14="Клиника женского здоровья",$K14="Принят без записи",$K14="Динамика состояния",$K14="Статус диагноза",AND($K14="Онкологический консилиум",$M14="Расхождение данных"),AND($K14="Превышен срок",$M14="Исследование"),AND($K14="Отсутствует протокол",$M14="Протокол исследования"),AND($K14="Дата записи",$M14="Исследование "),$K14="К сведению ГП/ЦАОП",$K14="Некорректное обращение с пациентом",$K14="Тактика ведения",$K14="Отказ в приеме")</formula>
    </cfRule>
    <cfRule type="expression" dxfId="742" priority="992">
      <formula>OR($K14="Онкологический консилиум",$K14="Дата записи",$K14="Возврат в МО без приема",$K14="Данные о биопсии",$K14="КАНЦЕР-регистр",$K14="Отказ от записи ",$K14="Отсутствует протокол",$K14="Превышен срок")</formula>
    </cfRule>
  </conditionalFormatting>
  <conditionalFormatting sqref="M22">
    <cfRule type="expression" dxfId="741" priority="988">
      <formula>OR($K22="Цель приема",$K22="Отказ в приеме",$K22="Тактика ведения",$K22="Не дозвонились в течение 2-х дней",$K22="Паллиатив/Патронаж",$K22="Отказ от сопровождения в проекте",$K22="Отказ от сопровождения персональным помощником",$K22="Нарушение маршрутизации",$K22="КАНЦЕР-регистр")</formula>
    </cfRule>
  </conditionalFormatting>
  <conditionalFormatting sqref="M22">
    <cfRule type="expression" dxfId="740" priority="985">
      <formula>ISBLANK($K22)</formula>
    </cfRule>
    <cfRule type="expression" dxfId="739" priority="989">
      <formula>OR($K22="Клиника женского здоровья",$K22="Принят без записи",$K22="Динамика состояния",$K22="Статус диагноза",$K22="К сведению ГП/ЦАОП",$K22="Некорректное обращение с пациентом",$K22="Отказ от сопровождения персональным помощником")</formula>
    </cfRule>
    <cfRule type="expression" dxfId="738" priority="990">
      <formula>NOT(ISBLANK(K22))</formula>
    </cfRule>
  </conditionalFormatting>
  <conditionalFormatting sqref="P22">
    <cfRule type="expression" dxfId="737" priority="986">
      <formula>OR($M22="Врач",$K22="Клиника женского здоровья",$K22="Принят без записи",$K22="Динамика состояния",$K22="Статус диагноза",AND($K22="Онкологический консилиум",$M22="Расхождение данных"),AND($K22="Превышен срок",$M22="Исследование"),AND($K22="Отсутствует протокол",$M22="Протокол исследования"),AND($K22="Дата записи",$M22="Исследование "),$K22="К сведению ГП/ЦАОП",$K22="Некорректное обращение с пациентом",$K22="Тактика ведения",$K22="Отказ в приеме")</formula>
    </cfRule>
    <cfRule type="expression" dxfId="736" priority="987">
      <formula>OR($K22="Онкологический консилиум",$K22="Дата записи",$K22="Возврат в МО без приема",$K22="Данные о биопсии",$K22="КАНЦЕР-регистр",$K22="Отказ от записи ",$K22="Отсутствует протокол",$K22="Превышен срок")</formula>
    </cfRule>
  </conditionalFormatting>
  <conditionalFormatting sqref="P21">
    <cfRule type="expression" dxfId="735" priority="982">
      <formula>OR($K21="Цель приема",$K21="Отказ в приеме",$K21="Тактика ведения",$K21="Не дозвонились в течение 2-х дней",$K21="Паллиатив/Патронаж",$K21="Отказ от сопровождения в проекте",$K21="Отказ от сопровождения персональным помощником",$K21="Нарушение маршрутизации",$K21="КАНЦЕР-регистр")</formula>
    </cfRule>
  </conditionalFormatting>
  <conditionalFormatting sqref="M21">
    <cfRule type="expression" dxfId="734" priority="979">
      <formula>ISBLANK($K21)</formula>
    </cfRule>
    <cfRule type="expression" dxfId="733" priority="983">
      <formula>OR($K21="Клиника женского здоровья",$K21="Принят без записи",$K21="Динамика состояния",$K21="Статус диагноза",$K21="К сведению ГП/ЦАОП",$K21="Некорректное обращение с пациентом",$K21="Отказ от сопровождения персональным помощником")</formula>
    </cfRule>
    <cfRule type="expression" dxfId="732" priority="984">
      <formula>NOT(ISBLANK(K21))</formula>
    </cfRule>
  </conditionalFormatting>
  <conditionalFormatting sqref="P21">
    <cfRule type="expression" dxfId="731" priority="980">
      <formula>OR($M21="Врач",$K21="Клиника женского здоровья",$K21="Принят без записи",$K21="Динамика состояния",$K21="Статус диагноза",AND($K21="Онкологический консилиум",$M21="Расхождение данных"),AND($K21="Превышен срок",$M21="Исследование"),AND($K21="Отсутствует протокол",$M21="Протокол исследования"),AND($K21="Дата записи",$M21="Исследование "),$K21="К сведению ГП/ЦАОП",$K21="Некорректное обращение с пациентом",$K21="Тактика ведения",$K21="Отказ в приеме")</formula>
    </cfRule>
    <cfRule type="expression" dxfId="730" priority="981">
      <formula>OR($K21="Онкологический консилиум",$K21="Дата записи",$K21="Возврат в МО без приема",$K21="Данные о биопсии",$K21="КАНЦЕР-регистр",$K21="Отказ от записи ",$K21="Отсутствует протокол",$K21="Превышен срок")</formula>
    </cfRule>
  </conditionalFormatting>
  <conditionalFormatting sqref="P23:P24">
    <cfRule type="expression" dxfId="729" priority="976">
      <formula>OR($K23="Цель приема",$K23="Отказ в приеме",$K23="Тактика ведения",$K23="Не дозвонились в течение 2-х дней",$K23="Паллиатив/Патронаж",$K23="Отказ от сопровождения в проекте",$K23="Отказ от сопровождения персональным помощником",$K23="Нарушение маршрутизации",$K23="КАНЦЕР-регистр")</formula>
    </cfRule>
  </conditionalFormatting>
  <conditionalFormatting sqref="P23:P24">
    <cfRule type="expression" dxfId="728" priority="974">
      <formula>OR($M23="Врач",$K23="Клиника женского здоровья",$K23="Принят без записи",$K23="Динамика состояния",$K23="Статус диагноза",AND($K23="Онкологический консилиум",$M23="Расхождение данных"),AND($K23="Превышен срок",$M23="Исследование"),AND($K23="Отсутствует протокол",$M23="Протокол исследования"),AND($K23="Дата записи",$M23="Исследование "),$K23="К сведению ГП/ЦАОП",$K23="Некорректное обращение с пациентом",$K23="Тактика ведения",$K23="Отказ в приеме")</formula>
    </cfRule>
    <cfRule type="expression" dxfId="727" priority="975">
      <formula>OR($K23="Онкологический консилиум",$K23="Дата записи",$K23="Возврат в МО без приема",$K23="Данные о биопсии",$K23="КАНЦЕР-регистр",$K23="Отказ от записи ",$K23="Отсутствует протокол",$K23="Превышен срок")</formula>
    </cfRule>
  </conditionalFormatting>
  <conditionalFormatting sqref="P25">
    <cfRule type="expression" dxfId="726" priority="972">
      <formula>OR($K25="Цель приема",$K25="Отказ в приеме",$K25="Тактика ведения",$K25="Не дозвонились в течение 2-х дней",$K25="Паллиатив/Патронаж",$K25="Отказ от сопровождения в проекте",$K25="Отказ от сопровождения персональным помощником",$K25="Нарушение маршрутизации",$K25="КАНЦЕР-регистр")</formula>
    </cfRule>
  </conditionalFormatting>
  <conditionalFormatting sqref="P25">
    <cfRule type="expression" dxfId="725" priority="970">
      <formula>OR($M25="Врач",$K25="Клиника женского здоровья",$K25="Принят без записи",$K25="Динамика состояния",$K25="Статус диагноза",AND($K25="Онкологический консилиум",$M25="Расхождение данных"),AND($K25="Превышен срок",$M25="Исследование"),AND($K25="Отсутствует протокол",$M25="Протокол исследования"),AND($K25="Дата записи",$M25="Исследование "),$K25="К сведению ГП/ЦАОП",$K25="Некорректное обращение с пациентом",$K25="Тактика ведения",$K25="Отказ в приеме")</formula>
    </cfRule>
    <cfRule type="expression" dxfId="724" priority="971">
      <formula>OR($K25="Онкологический консилиум",$K25="Дата записи",$K25="Возврат в МО без приема",$K25="Данные о биопсии",$K25="КАНЦЕР-регистр",$K25="Отказ от записи ",$K25="Отсутствует протокол",$K25="Превышен срок")</formula>
    </cfRule>
  </conditionalFormatting>
  <conditionalFormatting sqref="P29">
    <cfRule type="expression" dxfId="723" priority="969">
      <formula>OR($K29="Цель приема",$K29="Отказ в приеме",$K29="Тактика ведения",$K29="Не дозвонились в течение 2-х дней",$K29="Паллиатив/Патронаж",$K29="Отказ от сопровождения в проекте",$K29="Отказ от сопровождения персональным помощником",$K29="Нарушение маршрутизации",$K29="КАНЦЕР-регистр")</formula>
    </cfRule>
  </conditionalFormatting>
  <conditionalFormatting sqref="P29">
    <cfRule type="expression" dxfId="722" priority="967">
      <formula>OR($M29="Врач",$K29="Клиника женского здоровья",$K29="Принят без записи",$K29="Динамика состояния",$K29="Статус диагноза",AND($K29="Онкологический консилиум",$M29="Расхождение данных"),AND($K29="Превышен срок",$M29="Исследование"),AND($K29="Отсутствует протокол",$M29="Протокол исследования"),AND($K29="Дата записи",$M29="Исследование "),$K29="К сведению ГП/ЦАОП",$K29="Некорректное обращение с пациентом",$K29="Тактика ведения",$K29="Отказ в приеме")</formula>
    </cfRule>
    <cfRule type="expression" dxfId="721" priority="968">
      <formula>OR($K29="Онкологический консилиум",$K29="Дата записи",$K29="Возврат в МО без приема",$K29="Данные о биопсии",$K29="КАНЦЕР-регистр",$K29="Отказ от записи ",$K29="Отсутствует протокол",$K29="Превышен срок")</formula>
    </cfRule>
  </conditionalFormatting>
  <conditionalFormatting sqref="P32">
    <cfRule type="expression" dxfId="720" priority="966">
      <formula>OR($K32="Цель приема",$K32="Отказ в приеме",$K32="Тактика ведения",$K32="Не дозвонились в течение 2-х дней",$K32="Паллиатив/Патронаж",$K32="Отказ от сопровождения в проекте",$K32="Отказ от сопровождения персональным помощником",$K32="Нарушение маршрутизации",$K32="КАНЦЕР-регистр")</formula>
    </cfRule>
  </conditionalFormatting>
  <conditionalFormatting sqref="P32">
    <cfRule type="expression" dxfId="719" priority="964">
      <formula>OR($M32="Врач",$K32="Клиника женского здоровья",$K32="Принят без записи",$K32="Динамика состояния",$K32="Статус диагноза",AND($K32="Онкологический консилиум",$M32="Расхождение данных"),AND($K32="Превышен срок",$M32="Исследование"),AND($K32="Отсутствует протокол",$M32="Протокол исследования"),AND($K32="Дата записи",$M32="Исследование "),$K32="К сведению ГП/ЦАОП",$K32="Некорректное обращение с пациентом",$K32="Тактика ведения",$K32="Отказ в приеме")</formula>
    </cfRule>
    <cfRule type="expression" dxfId="718" priority="965">
      <formula>OR($K32="Онкологический консилиум",$K32="Дата записи",$K32="Возврат в МО без приема",$K32="Данные о биопсии",$K32="КАНЦЕР-регистр",$K32="Отказ от записи ",$K32="Отсутствует протокол",$K32="Превышен срок")</formula>
    </cfRule>
  </conditionalFormatting>
  <conditionalFormatting sqref="P31">
    <cfRule type="expression" dxfId="717" priority="963">
      <formula>OR($K31="Цель приема",$K31="Отказ в приеме",$K31="Тактика ведения",$K31="Не дозвонились в течение 2-х дней",$K31="Паллиатив/Патронаж",$K31="Отказ от сопровождения в проекте",$K31="Отказ от сопровождения персональным помощником",$K31="Нарушение маршрутизации",$K31="КАНЦЕР-регистр")</formula>
    </cfRule>
  </conditionalFormatting>
  <conditionalFormatting sqref="P31">
    <cfRule type="expression" dxfId="716" priority="961">
      <formula>OR($M31="Врач",$K31="Клиника женского здоровья",$K31="Принят без записи",$K31="Динамика состояния",$K31="Статус диагноза",AND($K31="Онкологический консилиум",$M31="Расхождение данных"),AND($K31="Превышен срок",$M31="Исследование"),AND($K31="Отсутствует протокол",$M31="Протокол исследования"),AND($K31="Дата записи",$M31="Исследование "),$K31="К сведению ГП/ЦАОП",$K31="Некорректное обращение с пациентом",$K31="Тактика ведения",$K31="Отказ в приеме")</formula>
    </cfRule>
    <cfRule type="expression" dxfId="715" priority="962">
      <formula>OR($K31="Онкологический консилиум",$K31="Дата записи",$K31="Возврат в МО без приема",$K31="Данные о биопсии",$K31="КАНЦЕР-регистр",$K31="Отказ от записи ",$K31="Отсутствует протокол",$K31="Превышен срок")</formula>
    </cfRule>
  </conditionalFormatting>
  <conditionalFormatting sqref="P34">
    <cfRule type="expression" dxfId="714" priority="960">
      <formula>OR($K34="Цель приема",$K34="Отказ в приеме",$K34="Тактика ведения",$K34="Не дозвонились в течение 2-х дней",$K34="Паллиатив/Патронаж",$K34="Отказ от сопровождения в проекте",$K34="Отказ от сопровождения персональным помощником",$K34="Нарушение маршрутизации",$K34="КАНЦЕР-регистр")</formula>
    </cfRule>
  </conditionalFormatting>
  <conditionalFormatting sqref="P34">
    <cfRule type="expression" dxfId="713" priority="958">
      <formula>OR($M34="Врач",$K34="Клиника женского здоровья",$K34="Принят без записи",$K34="Динамика состояния",$K34="Статус диагноза",AND($K34="Онкологический консилиум",$M34="Расхождение данных"),AND($K34="Превышен срок",$M34="Исследование"),AND($K34="Отсутствует протокол",$M34="Протокол исследования"),AND($K34="Дата записи",$M34="Исследование "),$K34="К сведению ГП/ЦАОП",$K34="Некорректное обращение с пациентом",$K34="Тактика ведения",$K34="Отказ в приеме")</formula>
    </cfRule>
    <cfRule type="expression" dxfId="712" priority="959">
      <formula>OR($K34="Онкологический консилиум",$K34="Дата записи",$K34="Возврат в МО без приема",$K34="Данные о биопсии",$K34="КАНЦЕР-регистр",$K34="Отказ от записи ",$K34="Отсутствует протокол",$K34="Превышен срок")</formula>
    </cfRule>
  </conditionalFormatting>
  <conditionalFormatting sqref="M31">
    <cfRule type="expression" dxfId="711" priority="948">
      <formula>OR($K31="Цель приема",$K31="Отказ в приеме",$K31="Тактика ведения",$K31="Не дозвонились в течение 2-х дней",$K31="Паллиатив/Патронаж",$K31="Отказ от сопровождения в проекте",$K31="Отказ от сопровождения персональным помощником",$K31="Нарушение маршрутизации",$K31="КАНЦЕР-регистр")</formula>
    </cfRule>
  </conditionalFormatting>
  <conditionalFormatting sqref="M31">
    <cfRule type="expression" dxfId="710" priority="947">
      <formula>ISBLANK($K31)</formula>
    </cfRule>
    <cfRule type="expression" dxfId="709" priority="949">
      <formula>OR($K31="Клиника женского здоровья",$K31="Принят без записи",$K31="Динамика состояния",$K31="Статус диагноза",$K31="К сведению ГП/ЦАОП",$K31="Некорректное обращение с пациентом",$K31="Отказ от сопровождения персональным помощником")</formula>
    </cfRule>
    <cfRule type="expression" dxfId="708" priority="950">
      <formula>NOT(ISBLANK(K31))</formula>
    </cfRule>
  </conditionalFormatting>
  <conditionalFormatting sqref="M32">
    <cfRule type="expression" dxfId="707" priority="944">
      <formula>OR($K32="Цель приема",$K32="Отказ в приеме",$K32="Тактика ведения",$K32="Не дозвонились в течение 2-х дней",$K32="Паллиатив/Патронаж",$K32="Отказ от сопровождения в проекте",$K32="Отказ от сопровождения персональным помощником",$K32="Нарушение маршрутизации",$K32="КАНЦЕР-регистр")</formula>
    </cfRule>
  </conditionalFormatting>
  <conditionalFormatting sqref="M32">
    <cfRule type="expression" dxfId="706" priority="943">
      <formula>ISBLANK($K32)</formula>
    </cfRule>
    <cfRule type="expression" dxfId="705" priority="945">
      <formula>OR($K32="Клиника женского здоровья",$K32="Принят без записи",$K32="Динамика состояния",$K32="Статус диагноза",$K32="К сведению ГП/ЦАОП",$K32="Некорректное обращение с пациентом",$K32="Отказ от сопровождения персональным помощником")</formula>
    </cfRule>
    <cfRule type="expression" dxfId="704" priority="946">
      <formula>NOT(ISBLANK(K32))</formula>
    </cfRule>
  </conditionalFormatting>
  <conditionalFormatting sqref="M33">
    <cfRule type="expression" dxfId="703" priority="940">
      <formula>OR($K33="Цель приема",$K33="Отказ в приеме",$K33="Тактика ведения",$K33="Не дозвонились в течение 2-х дней",$K33="Паллиатив/Патронаж",$K33="Отказ от сопровождения в проекте",$K33="Отказ от сопровождения персональным помощником",$K33="Нарушение маршрутизации",$K33="КАНЦЕР-регистр")</formula>
    </cfRule>
  </conditionalFormatting>
  <conditionalFormatting sqref="M33">
    <cfRule type="expression" dxfId="702" priority="939">
      <formula>ISBLANK($K33)</formula>
    </cfRule>
    <cfRule type="expression" dxfId="701" priority="941">
      <formula>OR($K33="Клиника женского здоровья",$K33="Принят без записи",$K33="Динамика состояния",$K33="Статус диагноза",$K33="К сведению ГП/ЦАОП",$K33="Некорректное обращение с пациентом",$K33="Отказ от сопровождения персональным помощником")</formula>
    </cfRule>
    <cfRule type="expression" dxfId="700" priority="942">
      <formula>NOT(ISBLANK(K33))</formula>
    </cfRule>
  </conditionalFormatting>
  <conditionalFormatting sqref="M34">
    <cfRule type="expression" dxfId="699" priority="936">
      <formula>OR($K34="Цель приема",$K34="Отказ в приеме",$K34="Тактика ведения",$K34="Не дозвонились в течение 2-х дней",$K34="Паллиатив/Патронаж",$K34="Отказ от сопровождения в проекте",$K34="Отказ от сопровождения персональным помощником",$K34="Нарушение маршрутизации",$K34="КАНЦЕР-регистр")</formula>
    </cfRule>
  </conditionalFormatting>
  <conditionalFormatting sqref="M34">
    <cfRule type="expression" dxfId="698" priority="935">
      <formula>ISBLANK($K34)</formula>
    </cfRule>
    <cfRule type="expression" dxfId="697" priority="937">
      <formula>OR($K34="Клиника женского здоровья",$K34="Принят без записи",$K34="Динамика состояния",$K34="Статус диагноза",$K34="К сведению ГП/ЦАОП",$K34="Некорректное обращение с пациентом",$K34="Отказ от сопровождения персональным помощником")</formula>
    </cfRule>
    <cfRule type="expression" dxfId="696" priority="938">
      <formula>NOT(ISBLANK(K34))</formula>
    </cfRule>
  </conditionalFormatting>
  <conditionalFormatting sqref="M35">
    <cfRule type="expression" dxfId="695" priority="932">
      <formula>OR($K35="Цель приема",$K35="Отказ в приеме",$K35="Тактика ведения",$K35="Не дозвонились в течение 2-х дней",$K35="Паллиатив/Патронаж",$K35="Отказ от сопровождения в проекте",$K35="Отказ от сопровождения персональным помощником",$K35="Нарушение маршрутизации",$K35="КАНЦЕР-регистр")</formula>
    </cfRule>
  </conditionalFormatting>
  <conditionalFormatting sqref="M35">
    <cfRule type="expression" dxfId="694" priority="929">
      <formula>ISBLANK($K35)</formula>
    </cfRule>
    <cfRule type="expression" dxfId="693" priority="933">
      <formula>OR($K35="Клиника женского здоровья",$K35="Принят без записи",$K35="Динамика состояния",$K35="Статус диагноза",$K35="К сведению ГП/ЦАОП",$K35="Некорректное обращение с пациентом",$K35="Отказ от сопровождения персональным помощником")</formula>
    </cfRule>
    <cfRule type="expression" dxfId="692" priority="934">
      <formula>NOT(ISBLANK(K35))</formula>
    </cfRule>
  </conditionalFormatting>
  <conditionalFormatting sqref="P35">
    <cfRule type="expression" dxfId="691" priority="930">
      <formula>OR($M35="Врач",$K35="Клиника женского здоровья",$K35="Принят без записи",$K35="Динамика состояния",$K35="Статус диагноза",AND($K35="Онкологический консилиум",$M35="Расхождение данных"),AND($K35="Превышен срок",$M35="Исследование"),AND($K35="Отсутствует протокол",$M35="Протокол исследования"),AND($K35="Дата записи",$M35="Исследование "),$K35="К сведению ГП/ЦАОП",$K35="Некорректное обращение с пациентом",$K35="Тактика ведения",$K35="Отказ в приеме")</formula>
    </cfRule>
    <cfRule type="expression" dxfId="690" priority="931">
      <formula>OR($K35="Онкологический консилиум",$K35="Дата записи",$K35="Возврат в МО без приема",$K35="Данные о биопсии",$K35="КАНЦЕР-регистр",$K35="Отказ от записи ",$K35="Отсутствует протокол",$K35="Превышен срок")</formula>
    </cfRule>
  </conditionalFormatting>
  <conditionalFormatting sqref="M37">
    <cfRule type="expression" dxfId="689" priority="920">
      <formula>OR($K37="Цель приема",$K37="Отказ в приеме",$K37="Тактика ведения",$K37="Не дозвонились в течение 2-х дней",$K37="Паллиатив/Патронаж",$K37="Отказ от сопровождения в проекте",$K37="Отказ от сопровождения персональным помощником",$K37="Нарушение маршрутизации",$K37="КАНЦЕР-регистр")</formula>
    </cfRule>
  </conditionalFormatting>
  <conditionalFormatting sqref="M37">
    <cfRule type="expression" dxfId="688" priority="917">
      <formula>ISBLANK($K37)</formula>
    </cfRule>
    <cfRule type="expression" dxfId="687" priority="921">
      <formula>OR($K37="Клиника женского здоровья",$K37="Принят без записи",$K37="Динамика состояния",$K37="Статус диагноза",$K37="К сведению ГП/ЦАОП",$K37="Некорректное обращение с пациентом",$K37="Отказ от сопровождения персональным помощником")</formula>
    </cfRule>
    <cfRule type="expression" dxfId="686" priority="922">
      <formula>NOT(ISBLANK(K37))</formula>
    </cfRule>
  </conditionalFormatting>
  <conditionalFormatting sqref="P37">
    <cfRule type="expression" dxfId="685" priority="918">
      <formula>OR($M37="Врач",$K37="Клиника женского здоровья",$K37="Принят без записи",$K37="Динамика состояния",$K37="Статус диагноза",AND($K37="Онкологический консилиум",$M37="Расхождение данных"),AND($K37="Превышен срок",$M37="Исследование"),AND($K37="Отсутствует протокол",$M37="Протокол исследования"),AND($K37="Дата записи",$M37="Исследование "),$K37="К сведению ГП/ЦАОП",$K37="Некорректное обращение с пациентом",$K37="Тактика ведения",$K37="Отказ в приеме")</formula>
    </cfRule>
    <cfRule type="expression" dxfId="684" priority="919">
      <formula>OR($K37="Онкологический консилиум",$K37="Дата записи",$K37="Возврат в МО без приема",$K37="Данные о биопсии",$K37="КАНЦЕР-регистр",$K37="Отказ от записи ",$K37="Отсутствует протокол",$K37="Превышен срок")</formula>
    </cfRule>
  </conditionalFormatting>
  <conditionalFormatting sqref="P38">
    <cfRule type="expression" dxfId="683" priority="914">
      <formula>OR($K38="Цель приема",$K38="Отказ в приеме",$K38="Тактика ведения",$K38="Не дозвонились в течение 2-х дней",$K38="Паллиатив/Патронаж",$K38="Отказ от сопровождения в проекте",$K38="Отказ от сопровождения персональным помощником",$K38="Нарушение маршрутизации",$K38="КАНЦЕР-регистр")</formula>
    </cfRule>
  </conditionalFormatting>
  <conditionalFormatting sqref="M38">
    <cfRule type="expression" dxfId="682" priority="911">
      <formula>ISBLANK($K38)</formula>
    </cfRule>
    <cfRule type="expression" dxfId="681" priority="915">
      <formula>OR($K38="Клиника женского здоровья",$K38="Принят без записи",$K38="Динамика состояния",$K38="Статус диагноза",$K38="К сведению ГП/ЦАОП",$K38="Некорректное обращение с пациентом",$K38="Отказ от сопровождения персональным помощником")</formula>
    </cfRule>
    <cfRule type="expression" dxfId="680" priority="916">
      <formula>NOT(ISBLANK(K38))</formula>
    </cfRule>
  </conditionalFormatting>
  <conditionalFormatting sqref="P38">
    <cfRule type="expression" dxfId="679" priority="912">
      <formula>OR($M38="Врач",$K38="Клиника женского здоровья",$K38="Принят без записи",$K38="Динамика состояния",$K38="Статус диагноза",AND($K38="Онкологический консилиум",$M38="Расхождение данных"),AND($K38="Превышен срок",$M38="Исследование"),AND($K38="Отсутствует протокол",$M38="Протокол исследования"),AND($K38="Дата записи",$M38="Исследование "),$K38="К сведению ГП/ЦАОП",$K38="Некорректное обращение с пациентом",$K38="Тактика ведения",$K38="Отказ в приеме")</formula>
    </cfRule>
    <cfRule type="expression" dxfId="678" priority="913">
      <formula>OR($K38="Онкологический консилиум",$K38="Дата записи",$K38="Возврат в МО без приема",$K38="Данные о биопсии",$K38="КАНЦЕР-регистр",$K38="Отказ от записи ",$K38="Отсутствует протокол",$K38="Превышен срок")</formula>
    </cfRule>
  </conditionalFormatting>
  <conditionalFormatting sqref="M43:M45">
    <cfRule type="expression" dxfId="677" priority="908">
      <formula>OR($K43="Цель приема",$K43="Отказ в приеме",$K43="Тактика ведения",$K43="Не дозвонились в течение 2-х дней",$K43="Паллиатив/Патронаж",$K43="Отказ от сопровождения в проекте",$K43="Отказ от сопровождения персональным помощником",$K43="Нарушение маршрутизации",$K43="КАНЦЕР-регистр")</formula>
    </cfRule>
  </conditionalFormatting>
  <conditionalFormatting sqref="M43:M45">
    <cfRule type="expression" dxfId="676" priority="905">
      <formula>ISBLANK($K43)</formula>
    </cfRule>
    <cfRule type="expression" dxfId="675" priority="909">
      <formula>OR($K43="Клиника женского здоровья",$K43="Принят без записи",$K43="Динамика состояния",$K43="Статус диагноза",$K43="К сведению ГП/ЦАОП",$K43="Некорректное обращение с пациентом",$K43="Отказ от сопровождения персональным помощником")</formula>
    </cfRule>
    <cfRule type="expression" dxfId="674" priority="910">
      <formula>NOT(ISBLANK(K43))</formula>
    </cfRule>
  </conditionalFormatting>
  <conditionalFormatting sqref="P43:P45">
    <cfRule type="expression" dxfId="673" priority="906">
      <formula>OR($M43="Врач",$K43="Клиника женского здоровья",$K43="Принят без записи",$K43="Динамика состояния",$K43="Статус диагноза",AND($K43="Онкологический консилиум",$M43="Расхождение данных"),AND($K43="Превышен срок",$M43="Исследование"),AND($K43="Отсутствует протокол",$M43="Протокол исследования"),AND($K43="Дата записи",$M43="Исследование "),$K43="К сведению ГП/ЦАОП",$K43="Некорректное обращение с пациентом",$K43="Тактика ведения",$K43="Отказ в приеме")</formula>
    </cfRule>
    <cfRule type="expression" dxfId="672" priority="907">
      <formula>OR($K43="Онкологический консилиум",$K43="Дата записи",$K43="Возврат в МО без приема",$K43="Данные о биопсии",$K43="КАНЦЕР-регистр",$K43="Отказ от записи ",$K43="Отсутствует протокол",$K43="Превышен срок")</formula>
    </cfRule>
  </conditionalFormatting>
  <conditionalFormatting sqref="M46">
    <cfRule type="expression" dxfId="671" priority="902">
      <formula>OR($K46="Цель приема",$K46="Отказ в приеме",$K46="Тактика ведения",$K46="Не дозвонились в течение 2-х дней",$K46="Паллиатив/Патронаж",$K46="Отказ от сопровождения в проекте",$K46="Отказ от сопровождения персональным помощником",$K46="Нарушение маршрутизации",$K46="КАНЦЕР-регистр")</formula>
    </cfRule>
  </conditionalFormatting>
  <conditionalFormatting sqref="M46">
    <cfRule type="expression" dxfId="670" priority="899">
      <formula>ISBLANK($K46)</formula>
    </cfRule>
    <cfRule type="expression" dxfId="669" priority="903">
      <formula>OR($K46="Клиника женского здоровья",$K46="Принят без записи",$K46="Динамика состояния",$K46="Статус диагноза",$K46="К сведению ГП/ЦАОП",$K46="Некорректное обращение с пациентом",$K46="Отказ от сопровождения персональным помощником")</formula>
    </cfRule>
    <cfRule type="expression" dxfId="668" priority="904">
      <formula>NOT(ISBLANK(K46))</formula>
    </cfRule>
  </conditionalFormatting>
  <conditionalFormatting sqref="P46">
    <cfRule type="expression" dxfId="667" priority="900">
      <formula>OR($M46="Врач",$K46="Клиника женского здоровья",$K46="Принят без записи",$K46="Динамика состояния",$K46="Статус диагноза",AND($K46="Онкологический консилиум",$M46="Расхождение данных"),AND($K46="Превышен срок",$M46="Исследование"),AND($K46="Отсутствует протокол",$M46="Протокол исследования"),AND($K46="Дата записи",$M46="Исследование "),$K46="К сведению ГП/ЦАОП",$K46="Некорректное обращение с пациентом",$K46="Тактика ведения",$K46="Отказ в приеме")</formula>
    </cfRule>
    <cfRule type="expression" dxfId="666" priority="901">
      <formula>OR($K46="Онкологический консилиум",$K46="Дата записи",$K46="Возврат в МО без приема",$K46="Данные о биопсии",$K46="КАНЦЕР-регистр",$K46="Отказ от записи ",$K46="Отсутствует протокол",$K46="Превышен срок")</formula>
    </cfRule>
  </conditionalFormatting>
  <conditionalFormatting sqref="M50">
    <cfRule type="expression" dxfId="665" priority="896">
      <formula>OR($K50="Цель приема",$K50="Отказ в приеме",$K50="Тактика ведения",$K50="Не дозвонились в течение 2-х дней",$K50="Паллиатив/Патронаж",$K50="Отказ от сопровождения в проекте",$K50="Отказ от сопровождения персональным помощником",$K50="Нарушение маршрутизации",$K50="КАНЦЕР-регистр")</formula>
    </cfRule>
  </conditionalFormatting>
  <conditionalFormatting sqref="M50">
    <cfRule type="expression" dxfId="664" priority="895">
      <formula>ISBLANK($K50)</formula>
    </cfRule>
    <cfRule type="expression" dxfId="663" priority="897">
      <formula>OR($K50="Клиника женского здоровья",$K50="Принят без записи",$K50="Динамика состояния",$K50="Статус диагноза",$K50="К сведению ГП/ЦАОП",$K50="Некорректное обращение с пациентом",$K50="Отказ от сопровождения персональным помощником")</formula>
    </cfRule>
    <cfRule type="expression" dxfId="662" priority="898">
      <formula>NOT(ISBLANK(K50))</formula>
    </cfRule>
  </conditionalFormatting>
  <conditionalFormatting sqref="P60">
    <cfRule type="expression" dxfId="661" priority="874">
      <formula>OR($K60="Цель приема",$K60="Отказ в приеме",$K60="Тактика ведения",$K60="Не дозвонились в течение 2-х дней",$K60="Паллиатив/Патронаж",$K60="Отказ от сопровождения в проекте",$K60="Отказ от сопровождения персональным помощником",$K60="Нарушение маршрутизации",$K60="КАНЦЕР-регистр")</formula>
    </cfRule>
  </conditionalFormatting>
  <conditionalFormatting sqref="M60">
    <cfRule type="expression" dxfId="660" priority="871">
      <formula>ISBLANK($K60)</formula>
    </cfRule>
    <cfRule type="expression" dxfId="659" priority="875">
      <formula>OR($K60="Клиника женского здоровья",$K60="Принят без записи",$K60="Динамика состояния",$K60="Статус диагноза",$K60="К сведению ГП/ЦАОП",$K60="Некорректное обращение с пациентом",$K60="Отказ от сопровождения персональным помощником")</formula>
    </cfRule>
    <cfRule type="expression" dxfId="658" priority="876">
      <formula>NOT(ISBLANK(K60))</formula>
    </cfRule>
  </conditionalFormatting>
  <conditionalFormatting sqref="P60">
    <cfRule type="expression" dxfId="657" priority="872">
      <formula>OR($M60="Врач",$K60="Клиника женского здоровья",$K60="Принят без записи",$K60="Динамика состояния",$K60="Статус диагноза",AND($K60="Онкологический консилиум",$M60="Расхождение данных"),AND($K60="Превышен срок",$M60="Исследование"),AND($K60="Отсутствует протокол",$M60="Протокол исследования"),AND($K60="Дата записи",$M60="Исследование "),$K60="К сведению ГП/ЦАОП",$K60="Некорректное обращение с пациентом",$K60="Тактика ведения",$K60="Отказ в приеме")</formula>
    </cfRule>
    <cfRule type="expression" dxfId="656" priority="873">
      <formula>OR($K60="Онкологический консилиум",$K60="Дата записи",$K60="Возврат в МО без приема",$K60="Данные о биопсии",$K60="КАНЦЕР-регистр",$K60="Отказ от записи ",$K60="Отсутствует протокол",$K60="Превышен срок")</formula>
    </cfRule>
  </conditionalFormatting>
  <conditionalFormatting sqref="P60">
    <cfRule type="expression" dxfId="655" priority="868">
      <formula>OR($K60="Цель приема",$K60="Отказ в приеме",$K60="Тактика ведения",$K60="Не дозвонились в течение 2-х дней",$K60="Паллиатив/Патронаж",$K60="Отказ от сопровождения в проекте",$K60="Отказ от сопровождения персональным помощником",$K60="Нарушение маршрутизации",$K60="КАНЦЕР-регистр")</formula>
    </cfRule>
  </conditionalFormatting>
  <conditionalFormatting sqref="M60">
    <cfRule type="expression" dxfId="654" priority="865">
      <formula>ISBLANK($K60)</formula>
    </cfRule>
    <cfRule type="expression" dxfId="653" priority="869">
      <formula>OR($K60="Клиника женского здоровья",$K60="Принят без записи",$K60="Динамика состояния",$K60="Статус диагноза",$K60="К сведению ГП/ЦАОП",$K60="Некорректное обращение с пациентом",$K60="Отказ от сопровождения персональным помощником")</formula>
    </cfRule>
    <cfRule type="expression" dxfId="652" priority="870">
      <formula>NOT(ISBLANK(K60))</formula>
    </cfRule>
  </conditionalFormatting>
  <conditionalFormatting sqref="P60">
    <cfRule type="expression" dxfId="651" priority="866">
      <formula>OR($M60="Врач",$K60="Клиника женского здоровья",$K60="Принят без записи",$K60="Динамика состояния",$K60="Статус диагноза",AND($K60="Онкологический консилиум",$M60="Расхождение данных"),AND($K60="Превышен срок",$M60="Исследование"),AND($K60="Отсутствует протокол",$M60="Протокол исследования"),AND($K60="Дата записи",$M60="Исследование "),$K60="К сведению ГП/ЦАОП",$K60="Некорректное обращение с пациентом",$K60="Тактика ведения",$K60="Отказ в приеме")</formula>
    </cfRule>
    <cfRule type="expression" dxfId="650" priority="867">
      <formula>OR($K60="Онкологический консилиум",$K60="Дата записи",$K60="Возврат в МО без приема",$K60="Данные о биопсии",$K60="КАНЦЕР-регистр",$K60="Отказ от записи ",$K60="Отсутствует протокол",$K60="Превышен срок")</formula>
    </cfRule>
  </conditionalFormatting>
  <conditionalFormatting sqref="P58">
    <cfRule type="expression" dxfId="649" priority="850">
      <formula>OR($K58="Цель приема",$K58="Отказ в приеме",$K58="Тактика ведения",$K58="Не дозвонились в течение 2-х дней",$K58="Паллиатив/Патронаж",$K58="Отказ от сопровождения в проекте",$K58="Отказ от сопровождения персональным помощником",$K58="Нарушение маршрутизации",$K58="КАНЦЕР-регистр")</formula>
    </cfRule>
  </conditionalFormatting>
  <conditionalFormatting sqref="M58">
    <cfRule type="expression" dxfId="648" priority="847">
      <formula>ISBLANK($K58)</formula>
    </cfRule>
    <cfRule type="expression" dxfId="647" priority="851">
      <formula>OR($K58="Клиника женского здоровья",$K58="Принят без записи",$K58="Динамика состояния",$K58="Статус диагноза",$K58="К сведению ГП/ЦАОП",$K58="Некорректное обращение с пациентом",$K58="Отказ от сопровождения персональным помощником")</formula>
    </cfRule>
    <cfRule type="expression" dxfId="646" priority="852">
      <formula>NOT(ISBLANK(K58))</formula>
    </cfRule>
  </conditionalFormatting>
  <conditionalFormatting sqref="P58">
    <cfRule type="expression" dxfId="645" priority="848">
      <formula>OR($M58="Врач",$K58="Клиника женского здоровья",$K58="Принят без записи",$K58="Динамика состояния",$K58="Статус диагноза",AND($K58="Онкологический консилиум",$M58="Расхождение данных"),AND($K58="Превышен срок",$M58="Исследование"),AND($K58="Отсутствует протокол",$M58="Протокол исследования"),AND($K58="Дата записи",$M58="Исследование "),$K58="К сведению ГП/ЦАОП",$K58="Некорректное обращение с пациентом",$K58="Тактика ведения",$K58="Отказ в приеме")</formula>
    </cfRule>
    <cfRule type="expression" dxfId="644" priority="849">
      <formula>OR($K58="Онкологический консилиум",$K58="Дата записи",$K58="Возврат в МО без приема",$K58="Данные о биопсии",$K58="КАНЦЕР-регистр",$K58="Отказ от записи ",$K58="Отсутствует протокол",$K58="Превышен срок")</formula>
    </cfRule>
  </conditionalFormatting>
  <conditionalFormatting sqref="P58">
    <cfRule type="expression" dxfId="643" priority="844">
      <formula>OR($K58="Цель приема",$K58="Отказ в приеме",$K58="Тактика ведения",$K58="Не дозвонились в течение 2-х дней",$K58="Паллиатив/Патронаж",$K58="Отказ от сопровождения в проекте",$K58="Отказ от сопровождения персональным помощником",$K58="Нарушение маршрутизации",$K58="КАНЦЕР-регистр")</formula>
    </cfRule>
  </conditionalFormatting>
  <conditionalFormatting sqref="M58">
    <cfRule type="expression" dxfId="642" priority="841">
      <formula>ISBLANK($K58)</formula>
    </cfRule>
    <cfRule type="expression" dxfId="641" priority="845">
      <formula>OR($K58="Клиника женского здоровья",$K58="Принят без записи",$K58="Динамика состояния",$K58="Статус диагноза",$K58="К сведению ГП/ЦАОП",$K58="Некорректное обращение с пациентом",$K58="Отказ от сопровождения персональным помощником")</formula>
    </cfRule>
    <cfRule type="expression" dxfId="640" priority="846">
      <formula>NOT(ISBLANK(K58))</formula>
    </cfRule>
  </conditionalFormatting>
  <conditionalFormatting sqref="P58">
    <cfRule type="expression" dxfId="639" priority="842">
      <formula>OR($M58="Врач",$K58="Клиника женского здоровья",$K58="Принят без записи",$K58="Динамика состояния",$K58="Статус диагноза",AND($K58="Онкологический консилиум",$M58="Расхождение данных"),AND($K58="Превышен срок",$M58="Исследование"),AND($K58="Отсутствует протокол",$M58="Протокол исследования"),AND($K58="Дата записи",$M58="Исследование "),$K58="К сведению ГП/ЦАОП",$K58="Некорректное обращение с пациентом",$K58="Тактика ведения",$K58="Отказ в приеме")</formula>
    </cfRule>
    <cfRule type="expression" dxfId="638" priority="843">
      <formula>OR($K58="Онкологический консилиум",$K58="Дата записи",$K58="Возврат в МО без приема",$K58="Данные о биопсии",$K58="КАНЦЕР-регистр",$K58="Отказ от записи ",$K58="Отсутствует протокол",$K58="Превышен срок")</formula>
    </cfRule>
  </conditionalFormatting>
  <conditionalFormatting sqref="P59">
    <cfRule type="expression" dxfId="637" priority="838">
      <formula>OR($K59="Цель приема",$K59="Отказ в приеме",$K59="Тактика ведения",$K59="Не дозвонились в течение 2-х дней",$K59="Паллиатив/Патронаж",$K59="Отказ от сопровождения в проекте",$K59="Отказ от сопровождения персональным помощником",$K59="Нарушение маршрутизации",$K59="КАНЦЕР-регистр")</formula>
    </cfRule>
  </conditionalFormatting>
  <conditionalFormatting sqref="M59">
    <cfRule type="expression" dxfId="636" priority="835">
      <formula>ISBLANK($K59)</formula>
    </cfRule>
    <cfRule type="expression" dxfId="635" priority="839">
      <formula>OR($K59="Клиника женского здоровья",$K59="Принят без записи",$K59="Динамика состояния",$K59="Статус диагноза",$K59="К сведению ГП/ЦАОП",$K59="Некорректное обращение с пациентом",$K59="Отказ от сопровождения персональным помощником")</formula>
    </cfRule>
    <cfRule type="expression" dxfId="634" priority="840">
      <formula>NOT(ISBLANK(K59))</formula>
    </cfRule>
  </conditionalFormatting>
  <conditionalFormatting sqref="P59">
    <cfRule type="expression" dxfId="633" priority="836">
      <formula>OR($M59="Врач",$K59="Клиника женского здоровья",$K59="Принят без записи",$K59="Динамика состояния",$K59="Статус диагноза",AND($K59="Онкологический консилиум",$M59="Расхождение данных"),AND($K59="Превышен срок",$M59="Исследование"),AND($K59="Отсутствует протокол",$M59="Протокол исследования"),AND($K59="Дата записи",$M59="Исследование "),$K59="К сведению ГП/ЦАОП",$K59="Некорректное обращение с пациентом",$K59="Тактика ведения",$K59="Отказ в приеме")</formula>
    </cfRule>
    <cfRule type="expression" dxfId="632" priority="837">
      <formula>OR($K59="Онкологический консилиум",$K59="Дата записи",$K59="Возврат в МО без приема",$K59="Данные о биопсии",$K59="КАНЦЕР-регистр",$K59="Отказ от записи ",$K59="Отсутствует протокол",$K59="Превышен срок")</formula>
    </cfRule>
  </conditionalFormatting>
  <conditionalFormatting sqref="P59">
    <cfRule type="expression" dxfId="631" priority="832">
      <formula>OR($K59="Цель приема",$K59="Отказ в приеме",$K59="Тактика ведения",$K59="Не дозвонились в течение 2-х дней",$K59="Паллиатив/Патронаж",$K59="Отказ от сопровождения в проекте",$K59="Отказ от сопровождения персональным помощником",$K59="Нарушение маршрутизации",$K59="КАНЦЕР-регистр")</formula>
    </cfRule>
  </conditionalFormatting>
  <conditionalFormatting sqref="M59">
    <cfRule type="expression" dxfId="630" priority="829">
      <formula>ISBLANK($K59)</formula>
    </cfRule>
    <cfRule type="expression" dxfId="629" priority="833">
      <formula>OR($K59="Клиника женского здоровья",$K59="Принят без записи",$K59="Динамика состояния",$K59="Статус диагноза",$K59="К сведению ГП/ЦАОП",$K59="Некорректное обращение с пациентом",$K59="Отказ от сопровождения персональным помощником")</formula>
    </cfRule>
    <cfRule type="expression" dxfId="628" priority="834">
      <formula>NOT(ISBLANK(K59))</formula>
    </cfRule>
  </conditionalFormatting>
  <conditionalFormatting sqref="P59">
    <cfRule type="expression" dxfId="627" priority="830">
      <formula>OR($M59="Врач",$K59="Клиника женского здоровья",$K59="Принят без записи",$K59="Динамика состояния",$K59="Статус диагноза",AND($K59="Онкологический консилиум",$M59="Расхождение данных"),AND($K59="Превышен срок",$M59="Исследование"),AND($K59="Отсутствует протокол",$M59="Протокол исследования"),AND($K59="Дата записи",$M59="Исследование "),$K59="К сведению ГП/ЦАОП",$K59="Некорректное обращение с пациентом",$K59="Тактика ведения",$K59="Отказ в приеме")</formula>
    </cfRule>
    <cfRule type="expression" dxfId="626" priority="831">
      <formula>OR($K59="Онкологический консилиум",$K59="Дата записи",$K59="Возврат в МО без приема",$K59="Данные о биопсии",$K59="КАНЦЕР-регистр",$K59="Отказ от записи ",$K59="Отсутствует протокол",$K59="Превышен срок")</formula>
    </cfRule>
  </conditionalFormatting>
  <conditionalFormatting sqref="M65">
    <cfRule type="expression" dxfId="625" priority="812">
      <formula>OR($K65="Цель приема",$K65="Отказ в приеме",$K65="Тактика ведения",$K65="Не дозвонились в течение 2-х дней",$K65="Паллиатив/Патронаж",$K65="Отказ от сопровождения в проекте",$K65="Отказ от сопровождения персональным помощником",$K65="Нарушение маршрутизации",$K65="КАНЦЕР-регистр")</formula>
    </cfRule>
  </conditionalFormatting>
  <conditionalFormatting sqref="M65">
    <cfRule type="expression" dxfId="624" priority="809">
      <formula>ISBLANK($K65)</formula>
    </cfRule>
    <cfRule type="expression" dxfId="623" priority="813">
      <formula>OR($K65="Клиника женского здоровья",$K65="Принят без записи",$K65="Динамика состояния",$K65="Статус диагноза",$K65="К сведению ГП/ЦАОП",$K65="Некорректное обращение с пациентом",$K65="Отказ от сопровождения персональным помощником")</formula>
    </cfRule>
    <cfRule type="expression" dxfId="622" priority="814">
      <formula>NOT(ISBLANK(K65))</formula>
    </cfRule>
  </conditionalFormatting>
  <conditionalFormatting sqref="P65">
    <cfRule type="expression" dxfId="621" priority="810">
      <formula>OR($M65="Врач",$K65="Клиника женского здоровья",$K65="Принят без записи",$K65="Динамика состояния",$K65="Статус диагноза",AND($K65="Онкологический консилиум",$M65="Расхождение данных"),AND($K65="Превышен срок",$M65="Исследование"),AND($K65="Отсутствует протокол",$M65="Протокол исследования"),AND($K65="Дата записи",$M65="Исследование "),$K65="К сведению ГП/ЦАОП",$K65="Некорректное обращение с пациентом",$K65="Тактика ведения",$K65="Отказ в приеме")</formula>
    </cfRule>
    <cfRule type="expression" dxfId="620" priority="811">
      <formula>OR($K65="Онкологический консилиум",$K65="Дата записи",$K65="Возврат в МО без приема",$K65="Данные о биопсии",$K65="КАНЦЕР-регистр",$K65="Отказ от записи ",$K65="Отсутствует протокол",$K65="Превышен срок")</formula>
    </cfRule>
  </conditionalFormatting>
  <conditionalFormatting sqref="M66">
    <cfRule type="expression" dxfId="619" priority="806">
      <formula>OR($K66="Цель приема",$K66="Отказ в приеме",$K66="Тактика ведения",$K66="Не дозвонились в течение 2-х дней",$K66="Паллиатив/Патронаж",$K66="Отказ от сопровождения в проекте",$K66="Отказ от сопровождения персональным помощником",$K66="Нарушение маршрутизации",$K66="КАНЦЕР-регистр")</formula>
    </cfRule>
  </conditionalFormatting>
  <conditionalFormatting sqref="M66">
    <cfRule type="expression" dxfId="618" priority="803">
      <formula>ISBLANK($K66)</formula>
    </cfRule>
    <cfRule type="expression" dxfId="617" priority="807">
      <formula>OR($K66="Клиника женского здоровья",$K66="Принят без записи",$K66="Динамика состояния",$K66="Статус диагноза",$K66="К сведению ГП/ЦАОП",$K66="Некорректное обращение с пациентом",$K66="Отказ от сопровождения персональным помощником")</formula>
    </cfRule>
    <cfRule type="expression" dxfId="616" priority="808">
      <formula>NOT(ISBLANK(K66))</formula>
    </cfRule>
  </conditionalFormatting>
  <conditionalFormatting sqref="P66">
    <cfRule type="expression" dxfId="615" priority="804">
      <formula>OR($M66="Врач",$K66="Клиника женского здоровья",$K66="Принят без записи",$K66="Динамика состояния",$K66="Статус диагноза",AND($K66="Онкологический консилиум",$M66="Расхождение данных"),AND($K66="Превышен срок",$M66="Исследование"),AND($K66="Отсутствует протокол",$M66="Протокол исследования"),AND($K66="Дата записи",$M66="Исследование "),$K66="К сведению ГП/ЦАОП",$K66="Некорректное обращение с пациентом",$K66="Тактика ведения",$K66="Отказ в приеме")</formula>
    </cfRule>
    <cfRule type="expression" dxfId="614" priority="805">
      <formula>OR($K66="Онкологический консилиум",$K66="Дата записи",$K66="Возврат в МО без приема",$K66="Данные о биопсии",$K66="КАНЦЕР-регистр",$K66="Отказ от записи ",$K66="Отсутствует протокол",$K66="Превышен срок")</formula>
    </cfRule>
  </conditionalFormatting>
  <conditionalFormatting sqref="M67">
    <cfRule type="expression" dxfId="613" priority="794">
      <formula>OR($K67="Цель приема",$K67="Отказ в приеме",$K67="Тактика ведения",$K67="Не дозвонились в течение 2-х дней",$K67="Паллиатив/Патронаж",$K67="Отказ от сопровождения в проекте",$K67="Отказ от сопровождения персональным помощником",$K67="Нарушение маршрутизации",$K67="КАНЦЕР-регистр")</formula>
    </cfRule>
  </conditionalFormatting>
  <conditionalFormatting sqref="M67">
    <cfRule type="expression" dxfId="612" priority="791">
      <formula>ISBLANK($K67)</formula>
    </cfRule>
    <cfRule type="expression" dxfId="611" priority="795">
      <formula>OR($K67="Клиника женского здоровья",$K67="Принят без записи",$K67="Динамика состояния",$K67="Статус диагноза",$K67="К сведению ГП/ЦАОП",$K67="Некорректное обращение с пациентом",$K67="Отказ от сопровождения персональным помощником")</formula>
    </cfRule>
    <cfRule type="expression" dxfId="610" priority="796">
      <formula>NOT(ISBLANK(K67))</formula>
    </cfRule>
  </conditionalFormatting>
  <conditionalFormatting sqref="P67">
    <cfRule type="expression" dxfId="609" priority="792">
      <formula>OR($M67="Врач",$K67="Клиника женского здоровья",$K67="Принят без записи",$K67="Динамика состояния",$K67="Статус диагноза",AND($K67="Онкологический консилиум",$M67="Расхождение данных"),AND($K67="Превышен срок",$M67="Исследование"),AND($K67="Отсутствует протокол",$M67="Протокол исследования"),AND($K67="Дата записи",$M67="Исследование "),$K67="К сведению ГП/ЦАОП",$K67="Некорректное обращение с пациентом",$K67="Тактика ведения",$K67="Отказ в приеме")</formula>
    </cfRule>
    <cfRule type="expression" dxfId="608" priority="793">
      <formula>OR($K67="Онкологический консилиум",$K67="Дата записи",$K67="Возврат в МО без приема",$K67="Данные о биопсии",$K67="КАНЦЕР-регистр",$K67="Отказ от записи ",$K67="Отсутствует протокол",$K67="Превышен срок")</formula>
    </cfRule>
  </conditionalFormatting>
  <conditionalFormatting sqref="M68">
    <cfRule type="expression" dxfId="607" priority="788">
      <formula>OR($K68="Цель приема",$K68="Отказ в приеме",$K68="Тактика ведения",$K68="Не дозвонились в течение 2-х дней",$K68="Паллиатив/Патронаж",$K68="Отказ от сопровождения в проекте",$K68="Отказ от сопровождения персональным помощником",$K68="Нарушение маршрутизации",$K68="КАНЦЕР-регистр")</formula>
    </cfRule>
  </conditionalFormatting>
  <conditionalFormatting sqref="M68">
    <cfRule type="expression" dxfId="606" priority="785">
      <formula>ISBLANK($K68)</formula>
    </cfRule>
    <cfRule type="expression" dxfId="605" priority="789">
      <formula>OR($K68="Клиника женского здоровья",$K68="Принят без записи",$K68="Динамика состояния",$K68="Статус диагноза",$K68="К сведению ГП/ЦАОП",$K68="Некорректное обращение с пациентом",$K68="Отказ от сопровождения персональным помощником")</formula>
    </cfRule>
    <cfRule type="expression" dxfId="604" priority="790">
      <formula>NOT(ISBLANK(K68))</formula>
    </cfRule>
  </conditionalFormatting>
  <conditionalFormatting sqref="P68">
    <cfRule type="expression" dxfId="603" priority="786">
      <formula>OR($M68="Врач",$K68="Клиника женского здоровья",$K68="Принят без записи",$K68="Динамика состояния",$K68="Статус диагноза",AND($K68="Онкологический консилиум",$M68="Расхождение данных"),AND($K68="Превышен срок",$M68="Исследование"),AND($K68="Отсутствует протокол",$M68="Протокол исследования"),AND($K68="Дата записи",$M68="Исследование "),$K68="К сведению ГП/ЦАОП",$K68="Некорректное обращение с пациентом",$K68="Тактика ведения",$K68="Отказ в приеме")</formula>
    </cfRule>
    <cfRule type="expression" dxfId="602" priority="787">
      <formula>OR($K68="Онкологический консилиум",$K68="Дата записи",$K68="Возврат в МО без приема",$K68="Данные о биопсии",$K68="КАНЦЕР-регистр",$K68="Отказ от записи ",$K68="Отсутствует протокол",$K68="Превышен срок")</formula>
    </cfRule>
  </conditionalFormatting>
  <conditionalFormatting sqref="M69">
    <cfRule type="expression" dxfId="601" priority="782">
      <formula>OR($K69="Цель приема",$K69="Отказ в приеме",$K69="Тактика ведения",$K69="Не дозвонились в течение 2-х дней",$K69="Паллиатив/Патронаж",$K69="Отказ от сопровождения в проекте",$K69="Отказ от сопровождения персональным помощником",$K69="Нарушение маршрутизации",$K69="КАНЦЕР-регистр")</formula>
    </cfRule>
  </conditionalFormatting>
  <conditionalFormatting sqref="M69">
    <cfRule type="expression" dxfId="600" priority="779">
      <formula>ISBLANK($K69)</formula>
    </cfRule>
    <cfRule type="expression" dxfId="599" priority="783">
      <formula>OR($K69="Клиника женского здоровья",$K69="Принят без записи",$K69="Динамика состояния",$K69="Статус диагноза",$K69="К сведению ГП/ЦАОП",$K69="Некорректное обращение с пациентом",$K69="Отказ от сопровождения персональным помощником")</formula>
    </cfRule>
    <cfRule type="expression" dxfId="598" priority="784">
      <formula>NOT(ISBLANK(K69))</formula>
    </cfRule>
  </conditionalFormatting>
  <conditionalFormatting sqref="P69">
    <cfRule type="expression" dxfId="597" priority="780">
      <formula>OR($M69="Врач",$K69="Клиника женского здоровья",$K69="Принят без записи",$K69="Динамика состояния",$K69="Статус диагноза",AND($K69="Онкологический консилиум",$M69="Расхождение данных"),AND($K69="Превышен срок",$M69="Исследование"),AND($K69="Отсутствует протокол",$M69="Протокол исследования"),AND($K69="Дата записи",$M69="Исследование "),$K69="К сведению ГП/ЦАОП",$K69="Некорректное обращение с пациентом",$K69="Тактика ведения",$K69="Отказ в приеме")</formula>
    </cfRule>
    <cfRule type="expression" dxfId="596" priority="781">
      <formula>OR($K69="Онкологический консилиум",$K69="Дата записи",$K69="Возврат в МО без приема",$K69="Данные о биопсии",$K69="КАНЦЕР-регистр",$K69="Отказ от записи ",$K69="Отсутствует протокол",$K69="Превышен срок")</formula>
    </cfRule>
  </conditionalFormatting>
  <conditionalFormatting sqref="M70:M74">
    <cfRule type="expression" dxfId="595" priority="776">
      <formula>OR($K70="Цель приема",$K70="Отказ в приеме",$K70="Тактика ведения",$K70="Не дозвонились в течение 2-х дней",$K70="Паллиатив/Патронаж",$K70="Отказ от сопровождения в проекте",$K70="Отказ от сопровождения персональным помощником",$K70="Нарушение маршрутизации",$K70="КАНЦЕР-регистр")</formula>
    </cfRule>
  </conditionalFormatting>
  <conditionalFormatting sqref="M70:M74">
    <cfRule type="expression" dxfId="594" priority="773">
      <formula>ISBLANK($K70)</formula>
    </cfRule>
    <cfRule type="expression" dxfId="593" priority="777">
      <formula>OR($K70="Клиника женского здоровья",$K70="Принят без записи",$K70="Динамика состояния",$K70="Статус диагноза",$K70="К сведению ГП/ЦАОП",$K70="Некорректное обращение с пациентом",$K70="Отказ от сопровождения персональным помощником")</formula>
    </cfRule>
    <cfRule type="expression" dxfId="592" priority="778">
      <formula>NOT(ISBLANK(K70))</formula>
    </cfRule>
  </conditionalFormatting>
  <conditionalFormatting sqref="P74">
    <cfRule type="expression" dxfId="591" priority="774">
      <formula>OR($M74="Врач",$K74="Клиника женского здоровья",$K74="Принят без записи",$K74="Динамика состояния",$K74="Статус диагноза",AND($K74="Онкологический консилиум",$M74="Расхождение данных"),AND($K74="Превышен срок",$M74="Исследование"),AND($K74="Отсутствует протокол",$M74="Протокол исследования"),AND($K74="Дата записи",$M74="Исследование "),$K74="К сведению ГП/ЦАОП",$K74="Некорректное обращение с пациентом",$K74="Тактика ведения",$K74="Отказ в приеме")</formula>
    </cfRule>
    <cfRule type="expression" dxfId="590" priority="775">
      <formula>OR($K74="Онкологический консилиум",$K74="Дата записи",$K74="Возврат в МО без приема",$K74="Данные о биопсии",$K74="КАНЦЕР-регистр",$K74="Отказ от записи ",$K74="Отсутствует протокол",$K74="Превышен срок")</formula>
    </cfRule>
  </conditionalFormatting>
  <conditionalFormatting sqref="P72">
    <cfRule type="expression" dxfId="589" priority="772">
      <formula>OR($K72="Цель приема",$K72="Отказ в приеме",$K72="Тактика ведения",$K72="Не дозвонились в течение 2-х дней",$K72="Паллиатив/Патронаж",$K72="Отказ от сопровождения в проекте",$K72="Отказ от сопровождения персональным помощником",$K72="Нарушение маршрутизации",$K72="КАНЦЕР-регистр")</formula>
    </cfRule>
  </conditionalFormatting>
  <conditionalFormatting sqref="P72">
    <cfRule type="expression" dxfId="588" priority="770">
      <formula>OR($M72="Врач",$K72="Клиника женского здоровья",$K72="Принят без записи",$K72="Динамика состояния",$K72="Статус диагноза",AND($K72="Онкологический консилиум",$M72="Расхождение данных"),AND($K72="Превышен срок",$M72="Исследование"),AND($K72="Отсутствует протокол",$M72="Протокол исследования"),AND($K72="Дата записи",$M72="Исследование "),$K72="К сведению ГП/ЦАОП",$K72="Некорректное обращение с пациентом",$K72="Тактика ведения",$K72="Отказ в приеме")</formula>
    </cfRule>
    <cfRule type="expression" dxfId="587" priority="771">
      <formula>OR($K72="Онкологический консилиум",$K72="Дата записи",$K72="Возврат в МО без приема",$K72="Данные о биопсии",$K72="КАНЦЕР-регистр",$K72="Отказ от записи ",$K72="Отсутствует протокол",$K72="Превышен срок")</formula>
    </cfRule>
  </conditionalFormatting>
  <conditionalFormatting sqref="P71">
    <cfRule type="expression" dxfId="586" priority="769">
      <formula>OR($K71="Цель приема",$K71="Отказ в приеме",$K71="Тактика ведения",$K71="Не дозвонились в течение 2-х дней",$K71="Паллиатив/Патронаж",$K71="Отказ от сопровождения в проекте",$K71="Отказ от сопровождения персональным помощником",$K71="Нарушение маршрутизации",$K71="КАНЦЕР-регистр")</formula>
    </cfRule>
  </conditionalFormatting>
  <conditionalFormatting sqref="P71">
    <cfRule type="expression" dxfId="585" priority="767">
      <formula>OR($M71="Врач",$K71="Клиника женского здоровья",$K71="Принят без записи",$K71="Динамика состояния",$K71="Статус диагноза",AND($K71="Онкологический консилиум",$M71="Расхождение данных"),AND($K71="Превышен срок",$M71="Исследование"),AND($K71="Отсутствует протокол",$M71="Протокол исследования"),AND($K71="Дата записи",$M71="Исследование "),$K71="К сведению ГП/ЦАОП",$K71="Некорректное обращение с пациентом",$K71="Тактика ведения",$K71="Отказ в приеме")</formula>
    </cfRule>
    <cfRule type="expression" dxfId="584" priority="768">
      <formula>OR($K71="Онкологический консилиум",$K71="Дата записи",$K71="Возврат в МО без приема",$K71="Данные о биопсии",$K71="КАНЦЕР-регистр",$K71="Отказ от записи ",$K71="Отсутствует протокол",$K71="Превышен срок")</formula>
    </cfRule>
  </conditionalFormatting>
  <conditionalFormatting sqref="P70">
    <cfRule type="expression" dxfId="583" priority="764">
      <formula>OR($M70="Врач",$K70="Клиника женского здоровья",$K70="Принят без записи",$K70="Динамика состояния",$K70="Статус диагноза",AND($K70="Онкологический консилиум",$M70="Расхождение данных"),AND($K70="Превышен срок",$M70="Исследование"),AND($K70="Отсутствует протокол",$M70="Протокол исследования"),AND($K70="Дата записи",$M70="Исследование "),$K70="К сведению ГП/ЦАОП",$K70="Некорректное обращение с пациентом",$K70="Тактика ведения",$K70="Отказ в приеме")</formula>
    </cfRule>
    <cfRule type="expression" dxfId="582" priority="765">
      <formula>OR($K70="Онкологический консилиум",$K70="Дата записи",$K70="Возврат в МО без приема",$K70="Данные о биопсии",$K70="КАНЦЕР-регистр",$K70="Отказ от записи ",$K70="Отсутствует протокол",$K70="Превышен срок")</formula>
    </cfRule>
    <cfRule type="expression" dxfId="581" priority="766">
      <formula>OR($K70="Цель приема",$K70="Отказ в приеме",$K70="Тактика ведения",$K70="Не дозвонились в течение 2-х дней",$K70="Паллиатив/Патронаж",$K70="Отказ от сопровождения в проекте",$K70="Отказ от сопровождения персональным помощником",$K70="Нарушение маршрутизации",$K70="КАНЦЕР-регистр")</formula>
    </cfRule>
  </conditionalFormatting>
  <conditionalFormatting sqref="P73">
    <cfRule type="expression" dxfId="580" priority="763">
      <formula>OR($K73="Цель приема",$K73="Отказ в приеме",$K73="Тактика ведения",$K73="Не дозвонились в течение 2-х дней",$K73="Паллиатив/Патронаж",$K73="Отказ от сопровождения в проекте",$K73="Отказ от сопровождения персональным помощником",$K73="Нарушение маршрутизации",$K73="КАНЦЕР-регистр")</formula>
    </cfRule>
  </conditionalFormatting>
  <conditionalFormatting sqref="P73">
    <cfRule type="expression" dxfId="579" priority="761">
      <formula>OR($M73="Врач",$K73="Клиника женского здоровья",$K73="Принят без записи",$K73="Динамика состояния",$K73="Статус диагноза",AND($K73="Онкологический консилиум",$M73="Расхождение данных"),AND($K73="Превышен срок",$M73="Исследование"),AND($K73="Отсутствует протокол",$M73="Протокол исследования"),AND($K73="Дата записи",$M73="Исследование "),$K73="К сведению ГП/ЦАОП",$K73="Некорректное обращение с пациентом",$K73="Тактика ведения",$K73="Отказ в приеме")</formula>
    </cfRule>
    <cfRule type="expression" dxfId="578" priority="762">
      <formula>OR($K73="Онкологический консилиум",$K73="Дата записи",$K73="Возврат в МО без приема",$K73="Данные о биопсии",$K73="КАНЦЕР-регистр",$K73="Отказ от записи ",$K73="Отсутствует протокол",$K73="Превышен срок")</formula>
    </cfRule>
  </conditionalFormatting>
  <conditionalFormatting sqref="G70 F141:G141 F488:G488 F4:G6 F80:F83">
    <cfRule type="expression" dxfId="577" priority="759" stopIfTrue="1">
      <formula>$AL4="Техническая приостановка"</formula>
    </cfRule>
    <cfRule type="expression" dxfId="576" priority="760" stopIfTrue="1">
      <formula>$AA4="Сегодня"</formula>
    </cfRule>
  </conditionalFormatting>
  <conditionalFormatting sqref="G71">
    <cfRule type="expression" dxfId="575" priority="757" stopIfTrue="1">
      <formula>$AL71="Техническая приостановка"</formula>
    </cfRule>
    <cfRule type="expression" dxfId="574" priority="758" stopIfTrue="1">
      <formula>$AA71="Сегодня"</formula>
    </cfRule>
  </conditionalFormatting>
  <conditionalFormatting sqref="G72">
    <cfRule type="expression" dxfId="573" priority="755" stopIfTrue="1">
      <formula>$AL72="Техническая приостановка"</formula>
    </cfRule>
    <cfRule type="expression" dxfId="572" priority="756" stopIfTrue="1">
      <formula>$AA72="Сегодня"</formula>
    </cfRule>
  </conditionalFormatting>
  <conditionalFormatting sqref="G73">
    <cfRule type="expression" dxfId="571" priority="753" stopIfTrue="1">
      <formula>$AL73="Техническая приостановка"</formula>
    </cfRule>
    <cfRule type="expression" dxfId="570" priority="754" stopIfTrue="1">
      <formula>$AA73="Сегодня"</formula>
    </cfRule>
  </conditionalFormatting>
  <conditionalFormatting sqref="G74">
    <cfRule type="expression" dxfId="569" priority="751" stopIfTrue="1">
      <formula>$AL74="Техническая приостановка"</formula>
    </cfRule>
    <cfRule type="expression" dxfId="568" priority="752" stopIfTrue="1">
      <formula>$AA74="Сегодня"</formula>
    </cfRule>
  </conditionalFormatting>
  <conditionalFormatting sqref="M75:M79">
    <cfRule type="expression" dxfId="567" priority="748">
      <formula>OR($K75="Цель приема",$K75="Отказ в приеме",$K75="Тактика ведения",$K75="Не дозвонились в течение 2-х дней",$K75="Паллиатив/Патронаж",$K75="Отказ от сопровождения в проекте",$K75="Отказ от сопровождения персональным помощником",$K75="Нарушение маршрутизации",$K75="КАНЦЕР-регистр")</formula>
    </cfRule>
  </conditionalFormatting>
  <conditionalFormatting sqref="M75:M79">
    <cfRule type="expression" dxfId="566" priority="745">
      <formula>ISBLANK($K75)</formula>
    </cfRule>
    <cfRule type="expression" dxfId="565" priority="749">
      <formula>OR($K75="Клиника женского здоровья",$K75="Принят без записи",$K75="Динамика состояния",$K75="Статус диагноза",$K75="К сведению ГП/ЦАОП",$K75="Некорректное обращение с пациентом",$K75="Отказ от сопровождения персональным помощником")</formula>
    </cfRule>
    <cfRule type="expression" dxfId="564" priority="750">
      <formula>NOT(ISBLANK(K75))</formula>
    </cfRule>
  </conditionalFormatting>
  <conditionalFormatting sqref="P75:P79">
    <cfRule type="expression" dxfId="563" priority="746">
      <formula>OR($M75="Врач",$K75="Клиника женского здоровья",$K75="Принят без записи",$K75="Динамика состояния",$K75="Статус диагноза",AND($K75="Онкологический консилиум",$M75="Расхождение данных"),AND($K75="Превышен срок",$M75="Исследование"),AND($K75="Отсутствует протокол",$M75="Протокол исследования"),AND($K75="Дата записи",$M75="Исследование "),$K75="К сведению ГП/ЦАОП",$K75="Некорректное обращение с пациентом",$K75="Тактика ведения",$K75="Отказ в приеме")</formula>
    </cfRule>
    <cfRule type="expression" dxfId="562" priority="747">
      <formula>OR($K75="Онкологический консилиум",$K75="Дата записи",$K75="Возврат в МО без приема",$K75="Данные о биопсии",$K75="КАНЦЕР-регистр",$K75="Отказ от записи ",$K75="Отсутствует протокол",$K75="Превышен срок")</formula>
    </cfRule>
  </conditionalFormatting>
  <conditionalFormatting sqref="P85">
    <cfRule type="expression" dxfId="561" priority="721">
      <formula>OR($K85="Цель приема",$K85="Отказ в приеме",$K85="Тактика ведения",$K85="Не дозвонились в течение 2-х дней",$K85="Паллиатив/Патронаж",$K85="Отказ от сопровождения в проекте",$K85="Отказ от сопровождения персональным помощником",$K85="Нарушение маршрутизации",$K85="КАНЦЕР-регистр")</formula>
    </cfRule>
  </conditionalFormatting>
  <conditionalFormatting sqref="M85">
    <cfRule type="expression" dxfId="560" priority="718">
      <formula>ISBLANK($K85)</formula>
    </cfRule>
    <cfRule type="expression" dxfId="559" priority="722">
      <formula>OR($K85="Клиника женского здоровья",$K85="Принят без записи",$K85="Динамика состояния",$K85="Статус диагноза",$K85="К сведению ГП/ЦАОП",$K85="Некорректное обращение с пациентом",$K85="Отказ от сопровождения персональным помощником")</formula>
    </cfRule>
    <cfRule type="expression" dxfId="558" priority="723">
      <formula>NOT(ISBLANK(K85))</formula>
    </cfRule>
  </conditionalFormatting>
  <conditionalFormatting sqref="P85">
    <cfRule type="expression" dxfId="557" priority="719">
      <formula>OR($M85="Врач",$K85="Клиника женского здоровья",$K85="Принят без записи",$K85="Динамика состояния",$K85="Статус диагноза",AND($K85="Онкологический консилиум",$M85="Расхождение данных"),AND($K85="Превышен срок",$M85="Исследование"),AND($K85="Отсутствует протокол",$M85="Протокол исследования"),AND($K85="Дата записи",$M85="Исследование "),$K85="К сведению ГП/ЦАОП",$K85="Некорректное обращение с пациентом",$K85="Тактика ведения",$K85="Отказ в приеме")</formula>
    </cfRule>
    <cfRule type="expression" dxfId="556" priority="720">
      <formula>OR($K85="Онкологический консилиум",$K85="Дата записи",$K85="Возврат в МО без приема",$K85="Данные о биопсии",$K85="КАНЦЕР-регистр",$K85="Отказ от записи ",$K85="Отсутствует протокол",$K85="Превышен срок")</formula>
    </cfRule>
  </conditionalFormatting>
  <conditionalFormatting sqref="M92">
    <cfRule type="expression" dxfId="555" priority="700">
      <formula>OR($K92="Цель приема",$K92="Отказ в приеме",$K92="Тактика ведения",$K92="Не дозвонились в течение 2-х дней",$K92="Паллиатив/Патронаж",$K92="Отказ от сопровождения в проекте",$K92="Отказ от сопровождения персональным помощником",$K92="Нарушение маршрутизации",$K92="КАНЦЕР-регистр")</formula>
    </cfRule>
  </conditionalFormatting>
  <conditionalFormatting sqref="M92">
    <cfRule type="expression" dxfId="554" priority="699">
      <formula>ISBLANK($K92)</formula>
    </cfRule>
    <cfRule type="expression" dxfId="553" priority="701">
      <formula>OR($K92="Клиника женского здоровья",$K92="Принят без записи",$K92="Динамика состояния",$K92="Статус диагноза",$K92="К сведению ГП/ЦАОП",$K92="Некорректное обращение с пациентом",$K92="Отказ от сопровождения персональным помощником")</formula>
    </cfRule>
    <cfRule type="expression" dxfId="552" priority="702">
      <formula>NOT(ISBLANK(K92))</formula>
    </cfRule>
  </conditionalFormatting>
  <conditionalFormatting sqref="P93">
    <cfRule type="expression" dxfId="551" priority="696">
      <formula>OR($K93="Цель приема",$K93="Отказ в приеме",$K93="Тактика ведения",$K93="Не дозвонились в течение 2-х дней",$K93="Паллиатив/Патронаж",$K93="Отказ от сопровождения в проекте",$K93="Отказ от сопровождения персональным помощником",$K93="Нарушение маршрутизации",$K93="КАНЦЕР-регистр")</formula>
    </cfRule>
  </conditionalFormatting>
  <conditionalFormatting sqref="M93">
    <cfRule type="expression" dxfId="550" priority="693">
      <formula>ISBLANK($K93)</formula>
    </cfRule>
    <cfRule type="expression" dxfId="549" priority="697">
      <formula>OR($K93="Клиника женского здоровья",$K93="Принят без записи",$K93="Динамика состояния",$K93="Статус диагноза",$K93="К сведению ГП/ЦАОП",$K93="Некорректное обращение с пациентом",$K93="Отказ от сопровождения персональным помощником")</formula>
    </cfRule>
    <cfRule type="expression" dxfId="548" priority="698">
      <formula>NOT(ISBLANK(K93))</formula>
    </cfRule>
  </conditionalFormatting>
  <conditionalFormatting sqref="P93">
    <cfRule type="expression" dxfId="547" priority="694">
      <formula>OR($M93="Врач",$K93="Клиника женского здоровья",$K93="Принят без записи",$K93="Динамика состояния",$K93="Статус диагноза",AND($K93="Онкологический консилиум",$M93="Расхождение данных"),AND($K93="Превышен срок",$M93="Исследование"),AND($K93="Отсутствует протокол",$M93="Протокол исследования"),AND($K93="Дата записи",$M93="Исследование "),$K93="К сведению ГП/ЦАОП",$K93="Некорректное обращение с пациентом",$K93="Тактика ведения",$K93="Отказ в приеме")</formula>
    </cfRule>
    <cfRule type="expression" dxfId="546" priority="695">
      <formula>OR($K93="Онкологический консилиум",$K93="Дата записи",$K93="Возврат в МО без приема",$K93="Данные о биопсии",$K93="КАНЦЕР-регистр",$K93="Отказ от записи ",$K93="Отсутствует протокол",$K93="Превышен срок")</formula>
    </cfRule>
  </conditionalFormatting>
  <conditionalFormatting sqref="P107">
    <cfRule type="expression" dxfId="545" priority="668">
      <formula>OR($K107="Цель приема",$K107="Отказ в приеме",$K107="Тактика ведения",$K107="Не дозвонились в течение 2-х дней",$K107="Паллиатив/Патронаж",$K107="Отказ от сопровождения в проекте",$K107="Отказ от сопровождения персональным помощником",$K107="Нарушение маршрутизации",$K107="КАНЦЕР-регистр")</formula>
    </cfRule>
  </conditionalFormatting>
  <conditionalFormatting sqref="M107">
    <cfRule type="expression" dxfId="544" priority="665">
      <formula>ISBLANK($K107)</formula>
    </cfRule>
    <cfRule type="expression" dxfId="543" priority="669">
      <formula>OR($K107="Клиника женского здоровья",$K107="Принят без записи",$K107="Динамика состояния",$K107="Статус диагноза",$K107="К сведению ГП/ЦАОП",$K107="Некорректное обращение с пациентом",$K107="Отказ от сопровождения персональным помощником")</formula>
    </cfRule>
    <cfRule type="expression" dxfId="542" priority="670">
      <formula>NOT(ISBLANK(K107))</formula>
    </cfRule>
  </conditionalFormatting>
  <conditionalFormatting sqref="P107">
    <cfRule type="expression" dxfId="541" priority="666">
      <formula>OR($M107="Врач",$K107="Клиника женского здоровья",$K107="Принят без записи",$K107="Динамика состояния",$K107="Статус диагноза",AND($K107="Онкологический консилиум",$M107="Расхождение данных"),AND($K107="Превышен срок",$M107="Исследование"),AND($K107="Отсутствует протокол",$M107="Протокол исследования"),AND($K107="Дата записи",$M107="Исследование "),$K107="К сведению ГП/ЦАОП",$K107="Некорректное обращение с пациентом",$K107="Тактика ведения",$K107="Отказ в приеме")</formula>
    </cfRule>
    <cfRule type="expression" dxfId="540" priority="667">
      <formula>OR($K107="Онкологический консилиум",$K107="Дата записи",$K107="Возврат в МО без приема",$K107="Данные о биопсии",$K107="КАНЦЕР-регистр",$K107="Отказ от записи ",$K107="Отсутствует протокол",$K107="Превышен срок")</formula>
    </cfRule>
  </conditionalFormatting>
  <conditionalFormatting sqref="P111">
    <cfRule type="expression" dxfId="539" priority="645">
      <formula>OR($K111="Цель приема",$K111="Отказ в приеме",$K111="Тактика ведения",$K111="Не дозвонились в течение 2-х дней",$K111="Паллиатив/Патронаж",$K111="Отказ от сопровождения в проекте",$K111="Отказ от сопровождения персональным помощником",$K111="Нарушение маршрутизации",$K111="КАНЦЕР-регистр")</formula>
    </cfRule>
  </conditionalFormatting>
  <conditionalFormatting sqref="P111">
    <cfRule type="expression" dxfId="538" priority="643">
      <formula>OR($M111="Врач",$K111="Клиника женского здоровья",$K111="Принят без записи",$K111="Динамика состояния",$K111="Статус диагноза",AND($K111="Онкологический консилиум",$M111="Расхождение данных"),AND($K111="Превышен срок",$M111="Исследование"),AND($K111="Отсутствует протокол",$M111="Протокол исследования"),AND($K111="Дата записи",$M111="Исследование "),$K111="К сведению ГП/ЦАОП",$K111="Некорректное обращение с пациентом",$K111="Тактика ведения",$K111="Отказ в приеме")</formula>
    </cfRule>
    <cfRule type="expression" dxfId="537" priority="644">
      <formula>OR($K111="Онкологический консилиум",$K111="Дата записи",$K111="Возврат в МО без приема",$K111="Данные о биопсии",$K111="КАНЦЕР-регистр",$K111="Отказ от записи ",$K111="Отсутствует протокол",$K111="Превышен срок")</formula>
    </cfRule>
  </conditionalFormatting>
  <conditionalFormatting sqref="M121">
    <cfRule type="expression" dxfId="536" priority="634">
      <formula>OR($K121="Цель приема",$K121="Отказ в приеме",$K121="Тактика ведения",$K121="Не дозвонились в течение 2-х дней",$K121="Паллиатив/Патронаж",$K121="Отказ от сопровождения в проекте",$K121="Отказ от сопровождения персональным помощником",$K121="Нарушение маршрутизации",$K121="КАНЦЕР-регистр")</formula>
    </cfRule>
  </conditionalFormatting>
  <conditionalFormatting sqref="M121">
    <cfRule type="expression" dxfId="535" priority="633">
      <formula>ISBLANK($K121)</formula>
    </cfRule>
    <cfRule type="expression" dxfId="534" priority="635">
      <formula>OR($K121="Клиника женского здоровья",$K121="Принят без записи",$K121="Динамика состояния",$K121="Статус диагноза",$K121="К сведению ГП/ЦАОП",$K121="Некорректное обращение с пациентом",$K121="Отказ от сопровождения персональным помощником")</formula>
    </cfRule>
    <cfRule type="expression" dxfId="533" priority="636">
      <formula>NOT(ISBLANK(K121))</formula>
    </cfRule>
  </conditionalFormatting>
  <conditionalFormatting sqref="P120">
    <cfRule type="expression" dxfId="532" priority="629">
      <formula>OR($K120="Цель приема",$K120="Отказ в приеме",$K120="Тактика ведения",$K120="Не дозвонились в течение 2-х дней",$K120="Паллиатив/Патронаж",$K120="Отказ от сопровождения в проекте",$K120="Отказ от сопровождения персональным помощником",$K120="Нарушение маршрутизации",$K120="КАНЦЕР-регистр")</formula>
    </cfRule>
  </conditionalFormatting>
  <conditionalFormatting sqref="P120">
    <cfRule type="expression" dxfId="531" priority="627">
      <formula>OR($M120="Врач",$K120="Клиника женского здоровья",$K120="Принят без записи",$K120="Динамика состояния",$K120="Статус диагноза",AND($K120="Онкологический консилиум",$M120="Расхождение данных"),AND($K120="Превышен срок",$M120="Исследование"),AND($K120="Отсутствует протокол",$M120="Протокол исследования"),AND($K120="Дата записи",$M120="Исследование "),$K120="К сведению ГП/ЦАОП",$K120="Некорректное обращение с пациентом",$K120="Тактика ведения",$K120="Отказ в приеме")</formula>
    </cfRule>
    <cfRule type="expression" dxfId="530" priority="628">
      <formula>OR($K120="Онкологический консилиум",$K120="Дата записи",$K120="Возврат в МО без приема",$K120="Данные о биопсии",$K120="КАНЦЕР-регистр",$K120="Отказ от записи ",$K120="Отсутствует протокол",$K120="Превышен срок")</formula>
    </cfRule>
  </conditionalFormatting>
  <conditionalFormatting sqref="M120">
    <cfRule type="expression" dxfId="529" priority="624">
      <formula>OR($K120="Цель приема",$K120="Отказ в приеме",$K120="Тактика ведения",$K120="Не дозвонились в течение 2-х дней",$K120="Паллиатив/Патронаж",$K120="Отказ от сопровождения в проекте",$K120="Отказ от сопровождения персональным помощником",$K120="Нарушение маршрутизации",$K120="КАНЦЕР-регистр")</formula>
    </cfRule>
  </conditionalFormatting>
  <conditionalFormatting sqref="M120">
    <cfRule type="expression" dxfId="528" priority="623">
      <formula>ISBLANK($K120)</formula>
    </cfRule>
    <cfRule type="expression" dxfId="527" priority="625">
      <formula>OR($K120="Клиника женского здоровья",$K120="Принят без записи",$K120="Динамика состояния",$K120="Статус диагноза",$K120="К сведению ГП/ЦАОП",$K120="Некорректное обращение с пациентом",$K120="Отказ от сопровождения персональным помощником")</formula>
    </cfRule>
    <cfRule type="expression" dxfId="526" priority="626">
      <formula>NOT(ISBLANK(K120))</formula>
    </cfRule>
  </conditionalFormatting>
  <conditionalFormatting sqref="M114">
    <cfRule type="expression" dxfId="525" priority="620">
      <formula>OR($K114="Цель приема",$K114="Отказ в приеме",$K114="Тактика ведения",$K114="Не дозвонились в течение 2-х дней",$K114="Паллиатив/Патронаж",$K114="Отказ от сопровождения в проекте",$K114="Отказ от сопровождения персональным помощником",$K114="Нарушение маршрутизации",$K114="КАНЦЕР-регистр")</formula>
    </cfRule>
  </conditionalFormatting>
  <conditionalFormatting sqref="M114">
    <cfRule type="expression" dxfId="524" priority="619">
      <formula>ISBLANK($K114)</formula>
    </cfRule>
    <cfRule type="expression" dxfId="523" priority="621">
      <formula>OR($K114="Клиника женского здоровья",$K114="Принят без записи",$K114="Динамика состояния",$K114="Статус диагноза",$K114="К сведению ГП/ЦАОП",$K114="Некорректное обращение с пациентом",$K114="Отказ от сопровождения персональным помощником")</formula>
    </cfRule>
    <cfRule type="expression" dxfId="522" priority="622">
      <formula>NOT(ISBLANK(K114))</formula>
    </cfRule>
  </conditionalFormatting>
  <conditionalFormatting sqref="M117">
    <cfRule type="expression" dxfId="521" priority="616">
      <formula>OR($K117="Цель приема",$K117="Отказ в приеме",$K117="Тактика ведения",$K117="Не дозвонились в течение 2-х дней",$K117="Паллиатив/Патронаж",$K117="Отказ от сопровождения в проекте",$K117="Отказ от сопровождения персональным помощником",$K117="Нарушение маршрутизации",$K117="КАНЦЕР-регистр")</formula>
    </cfRule>
  </conditionalFormatting>
  <conditionalFormatting sqref="M117">
    <cfRule type="expression" dxfId="520" priority="613">
      <formula>ISBLANK($K117)</formula>
    </cfRule>
    <cfRule type="expression" dxfId="519" priority="617">
      <formula>OR($K117="Клиника женского здоровья",$K117="Принят без записи",$K117="Динамика состояния",$K117="Статус диагноза",$K117="К сведению ГП/ЦАОП",$K117="Некорректное обращение с пациентом",$K117="Отказ от сопровождения персональным помощником")</formula>
    </cfRule>
    <cfRule type="expression" dxfId="518" priority="618">
      <formula>NOT(ISBLANK(K117))</formula>
    </cfRule>
  </conditionalFormatting>
  <conditionalFormatting sqref="P117">
    <cfRule type="expression" dxfId="517" priority="614">
      <formula>OR($M117="Врач",$K117="Клиника женского здоровья",$K117="Принят без записи",$K117="Динамика состояния",$K117="Статус диагноза",AND($K117="Онкологический консилиум",$M117="Расхождение данных"),AND($K117="Превышен срок",$M117="Исследование"),AND($K117="Отсутствует протокол",$M117="Протокол исследования"),AND($K117="Дата записи",$M117="Исследование "),$K117="К сведению ГП/ЦАОП",$K117="Некорректное обращение с пациентом",$K117="Тактика ведения",$K117="Отказ в приеме")</formula>
    </cfRule>
    <cfRule type="expression" dxfId="516" priority="615">
      <formula>OR($K117="Онкологический консилиум",$K117="Дата записи",$K117="Возврат в МО без приема",$K117="Данные о биопсии",$K117="КАНЦЕР-регистр",$K117="Отказ от записи ",$K117="Отсутствует протокол",$K117="Превышен срок")</formula>
    </cfRule>
  </conditionalFormatting>
  <conditionalFormatting sqref="M118">
    <cfRule type="expression" dxfId="515" priority="606">
      <formula>OR($K118="Цель приема",$K118="Отказ в приеме",$K118="Тактика ведения",$K118="Не дозвонились в течение 2-х дней",$K118="Паллиатив/Патронаж",$K118="Отказ от сопровождения в проекте",$K118="Отказ от сопровождения персональным помощником",$K118="Нарушение маршрутизации",$K118="КАНЦЕР-регистр")</formula>
    </cfRule>
  </conditionalFormatting>
  <conditionalFormatting sqref="M118">
    <cfRule type="expression" dxfId="514" priority="605">
      <formula>ISBLANK($K118)</formula>
    </cfRule>
    <cfRule type="expression" dxfId="513" priority="607">
      <formula>OR($K118="Клиника женского здоровья",$K118="Принят без записи",$K118="Динамика состояния",$K118="Статус диагноза",$K118="К сведению ГП/ЦАОП",$K118="Некорректное обращение с пациентом",$K118="Отказ от сопровождения персональным помощником")</formula>
    </cfRule>
    <cfRule type="expression" dxfId="512" priority="608">
      <formula>NOT(ISBLANK(K118))</formula>
    </cfRule>
  </conditionalFormatting>
  <conditionalFormatting sqref="M122">
    <cfRule type="expression" dxfId="511" priority="599">
      <formula>OR($K122="Цель приема",$K122="Отказ в приеме",$K122="Тактика ведения",$K122="Не дозвонились в течение 2-х дней",$K122="Паллиатив/Патронаж",$K122="Отказ от сопровождения в проекте",$K122="Отказ от сопровождения персональным помощником",$K122="Нарушение маршрутизации",$K122="КАНЦЕР-регистр")</formula>
    </cfRule>
  </conditionalFormatting>
  <conditionalFormatting sqref="M122">
    <cfRule type="expression" dxfId="510" priority="598">
      <formula>ISBLANK($K122)</formula>
    </cfRule>
    <cfRule type="expression" dxfId="509" priority="600">
      <formula>OR($K122="Клиника женского здоровья",$K122="Принят без записи",$K122="Динамика состояния",$K122="Статус диагноза",$K122="К сведению ГП/ЦАОП",$K122="Некорректное обращение с пациентом",$K122="Отказ от сопровождения персональным помощником")</formula>
    </cfRule>
    <cfRule type="expression" dxfId="508" priority="601">
      <formula>NOT(ISBLANK(K122))</formula>
    </cfRule>
  </conditionalFormatting>
  <conditionalFormatting sqref="P122">
    <cfRule type="expression" dxfId="507" priority="602">
      <formula>OR($K121="Цель приема",$K121="Отказ в приеме",$K121="Тактика ведения",$K121="Не дозвонились в течение 2-х дней",$K121="Паллиатив/Патронаж",$K121="Отказ от сопровождения в проекте",$K121="Отказ от сопровождения персональным помощником",$K121="Нарушение маршрутизации",$K121="КАНЦЕР-регистр")</formula>
    </cfRule>
    <cfRule type="expression" dxfId="506" priority="603">
      <formula>OR($M121="Врач",$K121="Клиника женского здоровья",$K121="Принят без записи",$K121="Динамика состояния",$K121="Статус диагноза",AND($K121="Онкологический консилиум",$M121="Расхождение данных"),AND($K121="Превышен срок",$M121="Исследование"),AND($K121="Отсутствует протокол",$M121="Протокол исследования"),AND($K121="Дата записи",$M121="Исследование "),$K121="К сведению ГП/ЦАОП",$K121="Некорректное обращение с пациентом",$K121="Тактика ведения",$K121="Отказ в приеме")</formula>
    </cfRule>
    <cfRule type="expression" dxfId="505" priority="604">
      <formula>OR($K121="Онкологический консилиум",$K121="Дата записи",$K121="Возврат в МО без приема",$K121="Данные о биопсии",$K121="КАНЦЕР-регистр",$K121="Отказ от записи ",$K121="Отсутствует протокол",$K121="Превышен срок")</formula>
    </cfRule>
  </conditionalFormatting>
  <conditionalFormatting sqref="M125">
    <cfRule type="expression" dxfId="504" priority="582">
      <formula>OR($K125="Цель приема",$K125="Отказ в приеме",$K125="Тактика ведения",$K125="Не дозвонились в течение 2-х дней",$K125="Паллиатив/Патронаж",$K125="Отказ от сопровождения в проекте",$K125="Отказ от сопровождения персональным помощником",$K125="Нарушение маршрутизации",$K125="КАНЦЕР-регистр")</formula>
    </cfRule>
  </conditionalFormatting>
  <conditionalFormatting sqref="M125">
    <cfRule type="expression" dxfId="503" priority="579">
      <formula>ISBLANK($K125)</formula>
    </cfRule>
    <cfRule type="expression" dxfId="502" priority="583">
      <formula>OR($K125="Клиника женского здоровья",$K125="Принят без записи",$K125="Динамика состояния",$K125="Статус диагноза",$K125="К сведению ГП/ЦАОП",$K125="Некорректное обращение с пациентом",$K125="Отказ от сопровождения персональным помощником")</formula>
    </cfRule>
    <cfRule type="expression" dxfId="501" priority="584">
      <formula>NOT(ISBLANK(K125))</formula>
    </cfRule>
  </conditionalFormatting>
  <conditionalFormatting sqref="P125">
    <cfRule type="expression" dxfId="500" priority="580">
      <formula>OR($M125="Врач",$K125="Клиника женского здоровья",$K125="Принят без записи",$K125="Динамика состояния",$K125="Статус диагноза",AND($K125="Онкологический консилиум",$M125="Расхождение данных"),AND($K125="Превышен срок",$M125="Исследование"),AND($K125="Отсутствует протокол",$M125="Протокол исследования"),AND($K125="Дата записи",$M125="Исследование "),$K125="К сведению ГП/ЦАОП",$K125="Некорректное обращение с пациентом",$K125="Тактика ведения",$K125="Отказ в приеме")</formula>
    </cfRule>
    <cfRule type="expression" dxfId="499" priority="581">
      <formula>OR($K125="Онкологический консилиум",$K125="Дата записи",$K125="Возврат в МО без приема",$K125="Данные о биопсии",$K125="КАНЦЕР-регистр",$K125="Отказ от записи ",$K125="Отсутствует протокол",$K125="Превышен срок")</formula>
    </cfRule>
  </conditionalFormatting>
  <conditionalFormatting sqref="P127">
    <cfRule type="expression" dxfId="498" priority="578">
      <formula>OR($K127="Цель приема",$K127="Отказ в приеме",$K127="Тактика ведения",$K127="Не дозвонились в течение 2-х дней",$K127="Паллиатив/Патронаж",$K127="Отказ от сопровождения в проекте",$K127="Отказ от сопровождения персональным помощником",$K127="Нарушение маршрутизации",$K127="КАНЦЕР-регистр")</formula>
    </cfRule>
  </conditionalFormatting>
  <conditionalFormatting sqref="P127">
    <cfRule type="expression" dxfId="497" priority="576">
      <formula>OR($M127="Врач",$K127="Клиника женского здоровья",$K127="Принят без записи",$K127="Динамика состояния",$K127="Статус диагноза",AND($K127="Онкологический консилиум",$M127="Расхождение данных"),AND($K127="Превышен срок",$M127="Исследование"),AND($K127="Отсутствует протокол",$M127="Протокол исследования"),AND($K127="Дата записи",$M127="Исследование "),$K127="К сведению ГП/ЦАОП",$K127="Некорректное обращение с пациентом",$K127="Тактика ведения",$K127="Отказ в приеме")</formula>
    </cfRule>
    <cfRule type="expression" dxfId="496" priority="577">
      <formula>OR($K127="Онкологический консилиум",$K127="Дата записи",$K127="Возврат в МО без приема",$K127="Данные о биопсии",$K127="КАНЦЕР-регистр",$K127="Отказ от записи ",$K127="Отсутствует протокол",$K127="Превышен срок")</formula>
    </cfRule>
  </conditionalFormatting>
  <conditionalFormatting sqref="M127">
    <cfRule type="expression" dxfId="495" priority="573">
      <formula>OR($K127="Цель приема",$K127="Отказ в приеме",$K127="Тактика ведения",$K127="Не дозвонились в течение 2-х дней",$K127="Паллиатив/Патронаж",$K127="Отказ от сопровождения в проекте",$K127="Отказ от сопровождения персональным помощником",$K127="Нарушение маршрутизации",$K127="КАНЦЕР-регистр")</formula>
    </cfRule>
  </conditionalFormatting>
  <conditionalFormatting sqref="M127">
    <cfRule type="expression" dxfId="494" priority="572">
      <formula>ISBLANK($K127)</formula>
    </cfRule>
    <cfRule type="expression" dxfId="493" priority="574">
      <formula>OR($K127="Клиника женского здоровья",$K127="Принят без записи",$K127="Динамика состояния",$K127="Статус диагноза",$K127="К сведению ГП/ЦАОП",$K127="Некорректное обращение с пациентом",$K127="Отказ от сопровождения персональным помощником")</formula>
    </cfRule>
    <cfRule type="expression" dxfId="492" priority="575">
      <formula>NOT(ISBLANK(K127))</formula>
    </cfRule>
  </conditionalFormatting>
  <conditionalFormatting sqref="M140">
    <cfRule type="expression" dxfId="491" priority="551">
      <formula>OR($K140="Цель приема",$K140="Отказ в приеме",$K140="Тактика ведения",$K140="Не дозвонились в течение 2-х дней",$K140="Паллиатив/Патронаж",$K140="Отказ от сопровождения в проекте",$K140="Отказ от сопровождения персональным помощником",$K140="Нарушение маршрутизации",$K140="КАНЦЕР-регистр")</formula>
    </cfRule>
  </conditionalFormatting>
  <conditionalFormatting sqref="M140">
    <cfRule type="expression" dxfId="490" priority="548">
      <formula>ISBLANK($K140)</formula>
    </cfRule>
    <cfRule type="expression" dxfId="489" priority="552">
      <formula>OR($K140="Клиника женского здоровья",$K140="Принят без записи",$K140="Динамика состояния",$K140="Статус диагноза",$K140="К сведению ГП/ЦАОП",$K140="Некорректное обращение с пациентом",$K140="Отказ от сопровождения персональным помощником")</formula>
    </cfRule>
    <cfRule type="expression" dxfId="488" priority="553">
      <formula>NOT(ISBLANK(K140))</formula>
    </cfRule>
  </conditionalFormatting>
  <conditionalFormatting sqref="P140">
    <cfRule type="expression" dxfId="487" priority="549">
      <formula>OR($M140="Врач",$K140="Клиника женского здоровья",$K140="Принят без записи",$K140="Динамика состояния",$K140="Статус диагноза",AND($K140="Онкологический консилиум",$M140="Расхождение данных"),AND($K140="Превышен срок",$M140="Исследование"),AND($K140="Отсутствует протокол",$M140="Протокол исследования"),AND($K140="Дата записи",$M140="Исследование "),$K140="К сведению ГП/ЦАОП",$K140="Некорректное обращение с пациентом",$K140="Тактика ведения",$K140="Отказ в приеме")</formula>
    </cfRule>
    <cfRule type="expression" dxfId="486" priority="550">
      <formula>OR($K140="Онкологический консилиум",$K140="Дата записи",$K140="Возврат в МО без приема",$K140="Данные о биопсии",$K140="КАНЦЕР-регистр",$K140="Отказ от записи ",$K140="Отсутствует протокол",$K140="Превышен срок")</formula>
    </cfRule>
  </conditionalFormatting>
  <conditionalFormatting sqref="M141">
    <cfRule type="expression" dxfId="485" priority="532">
      <formula>ISBLANK($K141)</formula>
    </cfRule>
    <cfRule type="expression" dxfId="484" priority="533">
      <formula>OR($K141="Цель приема",$K141="Отказ в приеме",$K141="Тактика ведения",$K141="Не дозвонились в течение 2-х дней",$K141="Паллиатив/Патронаж",$K141="Отказ от сопровождения в проекте",$K141="Отказ от сопровождения персональным помощником",$K141="Нарушение маршрутизации",$K141="КАНЦЕР-регистр")</formula>
    </cfRule>
    <cfRule type="expression" dxfId="483" priority="534">
      <formula>OR($K141="Клиника женского здоровья",$K141="Принят без записи",$K141="Динамика состояния",$K141="Статус диагноза",$K141="К сведению ГП/ЦАОП",$K141="Некорректное обращение с пациентом",$K141="Отказ от сопровождения персональным помощником")</formula>
    </cfRule>
    <cfRule type="expression" dxfId="482" priority="535">
      <formula>NOT(ISBLANK(K141))</formula>
    </cfRule>
  </conditionalFormatting>
  <conditionalFormatting sqref="P141">
    <cfRule type="expression" dxfId="481" priority="527">
      <formula>OR($M141="Врач",$K141="Клиника женского здоровья",$K141="Принят без записи",$K141="Динамика состояния",$K141="Статус диагноза",AND($K141="Онкологический консилиум",$M141="Расхождение данных"),AND($K141="Превышен срок",$M141="Исследование"),AND($K141="Отсутствует протокол",$M141="Протокол исследования"),AND($K141="Дата записи",$M141="Исследование "),$K141="К сведению ГП/ЦАОП",$K141="Некорректное обращение с пациентом",$K141="Тактика ведения",$K141="Отказ в приеме")</formula>
    </cfRule>
    <cfRule type="expression" dxfId="480" priority="528">
      <formula>OR($K141="Онкологический консилиум",$K141="Дата записи",$K141="Возврат в МО без приема",$K141="Данные о биопсии",$K141="КАНЦЕР-регистр",$K141="Отказ от записи ",$K141="Отсутствует протокол",$K141="Превышен срок")</formula>
    </cfRule>
    <cfRule type="expression" dxfId="479" priority="529">
      <formula>OR($K141="Цель приема",$K141="Отказ в приеме",$K141="Тактика ведения",$K141="Не дозвонились в течение 2-х дней",$K141="Паллиатив/Патронаж",$K141="Отказ от сопровождения в проекте",$K141="Отказ от сопровождения персональным помощником",$K141="Нарушение маршрутизации",$K141="КАНЦЕР-регистр")</formula>
    </cfRule>
  </conditionalFormatting>
  <conditionalFormatting sqref="P142">
    <cfRule type="expression" dxfId="478" priority="518">
      <formula>OR($K142="Цель приема",$K142="Отказ в приеме",$K142="Тактика ведения",$K142="Не дозвонились в течение 2-х дней",$K142="Паллиатив/Патронаж",$K142="Отказ от сопровождения в проекте",$K142="Отказ от сопровождения персональным помощником",$K142="Нарушение маршрутизации",$K142="КАНЦЕР-регистр")</formula>
    </cfRule>
  </conditionalFormatting>
  <conditionalFormatting sqref="M142">
    <cfRule type="expression" dxfId="477" priority="515">
      <formula>ISBLANK($K142)</formula>
    </cfRule>
    <cfRule type="expression" dxfId="476" priority="519">
      <formula>OR($K142="Клиника женского здоровья",$K142="Принят без записи",$K142="Динамика состояния",$K142="Статус диагноза",$K142="К сведению ГП/ЦАОП",$K142="Некорректное обращение с пациентом",$K142="Отказ от сопровождения персональным помощником")</formula>
    </cfRule>
    <cfRule type="expression" dxfId="475" priority="520">
      <formula>NOT(ISBLANK(K142))</formula>
    </cfRule>
  </conditionalFormatting>
  <conditionalFormatting sqref="P142">
    <cfRule type="expression" dxfId="474" priority="516">
      <formula>OR($M142="Врач",$K142="Клиника женского здоровья",$K142="Принят без записи",$K142="Динамика состояния",$K142="Статус диагноза",AND($K142="Онкологический консилиум",$M142="Расхождение данных"),AND($K142="Превышен срок",$M142="Исследование"),AND($K142="Отсутствует протокол",$M142="Протокол исследования"),AND($K142="Дата записи",$M142="Исследование "),$K142="К сведению ГП/ЦАОП",$K142="Некорректное обращение с пациентом",$K142="Тактика ведения",$K142="Отказ в приеме")</formula>
    </cfRule>
    <cfRule type="expression" dxfId="473" priority="517">
      <formula>OR($K142="Онкологический консилиум",$K142="Дата записи",$K142="Возврат в МО без приема",$K142="Данные о биопсии",$K142="КАНЦЕР-регистр",$K142="Отказ от записи ",$K142="Отсутствует протокол",$K142="Превышен срок")</formula>
    </cfRule>
  </conditionalFormatting>
  <conditionalFormatting sqref="M147">
    <cfRule type="expression" dxfId="472" priority="512">
      <formula>OR($K147="Цель приема",$K147="Отказ в приеме",$K147="Тактика ведения",$K147="Не дозвонились в течение 2-х дней",$K147="Паллиатив/Патронаж",$K147="Отказ от сопровождения в проекте",$K147="Отказ от сопровождения персональным помощником",$K147="Нарушение маршрутизации",$K147="КАНЦЕР-регистр")</formula>
    </cfRule>
  </conditionalFormatting>
  <conditionalFormatting sqref="M147">
    <cfRule type="expression" dxfId="471" priority="509">
      <formula>ISBLANK($K147)</formula>
    </cfRule>
    <cfRule type="expression" dxfId="470" priority="513">
      <formula>OR($K147="Клиника женского здоровья",$K147="Принят без записи",$K147="Динамика состояния",$K147="Статус диагноза",$K147="К сведению ГП/ЦАОП",$K147="Некорректное обращение с пациентом",$K147="Отказ от сопровождения персональным помощником")</formula>
    </cfRule>
    <cfRule type="expression" dxfId="469" priority="514">
      <formula>NOT(ISBLANK(K147))</formula>
    </cfRule>
  </conditionalFormatting>
  <conditionalFormatting sqref="P147">
    <cfRule type="expression" dxfId="468" priority="510">
      <formula>OR($M147="Врач",$K147="Клиника женского здоровья",$K147="Принят без записи",$K147="Динамика состояния",$K147="Статус диагноза",AND($K147="Онкологический консилиум",$M147="Расхождение данных"),AND($K147="Превышен срок",$M147="Исследование"),AND($K147="Отсутствует протокол",$M147="Протокол исследования"),AND($K147="Дата записи",$M147="Исследование "),$K147="К сведению ГП/ЦАОП",$K147="Некорректное обращение с пациентом",$K147="Тактика ведения",$K147="Отказ в приеме")</formula>
    </cfRule>
    <cfRule type="expression" dxfId="467" priority="511">
      <formula>OR($K147="Онкологический консилиум",$K147="Дата записи",$K147="Возврат в МО без приема",$K147="Данные о биопсии",$K147="КАНЦЕР-регистр",$K147="Отказ от записи ",$K147="Отсутствует протокол",$K147="Превышен срок")</formula>
    </cfRule>
  </conditionalFormatting>
  <conditionalFormatting sqref="P158">
    <cfRule type="expression" dxfId="466" priority="506">
      <formula>OR($K158="Цель приема",$K158="Отказ в приеме",$K158="Тактика ведения",$K158="Не дозвонились в течение 2-х дней",$K158="Паллиатив/Патронаж",$K158="Отказ от сопровождения в проекте",$K158="Отказ от сопровождения персональным помощником",$K158="Нарушение маршрутизации",$K158="КАНЦЕР-регистр")</formula>
    </cfRule>
  </conditionalFormatting>
  <conditionalFormatting sqref="P158">
    <cfRule type="expression" dxfId="465" priority="504">
      <formula>OR($M158="Врач",$K158="Клиника женского здоровья",$K158="Принят без записи",$K158="Динамика состояния",$K158="Статус диагноза",AND($K158="Онкологический консилиум",$M158="Расхождение данных"),AND($K158="Превышен срок",$M158="Исследование"),AND($K158="Отсутствует протокол",$M158="Протокол исследования"),AND($K158="Дата записи",$M158="Исследование "),$K158="К сведению ГП/ЦАОП",$K158="Некорректное обращение с пациентом",$K158="Тактика ведения",$K158="Отказ в приеме")</formula>
    </cfRule>
    <cfRule type="expression" dxfId="464" priority="505">
      <formula>OR($K158="Онкологический консилиум",$K158="Дата записи",$K158="Возврат в МО без приема",$K158="Данные о биопсии",$K158="КАНЦЕР-регистр",$K158="Отказ от записи ",$K158="Отсутствует протокол",$K158="Превышен срок")</formula>
    </cfRule>
  </conditionalFormatting>
  <conditionalFormatting sqref="P166">
    <cfRule type="expression" dxfId="463" priority="502">
      <formula>OR($K166="Цель приема",$K166="Отказ в приеме",$K166="Тактика ведения",$K166="Не дозвонились в течение 2-х дней",$K166="Паллиатив/Патронаж",$K166="Отказ от сопровождения в проекте",$K166="Отказ от сопровождения персональным помощником",$K166="Нарушение маршрутизации",$K166="КАНЦЕР-регистр")</formula>
    </cfRule>
  </conditionalFormatting>
  <conditionalFormatting sqref="P166">
    <cfRule type="expression" dxfId="462" priority="500">
      <formula>OR($M166="Врач",$K166="Клиника женского здоровья",$K166="Принят без записи",$K166="Динамика состояния",$K166="Статус диагноза",AND($K166="Онкологический консилиум",$M166="Расхождение данных"),AND($K166="Превышен срок",$M166="Исследование"),AND($K166="Отсутствует протокол",$M166="Протокол исследования"),AND($K166="Дата записи",$M166="Исследование "),$K166="К сведению ГП/ЦАОП",$K166="Некорректное обращение с пациентом",$K166="Тактика ведения",$K166="Отказ в приеме")</formula>
    </cfRule>
    <cfRule type="expression" dxfId="461" priority="501">
      <formula>OR($K166="Онкологический консилиум",$K166="Дата записи",$K166="Возврат в МО без приема",$K166="Данные о биопсии",$K166="КАНЦЕР-регистр",$K166="Отказ от записи ",$K166="Отсутствует протокол",$K166="Превышен срок")</formula>
    </cfRule>
  </conditionalFormatting>
  <conditionalFormatting sqref="P156">
    <cfRule type="expression" dxfId="460" priority="499">
      <formula>OR($K156="Цель приема",$K156="Отказ в приеме",$K156="Тактика ведения",$K156="Не дозвонились в течение 2-х дней",$K156="Паллиатив/Патронаж",$K156="Отказ от сопровождения в проекте",$K156="Отказ от сопровождения персональным помощником",$K156="Нарушение маршрутизации",$K156="КАНЦЕР-регистр")</formula>
    </cfRule>
  </conditionalFormatting>
  <conditionalFormatting sqref="P156">
    <cfRule type="expression" dxfId="459" priority="497">
      <formula>OR($M156="Врач",$K156="Клиника женского здоровья",$K156="Принят без записи",$K156="Динамика состояния",$K156="Статус диагноза",AND($K156="Онкологический консилиум",$M156="Расхождение данных"),AND($K156="Превышен срок",$M156="Исследование"),AND($K156="Отсутствует протокол",$M156="Протокол исследования"),AND($K156="Дата записи",$M156="Исследование "),$K156="К сведению ГП/ЦАОП",$K156="Некорректное обращение с пациентом",$K156="Тактика ведения",$K156="Отказ в приеме")</formula>
    </cfRule>
    <cfRule type="expression" dxfId="458" priority="498">
      <formula>OR($K156="Онкологический консилиум",$K156="Дата записи",$K156="Возврат в МО без приема",$K156="Данные о биопсии",$K156="КАНЦЕР-регистр",$K156="Отказ от записи ",$K156="Отсутствует протокол",$K156="Превышен срок")</formula>
    </cfRule>
  </conditionalFormatting>
  <conditionalFormatting sqref="P157">
    <cfRule type="expression" dxfId="457" priority="496">
      <formula>OR($K157="Цель приема",$K157="Отказ в приеме",$K157="Тактика ведения",$K157="Не дозвонились в течение 2-х дней",$K157="Паллиатив/Патронаж",$K157="Отказ от сопровождения в проекте",$K157="Отказ от сопровождения персональным помощником",$K157="Нарушение маршрутизации",$K157="КАНЦЕР-регистр")</formula>
    </cfRule>
  </conditionalFormatting>
  <conditionalFormatting sqref="P157">
    <cfRule type="expression" dxfId="456" priority="494">
      <formula>OR($M157="Врач",$K157="Клиника женского здоровья",$K157="Принят без записи",$K157="Динамика состояния",$K157="Статус диагноза",AND($K157="Онкологический консилиум",$M157="Расхождение данных"),AND($K157="Превышен срок",$M157="Исследование"),AND($K157="Отсутствует протокол",$M157="Протокол исследования"),AND($K157="Дата записи",$M157="Исследование "),$K157="К сведению ГП/ЦАОП",$K157="Некорректное обращение с пациентом",$K157="Тактика ведения",$K157="Отказ в приеме")</formula>
    </cfRule>
    <cfRule type="expression" dxfId="455" priority="495">
      <formula>OR($K157="Онкологический консилиум",$K157="Дата записи",$K157="Возврат в МО без приема",$K157="Данные о биопсии",$K157="КАНЦЕР-регистр",$K157="Отказ от записи ",$K157="Отсутствует протокол",$K157="Превышен срок")</formula>
    </cfRule>
  </conditionalFormatting>
  <conditionalFormatting sqref="P162">
    <cfRule type="expression" dxfId="454" priority="490">
      <formula>OR($K162="Цель приема",$K162="Отказ в приеме",$K162="Тактика ведения",$K162="Не дозвонились в течение 2-х дней",$K162="Паллиатив/Патронаж",$K162="Отказ от сопровождения в проекте",$K162="Отказ от сопровождения персональным помощником",$K162="Нарушение маршрутизации",$K162="КАНЦЕР-регистр")</formula>
    </cfRule>
  </conditionalFormatting>
  <conditionalFormatting sqref="P162">
    <cfRule type="expression" dxfId="453" priority="488">
      <formula>OR($M162="Врач",$K162="Клиника женского здоровья",$K162="Принят без записи",$K162="Динамика состояния",$K162="Статус диагноза",AND($K162="Онкологический консилиум",$M162="Расхождение данных"),AND($K162="Превышен срок",$M162="Исследование"),AND($K162="Отсутствует протокол",$M162="Протокол исследования"),AND($K162="Дата записи",$M162="Исследование "),$K162="К сведению ГП/ЦАОП",$K162="Некорректное обращение с пациентом",$K162="Тактика ведения",$K162="Отказ в приеме")</formula>
    </cfRule>
    <cfRule type="expression" dxfId="452" priority="489">
      <formula>OR($K162="Онкологический консилиум",$K162="Дата записи",$K162="Возврат в МО без приема",$K162="Данные о биопсии",$K162="КАНЦЕР-регистр",$K162="Отказ от записи ",$K162="Отсутствует протокол",$K162="Превышен срок")</formula>
    </cfRule>
  </conditionalFormatting>
  <conditionalFormatting sqref="P163">
    <cfRule type="expression" dxfId="451" priority="487">
      <formula>OR($K163="Цель приема",$K163="Отказ в приеме",$K163="Тактика ведения",$K163="Не дозвонились в течение 2-х дней",$K163="Паллиатив/Патронаж",$K163="Отказ от сопровождения в проекте",$K163="Отказ от сопровождения персональным помощником",$K163="Нарушение маршрутизации",$K163="КАНЦЕР-регистр")</formula>
    </cfRule>
  </conditionalFormatting>
  <conditionalFormatting sqref="P163">
    <cfRule type="expression" dxfId="450" priority="485">
      <formula>OR($M163="Врач",$K163="Клиника женского здоровья",$K163="Принят без записи",$K163="Динамика состояния",$K163="Статус диагноза",AND($K163="Онкологический консилиум",$M163="Расхождение данных"),AND($K163="Превышен срок",$M163="Исследование"),AND($K163="Отсутствует протокол",$M163="Протокол исследования"),AND($K163="Дата записи",$M163="Исследование "),$K163="К сведению ГП/ЦАОП",$K163="Некорректное обращение с пациентом",$K163="Тактика ведения",$K163="Отказ в приеме")</formula>
    </cfRule>
    <cfRule type="expression" dxfId="449" priority="486">
      <formula>OR($K163="Онкологический консилиум",$K163="Дата записи",$K163="Возврат в МО без приема",$K163="Данные о биопсии",$K163="КАНЦЕР-регистр",$K163="Отказ от записи ",$K163="Отсутствует протокол",$K163="Превышен срок")</formula>
    </cfRule>
  </conditionalFormatting>
  <conditionalFormatting sqref="P161">
    <cfRule type="expression" dxfId="448" priority="475">
      <formula>OR($K161="Цель приема",$K161="Отказ в приеме",$K161="Тактика ведения",$K161="Не дозвонились в течение 2-х дней",$K161="Паллиатив/Патронаж",$K161="Отказ от сопровождения в проекте",$K161="Отказ от сопровождения персональным помощником",$K161="Нарушение маршрутизации",$K161="КАНЦЕР-регистр")</formula>
    </cfRule>
  </conditionalFormatting>
  <conditionalFormatting sqref="P161">
    <cfRule type="expression" dxfId="447" priority="473">
      <formula>OR($M161="Врач",$K161="Клиника женского здоровья",$K161="Принят без записи",$K161="Динамика состояния",$K161="Статус диагноза",AND($K161="Онкологический консилиум",$M161="Расхождение данных"),AND($K161="Превышен срок",$M161="Исследование"),AND($K161="Отсутствует протокол",$M161="Протокол исследования"),AND($K161="Дата записи",$M161="Исследование "),$K161="К сведению ГП/ЦАОП",$K161="Некорректное обращение с пациентом",$K161="Тактика ведения",$K161="Отказ в приеме")</formula>
    </cfRule>
    <cfRule type="expression" dxfId="446" priority="474">
      <formula>OR($K161="Онкологический консилиум",$K161="Дата записи",$K161="Возврат в МО без приема",$K161="Данные о биопсии",$K161="КАНЦЕР-регистр",$K161="Отказ от записи ",$K161="Отсутствует протокол",$K161="Превышен срок")</formula>
    </cfRule>
  </conditionalFormatting>
  <conditionalFormatting sqref="P160">
    <cfRule type="expression" dxfId="445" priority="472">
      <formula>OR($K160="Цель приема",$K160="Отказ в приеме",$K160="Тактика ведения",$K160="Не дозвонились в течение 2-х дней",$K160="Паллиатив/Патронаж",$K160="Отказ от сопровождения в проекте",$K160="Отказ от сопровождения персональным помощником",$K160="Нарушение маршрутизации",$K160="КАНЦЕР-регистр")</formula>
    </cfRule>
  </conditionalFormatting>
  <conditionalFormatting sqref="P160">
    <cfRule type="expression" dxfId="444" priority="470">
      <formula>OR($M160="Врач",$K160="Клиника женского здоровья",$K160="Принят без записи",$K160="Динамика состояния",$K160="Статус диагноза",AND($K160="Онкологический консилиум",$M160="Расхождение данных"),AND($K160="Превышен срок",$M160="Исследование"),AND($K160="Отсутствует протокол",$M160="Протокол исследования"),AND($K160="Дата записи",$M160="Исследование "),$K160="К сведению ГП/ЦАОП",$K160="Некорректное обращение с пациентом",$K160="Тактика ведения",$K160="Отказ в приеме")</formula>
    </cfRule>
    <cfRule type="expression" dxfId="443" priority="471">
      <formula>OR($K160="Онкологический консилиум",$K160="Дата записи",$K160="Возврат в МО без приема",$K160="Данные о биопсии",$K160="КАНЦЕР-регистр",$K160="Отказ от записи ",$K160="Отсутствует протокол",$K160="Превышен срок")</formula>
    </cfRule>
  </conditionalFormatting>
  <conditionalFormatting sqref="P159">
    <cfRule type="expression" dxfId="442" priority="466">
      <formula>OR($K159="Цель приема",$K159="Отказ в приеме",$K159="Тактика ведения",$K159="Не дозвонились в течение 2-х дней",$K159="Паллиатив/Патронаж",$K159="Отказ от сопровождения в проекте",$K159="Отказ от сопровождения персональным помощником",$K159="Нарушение маршрутизации",$K159="КАНЦЕР-регистр")</formula>
    </cfRule>
  </conditionalFormatting>
  <conditionalFormatting sqref="P159">
    <cfRule type="expression" dxfId="441" priority="464">
      <formula>OR($M159="Врач",$K159="Клиника женского здоровья",$K159="Принят без записи",$K159="Динамика состояния",$K159="Статус диагноза",AND($K159="Онкологический консилиум",$M159="Расхождение данных"),AND($K159="Превышен срок",$M159="Исследование"),AND($K159="Отсутствует протокол",$M159="Протокол исследования"),AND($K159="Дата записи",$M159="Исследование "),$K159="К сведению ГП/ЦАОП",$K159="Некорректное обращение с пациентом",$K159="Тактика ведения",$K159="Отказ в приеме")</formula>
    </cfRule>
    <cfRule type="expression" dxfId="440" priority="465">
      <formula>OR($K159="Онкологический консилиум",$K159="Дата записи",$K159="Возврат в МО без приема",$K159="Данные о биопсии",$K159="КАНЦЕР-регистр",$K159="Отказ от записи ",$K159="Отсутствует протокол",$K159="Превышен срок")</formula>
    </cfRule>
  </conditionalFormatting>
  <conditionalFormatting sqref="P190">
    <cfRule type="expression" dxfId="439" priority="431">
      <formula>OR($K190="Цель приема",$K190="Отказ в приеме",$K190="Тактика ведения",$K190="Не дозвонились в течение 2-х дней",$K190="Паллиатив/Патронаж",$K190="Отказ от сопровождения в проекте",$K190="Отказ от сопровождения персональным помощником",$K190="Нарушение маршрутизации",$K190="КАНЦЕР-регистр")</formula>
    </cfRule>
  </conditionalFormatting>
  <conditionalFormatting sqref="P190">
    <cfRule type="expression" dxfId="438" priority="429">
      <formula>OR($M190="Врач",$K190="Клиника женского здоровья",$K190="Принят без записи",$K190="Динамика состояния",$K190="Статус диагноза",AND($K190="Онкологический консилиум",$M190="Расхождение данных"),AND($K190="Превышен срок",$M190="Исследование"),AND($K190="Отсутствует протокол",$M190="Протокол исследования"),AND($K190="Дата записи",$M190="Исследование "),$K190="К сведению ГП/ЦАОП",$K190="Некорректное обращение с пациентом",$K190="Тактика ведения",$K190="Отказ в приеме")</formula>
    </cfRule>
    <cfRule type="expression" dxfId="437" priority="430">
      <formula>OR($K190="Онкологический консилиум",$K190="Дата записи",$K190="Возврат в МО без приема",$K190="Данные о биопсии",$K190="КАНЦЕР-регистр",$K190="Отказ от записи ",$K190="Отсутствует протокол",$K190="Превышен срок")</formula>
    </cfRule>
  </conditionalFormatting>
  <conditionalFormatting sqref="M194">
    <cfRule type="expression" dxfId="436" priority="426">
      <formula>OR($K194="Цель приема",$K194="Отказ в приеме",$K194="Тактика ведения",$K194="Не дозвонились в течение 2-х дней",$K194="Паллиатив/Патронаж",$K194="Отказ от сопровождения в проекте",$K194="Отказ от сопровождения персональным помощником",$K194="Нарушение маршрутизации",$K194="КАНЦЕР-регистр")</formula>
    </cfRule>
  </conditionalFormatting>
  <conditionalFormatting sqref="M194">
    <cfRule type="expression" dxfId="435" priority="423">
      <formula>ISBLANK($K194)</formula>
    </cfRule>
    <cfRule type="expression" dxfId="434" priority="427">
      <formula>OR($K194="Клиника женского здоровья",$K194="Принят без записи",$K194="Динамика состояния",$K194="Статус диагноза",$K194="К сведению ГП/ЦАОП",$K194="Некорректное обращение с пациентом",$K194="Отказ от сопровождения персональным помощником")</formula>
    </cfRule>
    <cfRule type="expression" dxfId="433" priority="428">
      <formula>NOT(ISBLANK(K194))</formula>
    </cfRule>
  </conditionalFormatting>
  <conditionalFormatting sqref="P194">
    <cfRule type="expression" dxfId="432" priority="424">
      <formula>OR($M194="Врач",$K194="Клиника женского здоровья",$K194="Принят без записи",$K194="Динамика состояния",$K194="Статус диагноза",AND($K194="Онкологический консилиум",$M194="Расхождение данных"),AND($K194="Превышен срок",$M194="Исследование"),AND($K194="Отсутствует протокол",$M194="Протокол исследования"),AND($K194="Дата записи",$M194="Исследование "),$K194="К сведению ГП/ЦАОП",$K194="Некорректное обращение с пациентом",$K194="Тактика ведения",$K194="Отказ в приеме")</formula>
    </cfRule>
    <cfRule type="expression" dxfId="431" priority="425">
      <formula>OR($K194="Онкологический консилиум",$K194="Дата записи",$K194="Возврат в МО без приема",$K194="Данные о биопсии",$K194="КАНЦЕР-регистр",$K194="Отказ от записи ",$K194="Отсутствует протокол",$K194="Превышен срок")</formula>
    </cfRule>
  </conditionalFormatting>
  <conditionalFormatting sqref="P192">
    <cfRule type="expression" dxfId="430" priority="422">
      <formula>OR($K192="Цель приема",$K192="Отказ в приеме",$K192="Тактика ведения",$K192="Не дозвонились в течение 2-х дней",$K192="Паллиатив/Патронаж",$K192="Отказ от сопровождения в проекте",$K192="Отказ от сопровождения персональным помощником",$K192="Нарушение маршрутизации",$K192="КАНЦЕР-регистр")</formula>
    </cfRule>
  </conditionalFormatting>
  <conditionalFormatting sqref="P192">
    <cfRule type="expression" dxfId="429" priority="420">
      <formula>OR($M192="Врач",$K192="Клиника женского здоровья",$K192="Принят без записи",$K192="Динамика состояния",$K192="Статус диагноза",AND($K192="Онкологический консилиум",$M192="Расхождение данных"),AND($K192="Превышен срок",$M192="Исследование"),AND($K192="Отсутствует протокол",$M192="Протокол исследования"),AND($K192="Дата записи",$M192="Исследование "),$K192="К сведению ГП/ЦАОП",$K192="Некорректное обращение с пациентом",$K192="Тактика ведения",$K192="Отказ в приеме")</formula>
    </cfRule>
    <cfRule type="expression" dxfId="428" priority="421">
      <formula>OR($K192="Онкологический консилиум",$K192="Дата записи",$K192="Возврат в МО без приема",$K192="Данные о биопсии",$K192="КАНЦЕР-регистр",$K192="Отказ от записи ",$K192="Отсутствует протокол",$K192="Превышен срок")</formula>
    </cfRule>
  </conditionalFormatting>
  <conditionalFormatting sqref="P188">
    <cfRule type="expression" dxfId="427" priority="416">
      <formula>OR($K188="Цель приема",$K188="Отказ в приеме",$K188="Тактика ведения",$K188="Не дозвонились в течение 2-х дней",$K188="Паллиатив/Патронаж",$K188="Отказ от сопровождения в проекте",$K188="Отказ от сопровождения персональным помощником",$K188="Нарушение маршрутизации",$K188="КАНЦЕР-регистр")</formula>
    </cfRule>
  </conditionalFormatting>
  <conditionalFormatting sqref="P188">
    <cfRule type="expression" dxfId="426" priority="414">
      <formula>OR($M188="Врач",$K188="Клиника женского здоровья",$K188="Принят без записи",$K188="Динамика состояния",$K188="Статус диагноза",AND($K188="Онкологический консилиум",$M188="Расхождение данных"),AND($K188="Превышен срок",$M188="Исследование"),AND($K188="Отсутствует протокол",$M188="Протокол исследования"),AND($K188="Дата записи",$M188="Исследование "),$K188="К сведению ГП/ЦАОП",$K188="Некорректное обращение с пациентом",$K188="Тактика ведения",$K188="Отказ в приеме")</formula>
    </cfRule>
    <cfRule type="expression" dxfId="425" priority="415">
      <formula>OR($K188="Онкологический консилиум",$K188="Дата записи",$K188="Возврат в МО без приема",$K188="Данные о биопсии",$K188="КАНЦЕР-регистр",$K188="Отказ от записи ",$K188="Отсутствует протокол",$K188="Превышен срок")</formula>
    </cfRule>
  </conditionalFormatting>
  <conditionalFormatting sqref="M190">
    <cfRule type="expression" dxfId="424" priority="411">
      <formula>OR($K190="Цель приема",$K190="Отказ в приеме",$K190="Тактика ведения",$K190="Не дозвонились в течение 2-х дней",$K190="Паллиатив/Патронаж",$K190="Отказ от сопровождения в проекте",$K190="Отказ от сопровождения персональным помощником",$K190="Нарушение маршрутизации",$K190="КАНЦЕР-регистр")</formula>
    </cfRule>
  </conditionalFormatting>
  <conditionalFormatting sqref="M190">
    <cfRule type="expression" dxfId="423" priority="410">
      <formula>ISBLANK($K190)</formula>
    </cfRule>
    <cfRule type="expression" dxfId="422" priority="412">
      <formula>OR($K190="Клиника женского здоровья",$K190="Принят без записи",$K190="Динамика состояния",$K190="Статус диагноза",$K190="К сведению ГП/ЦАОП",$K190="Некорректное обращение с пациентом",$K190="Отказ от сопровождения персональным помощником")</formula>
    </cfRule>
    <cfRule type="expression" dxfId="421" priority="413">
      <formula>NOT(ISBLANK(K190))</formula>
    </cfRule>
  </conditionalFormatting>
  <conditionalFormatting sqref="P197">
    <cfRule type="expression" dxfId="420" priority="409">
      <formula>OR($K197="Цель приема",$K197="Отказ в приеме",$K197="Тактика ведения",$K197="Не дозвонились в течение 2-х дней",$K197="Паллиатив/Патронаж",$K197="Отказ от сопровождения в проекте",$K197="Отказ от сопровождения персональным помощником",$K197="Нарушение маршрутизации",$K197="КАНЦЕР-регистр")</formula>
    </cfRule>
  </conditionalFormatting>
  <conditionalFormatting sqref="P197">
    <cfRule type="expression" dxfId="419" priority="407">
      <formula>OR($M197="Врач",$K197="Клиника женского здоровья",$K197="Принят без записи",$K197="Динамика состояния",$K197="Статус диагноза",AND($K197="Онкологический консилиум",$M197="Расхождение данных"),AND($K197="Превышен срок",$M197="Исследование"),AND($K197="Отсутствует протокол",$M197="Протокол исследования"),AND($K197="Дата записи",$M197="Исследование "),$K197="К сведению ГП/ЦАОП",$K197="Некорректное обращение с пациентом",$K197="Тактика ведения",$K197="Отказ в приеме")</formula>
    </cfRule>
    <cfRule type="expression" dxfId="418" priority="408">
      <formula>OR($K197="Онкологический консилиум",$K197="Дата записи",$K197="Возврат в МО без приема",$K197="Данные о биопсии",$K197="КАНЦЕР-регистр",$K197="Отказ от записи ",$K197="Отсутствует протокол",$K197="Превышен срок")</formula>
    </cfRule>
  </conditionalFormatting>
  <conditionalFormatting sqref="M188">
    <cfRule type="expression" dxfId="417" priority="404">
      <formula>OR($K188="Цель приема",$K188="Отказ в приеме",$K188="Тактика ведения",$K188="Не дозвонились в течение 2-х дней",$K188="Паллиатив/Патронаж",$K188="Отказ от сопровождения в проекте",$K188="Отказ от сопровождения персональным помощником",$K188="Нарушение маршрутизации",$K188="КАНЦЕР-регистр")</formula>
    </cfRule>
  </conditionalFormatting>
  <conditionalFormatting sqref="M188">
    <cfRule type="expression" dxfId="416" priority="403">
      <formula>ISBLANK($K188)</formula>
    </cfRule>
    <cfRule type="expression" dxfId="415" priority="405">
      <formula>OR($K188="Клиника женского здоровья",$K188="Принят без записи",$K188="Динамика состояния",$K188="Статус диагноза",$K188="К сведению ГП/ЦАОП",$K188="Некорректное обращение с пациентом",$K188="Отказ от сопровождения персональным помощником")</formula>
    </cfRule>
    <cfRule type="expression" dxfId="414" priority="406">
      <formula>NOT(ISBLANK(K188))</formula>
    </cfRule>
  </conditionalFormatting>
  <conditionalFormatting sqref="P189">
    <cfRule type="expression" dxfId="413" priority="395">
      <formula>OR($K189="Цель приема",$K189="Отказ в приеме",$K189="Тактика ведения",$K189="Не дозвонились в течение 2-х дней",$K189="Паллиатив/Патронаж",$K189="Отказ от сопровождения в проекте",$K189="Отказ от сопровождения персональным помощником",$K189="Нарушение маршрутизации",$K189="КАНЦЕР-регистр")</formula>
    </cfRule>
  </conditionalFormatting>
  <conditionalFormatting sqref="P189">
    <cfRule type="expression" dxfId="412" priority="393">
      <formula>OR($M189="Врач",$K189="Клиника женского здоровья",$K189="Принят без записи",$K189="Динамика состояния",$K189="Статус диагноза",AND($K189="Онкологический консилиум",$M189="Расхождение данных"),AND($K189="Превышен срок",$M189="Исследование"),AND($K189="Отсутствует протокол",$M189="Протокол исследования"),AND($K189="Дата записи",$M189="Исследование "),$K189="К сведению ГП/ЦАОП",$K189="Некорректное обращение с пациентом",$K189="Тактика ведения",$K189="Отказ в приеме")</formula>
    </cfRule>
    <cfRule type="expression" dxfId="411" priority="394">
      <formula>OR($K189="Онкологический консилиум",$K189="Дата записи",$K189="Возврат в МО без приема",$K189="Данные о биопсии",$K189="КАНЦЕР-регистр",$K189="Отказ от записи ",$K189="Отсутствует протокол",$K189="Превышен срок")</formula>
    </cfRule>
  </conditionalFormatting>
  <conditionalFormatting sqref="P191">
    <cfRule type="expression" dxfId="410" priority="392">
      <formula>OR($K191="Цель приема",$K191="Отказ в приеме",$K191="Тактика ведения",$K191="Не дозвонились в течение 2-х дней",$K191="Паллиатив/Патронаж",$K191="Отказ от сопровождения в проекте",$K191="Отказ от сопровождения персональным помощником",$K191="Нарушение маршрутизации",$K191="КАНЦЕР-регистр")</formula>
    </cfRule>
  </conditionalFormatting>
  <conditionalFormatting sqref="P191">
    <cfRule type="expression" dxfId="409" priority="390">
      <formula>OR($M191="Врач",$K191="Клиника женского здоровья",$K191="Принят без записи",$K191="Динамика состояния",$K191="Статус диагноза",AND($K191="Онкологический консилиум",$M191="Расхождение данных"),AND($K191="Превышен срок",$M191="Исследование"),AND($K191="Отсутствует протокол",$M191="Протокол исследования"),AND($K191="Дата записи",$M191="Исследование "),$K191="К сведению ГП/ЦАОП",$K191="Некорректное обращение с пациентом",$K191="Тактика ведения",$K191="Отказ в приеме")</formula>
    </cfRule>
    <cfRule type="expression" dxfId="408" priority="391">
      <formula>OR($K191="Онкологический консилиум",$K191="Дата записи",$K191="Возврат в МО без приема",$K191="Данные о биопсии",$K191="КАНЦЕР-регистр",$K191="Отказ от записи ",$K191="Отсутствует протокол",$K191="Превышен срок")</formula>
    </cfRule>
  </conditionalFormatting>
  <conditionalFormatting sqref="M192">
    <cfRule type="expression" dxfId="407" priority="383">
      <formula>OR($K192="Цель приема",$K192="Отказ в приеме",$K192="Тактика ведения",$K192="Не дозвонились в течение 2-х дней",$K192="Паллиатив/Патронаж",$K192="Отказ от сопровождения в проекте",$K192="Отказ от сопровождения персональным помощником",$K192="Нарушение маршрутизации",$K192="КАНЦЕР-регистр")</formula>
    </cfRule>
  </conditionalFormatting>
  <conditionalFormatting sqref="M192">
    <cfRule type="expression" dxfId="406" priority="382">
      <formula>ISBLANK($K192)</formula>
    </cfRule>
    <cfRule type="expression" dxfId="405" priority="384">
      <formula>OR($K192="Клиника женского здоровья",$K192="Принят без записи",$K192="Динамика состояния",$K192="Статус диагноза",$K192="К сведению ГП/ЦАОП",$K192="Некорректное обращение с пациентом",$K192="Отказ от сопровождения персональным помощником")</formula>
    </cfRule>
    <cfRule type="expression" dxfId="404" priority="385">
      <formula>NOT(ISBLANK(K192))</formula>
    </cfRule>
  </conditionalFormatting>
  <conditionalFormatting sqref="M193">
    <cfRule type="expression" dxfId="403" priority="372">
      <formula>OR($K193="Цель приема",$K193="Отказ в приеме",$K193="Тактика ведения",$K193="Не дозвонились в течение 2-х дней",$K193="Паллиатив/Патронаж",$K193="Отказ от сопровождения в проекте",$K193="Отказ от сопровождения персональным помощником",$K193="Нарушение маршрутизации",$K193="КАНЦЕР-регистр")</formula>
    </cfRule>
  </conditionalFormatting>
  <conditionalFormatting sqref="M193">
    <cfRule type="expression" dxfId="402" priority="371">
      <formula>ISBLANK($K193)</formula>
    </cfRule>
    <cfRule type="expression" dxfId="401" priority="373">
      <formula>OR($K193="Клиника женского здоровья",$K193="Принят без записи",$K193="Динамика состояния",$K193="Статус диагноза",$K193="К сведению ГП/ЦАОП",$K193="Некорректное обращение с пациентом",$K193="Отказ от сопровождения персональным помощником")</formula>
    </cfRule>
    <cfRule type="expression" dxfId="400" priority="374">
      <formula>NOT(ISBLANK(K193))</formula>
    </cfRule>
  </conditionalFormatting>
  <conditionalFormatting sqref="P195">
    <cfRule type="expression" dxfId="399" priority="370">
      <formula>OR($K195="Цель приема",$K195="Отказ в приеме",$K195="Тактика ведения",$K195="Не дозвонились в течение 2-х дней",$K195="Паллиатив/Патронаж",$K195="Отказ от сопровождения в проекте",$K195="Отказ от сопровождения персональным помощником",$K195="Нарушение маршрутизации",$K195="КАНЦЕР-регистр")</formula>
    </cfRule>
  </conditionalFormatting>
  <conditionalFormatting sqref="P195">
    <cfRule type="expression" dxfId="398" priority="368">
      <formula>OR($M195="Врач",$K195="Клиника женского здоровья",$K195="Принят без записи",$K195="Динамика состояния",$K195="Статус диагноза",AND($K195="Онкологический консилиум",$M195="Расхождение данных"),AND($K195="Превышен срок",$M195="Исследование"),AND($K195="Отсутствует протокол",$M195="Протокол исследования"),AND($K195="Дата записи",$M195="Исследование "),$K195="К сведению ГП/ЦАОП",$K195="Некорректное обращение с пациентом",$K195="Тактика ведения",$K195="Отказ в приеме")</formula>
    </cfRule>
    <cfRule type="expression" dxfId="397" priority="369">
      <formula>OR($K195="Онкологический консилиум",$K195="Дата записи",$K195="Возврат в МО без приема",$K195="Данные о биопсии",$K195="КАНЦЕР-регистр",$K195="Отказ от записи ",$K195="Отсутствует протокол",$K195="Превышен срок")</formula>
    </cfRule>
  </conditionalFormatting>
  <conditionalFormatting sqref="P196">
    <cfRule type="expression" dxfId="396" priority="367">
      <formula>OR($K196="Цель приема",$K196="Отказ в приеме",$K196="Тактика ведения",$K196="Не дозвонились в течение 2-х дней",$K196="Паллиатив/Патронаж",$K196="Отказ от сопровождения в проекте",$K196="Отказ от сопровождения персональным помощником",$K196="Нарушение маршрутизации",$K196="КАНЦЕР-регистр")</formula>
    </cfRule>
  </conditionalFormatting>
  <conditionalFormatting sqref="P196">
    <cfRule type="expression" dxfId="395" priority="365">
      <formula>OR($M196="Врач",$K196="Клиника женского здоровья",$K196="Принят без записи",$K196="Динамика состояния",$K196="Статус диагноза",AND($K196="Онкологический консилиум",$M196="Расхождение данных"),AND($K196="Превышен срок",$M196="Исследование"),AND($K196="Отсутствует протокол",$M196="Протокол исследования"),AND($K196="Дата записи",$M196="Исследование "),$K196="К сведению ГП/ЦАОП",$K196="Некорректное обращение с пациентом",$K196="Тактика ведения",$K196="Отказ в приеме")</formula>
    </cfRule>
    <cfRule type="expression" dxfId="394" priority="366">
      <formula>OR($K196="Онкологический консилиум",$K196="Дата записи",$K196="Возврат в МО без приема",$K196="Данные о биопсии",$K196="КАНЦЕР-регистр",$K196="Отказ от записи ",$K196="Отсутствует протокол",$K196="Превышен срок")</formula>
    </cfRule>
  </conditionalFormatting>
  <conditionalFormatting sqref="M197">
    <cfRule type="expression" dxfId="393" priority="362">
      <formula>OR($K197="Цель приема",$K197="Отказ в приеме",$K197="Тактика ведения",$K197="Не дозвонились в течение 2-х дней",$K197="Паллиатив/Патронаж",$K197="Отказ от сопровождения в проекте",$K197="Отказ от сопровождения персональным помощником",$K197="Нарушение маршрутизации",$K197="КАНЦЕР-регистр")</formula>
    </cfRule>
  </conditionalFormatting>
  <conditionalFormatting sqref="M197">
    <cfRule type="expression" dxfId="392" priority="361">
      <formula>ISBLANK($K197)</formula>
    </cfRule>
    <cfRule type="expression" dxfId="391" priority="363">
      <formula>OR($K197="Клиника женского здоровья",$K197="Принят без записи",$K197="Динамика состояния",$K197="Статус диагноза",$K197="К сведению ГП/ЦАОП",$K197="Некорректное обращение с пациентом",$K197="Отказ от сопровождения персональным помощником")</formula>
    </cfRule>
    <cfRule type="expression" dxfId="390" priority="364">
      <formula>NOT(ISBLANK(K197))</formula>
    </cfRule>
  </conditionalFormatting>
  <conditionalFormatting sqref="M189">
    <cfRule type="expression" dxfId="389" priority="358">
      <formula>OR($K189="Цель приема",$K189="Отказ в приеме",$K189="Тактика ведения",$K189="Не дозвонились в течение 2-х дней",$K189="Паллиатив/Патронаж",$K189="Отказ от сопровождения в проекте",$K189="Отказ от сопровождения персональным помощником",$K189="Нарушение маршрутизации",$K189="КАНЦЕР-регистр")</formula>
    </cfRule>
  </conditionalFormatting>
  <conditionalFormatting sqref="M189">
    <cfRule type="expression" dxfId="388" priority="357">
      <formula>ISBLANK($K189)</formula>
    </cfRule>
    <cfRule type="expression" dxfId="387" priority="359">
      <formula>OR($K189="Клиника женского здоровья",$K189="Принят без записи",$K189="Динамика состояния",$K189="Статус диагноза",$K189="К сведению ГП/ЦАОП",$K189="Некорректное обращение с пациентом",$K189="Отказ от сопровождения персональным помощником")</formula>
    </cfRule>
    <cfRule type="expression" dxfId="386" priority="360">
      <formula>NOT(ISBLANK(K189))</formula>
    </cfRule>
  </conditionalFormatting>
  <conditionalFormatting sqref="M191">
    <cfRule type="expression" dxfId="385" priority="354">
      <formula>OR($K191="Цель приема",$K191="Отказ в приеме",$K191="Тактика ведения",$K191="Не дозвонились в течение 2-х дней",$K191="Паллиатив/Патронаж",$K191="Отказ от сопровождения в проекте",$K191="Отказ от сопровождения персональным помощником",$K191="Нарушение маршрутизации",$K191="КАНЦЕР-регистр")</formula>
    </cfRule>
  </conditionalFormatting>
  <conditionalFormatting sqref="M191">
    <cfRule type="expression" dxfId="384" priority="353">
      <formula>ISBLANK($K191)</formula>
    </cfRule>
    <cfRule type="expression" dxfId="383" priority="355">
      <formula>OR($K191="Клиника женского здоровья",$K191="Принят без записи",$K191="Динамика состояния",$K191="Статус диагноза",$K191="К сведению ГП/ЦАОП",$K191="Некорректное обращение с пациентом",$K191="Отказ от сопровождения персональным помощником")</formula>
    </cfRule>
    <cfRule type="expression" dxfId="382" priority="356">
      <formula>NOT(ISBLANK(K191))</formula>
    </cfRule>
  </conditionalFormatting>
  <conditionalFormatting sqref="P193">
    <cfRule type="expression" dxfId="381" priority="348">
      <formula>OR($K193="Цель приема",$K193="Отказ в приеме",$K193="Тактика ведения",$K193="Не дозвонились в течение 2-х дней",$K193="Паллиатив/Патронаж",$K193="Отказ от сопровождения в проекте",$K193="Отказ от сопровождения персональным помощником",$K193="Нарушение маршрутизации",$K193="КАНЦЕР-регистр")</formula>
    </cfRule>
  </conditionalFormatting>
  <conditionalFormatting sqref="P193">
    <cfRule type="expression" dxfId="380" priority="346">
      <formula>OR($M193="Врач",$K193="Клиника женского здоровья",$K193="Принят без записи",$K193="Динамика состояния",$K193="Статус диагноза",AND($K193="Онкологический консилиум",$M193="Расхождение данных"),AND($K193="Превышен срок",$M193="Исследование"),AND($K193="Отсутствует протокол",$M193="Протокол исследования"),AND($K193="Дата записи",$M193="Исследование "),$K193="К сведению ГП/ЦАОП",$K193="Некорректное обращение с пациентом",$K193="Тактика ведения",$K193="Отказ в приеме")</formula>
    </cfRule>
    <cfRule type="expression" dxfId="379" priority="347">
      <formula>OR($K193="Онкологический консилиум",$K193="Дата записи",$K193="Возврат в МО без приема",$K193="Данные о биопсии",$K193="КАНЦЕР-регистр",$K193="Отказ от записи ",$K193="Отсутствует протокол",$K193="Превышен срок")</formula>
    </cfRule>
  </conditionalFormatting>
  <conditionalFormatting sqref="M195">
    <cfRule type="expression" dxfId="378" priority="335">
      <formula>ISBLANK($K195)</formula>
    </cfRule>
    <cfRule type="expression" dxfId="377" priority="336">
      <formula>OR($K195="Цель приема",$K195="Отказ в приеме",$K195="Тактика ведения",$K195="Не дозвонились в течение 2-х дней",$K195="Паллиатив/Патронаж",$K195="Отказ от сопровождения в проекте",$K195="Отказ от сопровождения персональным помощником",$K195="Нарушение маршрутизации",$K195="КАНЦЕР-регистр")</formula>
    </cfRule>
    <cfRule type="expression" dxfId="376" priority="337">
      <formula>OR($K195="Клиника женского здоровья",$K195="Принят без записи",$K195="Динамика состояния",$K195="Статус диагноза",$K195="К сведению ГП/ЦАОП",$K195="Некорректное обращение с пациентом",$K195="Отказ от сопровождения персональным помощником")</formula>
    </cfRule>
    <cfRule type="expression" dxfId="375" priority="338">
      <formula>NOT(ISBLANK(K195))</formula>
    </cfRule>
  </conditionalFormatting>
  <conditionalFormatting sqref="M196">
    <cfRule type="expression" dxfId="374" priority="325">
      <formula>OR($K196="Цель приема",$K196="Отказ в приеме",$K196="Тактика ведения",$K196="Не дозвонились в течение 2-х дней",$K196="Паллиатив/Патронаж",$K196="Отказ от сопровождения в проекте",$K196="Отказ от сопровождения персональным помощником",$K196="Нарушение маршрутизации",$K196="КАНЦЕР-регистр")</formula>
    </cfRule>
  </conditionalFormatting>
  <conditionalFormatting sqref="M196">
    <cfRule type="expression" dxfId="373" priority="324">
      <formula>ISBLANK($K196)</formula>
    </cfRule>
    <cfRule type="expression" dxfId="372" priority="326">
      <formula>OR($K196="Клиника женского здоровья",$K196="Принят без записи",$K196="Динамика состояния",$K196="Статус диагноза",$K196="К сведению ГП/ЦАОП",$K196="Некорректное обращение с пациентом",$K196="Отказ от сопровождения персональным помощником")</formula>
    </cfRule>
    <cfRule type="expression" dxfId="371" priority="327">
      <formula>NOT(ISBLANK(K196))</formula>
    </cfRule>
  </conditionalFormatting>
  <conditionalFormatting sqref="M217">
    <cfRule type="expression" dxfId="370" priority="311">
      <formula>OR($K217="Цель приема",$K217="Отказ в приеме",$K217="Тактика ведения",$K217="Не дозвонились в течение 2-х дней",$K217="Паллиатив/Патронаж",$K217="Отказ от сопровождения в проекте",$K217="Отказ от сопровождения персональным помощником",$K217="Нарушение маршрутизации",$K217="КАНЦЕР-регистр")</formula>
    </cfRule>
  </conditionalFormatting>
  <conditionalFormatting sqref="M217">
    <cfRule type="expression" dxfId="369" priority="310">
      <formula>ISBLANK($K217)</formula>
    </cfRule>
    <cfRule type="expression" dxfId="368" priority="312">
      <formula>OR($K217="Клиника женского здоровья",$K217="Принят без записи",$K217="Динамика состояния",$K217="Статус диагноза",$K217="К сведению ГП/ЦАОП",$K217="Некорректное обращение с пациентом",$K217="Отказ от сопровождения персональным помощником")</formula>
    </cfRule>
    <cfRule type="expression" dxfId="367" priority="313">
      <formula>NOT(ISBLANK(K217))</formula>
    </cfRule>
  </conditionalFormatting>
  <conditionalFormatting sqref="M219">
    <cfRule type="expression" dxfId="366" priority="307">
      <formula>OR($K219="Цель приема",$K219="Отказ в приеме",$K219="Тактика ведения",$K219="Не дозвонились в течение 2-х дней",$K219="Паллиатив/Патронаж",$K219="Отказ от сопровождения в проекте",$K219="Отказ от сопровождения персональным помощником",$K219="Нарушение маршрутизации",$K219="КАНЦЕР-регистр")</formula>
    </cfRule>
  </conditionalFormatting>
  <conditionalFormatting sqref="M219">
    <cfRule type="expression" dxfId="365" priority="304">
      <formula>ISBLANK($K219)</formula>
    </cfRule>
    <cfRule type="expression" dxfId="364" priority="308">
      <formula>OR($K219="Клиника женского здоровья",$K219="Принят без записи",$K219="Динамика состояния",$K219="Статус диагноза",$K219="К сведению ГП/ЦАОП",$K219="Некорректное обращение с пациентом",$K219="Отказ от сопровождения персональным помощником")</formula>
    </cfRule>
    <cfRule type="expression" dxfId="363" priority="309">
      <formula>NOT(ISBLANK(K219))</formula>
    </cfRule>
  </conditionalFormatting>
  <conditionalFormatting sqref="P219:P221">
    <cfRule type="expression" dxfId="362" priority="305">
      <formula>OR($M219="Врач",$K219="Клиника женского здоровья",$K219="Принят без записи",$K219="Динамика состояния",$K219="Статус диагноза",AND($K219="Онкологический консилиум",$M219="Расхождение данных"),AND($K219="Превышен срок",$M219="Исследование"),AND($K219="Отсутствует протокол",$M219="Протокол исследования"),AND($K219="Дата записи",$M219="Исследование "),$K219="К сведению ГП/ЦАОП",$K219="Некорректное обращение с пациентом",$K219="Тактика ведения",$K219="Отказ в приеме")</formula>
    </cfRule>
    <cfRule type="expression" dxfId="361" priority="306">
      <formula>OR($K219="Онкологический консилиум",$K219="Дата записи",$K219="Возврат в МО без приема",$K219="Данные о биопсии",$K219="КАНЦЕР-регистр",$K219="Отказ от записи ",$K219="Отсутствует протокол",$K219="Превышен срок")</formula>
    </cfRule>
  </conditionalFormatting>
  <conditionalFormatting sqref="M220">
    <cfRule type="expression" dxfId="360" priority="301">
      <formula>OR($K220="Цель приема",$K220="Отказ в приеме",$K220="Тактика ведения",$K220="Не дозвонились в течение 2-х дней",$K220="Паллиатив/Патронаж",$K220="Отказ от сопровождения в проекте",$K220="Отказ от сопровождения персональным помощником",$K220="Нарушение маршрутизации",$K220="КАНЦЕР-регистр")</formula>
    </cfRule>
  </conditionalFormatting>
  <conditionalFormatting sqref="M220">
    <cfRule type="expression" dxfId="359" priority="300">
      <formula>ISBLANK($K220)</formula>
    </cfRule>
    <cfRule type="expression" dxfId="358" priority="302">
      <formula>OR($K220="Клиника женского здоровья",$K220="Принят без записи",$K220="Динамика состояния",$K220="Статус диагноза",$K220="К сведению ГП/ЦАОП",$K220="Некорректное обращение с пациентом",$K220="Отказ от сопровождения персональным помощником")</formula>
    </cfRule>
    <cfRule type="expression" dxfId="357" priority="303">
      <formula>NOT(ISBLANK(K220))</formula>
    </cfRule>
  </conditionalFormatting>
  <conditionalFormatting sqref="M221">
    <cfRule type="expression" dxfId="356" priority="297">
      <formula>OR($K221="Цель приема",$K221="Отказ в приеме",$K221="Тактика ведения",$K221="Не дозвонились в течение 2-х дней",$K221="Паллиатив/Патронаж",$K221="Отказ от сопровождения в проекте",$K221="Отказ от сопровождения персональным помощником",$K221="Нарушение маршрутизации",$K221="КАНЦЕР-регистр")</formula>
    </cfRule>
  </conditionalFormatting>
  <conditionalFormatting sqref="M221">
    <cfRule type="expression" dxfId="355" priority="296">
      <formula>ISBLANK($K221)</formula>
    </cfRule>
    <cfRule type="expression" dxfId="354" priority="298">
      <formula>OR($K221="Клиника женского здоровья",$K221="Принят без записи",$K221="Динамика состояния",$K221="Статус диагноза",$K221="К сведению ГП/ЦАОП",$K221="Некорректное обращение с пациентом",$K221="Отказ от сопровождения персональным помощником")</formula>
    </cfRule>
    <cfRule type="expression" dxfId="353" priority="299">
      <formula>NOT(ISBLANK(K221))</formula>
    </cfRule>
  </conditionalFormatting>
  <conditionalFormatting sqref="P222">
    <cfRule type="expression" dxfId="352" priority="293">
      <formula>OR($K222="Цель приема",$K222="Отказ в приеме",$K222="Тактика ведения",$K222="Не дозвонились в течение 2-х дней",$K222="Паллиатив/Патронаж",$K222="Отказ от сопровождения в проекте",$K222="Отказ от сопровождения персональным помощником",$K222="Нарушение маршрутизации",$K222="КАНЦЕР-регистр")</formula>
    </cfRule>
  </conditionalFormatting>
  <conditionalFormatting sqref="M222">
    <cfRule type="expression" dxfId="351" priority="290">
      <formula>ISBLANK($K222)</formula>
    </cfRule>
    <cfRule type="expression" dxfId="350" priority="294">
      <formula>OR($K222="Клиника женского здоровья",$K222="Принят без записи",$K222="Динамика состояния",$K222="Статус диагноза",$K222="К сведению ГП/ЦАОП",$K222="Некорректное обращение с пациентом",$K222="Отказ от сопровождения персональным помощником")</formula>
    </cfRule>
    <cfRule type="expression" dxfId="349" priority="295">
      <formula>NOT(ISBLANK(K222))</formula>
    </cfRule>
  </conditionalFormatting>
  <conditionalFormatting sqref="P222">
    <cfRule type="expression" dxfId="348" priority="291">
      <formula>OR($M222="Врач",$K222="Клиника женского здоровья",$K222="Принят без записи",$K222="Динамика состояния",$K222="Статус диагноза",AND($K222="Онкологический консилиум",$M222="Расхождение данных"),AND($K222="Превышен срок",$M222="Исследование"),AND($K222="Отсутствует протокол",$M222="Протокол исследования"),AND($K222="Дата записи",$M222="Исследование "),$K222="К сведению ГП/ЦАОП",$K222="Некорректное обращение с пациентом",$K222="Тактика ведения",$K222="Отказ в приеме")</formula>
    </cfRule>
    <cfRule type="expression" dxfId="347" priority="292">
      <formula>OR($K222="Онкологический консилиум",$K222="Дата записи",$K222="Возврат в МО без приема",$K222="Данные о биопсии",$K222="КАНЦЕР-регистр",$K222="Отказ от записи ",$K222="Отсутствует протокол",$K222="Превышен срок")</formula>
    </cfRule>
  </conditionalFormatting>
  <conditionalFormatting sqref="M223">
    <cfRule type="expression" dxfId="346" priority="287">
      <formula>OR($K223="Цель приема",$K223="Отказ в приеме",$K223="Тактика ведения",$K223="Не дозвонились в течение 2-х дней",$K223="Паллиатив/Патронаж",$K223="Отказ от сопровождения в проекте",$K223="Отказ от сопровождения персональным помощником",$K223="Нарушение маршрутизации",$K223="КАНЦЕР-регистр")</formula>
    </cfRule>
  </conditionalFormatting>
  <conditionalFormatting sqref="M223">
    <cfRule type="expression" dxfId="345" priority="284">
      <formula>ISBLANK($K223)</formula>
    </cfRule>
    <cfRule type="expression" dxfId="344" priority="288">
      <formula>OR($K223="Клиника женского здоровья",$K223="Принят без записи",$K223="Динамика состояния",$K223="Статус диагноза",$K223="К сведению ГП/ЦАОП",$K223="Некорректное обращение с пациентом",$K223="Отказ от сопровождения персональным помощником")</formula>
    </cfRule>
    <cfRule type="expression" dxfId="343" priority="289">
      <formula>NOT(ISBLANK(K223))</formula>
    </cfRule>
  </conditionalFormatting>
  <conditionalFormatting sqref="P223">
    <cfRule type="expression" dxfId="342" priority="285">
      <formula>OR($M223="Врач",$K223="Клиника женского здоровья",$K223="Принят без записи",$K223="Динамика состояния",$K223="Статус диагноза",AND($K223="Онкологический консилиум",$M223="Расхождение данных"),AND($K223="Превышен срок",$M223="Исследование"),AND($K223="Отсутствует протокол",$M223="Протокол исследования"),AND($K223="Дата записи",$M223="Исследование "),$K223="К сведению ГП/ЦАОП",$K223="Некорректное обращение с пациентом",$K223="Тактика ведения",$K223="Отказ в приеме")</formula>
    </cfRule>
    <cfRule type="expression" dxfId="341" priority="286">
      <formula>OR($K223="Онкологический консилиум",$K223="Дата записи",$K223="Возврат в МО без приема",$K223="Данные о биопсии",$K223="КАНЦЕР-регистр",$K223="Отказ от записи ",$K223="Отсутствует протокол",$K223="Превышен срок")</formula>
    </cfRule>
  </conditionalFormatting>
  <conditionalFormatting sqref="M225">
    <cfRule type="expression" dxfId="340" priority="280">
      <formula>ISBLANK($K225)</formula>
    </cfRule>
    <cfRule type="expression" dxfId="339" priority="281">
      <formula>OR($K225="Цель приема",$K225="Отказ в приеме",$K225="Тактика ведения",$K225="Не дозвонились в течение 2-х дней",$K225="Паллиатив/Патронаж",$K225="Отказ от сопровождения в проекте",$K225="Отказ от сопровождения персональным помощником",$K225="Нарушение маршрутизации",$K225="КАНЦЕР-регистр")</formula>
    </cfRule>
    <cfRule type="expression" dxfId="338" priority="282">
      <formula>OR($K225="Клиника женского здоровья",$K225="Принят без записи",$K225="Динамика состояния",$K225="Статус диагноза",$K225="К сведению ГП/ЦАОП",$K225="Некорректное обращение с пациентом",$K225="Отказ от сопровождения персональным помощником")</formula>
    </cfRule>
    <cfRule type="expression" dxfId="337" priority="283">
      <formula>NOT(ISBLANK(K225))</formula>
    </cfRule>
  </conditionalFormatting>
  <conditionalFormatting sqref="M228">
    <cfRule type="expression" dxfId="336" priority="277">
      <formula>OR($K228="Цель приема",$K228="Отказ в приеме",$K228="Тактика ведения",$K228="Не дозвонились в течение 2-х дней",$K228="Паллиатив/Патронаж",$K228="Отказ от сопровождения в проекте",$K228="Отказ от сопровождения персональным помощником",$K228="Нарушение маршрутизации",$K228="КАНЦЕР-регистр")</formula>
    </cfRule>
  </conditionalFormatting>
  <conditionalFormatting sqref="M228">
    <cfRule type="expression" dxfId="335" priority="274">
      <formula>ISBLANK($K228)</formula>
    </cfRule>
    <cfRule type="expression" dxfId="334" priority="278">
      <formula>OR($K228="Клиника женского здоровья",$K228="Принят без записи",$K228="Динамика состояния",$K228="Статус диагноза",$K228="К сведению ГП/ЦАОП",$K228="Некорректное обращение с пациентом",$K228="Отказ от сопровождения персональным помощником")</formula>
    </cfRule>
    <cfRule type="expression" dxfId="333" priority="279">
      <formula>NOT(ISBLANK(K228))</formula>
    </cfRule>
  </conditionalFormatting>
  <conditionalFormatting sqref="P228">
    <cfRule type="expression" dxfId="332" priority="275">
      <formula>OR($M228="Врач",$K228="Клиника женского здоровья",$K228="Принят без записи",$K228="Динамика состояния",$K228="Статус диагноза",AND($K228="Онкологический консилиум",$M228="Расхождение данных"),AND($K228="Превышен срок",$M228="Исследование"),AND($K228="Отсутствует протокол",$M228="Протокол исследования"),AND($K228="Дата записи",$M228="Исследование "),$K228="К сведению ГП/ЦАОП",$K228="Некорректное обращение с пациентом",$K228="Тактика ведения",$K228="Отказ в приеме")</formula>
    </cfRule>
    <cfRule type="expression" dxfId="331" priority="276">
      <formula>OR($K228="Онкологический консилиум",$K228="Дата записи",$K228="Возврат в МО без приема",$K228="Данные о биопсии",$K228="КАНЦЕР-регистр",$K228="Отказ от записи ",$K228="Отсутствует протокол",$K228="Превышен срок")</formula>
    </cfRule>
  </conditionalFormatting>
  <conditionalFormatting sqref="M249">
    <cfRule type="expression" dxfId="330" priority="271">
      <formula>OR($K249="Цель приема",$K249="Отказ в приеме",$K249="Тактика ведения",$K249="Не дозвонились в течение 2-х дней",$K249="Паллиатив/Патронаж",$K249="Отказ от сопровождения в проекте",$K249="Отказ от сопровождения персональным помощником",$K249="Нарушение маршрутизации",$K249="КАНЦЕР-регистр")</formula>
    </cfRule>
  </conditionalFormatting>
  <conditionalFormatting sqref="M249">
    <cfRule type="expression" dxfId="329" priority="268">
      <formula>ISBLANK($K249)</formula>
    </cfRule>
    <cfRule type="expression" dxfId="328" priority="272">
      <formula>OR($K249="Клиника женского здоровья",$K249="Принят без записи",$K249="Динамика состояния",$K249="Статус диагноза",$K249="К сведению ГП/ЦАОП",$K249="Некорректное обращение с пациентом",$K249="Отказ от сопровождения персональным помощником")</formula>
    </cfRule>
    <cfRule type="expression" dxfId="327" priority="273">
      <formula>NOT(ISBLANK(K249))</formula>
    </cfRule>
  </conditionalFormatting>
  <conditionalFormatting sqref="P249">
    <cfRule type="expression" dxfId="326" priority="269">
      <formula>OR($M249="Врач",$K249="Клиника женского здоровья",$K249="Принят без записи",$K249="Динамика состояния",$K249="Статус диагноза",AND($K249="Онкологический консилиум",$M249="Расхождение данных"),AND($K249="Превышен срок",$M249="Исследование"),AND($K249="Отсутствует протокол",$M249="Протокол исследования"),AND($K249="Дата записи",$M249="Исследование "),$K249="К сведению ГП/ЦАОП",$K249="Некорректное обращение с пациентом",$K249="Тактика ведения",$K249="Отказ в приеме")</formula>
    </cfRule>
    <cfRule type="expression" dxfId="325" priority="270">
      <formula>OR($K249="Онкологический консилиум",$K249="Дата записи",$K249="Возврат в МО без приема",$K249="Данные о биопсии",$K249="КАНЦЕР-регистр",$K249="Отказ от записи ",$K249="Отсутствует протокол",$K249="Превышен срок")</formula>
    </cfRule>
  </conditionalFormatting>
  <conditionalFormatting sqref="P247">
    <cfRule type="expression" dxfId="324" priority="265">
      <formula>OR($K247="Цель приема",$K247="Отказ в приеме",$K247="Тактика ведения",$K247="Не дозвонились в течение 2-х дней",$K247="Паллиатив/Патронаж",$K247="Отказ от сопровождения в проекте",$K247="Отказ от сопровождения персональным помощником",$K247="Нарушение маршрутизации",$K247="КАНЦЕР-регистр")</formula>
    </cfRule>
  </conditionalFormatting>
  <conditionalFormatting sqref="M247">
    <cfRule type="expression" dxfId="323" priority="262">
      <formula>ISBLANK($K247)</formula>
    </cfRule>
    <cfRule type="expression" dxfId="322" priority="266">
      <formula>OR($K247="Клиника женского здоровья",$K247="Принят без записи",$K247="Динамика состояния",$K247="Статус диагноза",$K247="К сведению ГП/ЦАОП",$K247="Некорректное обращение с пациентом",$K247="Отказ от сопровождения персональным помощником")</formula>
    </cfRule>
    <cfRule type="expression" dxfId="321" priority="267">
      <formula>NOT(ISBLANK(K247))</formula>
    </cfRule>
  </conditionalFormatting>
  <conditionalFormatting sqref="P247">
    <cfRule type="expression" dxfId="320" priority="263">
      <formula>OR($M247="Врач",$K247="Клиника женского здоровья",$K247="Принят без записи",$K247="Динамика состояния",$K247="Статус диагноза",AND($K247="Онкологический консилиум",$M247="Расхождение данных"),AND($K247="Превышен срок",$M247="Исследование"),AND($K247="Отсутствует протокол",$M247="Протокол исследования"),AND($K247="Дата записи",$M247="Исследование "),$K247="К сведению ГП/ЦАОП",$K247="Некорректное обращение с пациентом",$K247="Тактика ведения",$K247="Отказ в приеме")</formula>
    </cfRule>
    <cfRule type="expression" dxfId="319" priority="264">
      <formula>OR($K247="Онкологический консилиум",$K247="Дата записи",$K247="Возврат в МО без приема",$K247="Данные о биопсии",$K247="КАНЦЕР-регистр",$K247="Отказ от записи ",$K247="Отсутствует протокол",$K247="Превышен срок")</formula>
    </cfRule>
  </conditionalFormatting>
  <conditionalFormatting sqref="P248">
    <cfRule type="expression" dxfId="318" priority="259">
      <formula>OR($K248="Цель приема",$K248="Отказ в приеме",$K248="Тактика ведения",$K248="Не дозвонились в течение 2-х дней",$K248="Паллиатив/Патронаж",$K248="Отказ от сопровождения в проекте",$K248="Отказ от сопровождения персональным помощником",$K248="Нарушение маршрутизации",$K248="КАНЦЕР-регистр")</formula>
    </cfRule>
  </conditionalFormatting>
  <conditionalFormatting sqref="M248">
    <cfRule type="expression" dxfId="317" priority="256">
      <formula>ISBLANK($K248)</formula>
    </cfRule>
    <cfRule type="expression" dxfId="316" priority="260">
      <formula>OR($K248="Клиника женского здоровья",$K248="Принят без записи",$K248="Динамика состояния",$K248="Статус диагноза",$K248="К сведению ГП/ЦАОП",$K248="Некорректное обращение с пациентом",$K248="Отказ от сопровождения персональным помощником")</formula>
    </cfRule>
    <cfRule type="expression" dxfId="315" priority="261">
      <formula>NOT(ISBLANK(K248))</formula>
    </cfRule>
  </conditionalFormatting>
  <conditionalFormatting sqref="P248">
    <cfRule type="expression" dxfId="314" priority="257">
      <formula>OR($M248="Врач",$K248="Клиника женского здоровья",$K248="Принят без записи",$K248="Динамика состояния",$K248="Статус диагноза",AND($K248="Онкологический консилиум",$M248="Расхождение данных"),AND($K248="Превышен срок",$M248="Исследование"),AND($K248="Отсутствует протокол",$M248="Протокол исследования"),AND($K248="Дата записи",$M248="Исследование "),$K248="К сведению ГП/ЦАОП",$K248="Некорректное обращение с пациентом",$K248="Тактика ведения",$K248="Отказ в приеме")</formula>
    </cfRule>
    <cfRule type="expression" dxfId="313" priority="258">
      <formula>OR($K248="Онкологический консилиум",$K248="Дата записи",$K248="Возврат в МО без приема",$K248="Данные о биопсии",$K248="КАНЦЕР-регистр",$K248="Отказ от записи ",$K248="Отсутствует протокол",$K248="Превышен срок")</formula>
    </cfRule>
  </conditionalFormatting>
  <conditionalFormatting sqref="M250">
    <cfRule type="expression" dxfId="312" priority="253">
      <formula>OR($K250="Цель приема",$K250="Отказ в приеме",$K250="Тактика ведения",$K250="Не дозвонились в течение 2-х дней",$K250="Паллиатив/Патронаж",$K250="Отказ от сопровождения в проекте",$K250="Отказ от сопровождения персональным помощником",$K250="Нарушение маршрутизации",$K250="КАНЦЕР-регистр")</formula>
    </cfRule>
  </conditionalFormatting>
  <conditionalFormatting sqref="M250">
    <cfRule type="expression" dxfId="311" priority="250">
      <formula>ISBLANK($K250)</formula>
    </cfRule>
    <cfRule type="expression" dxfId="310" priority="254">
      <formula>OR($K250="Клиника женского здоровья",$K250="Принят без записи",$K250="Динамика состояния",$K250="Статус диагноза",$K250="К сведению ГП/ЦАОП",$K250="Некорректное обращение с пациентом",$K250="Отказ от сопровождения персональным помощником")</formula>
    </cfRule>
    <cfRule type="expression" dxfId="309" priority="255">
      <formula>NOT(ISBLANK(K250))</formula>
    </cfRule>
  </conditionalFormatting>
  <conditionalFormatting sqref="P250">
    <cfRule type="expression" dxfId="308" priority="251">
      <formula>OR($M250="Врач",$K250="Клиника женского здоровья",$K250="Принят без записи",$K250="Динамика состояния",$K250="Статус диагноза",AND($K250="Онкологический консилиум",$M250="Расхождение данных"),AND($K250="Превышен срок",$M250="Исследование"),AND($K250="Отсутствует протокол",$M250="Протокол исследования"),AND($K250="Дата записи",$M250="Исследование "),$K250="К сведению ГП/ЦАОП",$K250="Некорректное обращение с пациентом",$K250="Тактика ведения",$K250="Отказ в приеме")</formula>
    </cfRule>
    <cfRule type="expression" dxfId="307" priority="252">
      <formula>OR($K250="Онкологический консилиум",$K250="Дата записи",$K250="Возврат в МО без приема",$K250="Данные о биопсии",$K250="КАНЦЕР-регистр",$K250="Отказ от записи ",$K250="Отсутствует протокол",$K250="Превышен срок")</formula>
    </cfRule>
  </conditionalFormatting>
  <conditionalFormatting sqref="M256:M257">
    <cfRule type="expression" dxfId="306" priority="247">
      <formula>OR($K256="Цель приема",$K256="Отказ в приеме",$K256="Тактика ведения",$K256="Не дозвонились в течение 2-х дней",$K256="Паллиатив/Патронаж",$K256="Отказ от сопровождения в проекте",$K256="Отказ от сопровождения персональным помощником",$K256="Нарушение маршрутизации",$K256="КАНЦЕР-регистр")</formula>
    </cfRule>
  </conditionalFormatting>
  <conditionalFormatting sqref="M256:M257">
    <cfRule type="expression" dxfId="305" priority="244">
      <formula>ISBLANK($K256)</formula>
    </cfRule>
    <cfRule type="expression" dxfId="304" priority="248">
      <formula>OR($K256="Клиника женского здоровья",$K256="Принят без записи",$K256="Динамика состояния",$K256="Статус диагноза",$K256="К сведению ГП/ЦАОП",$K256="Некорректное обращение с пациентом",$K256="Отказ от сопровождения персональным помощником")</formula>
    </cfRule>
    <cfRule type="expression" dxfId="303" priority="249">
      <formula>NOT(ISBLANK(K256))</formula>
    </cfRule>
  </conditionalFormatting>
  <conditionalFormatting sqref="P256:P257">
    <cfRule type="expression" dxfId="302" priority="245">
      <formula>OR($M256="Врач",$K256="Клиника женского здоровья",$K256="Принят без записи",$K256="Динамика состояния",$K256="Статус диагноза",AND($K256="Онкологический консилиум",$M256="Расхождение данных"),AND($K256="Превышен срок",$M256="Исследование"),AND($K256="Отсутствует протокол",$M256="Протокол исследования"),AND($K256="Дата записи",$M256="Исследование "),$K256="К сведению ГП/ЦАОП",$K256="Некорректное обращение с пациентом",$K256="Тактика ведения",$K256="Отказ в приеме")</formula>
    </cfRule>
    <cfRule type="expression" dxfId="301" priority="246">
      <formula>OR($K256="Онкологический консилиум",$K256="Дата записи",$K256="Возврат в МО без приема",$K256="Данные о биопсии",$K256="КАНЦЕР-регистр",$K256="Отказ от записи ",$K256="Отсутствует протокол",$K256="Превышен срок")</formula>
    </cfRule>
  </conditionalFormatting>
  <conditionalFormatting sqref="M258">
    <cfRule type="expression" dxfId="300" priority="240">
      <formula>ISBLANK($K258)</formula>
    </cfRule>
    <cfRule type="expression" dxfId="299" priority="241">
      <formula>OR($K258="Цель приема",$K258="Отказ в приеме",$K258="Тактика ведения",$K258="Не дозвонились в течение 2-х дней",$K258="Паллиатив/Патронаж",$K258="Отказ от сопровождения в проекте",$K258="Отказ от сопровождения персональным помощником",$K258="Нарушение маршрутизации",$K258="КАНЦЕР-регистр")</formula>
    </cfRule>
    <cfRule type="expression" dxfId="298" priority="242">
      <formula>OR($K258="Клиника женского здоровья",$K258="Принят без записи",$K258="Динамика состояния",$K258="Статус диагноза",$K258="К сведению ГП/ЦАОП",$K258="Некорректное обращение с пациентом",$K258="Отказ от сопровождения персональным помощником")</formula>
    </cfRule>
    <cfRule type="expression" dxfId="297" priority="243">
      <formula>NOT(ISBLANK(K258))</formula>
    </cfRule>
  </conditionalFormatting>
  <conditionalFormatting sqref="P258">
    <cfRule type="expression" dxfId="296" priority="239">
      <formula>OR($K258="Цель приема",$K258="Отказ в приеме",$K258="Тактика ведения",$K258="Не дозвонились в течение 2-х дней",$K258="Паллиатив/Патронаж",$K258="Отказ от сопровождения в проекте",$K258="Отказ от сопровождения персональным помощником",$K258="Нарушение маршрутизации",$K258="КАНЦЕР-регистр")</formula>
    </cfRule>
  </conditionalFormatting>
  <conditionalFormatting sqref="P258">
    <cfRule type="expression" dxfId="295" priority="237">
      <formula>OR($M258="Врач",$K258="Клиника женского здоровья",$K258="Принят без записи",$K258="Динамика состояния",$K258="Статус диагноза",AND($K258="Онкологический консилиум",$M258="Расхождение данных"),AND($K258="Превышен срок",$M258="Исследование"),AND($K258="Отсутствует протокол",$M258="Протокол исследования"),AND($K258="Дата записи",$M258="Исследование "),$K258="К сведению ГП/ЦАОП",$K258="Некорректное обращение с пациентом",$K258="Тактика ведения",$K258="Отказ в приеме")</formula>
    </cfRule>
    <cfRule type="expression" dxfId="294" priority="238">
      <formula>OR($K258="Онкологический консилиум",$K258="Дата записи",$K258="Возврат в МО без приема",$K258="Данные о биопсии",$K258="КАНЦЕР-регистр",$K258="Отказ от записи ",$K258="Отсутствует протокол",$K258="Превышен срок")</formula>
    </cfRule>
  </conditionalFormatting>
  <conditionalFormatting sqref="M259">
    <cfRule type="expression" dxfId="293" priority="234">
      <formula>OR($K259="Цель приема",$K259="Отказ в приеме",$K259="Тактика ведения",$K259="Не дозвонились в течение 2-х дней",$K259="Паллиатив/Патронаж",$K259="Отказ от сопровождения в проекте",$K259="Отказ от сопровождения персональным помощником",$K259="Нарушение маршрутизации",$K259="КАНЦЕР-регистр")</formula>
    </cfRule>
  </conditionalFormatting>
  <conditionalFormatting sqref="M259">
    <cfRule type="expression" dxfId="292" priority="231">
      <formula>ISBLANK($K259)</formula>
    </cfRule>
    <cfRule type="expression" dxfId="291" priority="235">
      <formula>OR($K259="Клиника женского здоровья",$K259="Принят без записи",$K259="Динамика состояния",$K259="Статус диагноза",$K259="К сведению ГП/ЦАОП",$K259="Некорректное обращение с пациентом",$K259="Отказ от сопровождения персональным помощником")</formula>
    </cfRule>
    <cfRule type="expression" dxfId="290" priority="236">
      <formula>NOT(ISBLANK(K259))</formula>
    </cfRule>
  </conditionalFormatting>
  <conditionalFormatting sqref="P259">
    <cfRule type="expression" dxfId="289" priority="232">
      <formula>OR($M259="Врач",$K259="Клиника женского здоровья",$K259="Принят без записи",$K259="Динамика состояния",$K259="Статус диагноза",AND($K259="Онкологический консилиум",$M259="Расхождение данных"),AND($K259="Превышен срок",$M259="Исследование"),AND($K259="Отсутствует протокол",$M259="Протокол исследования"),AND($K259="Дата записи",$M259="Исследование "),$K259="К сведению ГП/ЦАОП",$K259="Некорректное обращение с пациентом",$K259="Тактика ведения",$K259="Отказ в приеме")</formula>
    </cfRule>
    <cfRule type="expression" dxfId="288" priority="233">
      <formula>OR($K259="Онкологический консилиум",$K259="Дата записи",$K259="Возврат в МО без приема",$K259="Данные о биопсии",$K259="КАНЦЕР-регистр",$K259="Отказ от записи ",$K259="Отсутствует протокол",$K259="Превышен срок")</formula>
    </cfRule>
  </conditionalFormatting>
  <conditionalFormatting sqref="M261:M264">
    <cfRule type="expression" dxfId="287" priority="228">
      <formula>OR($K261="Цель приема",$K261="Отказ в приеме",$K261="Тактика ведения",$K261="Не дозвонились в течение 2-х дней",$K261="Паллиатив/Патронаж",$K261="Отказ от сопровождения в проекте",$K261="Отказ от сопровождения персональным помощником",$K261="Нарушение маршрутизации",$K261="КАНЦЕР-регистр")</formula>
    </cfRule>
  </conditionalFormatting>
  <conditionalFormatting sqref="M261:M264">
    <cfRule type="expression" dxfId="286" priority="225">
      <formula>ISBLANK($K261)</formula>
    </cfRule>
    <cfRule type="expression" dxfId="285" priority="229">
      <formula>OR($K261="Клиника женского здоровья",$K261="Принят без записи",$K261="Динамика состояния",$K261="Статус диагноза",$K261="К сведению ГП/ЦАОП",$K261="Некорректное обращение с пациентом",$K261="Отказ от сопровождения персональным помощником")</formula>
    </cfRule>
    <cfRule type="expression" dxfId="284" priority="230">
      <formula>NOT(ISBLANK(K261))</formula>
    </cfRule>
  </conditionalFormatting>
  <conditionalFormatting sqref="P261:P264">
    <cfRule type="expression" dxfId="283" priority="226">
      <formula>OR($M261="Врач",$K261="Клиника женского здоровья",$K261="Принят без записи",$K261="Динамика состояния",$K261="Статус диагноза",AND($K261="Онкологический консилиум",$M261="Расхождение данных"),AND($K261="Превышен срок",$M261="Исследование"),AND($K261="Отсутствует протокол",$M261="Протокол исследования"),AND($K261="Дата записи",$M261="Исследование "),$K261="К сведению ГП/ЦАОП",$K261="Некорректное обращение с пациентом",$K261="Тактика ведения",$K261="Отказ в приеме")</formula>
    </cfRule>
    <cfRule type="expression" dxfId="282" priority="227">
      <formula>OR($K261="Онкологический консилиум",$K261="Дата записи",$K261="Возврат в МО без приема",$K261="Данные о биопсии",$K261="КАНЦЕР-регистр",$K261="Отказ от записи ",$K261="Отсутствует протокол",$K261="Превышен срок")</formula>
    </cfRule>
  </conditionalFormatting>
  <conditionalFormatting sqref="M265:M269">
    <cfRule type="expression" dxfId="281" priority="222">
      <formula>OR($K265="Цель приема",$K265="Отказ в приеме",$K265="Тактика ведения",$K265="Не дозвонились в течение 2-х дней",$K265="Паллиатив/Патронаж",$K265="Отказ от сопровождения в проекте",$K265="Отказ от сопровождения персональным помощником",$K265="Нарушение маршрутизации",$K265="КАНЦЕР-регистр")</formula>
    </cfRule>
  </conditionalFormatting>
  <conditionalFormatting sqref="M265:M269">
    <cfRule type="expression" dxfId="280" priority="219">
      <formula>ISBLANK($K265)</formula>
    </cfRule>
    <cfRule type="expression" dxfId="279" priority="223">
      <formula>OR($K265="Клиника женского здоровья",$K265="Принят без записи",$K265="Динамика состояния",$K265="Статус диагноза",$K265="К сведению ГП/ЦАОП",$K265="Некорректное обращение с пациентом",$K265="Отказ от сопровождения персональным помощником")</formula>
    </cfRule>
    <cfRule type="expression" dxfId="278" priority="224">
      <formula>NOT(ISBLANK(K265))</formula>
    </cfRule>
  </conditionalFormatting>
  <conditionalFormatting sqref="P265:P269">
    <cfRule type="expression" dxfId="277" priority="220">
      <formula>OR($M265="Врач",$K265="Клиника женского здоровья",$K265="Принят без записи",$K265="Динамика состояния",$K265="Статус диагноза",AND($K265="Онкологический консилиум",$M265="Расхождение данных"),AND($K265="Превышен срок",$M265="Исследование"),AND($K265="Отсутствует протокол",$M265="Протокол исследования"),AND($K265="Дата записи",$M265="Исследование "),$K265="К сведению ГП/ЦАОП",$K265="Некорректное обращение с пациентом",$K265="Тактика ведения",$K265="Отказ в приеме")</formula>
    </cfRule>
    <cfRule type="expression" dxfId="276" priority="221">
      <formula>OR($K265="Онкологический консилиум",$K265="Дата записи",$K265="Возврат в МО без приема",$K265="Данные о биопсии",$K265="КАНЦЕР-регистр",$K265="Отказ от записи ",$K265="Отсутствует протокол",$K265="Превышен срок")</formula>
    </cfRule>
  </conditionalFormatting>
  <conditionalFormatting sqref="M270:M271">
    <cfRule type="expression" dxfId="275" priority="216">
      <formula>OR($K270="Цель приема",$K270="Отказ в приеме",$K270="Тактика ведения",$K270="Не дозвонились в течение 2-х дней",$K270="Паллиатив/Патронаж",$K270="Отказ от сопровождения в проекте",$K270="Отказ от сопровождения персональным помощником",$K270="Нарушение маршрутизации",$K270="КАНЦЕР-регистр")</formula>
    </cfRule>
  </conditionalFormatting>
  <conditionalFormatting sqref="M270:M271">
    <cfRule type="expression" dxfId="274" priority="213">
      <formula>ISBLANK($K270)</formula>
    </cfRule>
    <cfRule type="expression" dxfId="273" priority="217">
      <formula>OR($K270="Клиника женского здоровья",$K270="Принят без записи",$K270="Динамика состояния",$K270="Статус диагноза",$K270="К сведению ГП/ЦАОП",$K270="Некорректное обращение с пациентом",$K270="Отказ от сопровождения персональным помощником")</formula>
    </cfRule>
    <cfRule type="expression" dxfId="272" priority="218">
      <formula>NOT(ISBLANK(K270))</formula>
    </cfRule>
  </conditionalFormatting>
  <conditionalFormatting sqref="P270:P271">
    <cfRule type="expression" dxfId="271" priority="214">
      <formula>OR($M270="Врач",$K270="Клиника женского здоровья",$K270="Принят без записи",$K270="Динамика состояния",$K270="Статус диагноза",AND($K270="Онкологический консилиум",$M270="Расхождение данных"),AND($K270="Превышен срок",$M270="Исследование"),AND($K270="Отсутствует протокол",$M270="Протокол исследования"),AND($K270="Дата записи",$M270="Исследование "),$K270="К сведению ГП/ЦАОП",$K270="Некорректное обращение с пациентом",$K270="Тактика ведения",$K270="Отказ в приеме")</formula>
    </cfRule>
    <cfRule type="expression" dxfId="270" priority="215">
      <formula>OR($K270="Онкологический консилиум",$K270="Дата записи",$K270="Возврат в МО без приема",$K270="Данные о биопсии",$K270="КАНЦЕР-регистр",$K270="Отказ от записи ",$K270="Отсутствует протокол",$K270="Превышен срок")</formula>
    </cfRule>
  </conditionalFormatting>
  <conditionalFormatting sqref="P272:P273">
    <cfRule type="expression" dxfId="269" priority="210">
      <formula>OR($K272="Цель приема",$K272="Отказ в приеме",$K272="Тактика ведения",$K272="Не дозвонились в течение 2-х дней",$K272="Паллиатив/Патронаж",$K272="Отказ от сопровождения в проекте",$K272="Отказ от сопровождения персональным помощником",$K272="Нарушение маршрутизации",$K272="КАНЦЕР-регистр")</formula>
    </cfRule>
  </conditionalFormatting>
  <conditionalFormatting sqref="M272:M273">
    <cfRule type="expression" dxfId="268" priority="207">
      <formula>ISBLANK($K272)</formula>
    </cfRule>
    <cfRule type="expression" dxfId="267" priority="211">
      <formula>OR($K272="Клиника женского здоровья",$K272="Принят без записи",$K272="Динамика состояния",$K272="Статус диагноза",$K272="К сведению ГП/ЦАОП",$K272="Некорректное обращение с пациентом",$K272="Отказ от сопровождения персональным помощником")</formula>
    </cfRule>
    <cfRule type="expression" dxfId="266" priority="212">
      <formula>NOT(ISBLANK(K272))</formula>
    </cfRule>
  </conditionalFormatting>
  <conditionalFormatting sqref="P272:P273">
    <cfRule type="expression" dxfId="265" priority="208">
      <formula>OR($M272="Врач",$K272="Клиника женского здоровья",$K272="Принят без записи",$K272="Динамика состояния",$K272="Статус диагноза",AND($K272="Онкологический консилиум",$M272="Расхождение данных"),AND($K272="Превышен срок",$M272="Исследование"),AND($K272="Отсутствует протокол",$M272="Протокол исследования"),AND($K272="Дата записи",$M272="Исследование "),$K272="К сведению ГП/ЦАОП",$K272="Некорректное обращение с пациентом",$K272="Тактика ведения",$K272="Отказ в приеме")</formula>
    </cfRule>
    <cfRule type="expression" dxfId="264" priority="209">
      <formula>OR($K272="Онкологический консилиум",$K272="Дата записи",$K272="Возврат в МО без приема",$K272="Данные о биопсии",$K272="КАНЦЕР-регистр",$K272="Отказ от записи ",$K272="Отсутствует протокол",$K272="Превышен срок")</formula>
    </cfRule>
  </conditionalFormatting>
  <conditionalFormatting sqref="P274">
    <cfRule type="expression" dxfId="263" priority="204">
      <formula>OR($K274="Цель приема",$K274="Отказ в приеме",$K274="Тактика ведения",$K274="Не дозвонились в течение 2-х дней",$K274="Паллиатив/Патронаж",$K274="Отказ от сопровождения в проекте",$K274="Отказ от сопровождения персональным помощником",$K274="Нарушение маршрутизации",$K274="КАНЦЕР-регистр")</formula>
    </cfRule>
  </conditionalFormatting>
  <conditionalFormatting sqref="M274">
    <cfRule type="expression" dxfId="262" priority="201">
      <formula>ISBLANK($K274)</formula>
    </cfRule>
    <cfRule type="expression" dxfId="261" priority="205">
      <formula>OR($K274="Клиника женского здоровья",$K274="Принят без записи",$K274="Динамика состояния",$K274="Статус диагноза",$K274="К сведению ГП/ЦАОП",$K274="Некорректное обращение с пациентом",$K274="Отказ от сопровождения персональным помощником")</formula>
    </cfRule>
    <cfRule type="expression" dxfId="260" priority="206">
      <formula>NOT(ISBLANK(K274))</formula>
    </cfRule>
  </conditionalFormatting>
  <conditionalFormatting sqref="P274">
    <cfRule type="expression" dxfId="259" priority="202">
      <formula>OR($M274="Врач",$K274="Клиника женского здоровья",$K274="Принят без записи",$K274="Динамика состояния",$K274="Статус диагноза",AND($K274="Онкологический консилиум",$M274="Расхождение данных"),AND($K274="Превышен срок",$M274="Исследование"),AND($K274="Отсутствует протокол",$M274="Протокол исследования"),AND($K274="Дата записи",$M274="Исследование "),$K274="К сведению ГП/ЦАОП",$K274="Некорректное обращение с пациентом",$K274="Тактика ведения",$K274="Отказ в приеме")</formula>
    </cfRule>
    <cfRule type="expression" dxfId="258" priority="203">
      <formula>OR($K274="Онкологический консилиум",$K274="Дата записи",$K274="Возврат в МО без приема",$K274="Данные о биопсии",$K274="КАНЦЕР-регистр",$K274="Отказ от записи ",$K274="Отсутствует протокол",$K274="Превышен срок")</formula>
    </cfRule>
  </conditionalFormatting>
  <conditionalFormatting sqref="M286:M289">
    <cfRule type="expression" dxfId="257" priority="198">
      <formula>OR($K286="Цель приема",$K286="Отказ в приеме",$K286="Тактика ведения",$K286="Не дозвонились в течение 2-х дней",$K286="Паллиатив/Патронаж",$K286="Отказ от сопровождения в проекте",$K286="Отказ от сопровождения персональным помощником",$K286="Нарушение маршрутизации",$K286="КАНЦЕР-регистр")</formula>
    </cfRule>
  </conditionalFormatting>
  <conditionalFormatting sqref="M286:M289">
    <cfRule type="expression" dxfId="256" priority="195">
      <formula>ISBLANK($K286)</formula>
    </cfRule>
    <cfRule type="expression" dxfId="255" priority="199">
      <formula>OR($K286="Клиника женского здоровья",$K286="Принят без записи",$K286="Динамика состояния",$K286="Статус диагноза",$K286="К сведению ГП/ЦАОП",$K286="Некорректное обращение с пациентом",$K286="Отказ от сопровождения персональным помощником")</formula>
    </cfRule>
    <cfRule type="expression" dxfId="254" priority="200">
      <formula>NOT(ISBLANK(K286))</formula>
    </cfRule>
  </conditionalFormatting>
  <conditionalFormatting sqref="P286:P289">
    <cfRule type="expression" dxfId="253" priority="196">
      <formula>OR($M286="Врач",$K286="Клиника женского здоровья",$K286="Принят без записи",$K286="Динамика состояния",$K286="Статус диагноза",AND($K286="Онкологический консилиум",$M286="Расхождение данных"),AND($K286="Превышен срок",$M286="Исследование"),AND($K286="Отсутствует протокол",$M286="Протокол исследования"),AND($K286="Дата записи",$M286="Исследование "),$K286="К сведению ГП/ЦАОП",$K286="Некорректное обращение с пациентом",$K286="Тактика ведения",$K286="Отказ в приеме")</formula>
    </cfRule>
    <cfRule type="expression" dxfId="252" priority="197">
      <formula>OR($K286="Онкологический консилиум",$K286="Дата записи",$K286="Возврат в МО без приема",$K286="Данные о биопсии",$K286="КАНЦЕР-регистр",$K286="Отказ от записи ",$K286="Отсутствует протокол",$K286="Превышен срок")</formula>
    </cfRule>
  </conditionalFormatting>
  <conditionalFormatting sqref="M284">
    <cfRule type="expression" dxfId="251" priority="192">
      <formula>OR($K284="Цель приема",$K284="Отказ в приеме",$K284="Тактика ведения",$K284="Не дозвонились в течение 2-х дней",$K284="Паллиатив/Патронаж",$K284="Отказ от сопровождения в проекте",$K284="Отказ от сопровождения персональным помощником",$K284="Нарушение маршрутизации",$K284="КАНЦЕР-регистр")</formula>
    </cfRule>
  </conditionalFormatting>
  <conditionalFormatting sqref="M284">
    <cfRule type="expression" dxfId="250" priority="191">
      <formula>ISBLANK($K284)</formula>
    </cfRule>
    <cfRule type="expression" dxfId="249" priority="193">
      <formula>OR($K284="Клиника женского здоровья",$K284="Принят без записи",$K284="Динамика состояния",$K284="Статус диагноза",$K284="К сведению ГП/ЦАОП",$K284="Некорректное обращение с пациентом",$K284="Отказ от сопровождения персональным помощником")</formula>
    </cfRule>
    <cfRule type="expression" dxfId="248" priority="194">
      <formula>NOT(ISBLANK(K284))</formula>
    </cfRule>
  </conditionalFormatting>
  <conditionalFormatting sqref="P284">
    <cfRule type="expression" dxfId="247" priority="190">
      <formula>OR($K284="Цель приема",$K284="Отказ в приеме",$K284="Тактика ведения",$K284="Не дозвонились в течение 2-х дней",$K284="Паллиатив/Патронаж",$K284="Отказ от сопровождения в проекте",$K284="Отказ от сопровождения персональным помощником",$K284="Нарушение маршрутизации",$K284="КАНЦЕР-регистр")</formula>
    </cfRule>
  </conditionalFormatting>
  <conditionalFormatting sqref="P284">
    <cfRule type="expression" dxfId="246" priority="188">
      <formula>OR($M284="Врач",$K284="Клиника женского здоровья",$K284="Принят без записи",$K284="Динамика состояния",$K284="Статус диагноза",AND($K284="Онкологический консилиум",$M284="Расхождение данных"),AND($K284="Превышен срок",$M284="Исследование"),AND($K284="Отсутствует протокол",$M284="Протокол исследования"),AND($K284="Дата записи",$M284="Исследование "),$K284="К сведению ГП/ЦАОП",$K284="Некорректное обращение с пациентом",$K284="Тактика ведения",$K284="Отказ в приеме")</formula>
    </cfRule>
    <cfRule type="expression" dxfId="245" priority="189">
      <formula>OR($K284="Онкологический консилиум",$K284="Дата записи",$K284="Возврат в МО без приема",$K284="Данные о биопсии",$K284="КАНЦЕР-регистр",$K284="Отказ от записи ",$K284="Отсутствует протокол",$K284="Превышен срок")</formula>
    </cfRule>
  </conditionalFormatting>
  <conditionalFormatting sqref="M285">
    <cfRule type="expression" dxfId="244" priority="185">
      <formula>OR($K285="Цель приема",$K285="Отказ в приеме",$K285="Тактика ведения",$K285="Не дозвонились в течение 2-х дней",$K285="Паллиатив/Патронаж",$K285="Отказ от сопровождения в проекте",$K285="Отказ от сопровождения персональным помощником",$K285="Нарушение маршрутизации",$K285="КАНЦЕР-регистр")</formula>
    </cfRule>
  </conditionalFormatting>
  <conditionalFormatting sqref="M285">
    <cfRule type="expression" dxfId="243" priority="182">
      <formula>ISBLANK($K285)</formula>
    </cfRule>
    <cfRule type="expression" dxfId="242" priority="186">
      <formula>OR($K285="Клиника женского здоровья",$K285="Принят без записи",$K285="Динамика состояния",$K285="Статус диагноза",$K285="К сведению ГП/ЦАОП",$K285="Некорректное обращение с пациентом",$K285="Отказ от сопровождения персональным помощником")</formula>
    </cfRule>
    <cfRule type="expression" dxfId="241" priority="187">
      <formula>NOT(ISBLANK(K285))</formula>
    </cfRule>
  </conditionalFormatting>
  <conditionalFormatting sqref="P285">
    <cfRule type="expression" dxfId="240" priority="183">
      <formula>OR($M285="Врач",$K285="Клиника женского здоровья",$K285="Принят без записи",$K285="Динамика состояния",$K285="Статус диагноза",AND($K285="Онкологический консилиум",$M285="Расхождение данных"),AND($K285="Превышен срок",$M285="Исследование"),AND($K285="Отсутствует протокол",$M285="Протокол исследования"),AND($K285="Дата записи",$M285="Исследование "),$K285="К сведению ГП/ЦАОП",$K285="Некорректное обращение с пациентом",$K285="Тактика ведения",$K285="Отказ в приеме")</formula>
    </cfRule>
    <cfRule type="expression" dxfId="239" priority="184">
      <formula>OR($K285="Онкологический консилиум",$K285="Дата записи",$K285="Возврат в МО без приема",$K285="Данные о биопсии",$K285="КАНЦЕР-регистр",$K285="Отказ от записи ",$K285="Отсутствует протокол",$K285="Превышен срок")</formula>
    </cfRule>
  </conditionalFormatting>
  <conditionalFormatting sqref="M290">
    <cfRule type="expression" dxfId="238" priority="179">
      <formula>OR($K290="Цель приема",$K290="Отказ в приеме",$K290="Тактика ведения",$K290="Не дозвонились в течение 2-х дней",$K290="Паллиатив/Патронаж",$K290="Отказ от сопровождения в проекте",$K290="Отказ от сопровождения персональным помощником",$K290="Нарушение маршрутизации",$K290="КАНЦЕР-регистр")</formula>
    </cfRule>
  </conditionalFormatting>
  <conditionalFormatting sqref="M290">
    <cfRule type="expression" dxfId="237" priority="178">
      <formula>ISBLANK($K290)</formula>
    </cfRule>
    <cfRule type="expression" dxfId="236" priority="180">
      <formula>OR($K290="Клиника женского здоровья",$K290="Принят без записи",$K290="Динамика состояния",$K290="Статус диагноза",$K290="К сведению ГП/ЦАОП",$K290="Некорректное обращение с пациентом",$K290="Отказ от сопровождения персональным помощником")</formula>
    </cfRule>
    <cfRule type="expression" dxfId="235" priority="181">
      <formula>NOT(ISBLANK(K290))</formula>
    </cfRule>
  </conditionalFormatting>
  <conditionalFormatting sqref="P290">
    <cfRule type="expression" dxfId="234" priority="177">
      <formula>OR($K290="Цель приема",$K290="Отказ в приеме",$K290="Тактика ведения",$K290="Не дозвонились в течение 2-х дней",$K290="Паллиатив/Патронаж",$K290="Отказ от сопровождения в проекте",$K290="Отказ от сопровождения персональным помощником",$K290="Нарушение маршрутизации",$K290="КАНЦЕР-регистр")</formula>
    </cfRule>
  </conditionalFormatting>
  <conditionalFormatting sqref="P290">
    <cfRule type="expression" dxfId="233" priority="175">
      <formula>OR($M290="Врач",$K290="Клиника женского здоровья",$K290="Принят без записи",$K290="Динамика состояния",$K290="Статус диагноза",AND($K290="Онкологический консилиум",$M290="Расхождение данных"),AND($K290="Превышен срок",$M290="Исследование"),AND($K290="Отсутствует протокол",$M290="Протокол исследования"),AND($K290="Дата записи",$M290="Исследование "),$K290="К сведению ГП/ЦАОП",$K290="Некорректное обращение с пациентом",$K290="Тактика ведения",$K290="Отказ в приеме")</formula>
    </cfRule>
    <cfRule type="expression" dxfId="232" priority="176">
      <formula>OR($K290="Онкологический консилиум",$K290="Дата записи",$K290="Возврат в МО без приема",$K290="Данные о биопсии",$K290="КАНЦЕР-регистр",$K290="Отказ от записи ",$K290="Отсутствует протокол",$K290="Превышен срок")</formula>
    </cfRule>
  </conditionalFormatting>
  <conditionalFormatting sqref="M294">
    <cfRule type="expression" dxfId="231" priority="172">
      <formula>OR($K294="Цель приема",$K294="Отказ в приеме",$K294="Тактика ведения",$K294="Не дозвонились в течение 2-х дней",$K294="Паллиатив/Патронаж",$K294="Отказ от сопровождения в проекте",$K294="Отказ от сопровождения персональным помощником",$K294="Нарушение маршрутизации",$K294="КАНЦЕР-регистр")</formula>
    </cfRule>
  </conditionalFormatting>
  <conditionalFormatting sqref="M294">
    <cfRule type="expression" dxfId="230" priority="171">
      <formula>ISBLANK($K294)</formula>
    </cfRule>
    <cfRule type="expression" dxfId="229" priority="173">
      <formula>OR($K294="Клиника женского здоровья",$K294="Принят без записи",$K294="Динамика состояния",$K294="Статус диагноза",$K294="К сведению ГП/ЦАОП",$K294="Некорректное обращение с пациентом",$K294="Отказ от сопровождения персональным помощником")</formula>
    </cfRule>
    <cfRule type="expression" dxfId="228" priority="174">
      <formula>NOT(ISBLANK(K294))</formula>
    </cfRule>
  </conditionalFormatting>
  <conditionalFormatting sqref="M297">
    <cfRule type="expression" dxfId="227" priority="168">
      <formula>OR($K297="Цель приема",$K297="Отказ в приеме",$K297="Тактика ведения",$K297="Не дозвонились в течение 2-х дней",$K297="Паллиатив/Патронаж",$K297="Отказ от сопровождения в проекте",$K297="Отказ от сопровождения персональным помощником",$K297="Нарушение маршрутизации",$K297="КАНЦЕР-регистр")</formula>
    </cfRule>
  </conditionalFormatting>
  <conditionalFormatting sqref="M297">
    <cfRule type="expression" dxfId="226" priority="165">
      <formula>ISBLANK($K297)</formula>
    </cfRule>
    <cfRule type="expression" dxfId="225" priority="169">
      <formula>OR($K297="Клиника женского здоровья",$K297="Принят без записи",$K297="Динамика состояния",$K297="Статус диагноза",$K297="К сведению ГП/ЦАОП",$K297="Некорректное обращение с пациентом",$K297="Отказ от сопровождения персональным помощником")</formula>
    </cfRule>
    <cfRule type="expression" dxfId="224" priority="170">
      <formula>NOT(ISBLANK(K297))</formula>
    </cfRule>
  </conditionalFormatting>
  <conditionalFormatting sqref="P297">
    <cfRule type="expression" dxfId="223" priority="166">
      <formula>OR($M297="Врач",$K297="Клиника женского здоровья",$K297="Принят без записи",$K297="Динамика состояния",$K297="Статус диагноза",AND($K297="Онкологический консилиум",$M297="Расхождение данных"),AND($K297="Превышен срок",$M297="Исследование"),AND($K297="Отсутствует протокол",$M297="Протокол исследования"),AND($K297="Дата записи",$M297="Исследование "),$K297="К сведению ГП/ЦАОП",$K297="Некорректное обращение с пациентом",$K297="Тактика ведения",$K297="Отказ в приеме")</formula>
    </cfRule>
    <cfRule type="expression" dxfId="222" priority="167">
      <formula>OR($K297="Онкологический консилиум",$K297="Дата записи",$K297="Возврат в МО без приема",$K297="Данные о биопсии",$K297="КАНЦЕР-регистр",$K297="Отказ от записи ",$K297="Отсутствует протокол",$K297="Превышен срок")</formula>
    </cfRule>
  </conditionalFormatting>
  <conditionalFormatting sqref="M298">
    <cfRule type="expression" dxfId="221" priority="162">
      <formula>OR($K298="Цель приема",$K298="Отказ в приеме",$K298="Тактика ведения",$K298="Не дозвонились в течение 2-х дней",$K298="Паллиатив/Патронаж",$K298="Отказ от сопровождения в проекте",$K298="Отказ от сопровождения персональным помощником",$K298="Нарушение маршрутизации",$K298="КАНЦЕР-регистр")</formula>
    </cfRule>
  </conditionalFormatting>
  <conditionalFormatting sqref="M298">
    <cfRule type="expression" dxfId="220" priority="159">
      <formula>ISBLANK($K298)</formula>
    </cfRule>
    <cfRule type="expression" dxfId="219" priority="163">
      <formula>OR($K298="Клиника женского здоровья",$K298="Принят без записи",$K298="Динамика состояния",$K298="Статус диагноза",$K298="К сведению ГП/ЦАОП",$K298="Некорректное обращение с пациентом",$K298="Отказ от сопровождения персональным помощником")</formula>
    </cfRule>
    <cfRule type="expression" dxfId="218" priority="164">
      <formula>NOT(ISBLANK(K298))</formula>
    </cfRule>
  </conditionalFormatting>
  <conditionalFormatting sqref="P298">
    <cfRule type="expression" dxfId="217" priority="160">
      <formula>OR($M298="Врач",$K298="Клиника женского здоровья",$K298="Принят без записи",$K298="Динамика состояния",$K298="Статус диагноза",AND($K298="Онкологический консилиум",$M298="Расхождение данных"),AND($K298="Превышен срок",$M298="Исследование"),AND($K298="Отсутствует протокол",$M298="Протокол исследования"),AND($K298="Дата записи",$M298="Исследование "),$K298="К сведению ГП/ЦАОП",$K298="Некорректное обращение с пациентом",$K298="Тактика ведения",$K298="Отказ в приеме")</formula>
    </cfRule>
    <cfRule type="expression" dxfId="216" priority="161">
      <formula>OR($K298="Онкологический консилиум",$K298="Дата записи",$K298="Возврат в МО без приема",$K298="Данные о биопсии",$K298="КАНЦЕР-регистр",$K298="Отказ от записи ",$K298="Отсутствует протокол",$K298="Превышен срок")</formula>
    </cfRule>
  </conditionalFormatting>
  <conditionalFormatting sqref="P299">
    <cfRule type="expression" dxfId="215" priority="156">
      <formula>OR($K299="Цель приема",$K299="Отказ в приеме",$K299="Тактика ведения",$K299="Не дозвонились в течение 2-х дней",$K299="Паллиатив/Патронаж",$K299="Отказ от сопровождения в проекте",$K299="Отказ от сопровождения персональным помощником",$K299="Нарушение маршрутизации",$K299="КАНЦЕР-регистр")</formula>
    </cfRule>
  </conditionalFormatting>
  <conditionalFormatting sqref="M299">
    <cfRule type="expression" dxfId="214" priority="153">
      <formula>ISBLANK($K299)</formula>
    </cfRule>
    <cfRule type="expression" dxfId="213" priority="157">
      <formula>OR($K299="Клиника женского здоровья",$K299="Принят без записи",$K299="Динамика состояния",$K299="Статус диагноза",$K299="К сведению ГП/ЦАОП",$K299="Некорректное обращение с пациентом",$K299="Отказ от сопровождения персональным помощником")</formula>
    </cfRule>
    <cfRule type="expression" dxfId="212" priority="158">
      <formula>NOT(ISBLANK(K299))</formula>
    </cfRule>
  </conditionalFormatting>
  <conditionalFormatting sqref="P299">
    <cfRule type="expression" dxfId="211" priority="154">
      <formula>OR($M299="Врач",$K299="Клиника женского здоровья",$K299="Принят без записи",$K299="Динамика состояния",$K299="Статус диагноза",AND($K299="Онкологический консилиум",$M299="Расхождение данных"),AND($K299="Превышен срок",$M299="Исследование"),AND($K299="Отсутствует протокол",$M299="Протокол исследования"),AND($K299="Дата записи",$M299="Исследование "),$K299="К сведению ГП/ЦАОП",$K299="Некорректное обращение с пациентом",$K299="Тактика ведения",$K299="Отказ в приеме")</formula>
    </cfRule>
    <cfRule type="expression" dxfId="210" priority="155">
      <formula>OR($K299="Онкологический консилиум",$K299="Дата записи",$K299="Возврат в МО без приема",$K299="Данные о биопсии",$K299="КАНЦЕР-регистр",$K299="Отказ от записи ",$K299="Отсутствует протокол",$K299="Превышен срок")</formula>
    </cfRule>
  </conditionalFormatting>
  <conditionalFormatting sqref="M300">
    <cfRule type="expression" dxfId="209" priority="150">
      <formula>OR($K300="Цель приема",$K300="Отказ в приеме",$K300="Тактика ведения",$K300="Не дозвонились в течение 2-х дней",$K300="Паллиатив/Патронаж",$K300="Отказ от сопровождения в проекте",$K300="Отказ от сопровождения персональным помощником",$K300="Нарушение маршрутизации",$K300="КАНЦЕР-регистр")</formula>
    </cfRule>
  </conditionalFormatting>
  <conditionalFormatting sqref="M300">
    <cfRule type="expression" dxfId="208" priority="147">
      <formula>ISBLANK($K300)</formula>
    </cfRule>
    <cfRule type="expression" dxfId="207" priority="151">
      <formula>OR($K300="Клиника женского здоровья",$K300="Принят без записи",$K300="Динамика состояния",$K300="Статус диагноза",$K300="К сведению ГП/ЦАОП",$K300="Некорректное обращение с пациентом",$K300="Отказ от сопровождения персональным помощником")</formula>
    </cfRule>
    <cfRule type="expression" dxfId="206" priority="152">
      <formula>NOT(ISBLANK(K300))</formula>
    </cfRule>
  </conditionalFormatting>
  <conditionalFormatting sqref="P300">
    <cfRule type="expression" dxfId="205" priority="148">
      <formula>OR($M300="Врач",$K300="Клиника женского здоровья",$K300="Принят без записи",$K300="Динамика состояния",$K300="Статус диагноза",AND($K300="Онкологический консилиум",$M300="Расхождение данных"),AND($K300="Превышен срок",$M300="Исследование"),AND($K300="Отсутствует протокол",$M300="Протокол исследования"),AND($K300="Дата записи",$M300="Исследование "),$K300="К сведению ГП/ЦАОП",$K300="Некорректное обращение с пациентом",$K300="Тактика ведения",$K300="Отказ в приеме")</formula>
    </cfRule>
    <cfRule type="expression" dxfId="204" priority="149">
      <formula>OR($K300="Онкологический консилиум",$K300="Дата записи",$K300="Возврат в МО без приема",$K300="Данные о биопсии",$K300="КАНЦЕР-регистр",$K300="Отказ от записи ",$K300="Отсутствует протокол",$K300="Превышен срок")</formula>
    </cfRule>
  </conditionalFormatting>
  <conditionalFormatting sqref="M301">
    <cfRule type="expression" dxfId="203" priority="144">
      <formula>OR($K301="Цель приема",$K301="Отказ в приеме",$K301="Тактика ведения",$K301="Не дозвонились в течение 2-х дней",$K301="Паллиатив/Патронаж",$K301="Отказ от сопровождения в проекте",$K301="Отказ от сопровождения персональным помощником",$K301="Нарушение маршрутизации",$K301="КАНЦЕР-регистр")</formula>
    </cfRule>
  </conditionalFormatting>
  <conditionalFormatting sqref="M301">
    <cfRule type="expression" dxfId="202" priority="141">
      <formula>ISBLANK($K301)</formula>
    </cfRule>
    <cfRule type="expression" dxfId="201" priority="145">
      <formula>OR($K301="Клиника женского здоровья",$K301="Принят без записи",$K301="Динамика состояния",$K301="Статус диагноза",$K301="К сведению ГП/ЦАОП",$K301="Некорректное обращение с пациентом",$K301="Отказ от сопровождения персональным помощником")</formula>
    </cfRule>
    <cfRule type="expression" dxfId="200" priority="146">
      <formula>NOT(ISBLANK(K301))</formula>
    </cfRule>
  </conditionalFormatting>
  <conditionalFormatting sqref="P301">
    <cfRule type="expression" dxfId="199" priority="142">
      <formula>OR($M301="Врач",$K301="Клиника женского здоровья",$K301="Принят без записи",$K301="Динамика состояния",$K301="Статус диагноза",AND($K301="Онкологический консилиум",$M301="Расхождение данных"),AND($K301="Превышен срок",$M301="Исследование"),AND($K301="Отсутствует протокол",$M301="Протокол исследования"),AND($K301="Дата записи",$M301="Исследование "),$K301="К сведению ГП/ЦАОП",$K301="Некорректное обращение с пациентом",$K301="Тактика ведения",$K301="Отказ в приеме")</formula>
    </cfRule>
    <cfRule type="expression" dxfId="198" priority="143">
      <formula>OR($K301="Онкологический консилиум",$K301="Дата записи",$K301="Возврат в МО без приема",$K301="Данные о биопсии",$K301="КАНЦЕР-регистр",$K301="Отказ от записи ",$K301="Отсутствует протокол",$K301="Превышен срок")</formula>
    </cfRule>
  </conditionalFormatting>
  <conditionalFormatting sqref="M304">
    <cfRule type="expression" dxfId="197" priority="138">
      <formula>OR($K304="Цель приема",$K304="Отказ в приеме",$K304="Тактика ведения",$K304="Не дозвонились в течение 2-х дней",$K304="Паллиатив/Патронаж",$K304="Отказ от сопровождения в проекте",$K304="Отказ от сопровождения персональным помощником",$K304="Нарушение маршрутизации",$K304="КАНЦЕР-регистр")</formula>
    </cfRule>
  </conditionalFormatting>
  <conditionalFormatting sqref="M304">
    <cfRule type="expression" dxfId="196" priority="135">
      <formula>ISBLANK($K304)</formula>
    </cfRule>
    <cfRule type="expression" dxfId="195" priority="139">
      <formula>OR($K304="Клиника женского здоровья",$K304="Принят без записи",$K304="Динамика состояния",$K304="Статус диагноза",$K304="К сведению ГП/ЦАОП",$K304="Некорректное обращение с пациентом",$K304="Отказ от сопровождения персональным помощником")</formula>
    </cfRule>
    <cfRule type="expression" dxfId="194" priority="140">
      <formula>NOT(ISBLANK(K304))</formula>
    </cfRule>
  </conditionalFormatting>
  <conditionalFormatting sqref="P304">
    <cfRule type="expression" dxfId="193" priority="136">
      <formula>OR($M304="Врач",$K304="Клиника женского здоровья",$K304="Принят без записи",$K304="Динамика состояния",$K304="Статус диагноза",AND($K304="Онкологический консилиум",$M304="Расхождение данных"),AND($K304="Превышен срок",$M304="Исследование"),AND($K304="Отсутствует протокол",$M304="Протокол исследования"),AND($K304="Дата записи",$M304="Исследование "),$K304="К сведению ГП/ЦАОП",$K304="Некорректное обращение с пациентом",$K304="Тактика ведения",$K304="Отказ в приеме")</formula>
    </cfRule>
    <cfRule type="expression" dxfId="192" priority="137">
      <formula>OR($K304="Онкологический консилиум",$K304="Дата записи",$K304="Возврат в МО без приема",$K304="Данные о биопсии",$K304="КАНЦЕР-регистр",$K304="Отказ от записи ",$K304="Отсутствует протокол",$K304="Превышен срок")</formula>
    </cfRule>
  </conditionalFormatting>
  <conditionalFormatting sqref="M311">
    <cfRule type="expression" dxfId="191" priority="132">
      <formula>OR($K311="Цель приема",$K311="Отказ в приеме",$K311="Тактика ведения",$K311="Не дозвонились в течение 2-х дней",$K311="Паллиатив/Патронаж",$K311="Отказ от сопровождения в проекте",$K311="Отказ от сопровождения персональным помощником",$K311="Нарушение маршрутизации",$K311="КАНЦЕР-регистр")</formula>
    </cfRule>
  </conditionalFormatting>
  <conditionalFormatting sqref="M311">
    <cfRule type="expression" dxfId="190" priority="129">
      <formula>ISBLANK($K311)</formula>
    </cfRule>
    <cfRule type="expression" dxfId="189" priority="133">
      <formula>OR($K311="Клиника женского здоровья",$K311="Принят без записи",$K311="Динамика состояния",$K311="Статус диагноза",$K311="К сведению ГП/ЦАОП",$K311="Некорректное обращение с пациентом",$K311="Отказ от сопровождения персональным помощником")</formula>
    </cfRule>
    <cfRule type="expression" dxfId="188" priority="134">
      <formula>NOT(ISBLANK(K311))</formula>
    </cfRule>
  </conditionalFormatting>
  <conditionalFormatting sqref="P311">
    <cfRule type="expression" dxfId="187" priority="130">
      <formula>OR($M311="Врач",$K311="Клиника женского здоровья",$K311="Принят без записи",$K311="Динамика состояния",$K311="Статус диагноза",AND($K311="Онкологический консилиум",$M311="Расхождение данных"),AND($K311="Превышен срок",$M311="Исследование"),AND($K311="Отсутствует протокол",$M311="Протокол исследования"),AND($K311="Дата записи",$M311="Исследование "),$K311="К сведению ГП/ЦАОП",$K311="Некорректное обращение с пациентом",$K311="Тактика ведения",$K311="Отказ в приеме")</formula>
    </cfRule>
    <cfRule type="expression" dxfId="186" priority="131">
      <formula>OR($K311="Онкологический консилиум",$K311="Дата записи",$K311="Возврат в МО без приема",$K311="Данные о биопсии",$K311="КАНЦЕР-регистр",$K311="Отказ от записи ",$K311="Отсутствует протокол",$K311="Превышен срок")</formula>
    </cfRule>
  </conditionalFormatting>
  <conditionalFormatting sqref="M312:M314">
    <cfRule type="expression" dxfId="185" priority="126">
      <formula>OR($K312="Цель приема",$K312="Отказ в приеме",$K312="Тактика ведения",$K312="Не дозвонились в течение 2-х дней",$K312="Паллиатив/Патронаж",$K312="Отказ от сопровождения в проекте",$K312="Отказ от сопровождения персональным помощником",$K312="Нарушение маршрутизации",$K312="КАНЦЕР-регистр")</formula>
    </cfRule>
  </conditionalFormatting>
  <conditionalFormatting sqref="M312:M314">
    <cfRule type="expression" dxfId="184" priority="123">
      <formula>ISBLANK($K312)</formula>
    </cfRule>
    <cfRule type="expression" dxfId="183" priority="127">
      <formula>OR($K312="Клиника женского здоровья",$K312="Принят без записи",$K312="Динамика состояния",$K312="Статус диагноза",$K312="К сведению ГП/ЦАОП",$K312="Некорректное обращение с пациентом",$K312="Отказ от сопровождения персональным помощником")</formula>
    </cfRule>
    <cfRule type="expression" dxfId="182" priority="128">
      <formula>NOT(ISBLANK(K312))</formula>
    </cfRule>
  </conditionalFormatting>
  <conditionalFormatting sqref="P312:P314">
    <cfRule type="expression" dxfId="181" priority="124">
      <formula>OR($M312="Врач",$K312="Клиника женского здоровья",$K312="Принят без записи",$K312="Динамика состояния",$K312="Статус диагноза",AND($K312="Онкологический консилиум",$M312="Расхождение данных"),AND($K312="Превышен срок",$M312="Исследование"),AND($K312="Отсутствует протокол",$M312="Протокол исследования"),AND($K312="Дата записи",$M312="Исследование "),$K312="К сведению ГП/ЦАОП",$K312="Некорректное обращение с пациентом",$K312="Тактика ведения",$K312="Отказ в приеме")</formula>
    </cfRule>
    <cfRule type="expression" dxfId="180" priority="125">
      <formula>OR($K312="Онкологический консилиум",$K312="Дата записи",$K312="Возврат в МО без приема",$K312="Данные о биопсии",$K312="КАНЦЕР-регистр",$K312="Отказ от записи ",$K312="Отсутствует протокол",$K312="Превышен срок")</formula>
    </cfRule>
  </conditionalFormatting>
  <conditionalFormatting sqref="M315:M332">
    <cfRule type="expression" dxfId="179" priority="120">
      <formula>OR($K315="Цель приема",$K315="Отказ в приеме",$K315="Тактика ведения",$K315="Не дозвонились в течение 2-х дней",$K315="Паллиатив/Патронаж",$K315="Отказ от сопровождения в проекте",$K315="Отказ от сопровождения персональным помощником",$K315="Нарушение маршрутизации",$K315="КАНЦЕР-регистр")</formula>
    </cfRule>
  </conditionalFormatting>
  <conditionalFormatting sqref="M315:M332">
    <cfRule type="expression" dxfId="178" priority="117">
      <formula>ISBLANK($K315)</formula>
    </cfRule>
    <cfRule type="expression" dxfId="177" priority="121">
      <formula>OR($K315="Клиника женского здоровья",$K315="Принят без записи",$K315="Динамика состояния",$K315="Статус диагноза",$K315="К сведению ГП/ЦАОП",$K315="Некорректное обращение с пациентом",$K315="Отказ от сопровождения персональным помощником")</formula>
    </cfRule>
    <cfRule type="expression" dxfId="176" priority="122">
      <formula>NOT(ISBLANK(K315))</formula>
    </cfRule>
  </conditionalFormatting>
  <conditionalFormatting sqref="P315:P332">
    <cfRule type="expression" dxfId="175" priority="118">
      <formula>OR($M315="Врач",$K315="Клиника женского здоровья",$K315="Принят без записи",$K315="Динамика состояния",$K315="Статус диагноза",AND($K315="Онкологический консилиум",$M315="Расхождение данных"),AND($K315="Превышен срок",$M315="Исследование"),AND($K315="Отсутствует протокол",$M315="Протокол исследования"),AND($K315="Дата записи",$M315="Исследование "),$K315="К сведению ГП/ЦАОП",$K315="Некорректное обращение с пациентом",$K315="Тактика ведения",$K315="Отказ в приеме")</formula>
    </cfRule>
    <cfRule type="expression" dxfId="174" priority="119">
      <formula>OR($K315="Онкологический консилиум",$K315="Дата записи",$K315="Возврат в МО без приема",$K315="Данные о биопсии",$K315="КАНЦЕР-регистр",$K315="Отказ от записи ",$K315="Отсутствует протокол",$K315="Превышен срок")</formula>
    </cfRule>
  </conditionalFormatting>
  <conditionalFormatting sqref="M338:M344">
    <cfRule type="expression" dxfId="173" priority="114">
      <formula>OR($K338="Цель приема",$K338="Отказ в приеме",$K338="Тактика ведения",$K338="Не дозвонились в течение 2-х дней",$K338="Паллиатив/Патронаж",$K338="Отказ от сопровождения в проекте",$K338="Отказ от сопровождения персональным помощником",$K338="Нарушение маршрутизации",$K338="КАНЦЕР-регистр")</formula>
    </cfRule>
  </conditionalFormatting>
  <conditionalFormatting sqref="M338:M344">
    <cfRule type="expression" dxfId="172" priority="111">
      <formula>ISBLANK($K338)</formula>
    </cfRule>
    <cfRule type="expression" dxfId="171" priority="115">
      <formula>OR($K338="Клиника женского здоровья",$K338="Принят без записи",$K338="Динамика состояния",$K338="Статус диагноза",$K338="К сведению ГП/ЦАОП",$K338="Некорректное обращение с пациентом",$K338="Отказ от сопровождения персональным помощником")</formula>
    </cfRule>
    <cfRule type="expression" dxfId="170" priority="116">
      <formula>NOT(ISBLANK(K338))</formula>
    </cfRule>
  </conditionalFormatting>
  <conditionalFormatting sqref="P338:P344">
    <cfRule type="expression" dxfId="169" priority="112">
      <formula>OR($M338="Врач",$K338="Клиника женского здоровья",$K338="Принят без записи",$K338="Динамика состояния",$K338="Статус диагноза",AND($K338="Онкологический консилиум",$M338="Расхождение данных"),AND($K338="Превышен срок",$M338="Исследование"),AND($K338="Отсутствует протокол",$M338="Протокол исследования"),AND($K338="Дата записи",$M338="Исследование "),$K338="К сведению ГП/ЦАОП",$K338="Некорректное обращение с пациентом",$K338="Тактика ведения",$K338="Отказ в приеме")</formula>
    </cfRule>
    <cfRule type="expression" dxfId="168" priority="113">
      <formula>OR($K338="Онкологический консилиум",$K338="Дата записи",$K338="Возврат в МО без приема",$K338="Данные о биопсии",$K338="КАНЦЕР-регистр",$K338="Отказ от записи ",$K338="Отсутствует протокол",$K338="Превышен срок")</formula>
    </cfRule>
  </conditionalFormatting>
  <conditionalFormatting sqref="P334">
    <cfRule type="expression" dxfId="167" priority="108">
      <formula>OR($K334="Цель приема",$K334="Отказ в приеме",$K334="Тактика ведения",$K334="Не дозвонились в течение 2-х дней",$K334="Паллиатив/Патронаж",$K334="Отказ от сопровождения в проекте",$K334="Отказ от сопровождения персональным помощником",$K334="Нарушение маршрутизации",$K334="КАНЦЕР-регистр")</formula>
    </cfRule>
  </conditionalFormatting>
  <conditionalFormatting sqref="M334">
    <cfRule type="expression" dxfId="166" priority="105">
      <formula>ISBLANK($K334)</formula>
    </cfRule>
    <cfRule type="expression" dxfId="165" priority="109">
      <formula>OR($K334="Клиника женского здоровья",$K334="Принят без записи",$K334="Динамика состояния",$K334="Статус диагноза",$K334="К сведению ГП/ЦАОП",$K334="Некорректное обращение с пациентом",$K334="Отказ от сопровождения персональным помощником")</formula>
    </cfRule>
    <cfRule type="expression" dxfId="164" priority="110">
      <formula>NOT(ISBLANK(K334))</formula>
    </cfRule>
  </conditionalFormatting>
  <conditionalFormatting sqref="P334">
    <cfRule type="expression" dxfId="163" priority="106">
      <formula>OR($M334="Врач",$K334="Клиника женского здоровья",$K334="Принят без записи",$K334="Динамика состояния",$K334="Статус диагноза",AND($K334="Онкологический консилиум",$M334="Расхождение данных"),AND($K334="Превышен срок",$M334="Исследование"),AND($K334="Отсутствует протокол",$M334="Протокол исследования"),AND($K334="Дата записи",$M334="Исследование "),$K334="К сведению ГП/ЦАОП",$K334="Некорректное обращение с пациентом",$K334="Тактика ведения",$K334="Отказ в приеме")</formula>
    </cfRule>
    <cfRule type="expression" dxfId="162" priority="107">
      <formula>OR($K334="Онкологический консилиум",$K334="Дата записи",$K334="Возврат в МО без приема",$K334="Данные о биопсии",$K334="КАНЦЕР-регистр",$K334="Отказ от записи ",$K334="Отсутствует протокол",$K334="Превышен срок")</formula>
    </cfRule>
  </conditionalFormatting>
  <conditionalFormatting sqref="M335">
    <cfRule type="expression" dxfId="161" priority="102">
      <formula>OR($K335="Цель приема",$K335="Отказ в приеме",$K335="Тактика ведения",$K335="Не дозвонились в течение 2-х дней",$K335="Паллиатив/Патронаж",$K335="Отказ от сопровождения в проекте",$K335="Отказ от сопровождения персональным помощником",$K335="Нарушение маршрутизации",$K335="КАНЦЕР-регистр")</formula>
    </cfRule>
  </conditionalFormatting>
  <conditionalFormatting sqref="M335">
    <cfRule type="expression" dxfId="160" priority="99">
      <formula>ISBLANK($K335)</formula>
    </cfRule>
    <cfRule type="expression" dxfId="159" priority="103">
      <formula>OR($K335="Клиника женского здоровья",$K335="Принят без записи",$K335="Динамика состояния",$K335="Статус диагноза",$K335="К сведению ГП/ЦАОП",$K335="Некорректное обращение с пациентом",$K335="Отказ от сопровождения персональным помощником")</formula>
    </cfRule>
    <cfRule type="expression" dxfId="158" priority="104">
      <formula>NOT(ISBLANK(K335))</formula>
    </cfRule>
  </conditionalFormatting>
  <conditionalFormatting sqref="P335">
    <cfRule type="expression" dxfId="157" priority="100">
      <formula>OR($M335="Врач",$K335="Клиника женского здоровья",$K335="Принят без записи",$K335="Динамика состояния",$K335="Статус диагноза",AND($K335="Онкологический консилиум",$M335="Расхождение данных"),AND($K335="Превышен срок",$M335="Исследование"),AND($K335="Отсутствует протокол",$M335="Протокол исследования"),AND($K335="Дата записи",$M335="Исследование "),$K335="К сведению ГП/ЦАОП",$K335="Некорректное обращение с пациентом",$K335="Тактика ведения",$K335="Отказ в приеме")</formula>
    </cfRule>
    <cfRule type="expression" dxfId="156" priority="101">
      <formula>OR($K335="Онкологический консилиум",$K335="Дата записи",$K335="Возврат в МО без приема",$K335="Данные о биопсии",$K335="КАНЦЕР-регистр",$K335="Отказ от записи ",$K335="Отсутствует протокол",$K335="Превышен срок")</formula>
    </cfRule>
  </conditionalFormatting>
  <conditionalFormatting sqref="P336">
    <cfRule type="expression" dxfId="155" priority="96">
      <formula>OR($K336="Цель приема",$K336="Отказ в приеме",$K336="Тактика ведения",$K336="Не дозвонились в течение 2-х дней",$K336="Паллиатив/Патронаж",$K336="Отказ от сопровождения в проекте",$K336="Отказ от сопровождения персональным помощником",$K336="Нарушение маршрутизации",$K336="КАНЦЕР-регистр")</formula>
    </cfRule>
  </conditionalFormatting>
  <conditionalFormatting sqref="M336">
    <cfRule type="expression" dxfId="154" priority="93">
      <formula>ISBLANK($K336)</formula>
    </cfRule>
    <cfRule type="expression" dxfId="153" priority="97">
      <formula>OR($K336="Клиника женского здоровья",$K336="Принят без записи",$K336="Динамика состояния",$K336="Статус диагноза",$K336="К сведению ГП/ЦАОП",$K336="Некорректное обращение с пациентом",$K336="Отказ от сопровождения персональным помощником")</formula>
    </cfRule>
    <cfRule type="expression" dxfId="152" priority="98">
      <formula>NOT(ISBLANK(K336))</formula>
    </cfRule>
  </conditionalFormatting>
  <conditionalFormatting sqref="P336">
    <cfRule type="expression" dxfId="151" priority="94">
      <formula>OR($M336="Врач",$K336="Клиника женского здоровья",$K336="Принят без записи",$K336="Динамика состояния",$K336="Статус диагноза",AND($K336="Онкологический консилиум",$M336="Расхождение данных"),AND($K336="Превышен срок",$M336="Исследование"),AND($K336="Отсутствует протокол",$M336="Протокол исследования"),AND($K336="Дата записи",$M336="Исследование "),$K336="К сведению ГП/ЦАОП",$K336="Некорректное обращение с пациентом",$K336="Тактика ведения",$K336="Отказ в приеме")</formula>
    </cfRule>
    <cfRule type="expression" dxfId="150" priority="95">
      <formula>OR($K336="Онкологический консилиум",$K336="Дата записи",$K336="Возврат в МО без приема",$K336="Данные о биопсии",$K336="КАНЦЕР-регистр",$K336="Отказ от записи ",$K336="Отсутствует протокол",$K336="Превышен срок")</formula>
    </cfRule>
  </conditionalFormatting>
  <conditionalFormatting sqref="P337">
    <cfRule type="expression" dxfId="149" priority="90">
      <formula>OR($K337="Цель приема",$K337="Отказ в приеме",$K337="Тактика ведения",$K337="Не дозвонились в течение 2-х дней",$K337="Паллиатив/Патронаж",$K337="Отказ от сопровождения в проекте",$K337="Отказ от сопровождения персональным помощником",$K337="Нарушение маршрутизации",$K337="КАНЦЕР-регистр")</formula>
    </cfRule>
  </conditionalFormatting>
  <conditionalFormatting sqref="M337">
    <cfRule type="expression" dxfId="148" priority="87">
      <formula>ISBLANK($K337)</formula>
    </cfRule>
    <cfRule type="expression" dxfId="147" priority="91">
      <formula>OR($K337="Клиника женского здоровья",$K337="Принят без записи",$K337="Динамика состояния",$K337="Статус диагноза",$K337="К сведению ГП/ЦАОП",$K337="Некорректное обращение с пациентом",$K337="Отказ от сопровождения персональным помощником")</formula>
    </cfRule>
    <cfRule type="expression" dxfId="146" priority="92">
      <formula>NOT(ISBLANK(K337))</formula>
    </cfRule>
  </conditionalFormatting>
  <conditionalFormatting sqref="P337">
    <cfRule type="expression" dxfId="145" priority="88">
      <formula>OR($M337="Врач",$K337="Клиника женского здоровья",$K337="Принят без записи",$K337="Динамика состояния",$K337="Статус диагноза",AND($K337="Онкологический консилиум",$M337="Расхождение данных"),AND($K337="Превышен срок",$M337="Исследование"),AND($K337="Отсутствует протокол",$M337="Протокол исследования"),AND($K337="Дата записи",$M337="Исследование "),$K337="К сведению ГП/ЦАОП",$K337="Некорректное обращение с пациентом",$K337="Тактика ведения",$K337="Отказ в приеме")</formula>
    </cfRule>
    <cfRule type="expression" dxfId="144" priority="89">
      <formula>OR($K337="Онкологический консилиум",$K337="Дата записи",$K337="Возврат в МО без приема",$K337="Данные о биопсии",$K337="КАНЦЕР-регистр",$K337="Отказ от записи ",$K337="Отсутствует протокол",$K337="Превышен срок")</formula>
    </cfRule>
  </conditionalFormatting>
  <conditionalFormatting sqref="M345:M347">
    <cfRule type="expression" dxfId="143" priority="84">
      <formula>OR($K345="Цель приема",$K345="Отказ в приеме",$K345="Тактика ведения",$K345="Не дозвонились в течение 2-х дней",$K345="Паллиатив/Патронаж",$K345="Отказ от сопровождения в проекте",$K345="Отказ от сопровождения персональным помощником",$K345="Нарушение маршрутизации",$K345="КАНЦЕР-регистр")</formula>
    </cfRule>
  </conditionalFormatting>
  <conditionalFormatting sqref="M345:M347">
    <cfRule type="expression" dxfId="142" priority="81">
      <formula>ISBLANK($K345)</formula>
    </cfRule>
    <cfRule type="expression" dxfId="141" priority="85">
      <formula>OR($K345="Клиника женского здоровья",$K345="Принят без записи",$K345="Динамика состояния",$K345="Статус диагноза",$K345="К сведению ГП/ЦАОП",$K345="Некорректное обращение с пациентом",$K345="Отказ от сопровождения персональным помощником")</formula>
    </cfRule>
    <cfRule type="expression" dxfId="140" priority="86">
      <formula>NOT(ISBLANK(K345))</formula>
    </cfRule>
  </conditionalFormatting>
  <conditionalFormatting sqref="P345:P347">
    <cfRule type="expression" dxfId="139" priority="82">
      <formula>OR($M345="Врач",$K345="Клиника женского здоровья",$K345="Принят без записи",$K345="Динамика состояния",$K345="Статус диагноза",AND($K345="Онкологический консилиум",$M345="Расхождение данных"),AND($K345="Превышен срок",$M345="Исследование"),AND($K345="Отсутствует протокол",$M345="Протокол исследования"),AND($K345="Дата записи",$M345="Исследование "),$K345="К сведению ГП/ЦАОП",$K345="Некорректное обращение с пациентом",$K345="Тактика ведения",$K345="Отказ в приеме")</formula>
    </cfRule>
    <cfRule type="expression" dxfId="138" priority="83">
      <formula>OR($K345="Онкологический консилиум",$K345="Дата записи",$K345="Возврат в МО без приема",$K345="Данные о биопсии",$K345="КАНЦЕР-регистр",$K345="Отказ от записи ",$K345="Отсутствует протокол",$K345="Превышен срок")</formula>
    </cfRule>
  </conditionalFormatting>
  <conditionalFormatting sqref="M348:M470">
    <cfRule type="expression" dxfId="137" priority="78">
      <formula>OR($K348="Цель приема",$K348="Отказ в приеме",$K348="Тактика ведения",$K348="Не дозвонились в течение 2-х дней",$K348="Паллиатив/Патронаж",$K348="Отказ от сопровождения в проекте",$K348="Отказ от сопровождения персональным помощником",$K348="Нарушение маршрутизации",$K348="КАНЦЕР-регистр")</formula>
    </cfRule>
  </conditionalFormatting>
  <conditionalFormatting sqref="M348:M470">
    <cfRule type="expression" dxfId="136" priority="75">
      <formula>ISBLANK($K348)</formula>
    </cfRule>
    <cfRule type="expression" dxfId="135" priority="79">
      <formula>OR($K348="Клиника женского здоровья",$K348="Принят без записи",$K348="Динамика состояния",$K348="Статус диагноза",$K348="К сведению ГП/ЦАОП",$K348="Некорректное обращение с пациентом",$K348="Отказ от сопровождения персональным помощником")</formula>
    </cfRule>
    <cfRule type="expression" dxfId="134" priority="80">
      <formula>NOT(ISBLANK(K348))</formula>
    </cfRule>
  </conditionalFormatting>
  <conditionalFormatting sqref="P348:P470">
    <cfRule type="expression" dxfId="133" priority="76">
      <formula>OR($M348="Врач",$K348="Клиника женского здоровья",$K348="Принят без записи",$K348="Динамика состояния",$K348="Статус диагноза",AND($K348="Онкологический консилиум",$M348="Расхождение данных"),AND($K348="Превышен срок",$M348="Исследование"),AND($K348="Отсутствует протокол",$M348="Протокол исследования"),AND($K348="Дата записи",$M348="Исследование "),$K348="К сведению ГП/ЦАОП",$K348="Некорректное обращение с пациентом",$K348="Тактика ведения",$K348="Отказ в приеме")</formula>
    </cfRule>
    <cfRule type="expression" dxfId="132" priority="77">
      <formula>OR($K348="Онкологический консилиум",$K348="Дата записи",$K348="Возврат в МО без приема",$K348="Данные о биопсии",$K348="КАНЦЕР-регистр",$K348="Отказ от записи ",$K348="Отсутствует протокол",$K348="Превышен срок")</formula>
    </cfRule>
  </conditionalFormatting>
  <conditionalFormatting sqref="P472">
    <cfRule type="expression" dxfId="131" priority="66">
      <formula>OR($K472="Цель приема",$K472="Отказ в приеме",$K472="Тактика ведения",$K472="Не дозвонились в течение 2-х дней",$K472="Паллиатив/Патронаж",$K472="Отказ от сопровождения в проекте",$K472="Отказ от сопровождения персональным помощником",$K472="Нарушение маршрутизации",$K472="КАНЦЕР-регистр")</formula>
    </cfRule>
  </conditionalFormatting>
  <conditionalFormatting sqref="M472">
    <cfRule type="expression" dxfId="130" priority="63">
      <formula>ISBLANK($K472)</formula>
    </cfRule>
    <cfRule type="expression" dxfId="129" priority="67">
      <formula>OR($K472="Клиника женского здоровья",$K472="Принят без записи",$K472="Динамика состояния",$K472="Статус диагноза",$K472="К сведению ГП/ЦАОП",$K472="Некорректное обращение с пациентом",$K472="Отказ от сопровождения персональным помощником")</formula>
    </cfRule>
    <cfRule type="expression" dxfId="128" priority="68">
      <formula>NOT(ISBLANK(K472))</formula>
    </cfRule>
  </conditionalFormatting>
  <conditionalFormatting sqref="P472">
    <cfRule type="expression" dxfId="127" priority="64">
      <formula>OR($M472="Врач",$K472="Клиника женского здоровья",$K472="Принят без записи",$K472="Динамика состояния",$K472="Статус диагноза",AND($K472="Онкологический консилиум",$M472="Расхождение данных"),AND($K472="Превышен срок",$M472="Исследование"),AND($K472="Отсутствует протокол",$M472="Протокол исследования"),AND($K472="Дата записи",$M472="Исследование "),$K472="К сведению ГП/ЦАОП",$K472="Некорректное обращение с пациентом",$K472="Тактика ведения",$K472="Отказ в приеме")</formula>
    </cfRule>
    <cfRule type="expression" dxfId="126" priority="65">
      <formula>OR($K472="Онкологический консилиум",$K472="Дата записи",$K472="Возврат в МО без приема",$K472="Данные о биопсии",$K472="КАНЦЕР-регистр",$K472="Отказ от записи ",$K472="Отсутствует протокол",$K472="Превышен срок")</formula>
    </cfRule>
  </conditionalFormatting>
  <conditionalFormatting sqref="P473">
    <cfRule type="expression" dxfId="125" priority="62">
      <formula>OR($K473="Цель приема",$K473="Отказ в приеме",$K473="Тактика ведения",$K473="Не дозвонились в течение 2-х дней",$K473="Паллиатив/Патронаж",$K473="Отказ от сопровождения в проекте",$K473="Отказ от сопровождения персональным помощником",$K473="Нарушение маршрутизации",$K473="КАНЦЕР-регистр")</formula>
    </cfRule>
  </conditionalFormatting>
  <conditionalFormatting sqref="P473">
    <cfRule type="expression" dxfId="124" priority="60">
      <formula>OR($M473="Врач",$K473="Клиника женского здоровья",$K473="Принят без записи",$K473="Динамика состояния",$K473="Статус диагноза",AND($K473="Онкологический консилиум",$M473="Расхождение данных"),AND($K473="Превышен срок",$M473="Исследование"),AND($K473="Отсутствует протокол",$M473="Протокол исследования"),AND($K473="Дата записи",$M473="Исследование "),$K473="К сведению ГП/ЦАОП",$K473="Некорректное обращение с пациентом",$K473="Тактика ведения",$K473="Отказ в приеме")</formula>
    </cfRule>
    <cfRule type="expression" dxfId="123" priority="61">
      <formula>OR($K473="Онкологический консилиум",$K473="Дата записи",$K473="Возврат в МО без приема",$K473="Данные о биопсии",$K473="КАНЦЕР-регистр",$K473="Отказ от записи ",$K473="Отсутствует протокол",$K473="Превышен срок")</formula>
    </cfRule>
  </conditionalFormatting>
  <conditionalFormatting sqref="M473">
    <cfRule type="expression" dxfId="122" priority="57">
      <formula>OR($K473="Цель приема",$K473="Отказ в приеме",$K473="Тактика ведения",$K473="Не дозвонились в течение 2-х дней",$K473="Паллиатив/Патронаж",$K473="Отказ от сопровождения в проекте",$K473="Отказ от сопровождения персональным помощником",$K473="Нарушение маршрутизации",$K473="КАНЦЕР-регистр")</formula>
    </cfRule>
  </conditionalFormatting>
  <conditionalFormatting sqref="M473">
    <cfRule type="expression" dxfId="121" priority="56">
      <formula>ISBLANK($K473)</formula>
    </cfRule>
    <cfRule type="expression" dxfId="120" priority="58">
      <formula>OR($K473="Клиника женского здоровья",$K473="Принят без записи",$K473="Динамика состояния",$K473="Статус диагноза",$K473="К сведению ГП/ЦАОП",$K473="Некорректное обращение с пациентом",$K473="Отказ от сопровождения персональным помощником")</formula>
    </cfRule>
    <cfRule type="expression" dxfId="119" priority="59">
      <formula>NOT(ISBLANK(K473))</formula>
    </cfRule>
  </conditionalFormatting>
  <conditionalFormatting sqref="M471">
    <cfRule type="expression" dxfId="118" priority="53">
      <formula>OR($K471="Цель приема",$K471="Отказ в приеме",$K471="Тактика ведения",$K471="Не дозвонились в течение 2-х дней",$K471="Паллиатив/Патронаж",$K471="Отказ от сопровождения в проекте",$K471="Отказ от сопровождения персональным помощником",$K471="Нарушение маршрутизации",$K471="КАНЦЕР-регистр")</formula>
    </cfRule>
  </conditionalFormatting>
  <conditionalFormatting sqref="M471">
    <cfRule type="expression" dxfId="117" priority="50">
      <formula>ISBLANK($K471)</formula>
    </cfRule>
    <cfRule type="expression" dxfId="116" priority="54">
      <formula>OR($K471="Клиника женского здоровья",$K471="Принят без записи",$K471="Динамика состояния",$K471="Статус диагноза",$K471="К сведению ГП/ЦАОП",$K471="Некорректное обращение с пациентом",$K471="Отказ от сопровождения персональным помощником")</formula>
    </cfRule>
    <cfRule type="expression" dxfId="115" priority="55">
      <formula>NOT(ISBLANK(K471))</formula>
    </cfRule>
  </conditionalFormatting>
  <conditionalFormatting sqref="P471">
    <cfRule type="expression" dxfId="114" priority="51">
      <formula>OR($M471="Врач",$K471="Клиника женского здоровья",$K471="Принят без записи",$K471="Динамика состояния",$K471="Статус диагноза",AND($K471="Онкологический консилиум",$M471="Расхождение данных"),AND($K471="Превышен срок",$M471="Исследование"),AND($K471="Отсутствует протокол",$M471="Протокол исследования"),AND($K471="Дата записи",$M471="Исследование "),$K471="К сведению ГП/ЦАОП",$K471="Некорректное обращение с пациентом",$K471="Тактика ведения",$K471="Отказ в приеме")</formula>
    </cfRule>
    <cfRule type="expression" dxfId="113" priority="52">
      <formula>OR($K471="Онкологический консилиум",$K471="Дата записи",$K471="Возврат в МО без приема",$K471="Данные о биопсии",$K471="КАНЦЕР-регистр",$K471="Отказ от записи ",$K471="Отсутствует протокол",$K471="Превышен срок")</formula>
    </cfRule>
  </conditionalFormatting>
  <conditionalFormatting sqref="M474">
    <cfRule type="expression" dxfId="112" priority="47">
      <formula>OR($K474="Цель приема",$K474="Отказ в приеме",$K474="Тактика ведения",$K474="Не дозвонились в течение 2-х дней",$K474="Паллиатив/Патронаж",$K474="Отказ от сопровождения в проекте",$K474="Отказ от сопровождения персональным помощником",$K474="Нарушение маршрутизации",$K474="КАНЦЕР-регистр")</formula>
    </cfRule>
  </conditionalFormatting>
  <conditionalFormatting sqref="M474">
    <cfRule type="expression" dxfId="111" priority="44">
      <formula>ISBLANK($K474)</formula>
    </cfRule>
    <cfRule type="expression" dxfId="110" priority="48">
      <formula>OR($K474="Клиника женского здоровья",$K474="Принят без записи",$K474="Динамика состояния",$K474="Статус диагноза",$K474="К сведению ГП/ЦАОП",$K474="Некорректное обращение с пациентом",$K474="Отказ от сопровождения персональным помощником")</formula>
    </cfRule>
    <cfRule type="expression" dxfId="109" priority="49">
      <formula>NOT(ISBLANK(K474))</formula>
    </cfRule>
  </conditionalFormatting>
  <conditionalFormatting sqref="P474">
    <cfRule type="expression" dxfId="108" priority="45">
      <formula>OR($M474="Врач",$K474="Клиника женского здоровья",$K474="Принят без записи",$K474="Динамика состояния",$K474="Статус диагноза",AND($K474="Онкологический консилиум",$M474="Расхождение данных"),AND($K474="Превышен срок",$M474="Исследование"),AND($K474="Отсутствует протокол",$M474="Протокол исследования"),AND($K474="Дата записи",$M474="Исследование "),$K474="К сведению ГП/ЦАОП",$K474="Некорректное обращение с пациентом",$K474="Тактика ведения",$K474="Отказ в приеме")</formula>
    </cfRule>
    <cfRule type="expression" dxfId="107" priority="46">
      <formula>OR($K474="Онкологический консилиум",$K474="Дата записи",$K474="Возврат в МО без приема",$K474="Данные о биопсии",$K474="КАНЦЕР-регистр",$K474="Отказ от записи ",$K474="Отсутствует протокол",$K474="Превышен срок")</formula>
    </cfRule>
  </conditionalFormatting>
  <conditionalFormatting sqref="M475:M485">
    <cfRule type="expression" dxfId="106" priority="41">
      <formula>OR($K475="Цель приема",$K475="Отказ в приеме",$K475="Тактика ведения",$K475="Не дозвонились в течение 2-х дней",$K475="Паллиатив/Патронаж",$K475="Отказ от сопровождения в проекте",$K475="Отказ от сопровождения персональным помощником",$K475="Нарушение маршрутизации",$K475="КАНЦЕР-регистр")</formula>
    </cfRule>
  </conditionalFormatting>
  <conditionalFormatting sqref="M475:M485">
    <cfRule type="expression" dxfId="105" priority="38">
      <formula>ISBLANK($K475)</formula>
    </cfRule>
    <cfRule type="expression" dxfId="104" priority="42">
      <formula>OR($K475="Клиника женского здоровья",$K475="Принят без записи",$K475="Динамика состояния",$K475="Статус диагноза",$K475="К сведению ГП/ЦАОП",$K475="Некорректное обращение с пациентом",$K475="Отказ от сопровождения персональным помощником")</formula>
    </cfRule>
    <cfRule type="expression" dxfId="103" priority="43">
      <formula>NOT(ISBLANK(K475))</formula>
    </cfRule>
  </conditionalFormatting>
  <conditionalFormatting sqref="P475:P485">
    <cfRule type="expression" dxfId="102" priority="39">
      <formula>OR($M475="Врач",$K475="Клиника женского здоровья",$K475="Принят без записи",$K475="Динамика состояния",$K475="Статус диагноза",AND($K475="Онкологический консилиум",$M475="Расхождение данных"),AND($K475="Превышен срок",$M475="Исследование"),AND($K475="Отсутствует протокол",$M475="Протокол исследования"),AND($K475="Дата записи",$M475="Исследование "),$K475="К сведению ГП/ЦАОП",$K475="Некорректное обращение с пациентом",$K475="Тактика ведения",$K475="Отказ в приеме")</formula>
    </cfRule>
    <cfRule type="expression" dxfId="101" priority="40">
      <formula>OR($K475="Онкологический консилиум",$K475="Дата записи",$K475="Возврат в МО без приема",$K475="Данные о биопсии",$K475="КАНЦЕР-регистр",$K475="Отказ от записи ",$K475="Отсутствует протокол",$K475="Превышен срок")</formula>
    </cfRule>
  </conditionalFormatting>
  <conditionalFormatting sqref="P486:P487">
    <cfRule type="expression" dxfId="100" priority="35">
      <formula>OR($K486="Цель приема",$K486="Отказ в приеме",$K486="Тактика ведения",$K486="Не дозвонились в течение 2-х дней",$K486="Паллиатив/Патронаж",$K486="Отказ от сопровождения в проекте",$K486="Отказ от сопровождения персональным помощником",$K486="Нарушение маршрутизации",$K486="КАНЦЕР-регистр")</formula>
    </cfRule>
  </conditionalFormatting>
  <conditionalFormatting sqref="M486:M487">
    <cfRule type="expression" dxfId="99" priority="32">
      <formula>ISBLANK($K486)</formula>
    </cfRule>
    <cfRule type="expression" dxfId="98" priority="36">
      <formula>OR($K486="Клиника женского здоровья",$K486="Принят без записи",$K486="Динамика состояния",$K486="Статус диагноза",$K486="К сведению ГП/ЦАОП",$K486="Некорректное обращение с пациентом",$K486="Отказ от сопровождения персональным помощником")</formula>
    </cfRule>
    <cfRule type="expression" dxfId="97" priority="37">
      <formula>NOT(ISBLANK(K486))</formula>
    </cfRule>
  </conditionalFormatting>
  <conditionalFormatting sqref="P486:P487">
    <cfRule type="expression" dxfId="96" priority="33">
      <formula>OR($M486="Врач",$K486="Клиника женского здоровья",$K486="Принят без записи",$K486="Динамика состояния",$K486="Статус диагноза",AND($K486="Онкологический консилиум",$M486="Расхождение данных"),AND($K486="Превышен срок",$M486="Исследование"),AND($K486="Отсутствует протокол",$M486="Протокол исследования"),AND($K486="Дата записи",$M486="Исследование "),$K486="К сведению ГП/ЦАОП",$K486="Некорректное обращение с пациентом",$K486="Тактика ведения",$K486="Отказ в приеме")</formula>
    </cfRule>
    <cfRule type="expression" dxfId="95" priority="34">
      <formula>OR($K486="Онкологический консилиум",$K486="Дата записи",$K486="Возврат в МО без приема",$K486="Данные о биопсии",$K486="КАНЦЕР-регистр",$K486="Отказ от записи ",$K486="Отсутствует протокол",$K486="Превышен срок")</formula>
    </cfRule>
  </conditionalFormatting>
  <conditionalFormatting sqref="M488">
    <cfRule type="expression" dxfId="94" priority="29">
      <formula>OR($K488="Цель приема",$K488="Отказ в приеме",$K488="Тактика ведения",$K488="Не дозвонились в течение 2-х дней",$K488="Паллиатив/Патронаж",$K488="Отказ от сопровождения в проекте",$K488="Отказ от сопровождения персональным помощником",$K488="Нарушение маршрутизации",$K488="КАНЦЕР-регистр")</formula>
    </cfRule>
  </conditionalFormatting>
  <conditionalFormatting sqref="M488">
    <cfRule type="expression" dxfId="93" priority="28">
      <formula>ISBLANK($K488)</formula>
    </cfRule>
    <cfRule type="expression" dxfId="92" priority="30">
      <formula>OR($K488="Клиника женского здоровья",$K488="Принят без записи",$K488="Динамика состояния",$K488="Статус диагноза",$K488="К сведению ГП/ЦАОП",$K488="Некорректное обращение с пациентом",$K488="Отказ от сопровождения персональным помощником")</formula>
    </cfRule>
    <cfRule type="expression" dxfId="91" priority="31">
      <formula>NOT(ISBLANK(K488))</formula>
    </cfRule>
  </conditionalFormatting>
  <conditionalFormatting sqref="P488">
    <cfRule type="expression" dxfId="90" priority="25">
      <formula>OR($M488="Врач",$K488="Клиника женского здоровья",$K488="Принят без записи",$K488="Динамика состояния",$K488="Статус диагноза",AND($K488="Онкологический консилиум",$M488="Расхождение данных"),AND($K488="Превышен срок",$M488="Исследование"),AND($K488="Отсутствует протокол",$M488="Протокол исследования"),AND($K488="Дата записи",$M488="Исследование "),$K488="К сведению ГП/ЦАОП",$K488="Некорректное обращение с пациентом",$K488="Тактика ведения",$K488="Отказ в приеме")</formula>
    </cfRule>
    <cfRule type="expression" dxfId="89" priority="26">
      <formula>OR($K488="Онкологический консилиум",$K488="Дата записи",$K488="Возврат в МО без приема",$K488="Данные о биопсии",$K488="КАНЦЕР-регистр",$K488="Отказ от записи ",$K488="Отсутствует протокол",$K488="Превышен срок")</formula>
    </cfRule>
    <cfRule type="expression" dxfId="88" priority="27">
      <formula>OR($K488="Цель приема",$K488="Отказ в приеме",$K488="Тактика ведения",$K488="Не дозвонились в течение 2-х дней",$K488="Паллиатив/Патронаж",$K488="Отказ от сопровождения в проекте",$K488="Отказ от сопровождения персональным помощником",$K488="Нарушение маршрутизации",$K488="КАНЦЕР-регистр")</formula>
    </cfRule>
  </conditionalFormatting>
  <conditionalFormatting sqref="P491:P492">
    <cfRule type="expression" dxfId="87" priority="20">
      <formula>OR($K491="Цель приема",$K491="Отказ в приеме",$K491="Тактика ведения",$K491="Не дозвонились в течение 2-х дней",$K491="Паллиатив/Патронаж",$K491="Отказ от сопровождения в проекте",$K491="Отказ от сопровождения персональным помощником",$K491="Нарушение маршрутизации",$K491="КАНЦЕР-регистр")</formula>
    </cfRule>
  </conditionalFormatting>
  <conditionalFormatting sqref="M491:M492">
    <cfRule type="expression" dxfId="86" priority="17">
      <formula>ISBLANK($K491)</formula>
    </cfRule>
    <cfRule type="expression" dxfId="85" priority="21">
      <formula>OR($K491="Клиника женского здоровья",$K491="Принят без записи",$K491="Динамика состояния",$K491="Статус диагноза",$K491="К сведению ГП/ЦАОП",$K491="Некорректное обращение с пациентом",$K491="Отказ от сопровождения персональным помощником")</formula>
    </cfRule>
    <cfRule type="expression" dxfId="84" priority="22">
      <formula>NOT(ISBLANK(K491))</formula>
    </cfRule>
  </conditionalFormatting>
  <conditionalFormatting sqref="P491:P492">
    <cfRule type="expression" dxfId="83" priority="18">
      <formula>OR($M491="Врач",$K491="Клиника женского здоровья",$K491="Принят без записи",$K491="Динамика состояния",$K491="Статус диагноза",AND($K491="Онкологический консилиум",$M491="Расхождение данных"),AND($K491="Превышен срок",$M491="Исследование"),AND($K491="Отсутствует протокол",$M491="Протокол исследования"),AND($K491="Дата записи",$M491="Исследование "),$K491="К сведению ГП/ЦАОП",$K491="Некорректное обращение с пациентом",$K491="Тактика ведения",$K491="Отказ в приеме")</formula>
    </cfRule>
    <cfRule type="expression" dxfId="82" priority="19">
      <formula>OR($K491="Онкологический консилиум",$K491="Дата записи",$K491="Возврат в МО без приема",$K491="Данные о биопсии",$K491="КАНЦЕР-регистр",$K491="Отказ от записи ",$K491="Отсутствует протокол",$K491="Превышен срок")</formula>
    </cfRule>
  </conditionalFormatting>
  <conditionalFormatting sqref="P493">
    <cfRule type="expression" dxfId="81" priority="10">
      <formula>OR($K493="Цель приема",$K493="Отказ в приеме",$K493="Тактика ведения",$K493="Не дозвонились в течение 2-х дней",$K493="Паллиатив/Патронаж",$K493="Отказ от сопровождения в проекте",$K493="Отказ от сопровождения персональным помощником",$K493="Нарушение маршрутизации",$K493="КАНЦЕР-регистр")</formula>
    </cfRule>
  </conditionalFormatting>
  <conditionalFormatting sqref="M493">
    <cfRule type="expression" dxfId="80" priority="7">
      <formula>ISBLANK($K493)</formula>
    </cfRule>
    <cfRule type="expression" dxfId="79" priority="11">
      <formula>OR($K493="Клиника женского здоровья",$K493="Принят без записи",$K493="Динамика состояния",$K493="Статус диагноза",$K493="К сведению ГП/ЦАОП",$K493="Некорректное обращение с пациентом",$K493="Отказ от сопровождения персональным помощником")</formula>
    </cfRule>
    <cfRule type="expression" dxfId="78" priority="12">
      <formula>NOT(ISBLANK(K493))</formula>
    </cfRule>
  </conditionalFormatting>
  <conditionalFormatting sqref="P493">
    <cfRule type="expression" dxfId="77" priority="8">
      <formula>OR($M493="Врач",$K493="Клиника женского здоровья",$K493="Принят без записи",$K493="Динамика состояния",$K493="Статус диагноза",AND($K493="Онкологический консилиум",$M493="Расхождение данных"),AND($K493="Превышен срок",$M493="Исследование"),AND($K493="Отсутствует протокол",$M493="Протокол исследования"),AND($K493="Дата записи",$M493="Исследование "),$K493="К сведению ГП/ЦАОП",$K493="Некорректное обращение с пациентом",$K493="Тактика ведения",$K493="Отказ в приеме")</formula>
    </cfRule>
    <cfRule type="expression" dxfId="76" priority="9">
      <formula>OR($K493="Онкологический консилиум",$K493="Дата записи",$K493="Возврат в МО без приема",$K493="Данные о биопсии",$K493="КАНЦЕР-регистр",$K493="Отказ от записи ",$K493="Отсутствует протокол",$K493="Превышен срок")</formula>
    </cfRule>
  </conditionalFormatting>
  <conditionalFormatting sqref="M494:M501">
    <cfRule type="expression" dxfId="75" priority="4">
      <formula>OR($K494="Цель приема",$K494="Отказ в приеме",$K494="Тактика ведения",$K494="Не дозвонились в течение 2-х дней",$K494="Паллиатив/Патронаж",$K494="Отказ от сопровождения в проекте",$K494="Отказ от сопровождения персональным помощником",$K494="Нарушение маршрутизации",$K494="КАНЦЕР-регистр")</formula>
    </cfRule>
  </conditionalFormatting>
  <conditionalFormatting sqref="M494:M501">
    <cfRule type="expression" dxfId="74" priority="1">
      <formula>ISBLANK($K494)</formula>
    </cfRule>
    <cfRule type="expression" dxfId="73" priority="5">
      <formula>OR($K494="Клиника женского здоровья",$K494="Принят без записи",$K494="Динамика состояния",$K494="Статус диагноза",$K494="К сведению ГП/ЦАОП",$K494="Некорректное обращение с пациентом",$K494="Отказ от сопровождения персональным помощником")</formula>
    </cfRule>
    <cfRule type="expression" dxfId="72" priority="6">
      <formula>NOT(ISBLANK(K494))</formula>
    </cfRule>
  </conditionalFormatting>
  <conditionalFormatting sqref="P494:P496">
    <cfRule type="expression" dxfId="71" priority="2">
      <formula>OR($M494="Врач",$K494="Клиника женского здоровья",$K494="Принят без записи",$K494="Динамика состояния",$K494="Статус диагноза",AND($K494="Онкологический консилиум",$M494="Расхождение данных"),AND($K494="Превышен срок",$M494="Исследование"),AND($K494="Отсутствует протокол",$M494="Протокол исследования"),AND($K494="Дата записи",$M494="Исследование "),$K494="К сведению ГП/ЦАОП",$K494="Некорректное обращение с пациентом",$K494="Тактика ведения",$K494="Отказ в приеме")</formula>
    </cfRule>
    <cfRule type="expression" dxfId="70" priority="3">
      <formula>OR($K494="Онкологический консилиум",$K494="Дата записи",$K494="Возврат в МО без приема",$K494="Данные о биопсии",$K494="КАНЦЕР-регистр",$K494="Отказ от записи ",$K494="Отсутствует протокол",$K494="Превышен срок")</formula>
    </cfRule>
  </conditionalFormatting>
  <conditionalFormatting sqref="F3">
    <cfRule type="expression" dxfId="69" priority="1392">
      <formula>$G3="Группа риска"</formula>
    </cfRule>
  </conditionalFormatting>
  <dataValidations count="13">
    <dataValidation type="textLength" operator="equal" allowBlank="1" showInputMessage="1" showErrorMessage="1" promptTitle="исправь" sqref="F1 F168">
      <formula1>16</formula1>
    </dataValidation>
    <dataValidation type="list" allowBlank="1" showInputMessage="1" showErrorMessage="1" sqref="O1018:O1048576 N115:N116 N121 N123:N124 N126 N193:N194 N226:N227 N224 N229:N247 N260:N273 N249:N257 N275:N300 N305:N333 N302:N303 N338:N470 N472:N487 N143:N146 N131:N139 N128:N129 N118:N119 N108:N113 N94:N106 N35:N45 N22:N31 N489:N1048576 N197:N219 N148:N187 N67:N92 N47:N65 N3:N20">
      <formula1>Электронное_направление</formula1>
    </dataValidation>
    <dataValidation type="list" allowBlank="1" showInputMessage="1" showErrorMessage="1" sqref="J3:J4 J68 J47:J49 J91 J103:J106 J115:J116 J121 J118:J119 J123:J124 J194 J229 J224 J226:J227 J231:J246 J260:J273 J249:J257 J275:J300 J305:J333 J302:J303 J338:J470 J472 J474:J487 J143:J146 J132:J139 J108:J113 J94:J101 J70:J88 J35:J45 J22:J33 J489:J1048576 J197:J219 J148:J187 J51:J64 J6:J20">
      <formula1>Этап_ведения_пациента_</formula1>
    </dataValidation>
    <dataValidation type="list" allowBlank="1" showInputMessage="1" showErrorMessage="1" sqref="E3 E13 E31 E35 E43 E70 E89 E94 E115:E116 E118 E120 E156 E172 E197 E256 E261 E265 E272 E311:E312 E315 E473:E474 E494 E132">
      <formula1>ОО__ПОК</formula1>
    </dataValidation>
    <dataValidation type="list" allowBlank="1" showInputMessage="1" showErrorMessage="1" sqref="O3 O13 O31 O35 O43 O65 O70 O89 O94 O156 O172 O219 O256 O261 O265 O272 O311:O312 O315 O473 O494">
      <formula1>Куда_сформировано_направление</formula1>
    </dataValidation>
    <dataValidation type="list" showInputMessage="1" showErrorMessage="1" sqref="J5 J21 J34 J46 J50 J65:J67 J69 J89:J90 J92:J93 J102 J117 J120 J114 J122 J147 J220:J223 J225 J228 J230 J247:J248 J258:J259 J274 J301 J304 J334:J337 J473 J471 J488 J195:J196 J140:J142 J125:J131 J107 J188:J193">
      <formula1>Этап_ведения_пациента_</formula1>
    </dataValidation>
    <dataValidation type="list" allowBlank="1" showInputMessage="1" showErrorMessage="1" sqref="D231:D246 D33 O33 D47:D49 O44:O45 D89 D91 D105:D106 D118:D119 D121 D115:D116 O121 O123:O124 D124 O126 D129:D130 O193:O194 D229 O220:O221 D224 D226:D227 O224:O227 O229:O247 D275:D300 D250 O249:O255 D256:D257 O257 O260 O262:O264 D260:D273 O266:O271 O273 O275:O300 O316:O333 D302:D303 O302:O303 O305:O310 O313:O314 D305:D332 D348:D470 O338:O470 O472 D472:D487 O474:O487 O489:O493 O173:O187 O157:O171 D143:D146 O143:O146 D132:D140 O128:O139 O118:O119 O108:O116 D94:D101 O95:O106 O90:O92 D70:D85 O71:O88 D35:D45 O36:O42 D22:D31 O22:O30 O14:O20 D489:D512 O495:O1017 O197:O218 D198:D219 D148:D187 O148:O155 O67:O69 D67:D68 O47:O64 D51:D65 O4:O12 D3:D20">
      <formula1>МО</formula1>
    </dataValidation>
    <dataValidation type="list" allowBlank="1" showInputMessage="1" showErrorMessage="1" sqref="K47:K49 K115:K116 K121 K118:K119 K123:K124 K126 K226:K227 K224 K229:K247 K260:K273 K249:K257 K275:K300 K305:K333 K302:K303 K338:K470 K472:K487 K143:K146 K129:K139 K110:K113 K108 K94:K106 K91 K70:K88 K22:K45 K489:K1017 K197:K219 K148:K194 K67:K68 K51:K65 K3:K20">
      <formula1>INDIRECT("статус[статус]")</formula1>
    </dataValidation>
    <dataValidation type="list" showInputMessage="1" showErrorMessage="1" sqref="O21 D21 O34 D34 O46 D46 D50 O66 D66 D69 D90 D92:D93 O93 D102:D104 O107 O120 O117 D120 D117 O122 O125 D125:D128 O127 D147 O147 O188:O192 D220:D223 O222:O223 D225 O228 D228 D230 D247:D249 O248 D251:D255 O258:O259 D258:D259 D274 O274 O301 D301 D304 O304 O334:O337 D333:D347 D471 O471 O488 D488 O195:O196 D141:D142 O140:O142 D131 D122:D123 D107:D114 D86:D88 D32 O32 D188:D197">
      <formula1>МО</formula1>
    </dataValidation>
    <dataValidation type="list" showInputMessage="1" showErrorMessage="1" sqref="K21 K46 K50 K66 K69 K89:K90 K92:K93 K107 K117 K120 K114 K122 K125 K127:K128 K147 K220:K223 K225 K228 K248 K258:K259 K274 K301 K304 K334:K337 K471 K488 K195:K196 K140:K142 K109">
      <formula1>INDIRECT("статус[статус]")</formula1>
    </dataValidation>
    <dataValidation type="list" showInputMessage="1" showErrorMessage="1" sqref="N21 N46 N66 N93 N107 N117 N120 N114 N122 N125 N127 N130 N147 N188:N192 N220:N223 N225 N228 N248 N258:N259 N274 N301 N304 N334:N337 N471 N488 N195:N196 N140:N142 N32:N34">
      <formula1>Электронное_направление</formula1>
    </dataValidation>
    <dataValidation type="list" showInputMessage="1" showErrorMessage="1" sqref="E114">
      <formula1>ОО__ПОК</formula1>
    </dataValidation>
    <dataValidation type="list" allowBlank="1" showInputMessage="1" showErrorMessage="1" sqref="M1">
      <formula1>$D$4:$D$17</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35" stopIfTrue="1" id="{F6326704-30E2-4ED4-A71E-08ADE06A3207}">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G80</xm:sqref>
        </x14:conditionalFormatting>
        <x14:conditionalFormatting xmlns:xm="http://schemas.microsoft.com/office/excel/2006/main">
          <x14:cfRule type="expression" priority="732" stopIfTrue="1" id="{A179E1C0-FE7C-40B2-81E0-0A38ED78D68E}">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G81</xm:sqref>
        </x14:conditionalFormatting>
        <x14:conditionalFormatting xmlns:xm="http://schemas.microsoft.com/office/excel/2006/main">
          <x14:cfRule type="expression" priority="729" stopIfTrue="1" id="{2BEDC66F-FC63-484F-8670-4BFF1BCE7AB4}">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G82</xm:sqref>
        </x14:conditionalFormatting>
        <x14:conditionalFormatting xmlns:xm="http://schemas.microsoft.com/office/excel/2006/main">
          <x14:cfRule type="expression" priority="726" stopIfTrue="1" id="{52CBA579-5049-4C63-8D87-9443F9499505}">
            <xm:f>'C:\Users\zil\Documents\Рабочая документация\Карточки\[Карточки_пациентов_Махалкина_ВН.xlsx]Дуденкова'!#REF!="Техническая приостановка"</xm:f>
            <x14:dxf>
              <fill>
                <patternFill>
                  <bgColor rgb="FFFCE4D6"/>
                </patternFill>
              </fill>
            </x14:dxf>
          </x14:cfRule>
          <xm:sqref>G83</xm:sqref>
        </x14:conditionalFormatting>
        <x14:conditionalFormatting xmlns:xm="http://schemas.microsoft.com/office/excel/2006/main">
          <x14:cfRule type="expression" priority="15" stopIfTrue="1" id="{6971070B-4451-42FD-B687-6D591F596D9C}">
            <xm:f>'C:\Users\zil\Desktop\[КАРТЫ_ПАЦИЕНТОВ_Ромащенко_ОВ(НОВЫЕ).xlsx]ЮВАО Гришина Л.Л.'!#REF!="Техническая приостановка"</xm:f>
            <x14:dxf>
              <fill>
                <patternFill>
                  <bgColor rgb="FFFCE4D6"/>
                </patternFill>
              </fill>
            </x14:dxf>
          </x14:cfRule>
          <x14:cfRule type="expression" priority="16" stopIfTrue="1" id="{711C8C6E-43D3-4A0A-A08B-FCEBC8598C0E}">
            <xm:f>'C:\Users\zil\Desktop\[КАРТЫ_ПАЦИЕНТОВ_Ромащенко_ОВ(НОВЫЕ).xlsx]ЮВАО Гришина Л.Л.'!#REF!="Сегодня"</xm:f>
            <x14:dxf>
              <fill>
                <patternFill>
                  <bgColor rgb="FFE2EFDA"/>
                </patternFill>
              </fill>
            </x14:dxf>
          </x14:cfRule>
          <xm:sqref>G491</xm:sqref>
        </x14:conditionalFormatting>
        <x14:conditionalFormatting xmlns:xm="http://schemas.microsoft.com/office/excel/2006/main">
          <x14:cfRule type="expression" priority="13" stopIfTrue="1" id="{A4822793-B54B-451A-A64B-5672513222A0}">
            <xm:f>'C:\Users\zil\Desktop\[КАРТЫ_ПАЦИЕНТОВ_Ромащенко_ОВ(НОВЫЕ).xlsx]ЮВАО Гришина Л.Л.'!#REF!="Техническая приостановка"</xm:f>
            <x14:dxf>
              <fill>
                <patternFill>
                  <bgColor rgb="FFFCE4D6"/>
                </patternFill>
              </fill>
            </x14:dxf>
          </x14:cfRule>
          <x14:cfRule type="expression" priority="14" stopIfTrue="1" id="{2E9FAE58-85FB-4C1C-8B8E-B8CFDDCDEEA4}">
            <xm:f>'C:\Users\zil\Desktop\[КАРТЫ_ПАЦИЕНТОВ_Ромащенко_ОВ(НОВЫЕ).xlsx]ЮВАО Гришина Л.Л.'!#REF!="Сегодня"</xm:f>
            <x14:dxf>
              <fill>
                <patternFill>
                  <bgColor rgb="FFE2EFDA"/>
                </patternFill>
              </fill>
            </x14:dxf>
          </x14:cfRule>
          <xm:sqref>G492</xm:sqref>
        </x14:conditionalFormatting>
      </x14:conditionalFormattings>
    </ext>
    <ext xmlns:x14="http://schemas.microsoft.com/office/spreadsheetml/2009/9/main" uri="{CCE6A557-97BC-4b89-ADB6-D9C93CAAB3DF}">
      <x14:dataValidations xmlns:xm="http://schemas.microsoft.com/office/excel/2006/main" count="111">
        <x14:dataValidation type="list" allowBlank="1" showInputMessage="1" showErrorMessage="1">
          <x14:formula1>
            <xm:f>списки_не_удалять!$E$4:$E$32</xm:f>
          </x14:formula1>
          <xm:sqref>K1</xm:sqref>
        </x14:dataValidation>
        <x14:dataValidation type="list" allowBlank="1" showInputMessage="1" showErrorMessage="1">
          <x14:formula1>
            <xm:f>списки_не_удалять!$A$4:$A$69</xm:f>
          </x14:formula1>
          <xm:sqref>D1</xm:sqref>
        </x14:dataValidation>
        <x14:dataValidation type="list" allowBlank="1" showInputMessage="1" showErrorMessage="1">
          <x14:formula1>
            <xm:f>списки_не_удалять!$G$2:$G$8</xm:f>
          </x14:formula1>
          <xm:sqref>E1</xm:sqref>
        </x14:dataValidation>
        <x14:dataValidation type="list" allowBlank="1" showErrorMessage="1" errorTitle="Требуется выбрать из списка">
          <x14:formula1>
            <xm:f>INDIRECT(SUBSTITUTE(SUBSTITUTE(SUBSTITUTE(SUBSTITUTE(SUBSTITUTE(SUBSTITUTE(K3, " ", ""),Статус!$I$1,""),":",""),"-",""),",",""),"/",""))</xm:f>
          </x14:formula1>
          <xm:sqref>M513:M1017 M3:M7</xm:sqref>
        </x14:dataValidation>
        <x14:dataValidation type="list" allowBlank="1" showInputMessage="1" showErrorMessage="1">
          <x14:formula1>
            <xm:f>списки_не_удалять!$G$2:$G$6</xm:f>
          </x14:formula1>
          <xm:sqref>E513:E1017 E4:E7</xm:sqref>
        </x14:dataValidation>
        <x14:dataValidation type="list" allowBlank="1" showInputMessage="1" showErrorMessage="1">
          <x14:formula1>
            <xm:f>'C:\Users\zil\Downloads\[Дата_Контроль_МО_01_06_2022_Нихаенко_В_Н_.xlsx]списки_не_удалять'!#REF!</xm:f>
          </x14:formula1>
          <xm:sqref>E22</xm:sqref>
        </x14:dataValidation>
        <x14:dataValidation type="list" allowBlank="1" showErrorMessage="1" errorTitle="Требуется выбрать из списка">
          <x14:formula1>
            <xm:f>INDIRECT(SUBSTITUTE(SUBSTITUTE(SUBSTITUTE(SUBSTITUTE(SUBSTITUTE(SUBSTITUTE(K22, " ", ""),'C:\Users\zil\Downloads\[Дата_Контроль_МО_01_06_2022_Нихаенко_В_Н_.xlsx]Статус'!#REF!,""),":",""),"-",""),",",""),"/",""))</xm:f>
          </x14:formula1>
          <xm:sqref>M22</xm:sqref>
        </x14:dataValidation>
        <x14:dataValidation type="list" allowBlank="1" showInputMessage="1" showErrorMessage="1">
          <x14:formula1>
            <xm:f>'C:\Users\zil\Desktop\[Контроль МО 31.05.2022 Шевелев Г.С — копия.xlsx]списки_не_удалять'!#REF!</xm:f>
          </x14:formula1>
          <xm:sqref>E33</xm:sqref>
        </x14:dataValidation>
        <x14:dataValidation type="list" allowBlank="1" showErrorMessage="1" errorTitle="Требуется выбрать из списка">
          <x14:formula1>
            <xm:f>INDIRECT(SUBSTITUTE(SUBSTITUTE(SUBSTITUTE(SUBSTITUTE(SUBSTITUTE(SUBSTITUTE(K31, " ", ""),'C:\Users\zil\Downloads\[Контроль МО Шевелев ГС 01.06 (1).xlsx]Статус'!#REF!,""),":",""),"-",""),",",""),"/",""))</xm:f>
          </x14:formula1>
          <xm:sqref>M31:M34</xm:sqref>
        </x14:dataValidation>
        <x14:dataValidation type="list" allowBlank="1" showErrorMessage="1" errorTitle="Требуется выбрать из списка">
          <x14:formula1>
            <xm:f>INDIRECT(SUBSTITUTE(SUBSTITUTE(SUBSTITUTE(SUBSTITUTE(SUBSTITUTE(SUBSTITUTE(K65, " ", ""),'C:\Users\zil\Downloads\Telegram Desktop\[Лепетченко И.А._01.06.22_Контроль_МО.xlsx]Статус'!#REF!,""),":",""),"-",""),",",""),"/",""))</xm:f>
          </x14:formula1>
          <xm:sqref>M65 M67:M68</xm:sqref>
        </x14:dataValidation>
        <x14:dataValidation type="list" allowBlank="1" showInputMessage="1" showErrorMessage="1">
          <x14:formula1>
            <xm:f>'C:\Users\zil\Downloads\Telegram Desktop\[Лепетченко И.А._01.06.22_Контроль_МО.xlsx]списки_не_удалять'!#REF!</xm:f>
          </x14:formula1>
          <xm:sqref>E65 E67:E68</xm:sqref>
        </x14:dataValidation>
        <x14:dataValidation type="list" allowBlank="1" showInputMessage="1" showErrorMessage="1">
          <x14:formula1>
            <xm:f>'C:\Users\zil\Downloads\Telegram Desktop\[МО_01.06.2022_Ульянкина А.А..xlsx]списки_не_удалять'!#REF!</xm:f>
          </x14:formula1>
          <xm:sqref>E61:E64</xm:sqref>
        </x14:dataValidation>
        <x14:dataValidation type="list" allowBlank="1" showErrorMessage="1" errorTitle="Требуется выбрать из списка">
          <x14:formula1>
            <xm:f>INDIRECT(SUBSTITUTE(SUBSTITUTE(SUBSTITUTE(SUBSTITUTE(SUBSTITUTE(SUBSTITUTE(K43, " ", ""),'C:\Users\zil\Downloads\Telegram Desktop\[01.06.2022_Контроль_МО Попова Е.А..xlsx]Статус'!#REF!,""),":",""),"-",""),",",""),"/",""))</xm:f>
          </x14:formula1>
          <xm:sqref>M43:M45 M47:M49 M51:M56</xm:sqref>
        </x14:dataValidation>
        <x14:dataValidation type="list" allowBlank="1" showInputMessage="1" showErrorMessage="1">
          <x14:formula1>
            <xm:f>'C:\Users\zil\Downloads\Telegram Desktop\[01.06.2022_Контроль_МО Попова Е.А..xlsx]списки_не_удалять'!#REF!</xm:f>
          </x14:formula1>
          <xm:sqref>E44:E45 E47:E49 E51:E56</xm:sqref>
        </x14:dataValidation>
        <x14:dataValidation type="list" allowBlank="1" showInputMessage="1" showErrorMessage="1">
          <x14:formula1>
            <xm:f>'C:\Users\zil\Downloads\[СВОД  1.06.2022.xlsx]списки_не_удалять'!#REF!</xm:f>
          </x14:formula1>
          <xm:sqref>E57</xm:sqref>
        </x14:dataValidation>
        <x14:dataValidation type="list" allowBlank="1" showErrorMessage="1" errorTitle="Требуется выбрать из списка">
          <x14:formula1>
            <xm:f>INDIRECT(SUBSTITUTE(SUBSTITUTE(SUBSTITUTE(SUBSTITUTE(SUBSTITUTE(SUBSTITUTE(K35, " ", ""),'C:\Users\zil\Downloads\[СВОД  1.06.2022.xlsx]Статус'!#REF!,""),":",""),"-",""),",",""),"/",""))</xm:f>
          </x14:formula1>
          <xm:sqref>M35 M57</xm:sqref>
        </x14:dataValidation>
        <x14:dataValidation type="list" allowBlank="1" showErrorMessage="1" errorTitle="Требуется выбрать из списка">
          <x14:formula1>
            <xm:f>INDIRECT(SUBSTITUTE(SUBSTITUTE(SUBSTITUTE(SUBSTITUTE(SUBSTITUTE(SUBSTITUTE(K101, " ", ""),'C:\Users\zil\Desktop\[Канева А.В._01.06.2022_Контроль_МО.xlsx]Статус'!#REF!,""),":",""),"-",""),",",""),"/",""))</xm:f>
          </x14:formula1>
          <xm:sqref>M108:M109 M101:M106</xm:sqref>
        </x14:dataValidation>
        <x14:dataValidation type="list" allowBlank="1" showInputMessage="1" showErrorMessage="1">
          <x14:formula1>
            <xm:f>'C:\Users\zil\Desktop\[Канева А.В._01.06.2022_Контроль_МО.xlsx]списки_не_удалять'!#REF!</xm:f>
          </x14:formula1>
          <xm:sqref>E105:E106 E108 E101</xm:sqref>
        </x14:dataValidation>
        <x14:dataValidation type="list" allowBlank="1" showInputMessage="1" showErrorMessage="1">
          <x14:formula1>
            <xm:f>'C:\Users\zil\Desktop\[Дата_Контроль_МО 01.06.2022 Беляева А.В. (1).xlsx]списки_не_удалять'!#REF!</xm:f>
          </x14:formula1>
          <xm:sqref>E91</xm:sqref>
        </x14:dataValidation>
        <x14:dataValidation type="list" allowBlank="1" showInputMessage="1" showErrorMessage="1">
          <x14:formula1>
            <xm:f>'C:\Users\zil\Desktop\[Дата_Контроль_МО 01.06.2022 (16).xlsx]списки_не_удалять'!#REF!</xm:f>
          </x14:formula1>
          <xm:sqref>E75:E79</xm:sqref>
        </x14:dataValidation>
        <x14:dataValidation type="list" allowBlank="1" showErrorMessage="1" errorTitle="Требуется выбрать из списка">
          <x14:formula1>
            <xm:f>INDIRECT(SUBSTITUTE(SUBSTITUTE(SUBSTITUTE(SUBSTITUTE(SUBSTITUTE(SUBSTITUTE(K75, " ", ""),'C:\Users\zil\Desktop\[Дата_Контроль_МО 01.06.2022 (16).xlsx]Статус'!#REF!,""),":",""),"-",""),",",""),"/",""))</xm:f>
          </x14:formula1>
          <xm:sqref>M75:M79</xm:sqref>
        </x14:dataValidation>
        <x14:dataValidation type="list" allowBlank="1" showInputMessage="1" showErrorMessage="1">
          <x14:formula1>
            <xm:f>'C:\Users\zil\Downloads\[3.11_МО_01.06.2022.xlsx]списки_не_удалять'!#REF!</xm:f>
          </x14:formula1>
          <xm:sqref>E71:E74</xm:sqref>
        </x14:dataValidation>
        <x14:dataValidation type="list" allowBlank="1" showErrorMessage="1" errorTitle="Требуется выбрать из списка">
          <x14:formula1>
            <xm:f>INDIRECT(SUBSTITUTE(SUBSTITUTE(SUBSTITUTE(SUBSTITUTE(SUBSTITUTE(SUBSTITUTE(K70, " ", ""),'C:\Users\zil\Downloads\[3.11_МО_01.06.2022.xlsx]Статус'!#REF!,""),":",""),"-",""),",",""),"/",""))</xm:f>
          </x14:formula1>
          <xm:sqref>M70:M74</xm:sqref>
        </x14:dataValidation>
        <x14:dataValidation type="list" allowBlank="1" showErrorMessage="1" errorTitle="Требуется выбрать из списка">
          <x14:formula1>
            <xm:f>INDIRECT(SUBSTITUTE(SUBSTITUTE(SUBSTITUTE(SUBSTITUTE(SUBSTITUTE(SUBSTITUTE(K143, " ", ""),'C:\Users\zil\Downloads\[01.06.2022_Контроль_МО Унгер Е.И..xlsx]Статус'!#REF!,""),":",""),"-",""),",",""),"/",""))</xm:f>
          </x14:formula1>
          <xm:sqref>M143:M146 M148:M155</xm:sqref>
        </x14:dataValidation>
        <x14:dataValidation type="list" allowBlank="1" showInputMessage="1" showErrorMessage="1">
          <x14:formula1>
            <xm:f>'C:\Users\zil\Downloads\[01.06.2022_Контроль_МО Унгер Е.И..xlsx]списки_не_удалять'!#REF!</xm:f>
          </x14:formula1>
          <xm:sqref>E143:E146 E148:E155</xm:sqref>
        </x14:dataValidation>
        <x14:dataValidation type="list" allowBlank="1" showErrorMessage="1" errorTitle="Требуется выбрать из списка">
          <x14:formula1>
            <xm:f>INDIRECT(SUBSTITUTE(SUBSTITUTE(SUBSTITUTE(SUBSTITUTE(SUBSTITUTE(SUBSTITUTE(K124, " ", ""),'C:\Users\zil\Downloads\[от 18.05.2022_Контроль_МО_Горвиц В.П. (1).xlsx]Статус'!#REF!,""),":",""),"-",""),",",""),"/",""))</xm:f>
          </x14:formula1>
          <xm:sqref>M126:M131 M124</xm:sqref>
        </x14:dataValidation>
        <x14:dataValidation type="list" allowBlank="1" showInputMessage="1" showErrorMessage="1">
          <x14:formula1>
            <xm:f>'C:\Users\zil\Downloads\[от 18.05.2022_Контроль_МО_Горвиц В.П. (1).xlsx]списки_не_удалять'!#REF!</xm:f>
          </x14:formula1>
          <xm:sqref>E124 E129:E131</xm:sqref>
        </x14:dataValidation>
        <x14:dataValidation type="list" allowBlank="1" showErrorMessage="1" errorTitle="Требуется выбрать из списка">
          <x14:formula1>
            <xm:f>INDIRECT(SUBSTITUTE(SUBSTITUTE(SUBSTITUTE(SUBSTITUTE(SUBSTITUTE(SUBSTITUTE(K115, " ", ""),'C:\Users\zil\Downloads\[01.06.2022_Контроль_МО_Крыш Н.Г. (1).xlsx]Статус'!#REF!,""),":",""),"-",""),",",""),"/",""))</xm:f>
          </x14:formula1>
          <xm:sqref>M115:M116 M118:M121</xm:sqref>
        </x14:dataValidation>
        <x14:dataValidation type="list" allowBlank="1" showInputMessage="1" showErrorMessage="1">
          <x14:formula1>
            <xm:f>'C:\Users\zil\Downloads\[01.06.2022_Контроль_МО_Крыш Н.Г. (1).xlsx]списки_не_удалять'!#REF!</xm:f>
          </x14:formula1>
          <xm:sqref>E121 E119</xm:sqref>
        </x14:dataValidation>
        <x14:dataValidation type="list" allowBlank="1" showErrorMessage="1" errorTitle="Требуется выбрать из списка">
          <x14:formula1>
            <xm:f>INDIRECT(SUBSTITUTE(SUBSTITUTE(SUBSTITUTE(SUBSTITUTE(SUBSTITUTE(SUBSTITUTE(K110, " ", ""),'C:\Users\zil\Downloads\[01.06.2022 Дата_Контроль_МО.xlsx]Статус'!#REF!,""),":",""),"-",""),",",""),"/",""))</xm:f>
          </x14:formula1>
          <xm:sqref>M123 M110:M113</xm:sqref>
        </x14:dataValidation>
        <x14:dataValidation type="list" allowBlank="1" showInputMessage="1" showErrorMessage="1">
          <x14:formula1>
            <xm:f>'C:\Users\zil\Downloads\[01.06.2022 Дата_Контроль_МО.xlsx]списки_не_удалять'!#REF!</xm:f>
          </x14:formula1>
          <xm:sqref>E123 E110:E113</xm:sqref>
        </x14:dataValidation>
        <x14:dataValidation type="list" allowBlank="1" showInputMessage="1" showErrorMessage="1">
          <x14:formula1>
            <xm:f>'C:\Users\zil\Downloads\[Дата_Контроль_МО_01_06_2022_Сорокин_Д_П_.xlsx]списки_не_удалять'!#REF!</xm:f>
          </x14:formula1>
          <xm:sqref>E169:E171</xm:sqref>
        </x14:dataValidation>
        <x14:dataValidation type="list" allowBlank="1" showInputMessage="1" showErrorMessage="1">
          <x14:formula1>
            <xm:f>'C:\Users\zil\Downloads\[01.06.2022_Контроль_МО Ветрова Е.В..xlsx]списки_не_удалять'!#REF!</xm:f>
          </x14:formula1>
          <xm:sqref>E167</xm:sqref>
        </x14:dataValidation>
        <x14:dataValidation type="list" allowBlank="1" showInputMessage="1" showErrorMessage="1">
          <x14:formula1>
            <xm:f>'C:\Users\zil\Desktop\[13.05.2022_Контроль_МО Ветрова Е.В..xlsx]списки_не_удалять'!#REF!</xm:f>
          </x14:formula1>
          <xm:sqref>E168</xm:sqref>
        </x14:dataValidation>
        <x14:dataValidation type="list" allowBlank="1" showInputMessage="1" showErrorMessage="1">
          <x14:formula1>
            <xm:f>'C:\Users\zil\Desktop\Лада_СВОД_МО\[МО Заикина Л.В. 01.06.2022.xlsx]списки_не_удалять'!#REF!</xm:f>
          </x14:formula1>
          <xm:sqref>E194</xm:sqref>
        </x14:dataValidation>
        <x14:dataValidation type="list" allowBlank="1" showInputMessage="1" showErrorMessage="1">
          <x14:formula1>
            <xm:f>'C:\Users\zil\Downloads\[свод_3.8_01.06.2022.xlsx]списки_не_удалять'!#REF!</xm:f>
          </x14:formula1>
          <xm:sqref>E198:E204 E173:E187</xm:sqref>
        </x14:dataValidation>
        <x14:dataValidation type="list" allowBlank="1" showErrorMessage="1" errorTitle="Требуется выбрать из списка">
          <x14:formula1>
            <xm:f>INDIRECT(SUBSTITUTE(SUBSTITUTE(SUBSTITUTE(SUBSTITUTE(SUBSTITUTE(SUBSTITUTE(K172, " ", ""),'C:\Users\zil\Downloads\[свод_3.8_01.06.2022.xlsx]Статус'!#REF!,""),":",""),"-",""),",",""),"/",""))</xm:f>
          </x14:formula1>
          <xm:sqref>M172:M187 M198:M204</xm:sqref>
        </x14:dataValidation>
        <x14:dataValidation type="list" allowBlank="1" showInputMessage="1" showErrorMessage="1">
          <x14:formula1>
            <xm:f>'C:\Users\zil\Downloads\[Дата_Контроль_МО 18.05.2022.xlsx]списки_не_удалять'!#REF!</xm:f>
          </x14:formula1>
          <xm:sqref>E219 E224 E226:E227 E229</xm:sqref>
        </x14:dataValidation>
        <x14:dataValidation type="list" allowBlank="1" showErrorMessage="1" errorTitle="Требуется выбрать из списка">
          <x14:formula1>
            <xm:f>INDIRECT(SUBSTITUTE(SUBSTITUTE(SUBSTITUTE(SUBSTITUTE(SUBSTITUTE(SUBSTITUTE(K219, " ", ""),'C:\Users\zil\Downloads\[Дата_Контроль_МО 18.05.2022.xlsx]Статус'!#REF!,""),":",""),"-",""),",",""),"/",""))</xm:f>
          </x14:formula1>
          <xm:sqref>M219 M224 M226:M227 M229:M230</xm:sqref>
        </x14:dataValidation>
        <x14:dataValidation type="list" allowBlank="1" showInputMessage="1" showErrorMessage="1">
          <x14:formula1>
            <xm:f>'C:\Users\zil\Downloads\[01.06.2022_Контроль_МО.xlsx]списки_не_удалять'!#REF!</xm:f>
          </x14:formula1>
          <xm:sqref>E218</xm:sqref>
        </x14:dataValidation>
        <x14:dataValidation type="list" allowBlank="1" showErrorMessage="1" errorTitle="Требуется выбрать из списка">
          <x14:formula1>
            <xm:f>INDIRECT(SUBSTITUTE(SUBSTITUTE(SUBSTITUTE(SUBSTITUTE(SUBSTITUTE(SUBSTITUTE(K217, " ", ""),'C:\Users\zil\Desktop\свод контроль мохова\05.22\[27.05.2022_Контроль_МО.xlsx]Статус'!#REF!,""),":",""),"-",""),",",""),"/",""))</xm:f>
          </x14:formula1>
          <xm:sqref>M217</xm:sqref>
        </x14:dataValidation>
        <x14:dataValidation type="list" allowBlank="1" showInputMessage="1" showErrorMessage="1">
          <x14:formula1>
            <xm:f>'C:\Users\zil\Desktop\свод контроль мохова\05.22\[27.05.2022_Контроль_МО.xlsx]списки_не_удалять'!#REF!</xm:f>
          </x14:formula1>
          <xm:sqref>E217</xm:sqref>
        </x14:dataValidation>
        <x14:dataValidation type="list" allowBlank="1" showInputMessage="1" showErrorMessage="1">
          <x14:formula1>
            <xm:f>'C:\Users\zil\Downloads\[01.06.2022_Контроль_МО_3.6.xlsx]списки_не_удалять'!#REF!</xm:f>
          </x14:formula1>
          <xm:sqref>E231:E246 E205:E216</xm:sqref>
        </x14:dataValidation>
        <x14:dataValidation type="list" allowBlank="1" showErrorMessage="1" errorTitle="Требуется выбрать из списка">
          <x14:formula1>
            <xm:f>INDIRECT(SUBSTITUTE(SUBSTITUTE(SUBSTITUTE(SUBSTITUTE(SUBSTITUTE(SUBSTITUTE(K205, " ", ""),'C:\Users\zil\Downloads\[01.06.2022_Контроль_МО_3.6.xlsx]Статус'!#REF!,""),":",""),"-",""),",",""),"/",""))</xm:f>
          </x14:formula1>
          <xm:sqref>M231:M246 M205:M216</xm:sqref>
        </x14:dataValidation>
        <x14:dataValidation type="list" allowBlank="1" showInputMessage="1" showErrorMessage="1">
          <x14:formula1>
            <xm:f>'C:\Users\zil\Desktop\[Контроль МО ОЧЕНЬ НОВЫЙ.xlsx]списки_не_удалять'!#REF!</xm:f>
          </x14:formula1>
          <xm:sqref>E284:E299</xm:sqref>
        </x14:dataValidation>
        <x14:dataValidation type="list" allowBlank="1" showErrorMessage="1" errorTitle="Требуется выбрать из списка">
          <x14:formula1>
            <xm:f>INDIRECT(SUBSTITUTE(SUBSTITUTE(SUBSTITUTE(SUBSTITUTE(SUBSTITUTE(SUBSTITUTE(K284, " ", ""),'C:\Users\zil\Desktop\[Контроль МО ОЧЕНЬ НОВЫЙ.xlsx]Статус'!#REF!,""),":",""),"-",""),",",""),"/",""))</xm:f>
          </x14:formula1>
          <xm:sqref>M284:M299</xm:sqref>
        </x14:dataValidation>
        <x14:dataValidation type="list" allowBlank="1" showInputMessage="1" showErrorMessage="1">
          <x14:formula1>
            <xm:f>'C:\Users\zil\Downloads\Telegram Desktop\[01062022_Павлова_Контроль МО.xlsx]списки_не_удалять'!#REF!</xm:f>
          </x14:formula1>
          <xm:sqref>E273 E275:E283</xm:sqref>
        </x14:dataValidation>
        <x14:dataValidation type="list" allowBlank="1" showErrorMessage="1" errorTitle="Требуется выбрать из списка">
          <x14:formula1>
            <xm:f>INDIRECT(SUBSTITUTE(SUBSTITUTE(SUBSTITUTE(SUBSTITUTE(SUBSTITUTE(SUBSTITUTE(K272, " ", ""),'C:\Users\zil\Downloads\Telegram Desktop\[01062022_Павлова_Контроль МО.xlsx]Статус'!#REF!,""),":",""),"-",""),",",""),"/",""))</xm:f>
          </x14:formula1>
          <xm:sqref>M272:M273 M275:M283</xm:sqref>
        </x14:dataValidation>
        <x14:dataValidation type="list" allowBlank="1" showInputMessage="1" showErrorMessage="1">
          <x14:formula1>
            <xm:f>'C:\Users\zil\Downloads\Telegram Desktop\[01.06.2022 Мазманова С.Н.xlsx 1.xlsx]списки_не_удалять'!#REF!</xm:f>
          </x14:formula1>
          <xm:sqref>E270:E271</xm:sqref>
        </x14:dataValidation>
        <x14:dataValidation type="list" allowBlank="1" showErrorMessage="1" errorTitle="Требуется выбрать из списка">
          <x14:formula1>
            <xm:f>INDIRECT(SUBSTITUTE(SUBSTITUTE(SUBSTITUTE(SUBSTITUTE(SUBSTITUTE(SUBSTITUTE(K270, " ", ""),'C:\Users\zil\Downloads\Telegram Desktop\[01.06.2022 Мазманова С.Н.xlsx 1.xlsx]Статус'!#REF!,""),":",""),"-",""),",",""),"/",""))</xm:f>
          </x14:formula1>
          <xm:sqref>M270:M271</xm:sqref>
        </x14:dataValidation>
        <x14:dataValidation type="list" allowBlank="1" showErrorMessage="1" errorTitle="Требуется выбрать из списка">
          <x14:formula1>
            <xm:f>INDIRECT(SUBSTITUTE(SUBSTITUTE(SUBSTITUTE(SUBSTITUTE(SUBSTITUTE(SUBSTITUTE(K265, " ", ""),'C:\Users\zil\Downloads\Telegram Desktop\[Каргина Д.В._01.06.2022_Контроль_МО.xlsx]Статус'!#REF!,""),":",""),"-",""),",",""),"/",""))</xm:f>
          </x14:formula1>
          <xm:sqref>M265:M269</xm:sqref>
        </x14:dataValidation>
        <x14:dataValidation type="list" allowBlank="1" showInputMessage="1" showErrorMessage="1">
          <x14:formula1>
            <xm:f>'C:\Users\zil\Downloads\Telegram Desktop\[Каргина Д.В._01.06.2022_Контроль_МО.xlsx]списки_не_удалять'!#REF!</xm:f>
          </x14:formula1>
          <xm:sqref>E266:E269</xm:sqref>
        </x14:dataValidation>
        <x14:dataValidation type="list" allowBlank="1" showErrorMessage="1" errorTitle="Требуется выбрать из списка">
          <x14:formula1>
            <xm:f>INDIRECT(SUBSTITUTE(SUBSTITUTE(SUBSTITUTE(SUBSTITUTE(SUBSTITUTE(SUBSTITUTE(K261, " ", ""),'C:\Users\zil\Downloads\Telegram Desktop\[01.06.22г._Контроль_МО_Карасева Н.А..xlsx]Статус'!#REF!,""),":",""),"-",""),",",""),"/",""))</xm:f>
          </x14:formula1>
          <xm:sqref>M261:M264</xm:sqref>
        </x14:dataValidation>
        <x14:dataValidation type="list" allowBlank="1" showInputMessage="1" showErrorMessage="1">
          <x14:formula1>
            <xm:f>'C:\Users\zil\Downloads\Telegram Desktop\[01.06.22г._Контроль_МО_Карасева Н.А..xlsx]списки_не_удалять'!#REF!</xm:f>
          </x14:formula1>
          <xm:sqref>E262:E264</xm:sqref>
        </x14:dataValidation>
        <x14:dataValidation type="list" allowBlank="1" showErrorMessage="1" errorTitle="Требуется выбрать из списка">
          <x14:formula1>
            <xm:f>INDIRECT(SUBSTITUTE(SUBSTITUTE(SUBSTITUTE(SUBSTITUTE(SUBSTITUTE(SUBSTITUTE(K256, " ", ""),'C:\Users\zil\Downloads\Telegram Desktop\[01.06.2022_Контроль_МО Мушинская.xlsx]Статус'!#REF!,""),":",""),"-",""),",",""),"/",""))</xm:f>
          </x14:formula1>
          <xm:sqref>M256:M257 M260</xm:sqref>
        </x14:dataValidation>
        <x14:dataValidation type="list" allowBlank="1" showInputMessage="1" showErrorMessage="1">
          <x14:formula1>
            <xm:f>'C:\Users\zil\Downloads\Telegram Desktop\[01.06.2022_Контроль_МО Мушинская.xlsx]списки_не_удалять'!#REF!</xm:f>
          </x14:formula1>
          <xm:sqref>E257 E260</xm:sqref>
        </x14:dataValidation>
        <x14:dataValidation type="list" allowBlank="1" showErrorMessage="1" errorTitle="Требуется выбрать из списка">
          <x14:formula1>
            <xm:f>INDIRECT(SUBSTITUTE(SUBSTITUTE(SUBSTITUTE(SUBSTITUTE(SUBSTITUTE(SUBSTITUTE(K247, " ", ""),'C:\Users\zil\Desktop\МО\[Дата_Контроль_МО Мурадова — 31.05.xlsx]Статус'!#REF!,""),":",""),"-",""),",",""),"/",""))</xm:f>
          </x14:formula1>
          <xm:sqref>M247</xm:sqref>
        </x14:dataValidation>
        <x14:dataValidation type="list" allowBlank="1" showInputMessage="1" showErrorMessage="1">
          <x14:formula1>
            <xm:f>'C:\Users\zil\Downloads\[Дата_Контроль_МО 3.5 — 01.06.xlsx]списки_не_удалять'!#REF!</xm:f>
          </x14:formula1>
          <xm:sqref>E249:E250 E252:E255</xm:sqref>
        </x14:dataValidation>
        <x14:dataValidation type="list" allowBlank="1" showErrorMessage="1" errorTitle="Требуется выбрать из списка">
          <x14:formula1>
            <xm:f>INDIRECT(SUBSTITUTE(SUBSTITUTE(SUBSTITUTE(SUBSTITUTE(SUBSTITUTE(SUBSTITUTE(K249, " ", ""),'C:\Users\zil\Downloads\[Дата_Контроль_МО 3.5 — 01.06.xlsx]Статус'!#REF!,""),":",""),"-",""),",",""),"/",""))</xm:f>
          </x14:formula1>
          <xm:sqref>M249:M255</xm:sqref>
        </x14:dataValidation>
        <x14:dataValidation type="list" allowBlank="1" showInputMessage="1" showErrorMessage="1">
          <x14:formula1>
            <xm:f>'C:\Users\zil\Downloads\[01_06_2022_Контроль_МО_Корноухова_А_М_.xlsx]списки_не_удалять'!#REF!</xm:f>
          </x14:formula1>
          <xm:sqref>E345:E347</xm:sqref>
        </x14:dataValidation>
        <x14:dataValidation type="list" allowBlank="1" showErrorMessage="1" errorTitle="Требуется выбрать из списка">
          <x14:formula1>
            <xm:f>INDIRECT(SUBSTITUTE(SUBSTITUTE(SUBSTITUTE(SUBSTITUTE(SUBSTITUTE(SUBSTITUTE(K345, " ", ""),'C:\Users\zil\Downloads\[01_06_2022_Контроль_МО_Корноухова_А_М_.xlsx]Статус'!#REF!,""),":",""),"-",""),",",""),"/",""))</xm:f>
          </x14:formula1>
          <xm:sqref>M345:M347</xm:sqref>
        </x14:dataValidation>
        <x14:dataValidation type="list" allowBlank="1" showInputMessage="1" showErrorMessage="1">
          <x14:formula1>
            <xm:f>'C:\Users\zil\Downloads\[01.06.2022_Жирякова Е.С._Контроль_МО.xlsx]списки_не_удалять'!#REF!</xm:f>
          </x14:formula1>
          <xm:sqref>E333 E338:E344</xm:sqref>
        </x14:dataValidation>
        <x14:dataValidation type="list" allowBlank="1" showErrorMessage="1" errorTitle="Требуется выбрать из списка">
          <x14:formula1>
            <xm:f>INDIRECT(SUBSTITUTE(SUBSTITUTE(SUBSTITUTE(SUBSTITUTE(SUBSTITUTE(SUBSTITUTE(K333, " ", ""),'C:\Users\zil\Downloads\[01.06.2022_Жирякова Е.С._Контроль_МО.xlsx]Статус'!#REF!,""),":",""),"-",""),",",""),"/",""))</xm:f>
          </x14:formula1>
          <xm:sqref>M338:M344 M333</xm:sqref>
        </x14:dataValidation>
        <x14:dataValidation type="list" allowBlank="1" showErrorMessage="1" errorTitle="Требуется выбрать из списка">
          <x14:formula1>
            <xm:f>INDIRECT(SUBSTITUTE(SUBSTITUTE(SUBSTITUTE(SUBSTITUTE(SUBSTITUTE(SUBSTITUTE(K315, " ", ""),'C:\Users\zil\Downloads\[01.06.2022_Контроль_МО Заздравная А.Г..xlsx]Статус'!#REF!,""),":",""),"-",""),",",""),"/",""))</xm:f>
          </x14:formula1>
          <xm:sqref>M315:M332</xm:sqref>
        </x14:dataValidation>
        <x14:dataValidation type="list" allowBlank="1" showInputMessage="1" showErrorMessage="1">
          <x14:formula1>
            <xm:f>'C:\Users\zil\Downloads\[01.06.2022_Контроль_МО Заздравная А.Г..xlsx]списки_не_удалять'!#REF!</xm:f>
          </x14:formula1>
          <xm:sqref>E316:E332</xm:sqref>
        </x14:dataValidation>
        <x14:dataValidation type="list" allowBlank="1" showErrorMessage="1" errorTitle="Требуется выбрать из списка">
          <x14:formula1>
            <xm:f>INDIRECT(SUBSTITUTE(SUBSTITUTE(SUBSTITUTE(SUBSTITUTE(SUBSTITUTE(SUBSTITUTE(K312, " ", ""),'C:\Users\zil\Downloads\[КонтрольМОХохлова_01.06.xlsx]Статус'!#REF!,""),":",""),"-",""),",",""),"/",""))</xm:f>
          </x14:formula1>
          <xm:sqref>M312:M314</xm:sqref>
        </x14:dataValidation>
        <x14:dataValidation type="list" allowBlank="1" showInputMessage="1" showErrorMessage="1">
          <x14:formula1>
            <xm:f>'C:\Users\zil\Downloads\[КонтрольМОХохлова_01.06.xlsx]списки_не_удалять'!#REF!</xm:f>
          </x14:formula1>
          <xm:sqref>E313:E314</xm:sqref>
        </x14:dataValidation>
        <x14:dataValidation type="list" allowBlank="1" showErrorMessage="1" errorTitle="Требуется выбрать из списка">
          <x14:formula1>
            <xm:f>INDIRECT(SUBSTITUTE(SUBSTITUTE(SUBSTITUTE(SUBSTITUTE(SUBSTITUTE(SUBSTITUTE(K311, " ", ""),'C:\Users\zil\Downloads\[Контроль_МО 01.06.2022 Нечипоренко П.А..xlsx]Статус'!#REF!,""),":",""),"-",""),",",""),"/",""))</xm:f>
          </x14:formula1>
          <xm:sqref>M311</xm:sqref>
        </x14:dataValidation>
        <x14:dataValidation type="list" allowBlank="1" showInputMessage="1" showErrorMessage="1">
          <x14:formula1>
            <xm:f>'C:\Users\zil\Downloads\[01.06.2022_Контроль_МО_3.4.xlsx]списки_не_удалять'!#REF!</xm:f>
          </x14:formula1>
          <xm:sqref>E300 E302:E303 E305:E310</xm:sqref>
        </x14:dataValidation>
        <x14:dataValidation type="list" allowBlank="1" showErrorMessage="1" errorTitle="Требуется выбрать из списка">
          <x14:formula1>
            <xm:f>INDIRECT(SUBSTITUTE(SUBSTITUTE(SUBSTITUTE(SUBSTITUTE(SUBSTITUTE(SUBSTITUTE(K300, " ", ""),'C:\Users\zil\Downloads\[01.06.2022_Контроль_МО_3.4.xlsx]Статус'!#REF!,""),":",""),"-",""),",",""),"/",""))</xm:f>
          </x14:formula1>
          <xm:sqref>M300 M302:M303 M305:M310</xm:sqref>
        </x14:dataValidation>
        <x14:dataValidation type="list" allowBlank="1" showErrorMessage="1" errorTitle="Требуется выбрать из списка">
          <x14:formula1>
            <xm:f>INDIRECT(SUBSTITUTE(SUBSTITUTE(SUBSTITUTE(SUBSTITUTE(SUBSTITUTE(SUBSTITUTE(K348, " ", ""),'C:\Users\zil\Downloads\[3.7_МО_01.06.2022.xlsx]Статус'!#REF!,""),":",""),"-",""),",",""),"/",""))</xm:f>
          </x14:formula1>
          <xm:sqref>M348:M470</xm:sqref>
        </x14:dataValidation>
        <x14:dataValidation type="list" allowBlank="1" showInputMessage="1" showErrorMessage="1">
          <x14:formula1>
            <xm:f>'C:\Users\zil\Downloads\[3.7_МО_01.06.2022.xlsx]списки_не_удалять'!#REF!</xm:f>
          </x14:formula1>
          <xm:sqref>E348:E470</xm:sqref>
        </x14:dataValidation>
        <x14:dataValidation type="list" allowBlank="1" showErrorMessage="1" errorTitle="Требуется выбрать из списка">
          <x14:formula1>
            <xm:f>INDIRECT(SUBSTITUTE(SUBSTITUTE(SUBSTITUTE(SUBSTITUTE(SUBSTITUTE(SUBSTITUTE(K494, " ", ""),'C:\Users\zil\Downloads\[МО от 01.06.2022.xlsx]Статус'!#REF!,""),":",""),"-",""),",",""),"/",""))</xm:f>
          </x14:formula1>
          <xm:sqref>M494:M501</xm:sqref>
        </x14:dataValidation>
        <x14:dataValidation type="list" allowBlank="1" showInputMessage="1" showErrorMessage="1">
          <x14:formula1>
            <xm:f>'C:\Users\zil\Downloads\[МО от 01.06.2022.xlsx]списки_не_удалять'!#REF!</xm:f>
          </x14:formula1>
          <xm:sqref>E495:E501</xm:sqref>
        </x14:dataValidation>
        <x14:dataValidation type="list" allowBlank="1" showErrorMessage="1" errorTitle="Требуется выбрать из списка">
          <x14:formula1>
            <xm:f>INDIRECT(SUBSTITUTE(SUBSTITUTE(SUBSTITUTE(SUBSTITUTE(SUBSTITUTE(SUBSTITUTE(K491, " ", ""),'C:\Users\zil\Downloads\[РОМАЩЕНКО_МО_ИЮНЬ_2022 (5).xlsx]Статус'!#REF!,""),":",""),"-",""),",",""),"/",""))</xm:f>
          </x14:formula1>
          <xm:sqref>M491:M493</xm:sqref>
        </x14:dataValidation>
        <x14:dataValidation type="list" allowBlank="1" showInputMessage="1" showErrorMessage="1">
          <x14:formula1>
            <xm:f>'C:\Users\zil\Downloads\[РОМАЩЕНКО_МО_ИЮНЬ_2022 (5).xlsx]списки_не_удалять'!#REF!</xm:f>
          </x14:formula1>
          <xm:sqref>E491:E493</xm:sqref>
        </x14:dataValidation>
        <x14:dataValidation type="list" allowBlank="1" showErrorMessage="1" errorTitle="Требуется выбрать из списка">
          <x14:formula1>
            <xm:f>INDIRECT(SUBSTITUTE(SUBSTITUTE(SUBSTITUTE(SUBSTITUTE(SUBSTITUTE(SUBSTITUTE(K486, " ", ""),'C:\Users\zil\Downloads\[01.06.2022_МО Завьялова Е.А. (1).xlsx]Статус'!#REF!,""),":",""),"-",""),",",""),"/",""))</xm:f>
          </x14:formula1>
          <xm:sqref>M486:M487 M489:M490</xm:sqref>
        </x14:dataValidation>
        <x14:dataValidation type="list" allowBlank="1" showInputMessage="1" showErrorMessage="1">
          <x14:formula1>
            <xm:f>'C:\Users\zil\Downloads\[01.06.2022_МО Завьялова Е.А. (1).xlsx]списки_не_удалять'!#REF!</xm:f>
          </x14:formula1>
          <xm:sqref>E486:E487 E489:E490</xm:sqref>
        </x14:dataValidation>
        <x14:dataValidation type="list" allowBlank="1" showErrorMessage="1" errorTitle="Требуется выбрать из списка">
          <x14:formula1>
            <xm:f>INDIRECT(SUBSTITUTE(SUBSTITUTE(SUBSTITUTE(SUBSTITUTE(SUBSTITUTE(SUBSTITUTE(K475, " ", ""),'C:\Users\zil\Downloads\[01.06.2022_Контроль_МО_Кузина И.В.xlsx]Статус'!#REF!,""),":",""),"-",""),",",""),"/",""))</xm:f>
          </x14:formula1>
          <xm:sqref>M475:M485</xm:sqref>
        </x14:dataValidation>
        <x14:dataValidation type="list" allowBlank="1" showInputMessage="1" showErrorMessage="1">
          <x14:formula1>
            <xm:f>'C:\Users\zil\Downloads\[01.06.2022_Контроль_МО_Кузина И.В.xlsx]списки_не_удалять'!#REF!</xm:f>
          </x14:formula1>
          <xm:sqref>E475:E485</xm:sqref>
        </x14:dataValidation>
        <x14:dataValidation type="list" allowBlank="1" showErrorMessage="1" errorTitle="Требуется выбрать из списка">
          <x14:formula1>
            <xm:f>INDIRECT(SUBSTITUTE(SUBSTITUTE(SUBSTITUTE(SUBSTITUTE(SUBSTITUTE(SUBSTITUTE(K474, " ", ""),'C:\Users\zil\Downloads\[18.05.2022_МО Завьялова Е.А..xlsx]Статус'!#REF!,""),":",""),"-",""),",",""),"/",""))</xm:f>
          </x14:formula1>
          <xm:sqref>M474</xm:sqref>
        </x14:dataValidation>
        <x14:dataValidation type="list" allowBlank="1" showErrorMessage="1" errorTitle="Требуется выбрать из списка">
          <x14:formula1>
            <xm:f>INDIRECT(SUBSTITUTE(SUBSTITUTE(SUBSTITUTE(SUBSTITUTE(SUBSTITUTE(SUBSTITUTE(K472, " ", ""),'C:\Users\zil\Downloads\[18.05.2022_Контроль_МО Алёхина Ю.В..xlsx]Статус'!#REF!,""),":",""),"-",""),",",""),"/",""))</xm:f>
          </x14:formula1>
          <xm:sqref>M472</xm:sqref>
        </x14:dataValidation>
        <x14:dataValidation type="list" allowBlank="1" showInputMessage="1" showErrorMessage="1">
          <x14:formula1>
            <xm:f>'C:\Users\zil\Downloads\[18.05.2022_Контроль_МО Алёхина Ю.В..xlsx]списки_не_удалять'!#REF!</xm:f>
          </x14:formula1>
          <xm:sqref>E472</xm:sqref>
        </x14:dataValidation>
        <x14:dataValidation type="list" allowBlank="1" showErrorMessage="1" errorTitle="Требуется выбрать из списка">
          <x14:formula1>
            <xm:f>INDIRECT(SUBSTITUTE(SUBSTITUTE(SUBSTITUTE(SUBSTITUTE(SUBSTITUTE(SUBSTITUTE(K218, " ", ""),'C:\Users\zil\Downloads\[01.06.2022_Контроль_МО.xlsx]Статус'!#REF!,""),":",""),"-",""),",",""),"/",""))</xm:f>
          </x14:formula1>
          <xm:sqref>M218</xm:sqref>
        </x14:dataValidation>
        <x14:dataValidation type="list" allowBlank="1" showErrorMessage="1" errorTitle="Требуется выбрать из списка">
          <x14:formula1>
            <xm:f>INDIRECT(SUBSTITUTE(SUBSTITUTE(SUBSTITUTE(SUBSTITUTE(SUBSTITUTE(SUBSTITUTE(K167, " ", ""),'C:\Users\zil\Downloads\[01.06.2022_Контроль_МО Ветрова Е.В..xlsx]Статус'!#REF!,""),":",""),"-",""),",",""),"/",""))</xm:f>
          </x14:formula1>
          <xm:sqref>M167:M168</xm:sqref>
        </x14:dataValidation>
        <x14:dataValidation type="list" allowBlank="1" showInputMessage="1" showErrorMessage="1">
          <x14:formula1>
            <xm:f>'C:\Users\zil\Downloads\[01.06.2022_Контроль_МО 3.8.xlsx]списки_не_удалять'!#REF!</xm:f>
          </x14:formula1>
          <xm:sqref>E157:E166</xm:sqref>
        </x14:dataValidation>
        <x14:dataValidation type="list" allowBlank="1" showErrorMessage="1" errorTitle="Требуется выбрать из списка">
          <x14:formula1>
            <xm:f>INDIRECT(SUBSTITUTE(SUBSTITUTE(SUBSTITUTE(SUBSTITUTE(SUBSTITUTE(SUBSTITUTE(K156, " ", ""),'C:\Users\zil\Downloads\[01.06.2022_Контроль_МО 3.8.xlsx]Статус'!#REF!,""),":",""),"-",""),",",""),"/",""))</xm:f>
          </x14:formula1>
          <xm:sqref>M156:M166</xm:sqref>
        </x14:dataValidation>
        <x14:dataValidation type="list" allowBlank="1" showInputMessage="1" showErrorMessage="1">
          <x14:formula1>
            <xm:f>'C:\Users\zil\Downloads\[Дата_Контроль_МО - 1.06 айсина.xlsx]списки_не_удалять'!#REF!</xm:f>
          </x14:formula1>
          <xm:sqref>E133:E140</xm:sqref>
        </x14:dataValidation>
        <x14:dataValidation type="list" allowBlank="1" showErrorMessage="1" errorTitle="Требуется выбрать из списка">
          <x14:formula1>
            <xm:f>INDIRECT(SUBSTITUTE(SUBSTITUTE(SUBSTITUTE(SUBSTITUTE(SUBSTITUTE(SUBSTITUTE(K132, " ", ""),'C:\Users\zil\Downloads\[Дата_Контроль_МО - 1.06 айсина.xlsx]Статус'!#REF!,""),":",""),"-",""),",",""),"/",""))</xm:f>
          </x14:formula1>
          <xm:sqref>M132:M139</xm:sqref>
        </x14:dataValidation>
        <x14:dataValidation type="list" allowBlank="1" showErrorMessage="1" errorTitle="Требуется выбрать из списка">
          <x14:formula1>
            <xm:f>INDIRECT(SUBSTITUTE(SUBSTITUTE(SUBSTITUTE(SUBSTITUTE(SUBSTITUTE(SUBSTITUTE(K94, " ", ""),'C:\Users\zil\Desktop\[01.06.2022 ЩербаковаК.Ю._Контроль_МО (16) — копия.xlsx]Статус'!#REF!,""),":",""),"-",""),",",""),"/",""))</xm:f>
          </x14:formula1>
          <xm:sqref>M94:M100</xm:sqref>
        </x14:dataValidation>
        <x14:dataValidation type="list" allowBlank="1" showInputMessage="1" showErrorMessage="1">
          <x14:formula1>
            <xm:f>'C:\Users\zil\Desktop\[01.06.2022 ЩербаковаК.Ю._Контроль_МО (16) — копия.xlsx]списки_не_удалять'!#REF!</xm:f>
          </x14:formula1>
          <xm:sqref>E95:E100</xm:sqref>
        </x14:dataValidation>
        <x14:dataValidation type="list" allowBlank="1" showErrorMessage="1" errorTitle="Требуется выбрать из списка">
          <x14:formula1>
            <xm:f>INDIRECT(SUBSTITUTE(SUBSTITUTE(SUBSTITUTE(SUBSTITUTE(SUBSTITUTE(SUBSTITUTE(K89, " ", ""),'C:\Users\zil\Desktop\[Дата_Контроль_МО 01.06.2022 Беляева А.В. (1).xlsx]Статус'!#REF!,""),":",""),"-",""),",",""),"/",""))</xm:f>
          </x14:formula1>
          <xm:sqref>M89:M91</xm:sqref>
        </x14:dataValidation>
        <x14:dataValidation type="list" allowBlank="1" showErrorMessage="1" errorTitle="Требуется выбрать из списка">
          <x14:formula1>
            <xm:f>INDIRECT(SUBSTITUTE(SUBSTITUTE(SUBSTITUTE(SUBSTITUTE(SUBSTITUTE(SUBSTITUTE(K86, " ", ""),'C:\Users\zil\Desktop\[Дата_Контроль_МО Новикова И.Е.01.05.2022.xlsx]Статус'!#REF!,""),":",""),"-",""),",",""),"/",""))</xm:f>
          </x14:formula1>
          <xm:sqref>M86:M88</xm:sqref>
        </x14:dataValidation>
        <x14:dataValidation type="list" allowBlank="1" showInputMessage="1" showErrorMessage="1">
          <x14:formula1>
            <xm:f>'C:\Users\zil\Desktop\[Дата_Контроль_МО Новикова И.Е.01.05.2022.xlsx]списки_не_удалять'!#REF!</xm:f>
          </x14:formula1>
          <xm:sqref>E86:E88</xm:sqref>
        </x14:dataValidation>
        <x14:dataValidation type="list" allowBlank="1" showErrorMessage="1" errorTitle="Требуется выбрать из списка">
          <x14:formula1>
            <xm:f>INDIRECT(SUBSTITUTE(SUBSTITUTE(SUBSTITUTE(SUBSTITUTE(SUBSTITUTE(SUBSTITUTE(K80, " ", ""),'C:\Users\zil\Desktop\[Мартиросова Я.А._МО.xlsx]Статус'!#REF!,""),":",""),"-",""),",",""),"/",""))</xm:f>
          </x14:formula1>
          <xm:sqref>M80:M85</xm:sqref>
        </x14:dataValidation>
        <x14:dataValidation type="list" allowBlank="1" showInputMessage="1" showErrorMessage="1">
          <x14:formula1>
            <xm:f>'C:\Users\zil\Desktop\[Мартиросова Я.А._МО.xlsx]списки_не_удалять'!#REF!</xm:f>
          </x14:formula1>
          <xm:sqref>E80:E85</xm:sqref>
        </x14:dataValidation>
        <x14:dataValidation type="list" allowBlank="1" showInputMessage="1" showErrorMessage="1">
          <x14:formula1>
            <xm:f>'C:\Users\zil\Downloads\Telegram Desktop\[Контроль МО Ушаков 01.06.22.xlsx]списки_не_удалять'!#REF!</xm:f>
          </x14:formula1>
          <xm:sqref>E36:E42</xm:sqref>
        </x14:dataValidation>
        <x14:dataValidation type="list" allowBlank="1" showErrorMessage="1" errorTitle="Требуется выбрать из списка">
          <x14:formula1>
            <xm:f>INDIRECT(SUBSTITUTE(SUBSTITUTE(SUBSTITUTE(SUBSTITUTE(SUBSTITUTE(SUBSTITUTE(K36, " ", ""),'C:\Users\zil\Downloads\Telegram Desktop\[Контроль МО Ушаков 01.06.22.xlsx]Статус'!#REF!,""),":",""),"-",""),",",""),"/",""))</xm:f>
          </x14:formula1>
          <xm:sqref>M36:M42</xm:sqref>
        </x14:dataValidation>
        <x14:dataValidation type="list" allowBlank="1" showInputMessage="1" showErrorMessage="1">
          <x14:formula1>
            <xm:f>'C:\Users\zil\Downloads\[Контроль_МО_01-06-22_Юдин.xlsx]списки_не_удалять'!#REF!</xm:f>
          </x14:formula1>
          <xm:sqref>E23:E30</xm:sqref>
        </x14:dataValidation>
        <x14:dataValidation type="list" allowBlank="1" showErrorMessage="1" errorTitle="Требуется выбрать из списка">
          <x14:formula1>
            <xm:f>INDIRECT(SUBSTITUTE(SUBSTITUTE(SUBSTITUTE(SUBSTITUTE(SUBSTITUTE(SUBSTITUTE(K23, " ", ""),'C:\Users\zil\Downloads\[Контроль_МО_01-06-22_Юдин.xlsx]Статус'!#REF!,""),":",""),"-",""),",",""),"/",""))</xm:f>
          </x14:formula1>
          <xm:sqref>M23:M30</xm:sqref>
        </x14:dataValidation>
        <x14:dataValidation type="list" allowBlank="1" showInputMessage="1" showErrorMessage="1">
          <x14:formula1>
            <xm:f>'C:\Users\zil\Downloads\[Дата_Контроль_МО_от_Монклер_А_А_01_06.xlsx]списки_не_удалять'!#REF!</xm:f>
          </x14:formula1>
          <xm:sqref>E14:E20</xm:sqref>
        </x14:dataValidation>
        <x14:dataValidation type="list" allowBlank="1" showErrorMessage="1" errorTitle="Требуется выбрать из списка">
          <x14:formula1>
            <xm:f>INDIRECT(SUBSTITUTE(SUBSTITUTE(SUBSTITUTE(SUBSTITUTE(SUBSTITUTE(SUBSTITUTE(K13, " ", ""),'C:\Users\zil\Downloads\[Дата_Контроль_МО_от_Монклер_А_А_01_06.xlsx]Статус'!#REF!,""),":",""),"-",""),",",""),"/",""))</xm:f>
          </x14:formula1>
          <xm:sqref>M13:M20</xm:sqref>
        </x14:dataValidation>
        <x14:dataValidation type="list" allowBlank="1" showInputMessage="1" showErrorMessage="1">
          <x14:formula1>
            <xm:f>'C:\Users\zil\Downloads\[Дата_Контроль_МО_301_06_2022_Подомарева.xlsx]списки_не_удалять'!#REF!</xm:f>
          </x14:formula1>
          <xm:sqref>E8:E12</xm:sqref>
        </x14:dataValidation>
        <x14:dataValidation type="list" allowBlank="1" showErrorMessage="1" errorTitle="Требуется выбрать из списка">
          <x14:formula1>
            <xm:f>INDIRECT(SUBSTITUTE(SUBSTITUTE(SUBSTITUTE(SUBSTITUTE(SUBSTITUTE(SUBSTITUTE(K8, " ", ""),'C:\Users\zil\Downloads\[Дата_Контроль_МО_301_06_2022_Подомарева.xlsx]Статус'!#REF!,""),":",""),"-",""),",",""),"/",""))</xm:f>
          </x14:formula1>
          <xm:sqref>M8:M12</xm:sqref>
        </x14:dataValidation>
        <x14:dataValidation type="list" allowBlank="1" showInputMessage="1" showErrorMessage="1">
          <x14:formula1>
            <xm:f>'[Свод МО 3.9 от 01.06.2022..xlsx]списки_не_удалять'!#REF!</xm:f>
          </x14:formula1>
          <xm:sqref>E502:E512</xm:sqref>
        </x14:dataValidation>
        <x14:dataValidation type="list" allowBlank="1" showErrorMessage="1" errorTitle="Требуется выбрать из списка">
          <x14:formula1>
            <xm:f>INDIRECT(SUBSTITUTE(SUBSTITUTE(SUBSTITUTE(SUBSTITUTE(SUBSTITUTE(SUBSTITUTE(K502, " ", ""),'[Свод МО 3.9 от 01.06.2022..xlsx]Статус'!#REF!,""),":",""),"-",""),",",""),"/",""))</xm:f>
          </x14:formula1>
          <xm:sqref>M502:M512</xm:sqref>
        </x14:dataValidation>
        <x14:dataValidation type="list" allowBlank="1" showErrorMessage="1" errorTitle="Требуется выбрать из списка">
          <x14:formula1>
            <xm:f>INDIRECT(SUBSTITUTE(SUBSTITUTE(SUBSTITUTE(SUBSTITUTE(SUBSTITUTE(SUBSTITUTE(K188, " ", ""),'C:\Users\zil\Desktop\Лада_СВОД_МО\[МО Заикина Л.В. 01.06.2022.xlsx]Статус'!#REF!,""),":",""),"-",""),",",""),"/",""))</xm:f>
          </x14:formula1>
          <xm:sqref>M188:M194</xm:sqref>
        </x14:dataValidation>
        <x14:dataValidation type="list" allowBlank="1" showErrorMessage="1" errorTitle="Требуется выбрать из списка">
          <x14:formula1>
            <xm:f>INDIRECT(SUBSTITUTE(SUBSTITUTE(SUBSTITUTE(SUBSTITUTE(SUBSTITUTE(SUBSTITUTE(K169, " ", ""),'C:\Users\zil\Downloads\[Дата_Контроль_МО_01_06_2022_Сорокин_Д_П_.xlsx]Статус'!#REF!,""),":",""),"-",""),",",""),"/",""))</xm:f>
          </x14:formula1>
          <xm:sqref>M169:M171</xm:sqref>
        </x14:dataValidation>
        <x14:dataValidation type="list" allowBlank="1" showErrorMessage="1" errorTitle="Требуется выбрать из списка">
          <x14:formula1>
            <xm:f>INDIRECT(SUBSTITUTE(SUBSTITUTE(SUBSTITUTE(SUBSTITUTE(SUBSTITUTE(SUBSTITUTE(K61, " ", ""),'C:\Users\zil\Downloads\Telegram Desktop\[МО_01.06.2022_Ульянкина А.А..xlsx]Статус'!#REF!,""),":",""),"-",""),",",""),"/",""))</xm:f>
          </x14:formula1>
          <xm:sqref>M61:M64</xm:sqref>
        </x14:dataValidation>
        <x14:dataValidation type="list" allowBlank="1" showInputMessage="1" showErrorMessage="1">
          <x14:formula1>
            <xm:f>'C:\Users\zil\Downloads\Telegram Desktop\[Дата_Контроль_МО Силакова  01.06.2022.xlsx]списки_не_удалять'!#REF!</xm:f>
          </x14:formula1>
          <xm:sqref>E58:E60</xm:sqref>
        </x14:dataValidation>
        <x14:dataValidation type="list" allowBlank="1" showErrorMessage="1" errorTitle="Требуется выбрать из списка">
          <x14:formula1>
            <xm:f>INDIRECT(SUBSTITUTE(SUBSTITUTE(SUBSTITUTE(SUBSTITUTE(SUBSTITUTE(SUBSTITUTE(K58, " ", ""),'C:\Users\zil\Downloads\Telegram Desktop\[Дата_Контроль_МО Силакова  01.06.2022.xlsx]Статус'!#REF!,""),":",""),"-",""),",",""),"/",""))</xm:f>
          </x14:formula1>
          <xm:sqref>M58:M60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T78"/>
  <sheetViews>
    <sheetView zoomScale="70" zoomScaleNormal="70" workbookViewId="0">
      <pane ySplit="1" topLeftCell="A2" activePane="bottomLeft" state="frozen"/>
      <selection activeCell="B22" sqref="B22"/>
      <selection pane="bottomLeft" activeCell="B22" sqref="B22"/>
    </sheetView>
  </sheetViews>
  <sheetFormatPr defaultColWidth="9.140625" defaultRowHeight="15" x14ac:dyDescent="0.25"/>
  <cols>
    <col min="1" max="1" width="51.85546875" style="30" bestFit="1" customWidth="1"/>
    <col min="2" max="2" width="12.85546875" style="81" bestFit="1" customWidth="1"/>
    <col min="3" max="3" width="21.5703125" customWidth="1"/>
    <col min="4" max="4" width="22.42578125" style="81" bestFit="1" customWidth="1"/>
    <col min="5" max="5" width="9.140625" style="66"/>
    <col min="6" max="6" width="49.7109375" style="35" bestFit="1" customWidth="1"/>
    <col min="7" max="7" width="5.28515625" style="53" customWidth="1"/>
    <col min="8" max="8" width="50" style="30" bestFit="1" customWidth="1"/>
    <col min="9" max="9" width="5.28515625" style="30" bestFit="1" customWidth="1"/>
    <col min="10" max="10" width="9.140625" style="50"/>
    <col min="11" max="11" width="35.85546875" style="30" customWidth="1"/>
    <col min="12" max="12" width="28.5703125" style="30" customWidth="1"/>
    <col min="13" max="13" width="27.5703125" style="30" customWidth="1"/>
    <col min="14" max="14" width="25" style="30" customWidth="1"/>
    <col min="15" max="15" width="33.140625" style="30" customWidth="1"/>
    <col min="16" max="16" width="27.140625" style="30" customWidth="1"/>
    <col min="17" max="17" width="40.28515625" style="30" customWidth="1"/>
    <col min="18" max="16384" width="9.140625" style="30"/>
  </cols>
  <sheetData>
    <row r="1" spans="1:20" ht="102" customHeight="1" x14ac:dyDescent="0.25">
      <c r="A1" s="64" t="s">
        <v>108</v>
      </c>
      <c r="B1" s="65" t="s">
        <v>109</v>
      </c>
      <c r="C1" s="67" t="s">
        <v>173</v>
      </c>
      <c r="D1" s="65" t="s">
        <v>112</v>
      </c>
      <c r="F1" s="38" t="s">
        <v>156</v>
      </c>
      <c r="G1" s="51"/>
      <c r="H1" s="33" t="s">
        <v>171</v>
      </c>
      <c r="I1" s="69" t="s">
        <v>135</v>
      </c>
      <c r="K1" s="63" t="s">
        <v>141</v>
      </c>
      <c r="L1" s="63" t="s">
        <v>137</v>
      </c>
      <c r="M1" s="63" t="s">
        <v>138</v>
      </c>
      <c r="N1" s="63" t="s">
        <v>139</v>
      </c>
      <c r="O1" s="63" t="s">
        <v>125</v>
      </c>
      <c r="P1" s="63" t="s">
        <v>140</v>
      </c>
      <c r="Q1" s="63" t="s">
        <v>169</v>
      </c>
      <c r="R1" s="48"/>
      <c r="S1" s="48"/>
      <c r="T1" s="48"/>
    </row>
    <row r="2" spans="1:20" x14ac:dyDescent="0.25">
      <c r="A2" s="54" t="s">
        <v>113</v>
      </c>
      <c r="B2" s="55" t="s">
        <v>114</v>
      </c>
      <c r="C2" s="68" t="s">
        <v>135</v>
      </c>
      <c r="D2" s="82" t="s">
        <v>115</v>
      </c>
      <c r="F2" s="39" t="s">
        <v>113</v>
      </c>
      <c r="G2" s="52"/>
      <c r="H2" s="32" t="str">
        <f>IF(ISBLANK(F2),"",SUBSTITUTE(SUBSTITUTE(SUBSTITUTE(статус[[#This Row],[статус]],"/","")," ",""),"-",""))</f>
        <v>КсведениюГПЦАОП</v>
      </c>
      <c r="I2" s="31" t="s">
        <v>135</v>
      </c>
      <c r="K2" s="49" t="s">
        <v>119</v>
      </c>
      <c r="L2" s="49" t="s">
        <v>136</v>
      </c>
      <c r="M2" s="49" t="s">
        <v>118</v>
      </c>
      <c r="N2" s="49" t="s">
        <v>129</v>
      </c>
      <c r="O2" s="49" t="s">
        <v>126</v>
      </c>
      <c r="P2" s="49" t="s">
        <v>132</v>
      </c>
      <c r="Q2" s="73" t="s">
        <v>136</v>
      </c>
      <c r="R2" s="48"/>
      <c r="S2" s="48"/>
      <c r="T2" s="48"/>
    </row>
    <row r="3" spans="1:20" x14ac:dyDescent="0.25">
      <c r="A3" s="54" t="s">
        <v>36</v>
      </c>
      <c r="B3" s="55" t="s">
        <v>114</v>
      </c>
      <c r="C3" s="68" t="s">
        <v>135</v>
      </c>
      <c r="D3" s="82" t="s">
        <v>115</v>
      </c>
      <c r="F3" s="39" t="s">
        <v>36</v>
      </c>
      <c r="G3" s="52"/>
      <c r="H3" s="32" t="str">
        <f>IF(ISBLANK(F3),"",SUBSTITUTE(SUBSTITUTE(SUBSTITUTE(статус[[#This Row],[статус]],"/","")," ",""),"-",""))</f>
        <v>Тактикаведения</v>
      </c>
      <c r="I3" s="31"/>
      <c r="K3" s="49" t="s">
        <v>117</v>
      </c>
      <c r="L3" s="49" t="s">
        <v>123</v>
      </c>
      <c r="M3" s="49" t="s">
        <v>130</v>
      </c>
      <c r="N3" s="49" t="s">
        <v>130</v>
      </c>
      <c r="O3" s="49" t="s">
        <v>128</v>
      </c>
      <c r="P3" s="49" t="s">
        <v>133</v>
      </c>
      <c r="Q3" s="73" t="s">
        <v>170</v>
      </c>
      <c r="R3" s="48"/>
      <c r="S3" s="48"/>
      <c r="T3" s="48"/>
    </row>
    <row r="4" spans="1:20" x14ac:dyDescent="0.25">
      <c r="A4" s="54" t="s">
        <v>106</v>
      </c>
      <c r="B4" s="55" t="s">
        <v>172</v>
      </c>
      <c r="C4" s="68" t="s">
        <v>135</v>
      </c>
      <c r="D4" s="82" t="s">
        <v>116</v>
      </c>
      <c r="F4" s="39" t="s">
        <v>106</v>
      </c>
      <c r="G4" s="52"/>
      <c r="H4" s="32" t="str">
        <f>IF(ISBLANK(F4),"",SUBSTITUTE(SUBSTITUTE(SUBSTITUTE(статус[[#This Row],[статус]],"/","")," ",""),"-",""))</f>
        <v>ВозвратвМОбезприема</v>
      </c>
      <c r="I4" s="31"/>
      <c r="K4" s="49" t="s">
        <v>120</v>
      </c>
      <c r="L4" s="49" t="s">
        <v>124</v>
      </c>
      <c r="M4" s="49" t="s">
        <v>154</v>
      </c>
      <c r="N4" s="49"/>
      <c r="O4" s="49" t="s">
        <v>189</v>
      </c>
      <c r="P4" s="49" t="s">
        <v>153</v>
      </c>
      <c r="Q4" s="73"/>
      <c r="R4" s="48"/>
      <c r="S4" s="48"/>
      <c r="T4" s="48"/>
    </row>
    <row r="5" spans="1:20" x14ac:dyDescent="0.25">
      <c r="A5" s="54" t="s">
        <v>33</v>
      </c>
      <c r="B5" s="55" t="s">
        <v>114</v>
      </c>
      <c r="C5" s="68" t="s">
        <v>135</v>
      </c>
      <c r="D5" s="55" t="s">
        <v>115</v>
      </c>
      <c r="F5" s="39" t="s">
        <v>33</v>
      </c>
      <c r="G5" s="52"/>
      <c r="H5" s="32" t="str">
        <f>IF(ISBLANK(F5),"",SUBSTITUTE(SUBSTITUTE(SUBSTITUTE(статус[[#This Row],[статус]],"/","")," ",""),"-",""))</f>
        <v>Некорректноеобращениеспациентом</v>
      </c>
      <c r="I5" s="31"/>
      <c r="K5" s="49" t="s">
        <v>118</v>
      </c>
      <c r="L5" s="49"/>
      <c r="M5" s="49" t="s">
        <v>117</v>
      </c>
      <c r="N5" s="49"/>
      <c r="O5" s="49" t="s">
        <v>127</v>
      </c>
      <c r="P5" s="49" t="s">
        <v>134</v>
      </c>
      <c r="Q5" s="73"/>
      <c r="R5" s="48"/>
      <c r="S5" s="48"/>
      <c r="T5" s="48"/>
    </row>
    <row r="6" spans="1:20" x14ac:dyDescent="0.25">
      <c r="A6" s="54" t="s">
        <v>121</v>
      </c>
      <c r="B6" s="55" t="s">
        <v>114</v>
      </c>
      <c r="C6" s="68" t="s">
        <v>135</v>
      </c>
      <c r="D6" s="82" t="s">
        <v>116</v>
      </c>
      <c r="F6" s="39" t="s">
        <v>121</v>
      </c>
      <c r="G6" s="52"/>
      <c r="H6" s="32" t="str">
        <f>IF(ISBLANK(F6),"",SUBSTITUTE(SUBSTITUTE(SUBSTITUTE(статус[[#This Row],[статус]],"/","")," ",""),"-",""))</f>
        <v>ПаллиативПатронаж</v>
      </c>
      <c r="I6" s="31"/>
      <c r="K6" s="49"/>
      <c r="L6" s="49"/>
      <c r="M6" s="49" t="s">
        <v>133</v>
      </c>
      <c r="N6" s="49"/>
      <c r="O6" s="49" t="s">
        <v>188</v>
      </c>
      <c r="P6" s="49" t="s">
        <v>154</v>
      </c>
      <c r="Q6" s="73"/>
      <c r="R6" s="48"/>
      <c r="S6" s="48"/>
      <c r="T6" s="48"/>
    </row>
    <row r="7" spans="1:20" s="80" customFormat="1" x14ac:dyDescent="0.25">
      <c r="A7" s="56" t="s">
        <v>6</v>
      </c>
      <c r="B7" s="55" t="s">
        <v>114</v>
      </c>
      <c r="C7" s="68" t="s">
        <v>135</v>
      </c>
      <c r="D7" s="55" t="s">
        <v>116</v>
      </c>
      <c r="E7" s="74"/>
      <c r="F7" s="75" t="s">
        <v>6</v>
      </c>
      <c r="G7" s="76"/>
      <c r="H7" s="77" t="str">
        <f>IF(ISBLANK(F7),"",SUBSTITUTE(SUBSTITUTE(SUBSTITUTE(статус[[#This Row],[статус]],"/","")," ",""),"-",""))</f>
        <v>Недозвонилисьвтечение2хдней</v>
      </c>
      <c r="I7" s="78"/>
      <c r="J7" s="79"/>
      <c r="K7" s="49"/>
      <c r="L7" s="49"/>
      <c r="M7" s="49" t="s">
        <v>119</v>
      </c>
      <c r="N7" s="49"/>
      <c r="O7" s="49"/>
      <c r="P7" s="49" t="s">
        <v>152</v>
      </c>
      <c r="Q7" s="49"/>
      <c r="R7" s="49"/>
      <c r="S7" s="49"/>
      <c r="T7" s="49"/>
    </row>
    <row r="8" spans="1:20" x14ac:dyDescent="0.25">
      <c r="A8" s="54" t="s">
        <v>2</v>
      </c>
      <c r="B8" s="55" t="s">
        <v>114</v>
      </c>
      <c r="C8" s="68" t="s">
        <v>135</v>
      </c>
      <c r="D8" s="82" t="s">
        <v>116</v>
      </c>
      <c r="F8" s="39" t="s">
        <v>2</v>
      </c>
      <c r="G8" s="52"/>
      <c r="H8" s="32" t="str">
        <f>IF(ISBLANK(F8),"",SUBSTITUTE(SUBSTITUTE(SUBSTITUTE(статус[[#This Row],[статус]],"/","")," ",""),"-",""))</f>
        <v>Статусдиагноза</v>
      </c>
      <c r="I8" s="31"/>
      <c r="K8" s="73"/>
      <c r="L8" s="73"/>
      <c r="M8" s="48"/>
      <c r="N8" s="73"/>
      <c r="O8" s="73"/>
      <c r="P8" s="73"/>
      <c r="Q8" s="73"/>
      <c r="R8" s="48"/>
      <c r="S8" s="48"/>
      <c r="T8" s="48"/>
    </row>
    <row r="9" spans="1:20" x14ac:dyDescent="0.25">
      <c r="A9" s="54" t="s">
        <v>122</v>
      </c>
      <c r="B9" s="55" t="s">
        <v>114</v>
      </c>
      <c r="C9" s="68" t="s">
        <v>135</v>
      </c>
      <c r="D9" s="82" t="s">
        <v>116</v>
      </c>
      <c r="F9" s="39" t="s">
        <v>122</v>
      </c>
      <c r="G9" s="52"/>
      <c r="H9" s="32" t="str">
        <f>IF(ISBLANK(F9),"",SUBSTITUTE(SUBSTITUTE(SUBSTITUTE(статус[[#This Row],[статус]],"/","")," ",""),"-",""))</f>
        <v>КАНЦЕРрегистр</v>
      </c>
      <c r="I9" s="31"/>
      <c r="K9" s="48"/>
      <c r="L9" s="48"/>
      <c r="M9" s="48"/>
      <c r="N9" s="48"/>
      <c r="O9" s="48"/>
      <c r="P9" s="48"/>
      <c r="Q9" s="48"/>
      <c r="R9" s="48"/>
      <c r="S9" s="48"/>
      <c r="T9" s="48"/>
    </row>
    <row r="10" spans="1:20" x14ac:dyDescent="0.25">
      <c r="A10" s="54" t="s">
        <v>110</v>
      </c>
      <c r="B10" s="55" t="s">
        <v>172</v>
      </c>
      <c r="C10" s="68" t="s">
        <v>135</v>
      </c>
      <c r="D10" s="82" t="s">
        <v>116</v>
      </c>
      <c r="F10" s="39" t="s">
        <v>110</v>
      </c>
      <c r="G10" s="52"/>
      <c r="H10" s="32" t="str">
        <f>IF(ISBLANK(F10),"",SUBSTITUTE(SUBSTITUTE(SUBSTITUTE(статус[[#This Row],[статус]],"/","")," ",""),"-",""))</f>
        <v>Данныеобиопсии</v>
      </c>
      <c r="I10" s="31"/>
      <c r="K10" s="48"/>
      <c r="L10" s="48"/>
      <c r="M10" s="48"/>
      <c r="N10" s="48"/>
      <c r="O10" s="48"/>
      <c r="P10" s="48"/>
      <c r="Q10" s="48"/>
      <c r="R10" s="48"/>
      <c r="S10" s="48"/>
      <c r="T10" s="48"/>
    </row>
    <row r="11" spans="1:20" x14ac:dyDescent="0.25">
      <c r="A11" s="54" t="s">
        <v>125</v>
      </c>
      <c r="B11" s="55" t="s">
        <v>172</v>
      </c>
      <c r="C11" s="55" t="s">
        <v>127</v>
      </c>
      <c r="D11" s="55" t="s">
        <v>115</v>
      </c>
      <c r="F11" s="39" t="s">
        <v>125</v>
      </c>
      <c r="G11" s="52"/>
      <c r="H11" s="32" t="str">
        <f>IF(ISBLANK(F11),"",SUBSTITUTE(SUBSTITUTE(SUBSTITUTE(статус[[#This Row],[статус]],"/","")," ",""),"-",""))</f>
        <v>Отсутствуетпротокол</v>
      </c>
      <c r="I11" s="31"/>
      <c r="K11" s="48"/>
      <c r="L11" s="48"/>
      <c r="M11" s="48"/>
      <c r="N11" s="48"/>
      <c r="O11" s="48"/>
      <c r="P11" s="48"/>
      <c r="Q11" s="48"/>
      <c r="R11" s="48"/>
      <c r="S11" s="48"/>
      <c r="T11" s="48"/>
    </row>
    <row r="12" spans="1:20" x14ac:dyDescent="0.25">
      <c r="A12" s="54" t="s">
        <v>85</v>
      </c>
      <c r="B12" s="55" t="s">
        <v>172</v>
      </c>
      <c r="C12" s="68" t="s">
        <v>135</v>
      </c>
      <c r="D12" s="82" t="s">
        <v>116</v>
      </c>
      <c r="F12" s="39" t="s">
        <v>85</v>
      </c>
      <c r="G12" s="52"/>
      <c r="H12" s="32" t="str">
        <f>IF(ISBLANK(F12),"",SUBSTITUTE(SUBSTITUTE(SUBSTITUTE(статус[[#This Row],[статус]],"/","")," ",""),"-",""))</f>
        <v>Отказотзаписи</v>
      </c>
      <c r="I12" s="31"/>
      <c r="K12" s="48"/>
      <c r="L12" s="48"/>
      <c r="M12" s="50"/>
      <c r="N12" s="48"/>
      <c r="O12" s="48"/>
      <c r="P12" s="48"/>
      <c r="Q12" s="48"/>
      <c r="R12" s="48"/>
      <c r="S12" s="48"/>
      <c r="T12" s="48"/>
    </row>
    <row r="13" spans="1:20" s="62" customFormat="1" x14ac:dyDescent="0.25">
      <c r="A13" s="57" t="s">
        <v>149</v>
      </c>
      <c r="B13" s="55" t="s">
        <v>114</v>
      </c>
      <c r="C13" s="68" t="s">
        <v>135</v>
      </c>
      <c r="D13" s="82" t="s">
        <v>116</v>
      </c>
      <c r="E13" s="58"/>
      <c r="F13" s="32" t="s">
        <v>149</v>
      </c>
      <c r="G13" s="59"/>
      <c r="H13" s="32" t="str">
        <f>IF(ISBLANK(F13),"",SUBSTITUTE(SUBSTITUTE(SUBSTITUTE(статус[[#This Row],[статус]],"/","")," ",""),"-",""))</f>
        <v>Отказотсопровожденияперсональнымпомощником</v>
      </c>
      <c r="I13" s="60"/>
      <c r="J13" s="58"/>
      <c r="K13" s="61"/>
      <c r="L13" s="61"/>
      <c r="M13" s="50"/>
      <c r="N13" s="61"/>
      <c r="O13" s="61"/>
      <c r="P13" s="61"/>
      <c r="Q13" s="61"/>
      <c r="R13" s="61"/>
      <c r="S13" s="61"/>
      <c r="T13" s="61"/>
    </row>
    <row r="14" spans="1:20" x14ac:dyDescent="0.25">
      <c r="A14" s="54" t="s">
        <v>131</v>
      </c>
      <c r="B14" s="55" t="s">
        <v>114</v>
      </c>
      <c r="C14" s="68" t="s">
        <v>135</v>
      </c>
      <c r="D14" s="82" t="s">
        <v>116</v>
      </c>
      <c r="F14" s="39" t="s">
        <v>131</v>
      </c>
      <c r="G14" s="52"/>
      <c r="H14" s="32" t="str">
        <f>IF(ISBLANK(F14),"",SUBSTITUTE(SUBSTITUTE(SUBSTITUTE(статус[[#This Row],[статус]],"/","")," ",""),"-",""))</f>
        <v>Отказвприеме</v>
      </c>
      <c r="I14" s="31"/>
      <c r="K14" s="48"/>
      <c r="L14" s="48"/>
      <c r="M14" s="50"/>
      <c r="N14" s="48"/>
      <c r="O14" s="48"/>
      <c r="P14" s="48"/>
      <c r="Q14" s="48"/>
      <c r="R14" s="48"/>
      <c r="S14" s="48"/>
      <c r="T14" s="48"/>
    </row>
    <row r="15" spans="1:20" x14ac:dyDescent="0.25">
      <c r="A15" s="54" t="s">
        <v>32</v>
      </c>
      <c r="B15" s="55" t="s">
        <v>114</v>
      </c>
      <c r="C15" s="68" t="s">
        <v>135</v>
      </c>
      <c r="D15" s="82" t="s">
        <v>116</v>
      </c>
      <c r="F15" s="39" t="s">
        <v>32</v>
      </c>
      <c r="G15" s="52"/>
      <c r="H15" s="32" t="str">
        <f>IF(ISBLANK(F15),"",SUBSTITUTE(SUBSTITUTE(SUBSTITUTE(статус[[#This Row],[статус]],"/","")," ",""),"-",""))</f>
        <v>Нарушениемаршрутизации</v>
      </c>
      <c r="I15" s="31"/>
      <c r="K15" s="48"/>
      <c r="L15" s="48"/>
      <c r="M15" s="50"/>
      <c r="N15" s="48"/>
      <c r="O15" s="48"/>
      <c r="P15" s="48"/>
      <c r="Q15" s="48"/>
      <c r="R15" s="48"/>
      <c r="S15" s="48"/>
      <c r="T15" s="48"/>
    </row>
    <row r="16" spans="1:20" x14ac:dyDescent="0.25">
      <c r="A16" s="54" t="s">
        <v>111</v>
      </c>
      <c r="B16" s="55" t="s">
        <v>172</v>
      </c>
      <c r="C16" s="68" t="s">
        <v>135</v>
      </c>
      <c r="D16" s="82" t="s">
        <v>116</v>
      </c>
      <c r="F16" s="39" t="s">
        <v>111</v>
      </c>
      <c r="G16" s="52"/>
      <c r="H16" s="32" t="str">
        <f>IF(ISBLANK(F16),"",SUBSTITUTE(SUBSTITUTE(SUBSTITUTE(статус[[#This Row],[статус]],"/","")," ",""),"-",""))</f>
        <v>Датазаписи</v>
      </c>
      <c r="I16" s="31"/>
      <c r="K16" s="48"/>
      <c r="L16" s="48"/>
      <c r="M16" s="50"/>
      <c r="N16" s="48"/>
      <c r="O16" s="48"/>
      <c r="P16" s="48"/>
      <c r="Q16" s="48"/>
      <c r="R16" s="48"/>
      <c r="S16" s="48"/>
      <c r="T16" s="48"/>
    </row>
    <row r="17" spans="1:20" x14ac:dyDescent="0.25">
      <c r="A17" s="54" t="s">
        <v>1</v>
      </c>
      <c r="B17" s="55" t="s">
        <v>172</v>
      </c>
      <c r="C17" s="68" t="s">
        <v>135</v>
      </c>
      <c r="D17" s="82" t="s">
        <v>116</v>
      </c>
      <c r="F17" s="39" t="s">
        <v>1</v>
      </c>
      <c r="H17" s="32" t="str">
        <f>IF(ISBLANK(F17),"",SUBSTITUTE(SUBSTITUTE(SUBSTITUTE(статус[[#This Row],[статус]],"/","")," ",""),"-",""))</f>
        <v>Превышенсрок</v>
      </c>
      <c r="I17" s="31"/>
      <c r="K17" s="48"/>
      <c r="L17" s="48"/>
      <c r="M17" s="50"/>
      <c r="N17" s="48"/>
      <c r="O17" s="48"/>
      <c r="P17" s="48"/>
      <c r="Q17" s="48"/>
      <c r="R17" s="48"/>
      <c r="S17" s="48"/>
      <c r="T17" s="48"/>
    </row>
    <row r="18" spans="1:20" x14ac:dyDescent="0.25">
      <c r="A18" s="54" t="s">
        <v>155</v>
      </c>
      <c r="B18" s="55" t="s">
        <v>114</v>
      </c>
      <c r="C18" s="68" t="s">
        <v>135</v>
      </c>
      <c r="D18" s="82" t="s">
        <v>116</v>
      </c>
      <c r="F18" s="40" t="s">
        <v>155</v>
      </c>
      <c r="H18" s="41" t="str">
        <f>IF(ISBLANK(F18),"",SUBSTITUTE(SUBSTITUTE(SUBSTITUTE(статус[[#This Row],[статус]],"/","")," ",""),"-",""))</f>
        <v>Цельприема</v>
      </c>
      <c r="I18" s="42"/>
      <c r="K18" s="48"/>
      <c r="L18" s="48"/>
      <c r="M18" s="50"/>
      <c r="N18" s="48"/>
      <c r="O18" s="48"/>
      <c r="P18" s="48"/>
      <c r="Q18" s="48"/>
      <c r="R18" s="48"/>
      <c r="S18" s="48"/>
      <c r="T18" s="48"/>
    </row>
    <row r="19" spans="1:20" x14ac:dyDescent="0.25">
      <c r="A19" s="54" t="s">
        <v>154</v>
      </c>
      <c r="B19" s="55" t="s">
        <v>172</v>
      </c>
      <c r="C19" s="68" t="s">
        <v>136</v>
      </c>
      <c r="D19" s="82" t="s">
        <v>115</v>
      </c>
      <c r="F19" s="46" t="s">
        <v>154</v>
      </c>
      <c r="H19" s="44" t="str">
        <f>IF(ISBLANK(F19),"",SUBSTITUTE(SUBSTITUTE(SUBSTITUTE(статус[[#This Row],[статус]],"/","")," ",""),"-",""))</f>
        <v>Онкологическийконсилиум</v>
      </c>
      <c r="I19" s="45"/>
      <c r="K19" s="48"/>
      <c r="L19" s="50"/>
      <c r="M19" s="50"/>
      <c r="N19" s="50"/>
      <c r="O19" s="48"/>
      <c r="P19" s="48"/>
      <c r="Q19" s="48"/>
      <c r="R19" s="48"/>
      <c r="S19" s="48"/>
      <c r="T19" s="48"/>
    </row>
    <row r="20" spans="1:20" x14ac:dyDescent="0.25">
      <c r="A20" s="102" t="s">
        <v>175</v>
      </c>
      <c r="B20" s="55" t="s">
        <v>114</v>
      </c>
      <c r="C20" s="68" t="s">
        <v>135</v>
      </c>
      <c r="D20" s="82" t="s">
        <v>115</v>
      </c>
      <c r="F20" s="83" t="s">
        <v>175</v>
      </c>
      <c r="H20" s="32" t="str">
        <f>IF(ISBLANK(F20),"",SUBSTITUTE(SUBSTITUTE(SUBSTITUTE(статус[[#This Row],[статус]],"/","")," ",""),"-",""))</f>
        <v>Динамикасостояния</v>
      </c>
      <c r="I20" s="31"/>
      <c r="K20" s="48"/>
      <c r="L20" s="50"/>
      <c r="M20" s="50"/>
      <c r="N20" s="50"/>
      <c r="O20" s="48"/>
      <c r="P20" s="48"/>
      <c r="Q20" s="48"/>
      <c r="R20" s="48"/>
      <c r="S20" s="48"/>
      <c r="T20" s="48"/>
    </row>
    <row r="21" spans="1:20" x14ac:dyDescent="0.25">
      <c r="A21" s="102" t="s">
        <v>177</v>
      </c>
      <c r="B21" s="55" t="s">
        <v>114</v>
      </c>
      <c r="C21" s="68" t="s">
        <v>135</v>
      </c>
      <c r="D21" s="82" t="s">
        <v>115</v>
      </c>
      <c r="F21" s="39" t="s">
        <v>177</v>
      </c>
      <c r="H21" s="32" t="str">
        <f>IF(ISBLANK(F21),"",SUBSTITUTE(SUBSTITUTE(SUBSTITUTE(статус[[#This Row],[статус]],"/","")," ",""),"-",""))</f>
        <v>Принятбеззаписи</v>
      </c>
      <c r="I21" s="31"/>
      <c r="K21" s="48"/>
      <c r="L21" s="50"/>
      <c r="M21" s="50"/>
      <c r="N21" s="50"/>
      <c r="O21" s="48"/>
      <c r="P21" s="48"/>
      <c r="Q21" s="48"/>
      <c r="R21" s="48"/>
      <c r="S21" s="48"/>
      <c r="T21" s="48"/>
    </row>
    <row r="22" spans="1:20" x14ac:dyDescent="0.25">
      <c r="A22" s="102" t="s">
        <v>186</v>
      </c>
      <c r="B22" s="55" t="s">
        <v>114</v>
      </c>
      <c r="C22" s="68" t="s">
        <v>135</v>
      </c>
      <c r="D22" s="82" t="s">
        <v>115</v>
      </c>
      <c r="F22" s="101" t="s">
        <v>186</v>
      </c>
      <c r="G22" s="52"/>
      <c r="H22" s="32" t="str">
        <f>IF(ISBLANK(F22),"",SUBSTITUTE(SUBSTITUTE(SUBSTITUTE(статус[[#This Row],[статус]],"/","")," ",""),"-",""))</f>
        <v>Клиникаженскогоздоровья</v>
      </c>
      <c r="I22" s="31"/>
      <c r="K22" s="48"/>
      <c r="L22" s="50"/>
      <c r="M22" s="50"/>
      <c r="N22" s="50"/>
      <c r="O22" s="48"/>
      <c r="P22" s="48"/>
      <c r="Q22" s="48"/>
      <c r="R22" s="48"/>
      <c r="S22" s="48"/>
      <c r="T22" s="48"/>
    </row>
    <row r="23" spans="1:20" x14ac:dyDescent="0.25">
      <c r="F23" s="34"/>
      <c r="G23" s="52"/>
      <c r="H23" s="32" t="str">
        <f>IF(ISBLANK(F23),"",SUBSTITUTE(SUBSTITUTE(SUBSTITUTE(статус[[#This Row],[статус]],"/","")," ",""),"-",""))</f>
        <v/>
      </c>
      <c r="I23" s="31"/>
      <c r="K23" s="48"/>
      <c r="L23" s="50"/>
      <c r="M23" s="50"/>
      <c r="N23" s="50"/>
      <c r="O23" s="48"/>
      <c r="P23" s="48"/>
      <c r="Q23" s="48"/>
      <c r="R23" s="48"/>
      <c r="S23" s="48"/>
      <c r="T23" s="48"/>
    </row>
    <row r="24" spans="1:20" x14ac:dyDescent="0.25">
      <c r="F24" s="34"/>
      <c r="G24" s="52"/>
      <c r="H24" s="32" t="str">
        <f>IF(ISBLANK(F24),"",SUBSTITUTE(SUBSTITUTE(SUBSTITUTE(статус[[#This Row],[статус]],"/","")," ",""),"-",""))</f>
        <v/>
      </c>
      <c r="I24" s="31"/>
      <c r="K24" s="48"/>
      <c r="L24" s="50"/>
      <c r="M24" s="50"/>
      <c r="N24" s="50"/>
      <c r="O24" s="48"/>
      <c r="P24" s="48"/>
      <c r="Q24" s="48"/>
      <c r="R24" s="48"/>
      <c r="S24" s="48"/>
      <c r="T24" s="48"/>
    </row>
    <row r="25" spans="1:20" x14ac:dyDescent="0.25">
      <c r="F25" s="34"/>
      <c r="G25" s="52"/>
      <c r="H25" s="32" t="str">
        <f>IF(ISBLANK(F25),"",SUBSTITUTE(SUBSTITUTE(SUBSTITUTE(статус[[#This Row],[статус]],"/","")," ",""),"-",""))</f>
        <v/>
      </c>
      <c r="I25" s="31"/>
      <c r="K25" s="48"/>
      <c r="L25" s="50"/>
      <c r="M25" s="50"/>
      <c r="N25" s="50"/>
      <c r="O25" s="48"/>
      <c r="P25" s="48"/>
      <c r="Q25" s="48"/>
      <c r="R25" s="48"/>
      <c r="S25" s="48"/>
      <c r="T25" s="48"/>
    </row>
    <row r="26" spans="1:20" x14ac:dyDescent="0.25">
      <c r="F26" s="34"/>
      <c r="G26" s="52"/>
      <c r="H26" s="32" t="str">
        <f>IF(ISBLANK(F26),"",SUBSTITUTE(SUBSTITUTE(SUBSTITUTE(статус[[#This Row],[статус]],"/","")," ",""),"-",""))</f>
        <v/>
      </c>
      <c r="I26" s="31"/>
      <c r="K26" s="48"/>
      <c r="L26" s="50"/>
      <c r="M26" s="50"/>
      <c r="N26" s="50"/>
      <c r="O26" s="48"/>
      <c r="P26" s="48"/>
      <c r="Q26" s="48"/>
      <c r="R26" s="48"/>
      <c r="S26" s="48"/>
      <c r="T26" s="48"/>
    </row>
    <row r="27" spans="1:20" x14ac:dyDescent="0.25">
      <c r="F27" s="34"/>
      <c r="G27" s="52"/>
      <c r="H27" s="32" t="str">
        <f>IF(ISBLANK(F27),"",SUBSTITUTE(SUBSTITUTE(SUBSTITUTE(статус[[#This Row],[статус]],"/","")," ",""),"-",""))</f>
        <v/>
      </c>
      <c r="I27" s="31"/>
      <c r="K27" s="48"/>
      <c r="L27" s="50"/>
      <c r="M27" s="50"/>
      <c r="N27" s="50"/>
      <c r="O27" s="48"/>
      <c r="P27" s="48"/>
      <c r="Q27" s="48"/>
      <c r="R27" s="48"/>
      <c r="S27" s="48"/>
      <c r="T27" s="48"/>
    </row>
    <row r="28" spans="1:20" x14ac:dyDescent="0.25">
      <c r="F28" s="34"/>
      <c r="G28" s="52"/>
      <c r="H28" s="32" t="str">
        <f>IF(ISBLANK(F28),"",SUBSTITUTE(SUBSTITUTE(SUBSTITUTE(статус[[#This Row],[статус]],"/","")," ",""),"-",""))</f>
        <v/>
      </c>
      <c r="I28" s="31"/>
      <c r="K28" s="48"/>
      <c r="L28" s="50"/>
      <c r="M28" s="50"/>
      <c r="N28" s="50"/>
      <c r="O28" s="48"/>
      <c r="P28" s="48"/>
      <c r="Q28" s="48"/>
      <c r="R28" s="48"/>
      <c r="S28" s="48"/>
      <c r="T28" s="48"/>
    </row>
    <row r="29" spans="1:20" x14ac:dyDescent="0.25">
      <c r="F29" s="34"/>
      <c r="G29" s="52"/>
      <c r="H29" s="32" t="str">
        <f>IF(ISBLANK(F29),"",SUBSTITUTE(SUBSTITUTE(SUBSTITUTE(статус[[#This Row],[статус]],"/","")," ",""),"-",""))</f>
        <v/>
      </c>
      <c r="I29" s="31"/>
      <c r="K29" s="48"/>
      <c r="L29" s="50"/>
      <c r="M29" s="50"/>
      <c r="N29" s="50"/>
      <c r="O29" s="48"/>
      <c r="P29" s="48"/>
      <c r="Q29" s="48"/>
      <c r="R29" s="48"/>
      <c r="S29" s="48"/>
      <c r="T29" s="48"/>
    </row>
    <row r="30" spans="1:20" x14ac:dyDescent="0.25">
      <c r="F30" s="34"/>
      <c r="G30" s="52"/>
      <c r="H30" s="32" t="str">
        <f>IF(ISBLANK(F30),"",SUBSTITUTE(SUBSTITUTE(SUBSTITUTE(статус[[#This Row],[статус]],"/","")," ",""),"-",""))</f>
        <v/>
      </c>
      <c r="I30" s="31"/>
      <c r="K30" s="48"/>
      <c r="L30" s="50"/>
      <c r="M30" s="50"/>
      <c r="N30" s="50"/>
      <c r="O30" s="48"/>
      <c r="P30" s="48"/>
      <c r="Q30" s="48"/>
      <c r="R30" s="48"/>
      <c r="S30" s="48"/>
      <c r="T30" s="48"/>
    </row>
    <row r="31" spans="1:20" x14ac:dyDescent="0.25">
      <c r="F31" s="34"/>
      <c r="G31" s="52"/>
      <c r="H31" s="32" t="str">
        <f>IF(ISBLANK(F31),"",SUBSTITUTE(SUBSTITUTE(SUBSTITUTE(статус[[#This Row],[статус]],"/","")," ",""),"-",""))</f>
        <v/>
      </c>
      <c r="I31" s="31"/>
      <c r="K31" s="48"/>
      <c r="L31" s="50"/>
      <c r="M31" s="48"/>
      <c r="N31" s="50"/>
      <c r="O31" s="48"/>
      <c r="P31" s="48"/>
      <c r="Q31" s="48"/>
      <c r="R31" s="48"/>
      <c r="S31" s="48"/>
      <c r="T31" s="48"/>
    </row>
    <row r="32" spans="1:20" x14ac:dyDescent="0.25">
      <c r="A32" s="81"/>
      <c r="F32" s="34"/>
      <c r="G32" s="52"/>
      <c r="H32" s="32" t="str">
        <f>IF(ISBLANK(F32),"",SUBSTITUTE(SUBSTITUTE(SUBSTITUTE(статус[[#This Row],[статус]],"/","")," ",""),"-",""))</f>
        <v/>
      </c>
      <c r="I32" s="31"/>
      <c r="K32" s="48"/>
      <c r="L32" s="50"/>
      <c r="M32" s="48"/>
      <c r="N32" s="50"/>
      <c r="O32" s="48"/>
      <c r="P32" s="48"/>
      <c r="Q32" s="48"/>
      <c r="R32" s="48"/>
      <c r="S32" s="48"/>
      <c r="T32" s="48"/>
    </row>
    <row r="33" spans="6:20" x14ac:dyDescent="0.25">
      <c r="F33" s="34"/>
      <c r="G33" s="52"/>
      <c r="H33" s="32" t="str">
        <f>IF(ISBLANK(F33),"",SUBSTITUTE(SUBSTITUTE(SUBSTITUTE(статус[[#This Row],[статус]],"/","")," ",""),"-",""))</f>
        <v/>
      </c>
      <c r="I33" s="31"/>
      <c r="K33" s="48"/>
      <c r="L33" s="50"/>
      <c r="M33" s="48"/>
      <c r="N33" s="50"/>
      <c r="O33" s="48"/>
      <c r="P33" s="48"/>
      <c r="Q33" s="48"/>
      <c r="R33" s="48"/>
      <c r="S33" s="48"/>
      <c r="T33" s="48"/>
    </row>
    <row r="34" spans="6:20" x14ac:dyDescent="0.25">
      <c r="F34" s="34"/>
      <c r="G34" s="52"/>
      <c r="H34" s="32" t="str">
        <f>IF(ISBLANK(F34),"",SUBSTITUTE(SUBSTITUTE(SUBSTITUTE(статус[[#This Row],[статус]],"/","")," ",""),"-",""))</f>
        <v/>
      </c>
      <c r="I34" s="31"/>
      <c r="K34" s="48"/>
      <c r="L34" s="50"/>
      <c r="M34" s="48"/>
      <c r="N34" s="50"/>
      <c r="O34" s="48"/>
      <c r="P34" s="48"/>
      <c r="Q34" s="48"/>
      <c r="R34" s="48"/>
      <c r="S34" s="48"/>
      <c r="T34" s="48"/>
    </row>
    <row r="35" spans="6:20" x14ac:dyDescent="0.25">
      <c r="F35" s="34"/>
      <c r="G35" s="52"/>
      <c r="H35" s="32" t="str">
        <f>IF(ISBLANK(F35),"",SUBSTITUTE(SUBSTITUTE(SUBSTITUTE(статус[[#This Row],[статус]],"/","")," ",""),"-",""))</f>
        <v/>
      </c>
      <c r="I35" s="31"/>
      <c r="K35" s="48"/>
      <c r="L35" s="50"/>
      <c r="M35" s="48"/>
      <c r="N35" s="50"/>
      <c r="O35" s="48"/>
      <c r="P35" s="48"/>
      <c r="Q35" s="48"/>
      <c r="R35" s="48"/>
      <c r="S35" s="48"/>
      <c r="T35" s="48"/>
    </row>
    <row r="36" spans="6:20" x14ac:dyDescent="0.25">
      <c r="F36" s="34"/>
      <c r="G36" s="52"/>
      <c r="H36" s="32" t="str">
        <f>IF(ISBLANK(F36),"",SUBSTITUTE(SUBSTITUTE(SUBSTITUTE(статус[[#This Row],[статус]],"/","")," ",""),"-",""))</f>
        <v/>
      </c>
      <c r="I36" s="31"/>
      <c r="K36" s="48"/>
      <c r="L36" s="50"/>
      <c r="M36" s="48"/>
      <c r="N36" s="50"/>
      <c r="O36" s="48"/>
      <c r="P36" s="48"/>
      <c r="Q36" s="48"/>
      <c r="R36" s="48"/>
      <c r="S36" s="48"/>
      <c r="T36" s="48"/>
    </row>
    <row r="37" spans="6:20" x14ac:dyDescent="0.25">
      <c r="F37" s="34"/>
      <c r="G37" s="52"/>
      <c r="H37" s="32" t="str">
        <f>IF(ISBLANK(F37),"",SUBSTITUTE(SUBSTITUTE(SUBSTITUTE(статус[[#This Row],[статус]],"/","")," ",""),"-",""))</f>
        <v/>
      </c>
      <c r="I37" s="31"/>
      <c r="K37" s="48"/>
      <c r="L37" s="50"/>
      <c r="M37" s="48"/>
      <c r="N37" s="50"/>
      <c r="O37" s="48"/>
      <c r="P37" s="48"/>
      <c r="Q37" s="48"/>
      <c r="R37" s="48"/>
      <c r="S37" s="48"/>
      <c r="T37" s="48"/>
    </row>
    <row r="38" spans="6:20" x14ac:dyDescent="0.25">
      <c r="F38" s="34"/>
      <c r="G38" s="52"/>
      <c r="H38" s="32" t="str">
        <f>IF(ISBLANK(F38),"",SUBSTITUTE(SUBSTITUTE(SUBSTITUTE(статус[[#This Row],[статус]],"/","")," ",""),"-",""))</f>
        <v/>
      </c>
      <c r="I38" s="31"/>
      <c r="K38" s="48"/>
      <c r="L38" s="48"/>
      <c r="M38" s="48"/>
      <c r="N38" s="48"/>
      <c r="O38" s="48"/>
      <c r="P38" s="48"/>
      <c r="Q38" s="48"/>
      <c r="R38" s="48"/>
      <c r="S38" s="48"/>
      <c r="T38" s="48"/>
    </row>
    <row r="39" spans="6:20" x14ac:dyDescent="0.25">
      <c r="F39" s="36"/>
      <c r="H39" s="32" t="str">
        <f>IF(ISBLANK(F39),"",SUBSTITUTE(SUBSTITUTE(SUBSTITUTE(статус[[#This Row],[статус]],"/","")," ",""),"-",""))</f>
        <v/>
      </c>
      <c r="I39" s="31"/>
      <c r="K39" s="48"/>
      <c r="L39" s="48"/>
      <c r="M39" s="48"/>
      <c r="N39" s="48"/>
      <c r="O39" s="48"/>
      <c r="P39" s="48"/>
      <c r="Q39" s="48"/>
      <c r="R39" s="48"/>
      <c r="S39" s="48"/>
      <c r="T39" s="48"/>
    </row>
    <row r="40" spans="6:20" x14ac:dyDescent="0.25">
      <c r="F40" s="37"/>
      <c r="H40" s="47" t="str">
        <f>IF(ISBLANK(F40),"",SUBSTITUTE(SUBSTITUTE(SUBSTITUTE(статус[[#This Row],[статус]],"/","")," ",""),"-",""))</f>
        <v/>
      </c>
      <c r="I40" s="31"/>
      <c r="K40" s="48"/>
      <c r="L40" s="48"/>
      <c r="M40" s="48"/>
      <c r="N40" s="48"/>
      <c r="O40" s="48"/>
      <c r="P40" s="48"/>
      <c r="Q40" s="48"/>
      <c r="R40" s="48"/>
      <c r="S40" s="48"/>
      <c r="T40" s="48"/>
    </row>
    <row r="41" spans="6:20" x14ac:dyDescent="0.25">
      <c r="H41" s="47" t="str">
        <f>IF(ISBLANK(F41),"",SUBSTITUTE(SUBSTITUTE(SUBSTITUTE(статус[[#This Row],[статус]],"/","")," ",""),"-",""))</f>
        <v/>
      </c>
      <c r="I41" s="31"/>
      <c r="K41" s="48"/>
      <c r="L41" s="48"/>
      <c r="M41" s="48"/>
      <c r="N41" s="48"/>
      <c r="O41" s="48"/>
      <c r="P41" s="48"/>
      <c r="Q41" s="48"/>
      <c r="R41" s="48"/>
      <c r="S41" s="48"/>
      <c r="T41" s="48"/>
    </row>
    <row r="42" spans="6:20" x14ac:dyDescent="0.25">
      <c r="H42" s="47" t="str">
        <f>IF(ISBLANK(F42),"",SUBSTITUTE(SUBSTITUTE(SUBSTITUTE(статус[[#This Row],[статус]],"/","")," ",""),"-",""))</f>
        <v/>
      </c>
      <c r="I42" s="31"/>
      <c r="K42" s="48"/>
      <c r="L42" s="48"/>
      <c r="M42" s="48"/>
      <c r="N42" s="48"/>
      <c r="O42" s="48"/>
      <c r="P42" s="48"/>
      <c r="Q42" s="48"/>
      <c r="R42" s="48"/>
      <c r="S42" s="48"/>
      <c r="T42" s="48"/>
    </row>
    <row r="43" spans="6:20" x14ac:dyDescent="0.25">
      <c r="H43" s="47" t="str">
        <f>IF(ISBLANK(F43),"",SUBSTITUTE(SUBSTITUTE(SUBSTITUTE(статус[[#This Row],[статус]],"/","")," ",""),"-",""))</f>
        <v/>
      </c>
      <c r="I43" s="31"/>
      <c r="K43" s="48"/>
      <c r="L43" s="48"/>
      <c r="M43" s="48"/>
      <c r="N43" s="48"/>
      <c r="O43" s="48"/>
      <c r="P43" s="48"/>
      <c r="Q43" s="48"/>
      <c r="R43" s="48"/>
      <c r="S43" s="48"/>
      <c r="T43" s="48"/>
    </row>
    <row r="44" spans="6:20" x14ac:dyDescent="0.25">
      <c r="H44" s="47" t="str">
        <f>IF(ISBLANK(F44),"",SUBSTITUTE(SUBSTITUTE(SUBSTITUTE(статус[[#This Row],[статус]],"/","")," ",""),"-",""))</f>
        <v/>
      </c>
      <c r="I44" s="31"/>
      <c r="K44" s="48"/>
      <c r="L44" s="48"/>
      <c r="M44" s="48"/>
      <c r="N44" s="48"/>
      <c r="O44" s="48"/>
      <c r="P44" s="48"/>
      <c r="Q44" s="48"/>
      <c r="R44" s="48"/>
      <c r="S44" s="48"/>
      <c r="T44" s="48"/>
    </row>
    <row r="45" spans="6:20" x14ac:dyDescent="0.25">
      <c r="H45" s="47" t="str">
        <f>IF(ISBLANK(F45),"",SUBSTITUTE(SUBSTITUTE(SUBSTITUTE(статус[[#This Row],[статус]],"/","")," ",""),"-",""))</f>
        <v/>
      </c>
      <c r="I45" s="31"/>
      <c r="K45" s="48"/>
      <c r="L45" s="48"/>
      <c r="M45" s="48"/>
      <c r="N45" s="48"/>
      <c r="O45" s="48"/>
      <c r="P45" s="48"/>
      <c r="Q45" s="48"/>
      <c r="R45" s="48"/>
      <c r="S45" s="48"/>
      <c r="T45" s="48"/>
    </row>
    <row r="46" spans="6:20" x14ac:dyDescent="0.25">
      <c r="H46" s="47" t="str">
        <f>IF(ISBLANK(F46),"",SUBSTITUTE(SUBSTITUTE(SUBSTITUTE(статус[[#This Row],[статус]],"/","")," ",""),"-",""))</f>
        <v/>
      </c>
      <c r="I46" s="31"/>
      <c r="K46" s="48"/>
      <c r="L46" s="48"/>
      <c r="M46" s="48"/>
      <c r="N46" s="48"/>
      <c r="O46" s="48"/>
      <c r="P46" s="48"/>
      <c r="Q46" s="48"/>
      <c r="R46" s="48"/>
      <c r="S46" s="48"/>
      <c r="T46" s="48"/>
    </row>
    <row r="47" spans="6:20" x14ac:dyDescent="0.25">
      <c r="H47" s="47" t="str">
        <f>IF(ISBLANK(F47),"",SUBSTITUTE(SUBSTITUTE(SUBSTITUTE(статус[[#This Row],[статус]],"/","")," ",""),"-",""))</f>
        <v/>
      </c>
      <c r="I47" s="31"/>
      <c r="K47" s="48"/>
      <c r="L47" s="48"/>
      <c r="M47" s="48"/>
      <c r="N47" s="48"/>
      <c r="O47" s="48"/>
      <c r="P47" s="48"/>
      <c r="Q47" s="48"/>
      <c r="R47" s="48"/>
      <c r="S47" s="48"/>
      <c r="T47" s="48"/>
    </row>
    <row r="48" spans="6:20" x14ac:dyDescent="0.25">
      <c r="H48" s="47" t="str">
        <f>IF(ISBLANK(F48),"",SUBSTITUTE(SUBSTITUTE(SUBSTITUTE(статус[[#This Row],[статус]],"/","")," ",""),"-",""))</f>
        <v/>
      </c>
      <c r="I48" s="31"/>
      <c r="K48" s="48"/>
      <c r="L48" s="48"/>
      <c r="M48" s="48"/>
      <c r="N48" s="48"/>
      <c r="O48" s="48"/>
      <c r="P48" s="48"/>
      <c r="Q48" s="48"/>
      <c r="R48" s="48"/>
      <c r="S48" s="48"/>
      <c r="T48" s="48"/>
    </row>
    <row r="49" spans="8:20" x14ac:dyDescent="0.25">
      <c r="H49" s="47" t="str">
        <f>IF(ISBLANK(F49),"",SUBSTITUTE(SUBSTITUTE(SUBSTITUTE(статус[[#This Row],[статус]],"/","")," ",""),"-",""))</f>
        <v/>
      </c>
      <c r="I49" s="31"/>
      <c r="K49" s="48"/>
      <c r="L49" s="48"/>
      <c r="M49" s="48"/>
      <c r="N49" s="48"/>
      <c r="O49" s="48"/>
      <c r="P49" s="48"/>
      <c r="Q49" s="48"/>
      <c r="R49" s="48"/>
      <c r="S49" s="48"/>
      <c r="T49" s="48"/>
    </row>
    <row r="50" spans="8:20" x14ac:dyDescent="0.25">
      <c r="H50" s="47" t="str">
        <f>IF(ISBLANK(F50),"",SUBSTITUTE(SUBSTITUTE(SUBSTITUTE(статус[[#This Row],[статус]],"/","")," ",""),"-",""))</f>
        <v/>
      </c>
      <c r="I50" s="31"/>
      <c r="K50" s="48"/>
      <c r="L50" s="48"/>
      <c r="M50" s="48"/>
      <c r="N50" s="48"/>
      <c r="O50" s="48"/>
      <c r="P50" s="48"/>
      <c r="Q50" s="48"/>
      <c r="R50" s="48"/>
      <c r="S50" s="48"/>
      <c r="T50" s="48"/>
    </row>
    <row r="51" spans="8:20" x14ac:dyDescent="0.25">
      <c r="K51" s="48"/>
      <c r="L51" s="48"/>
      <c r="M51" s="48"/>
      <c r="N51" s="48"/>
      <c r="O51" s="48"/>
      <c r="P51" s="48"/>
      <c r="Q51" s="48"/>
      <c r="R51" s="48"/>
      <c r="S51" s="48"/>
      <c r="T51" s="48"/>
    </row>
    <row r="52" spans="8:20" x14ac:dyDescent="0.25">
      <c r="K52" s="48"/>
      <c r="L52" s="48"/>
      <c r="M52" s="48"/>
      <c r="N52" s="48"/>
      <c r="O52" s="48"/>
      <c r="P52" s="48"/>
      <c r="Q52" s="48"/>
      <c r="R52" s="48"/>
      <c r="S52" s="48"/>
      <c r="T52" s="48"/>
    </row>
    <row r="53" spans="8:20" x14ac:dyDescent="0.25">
      <c r="K53" s="48"/>
      <c r="L53" s="48"/>
      <c r="M53" s="48"/>
      <c r="N53" s="48"/>
      <c r="O53" s="48"/>
      <c r="P53" s="48"/>
      <c r="Q53" s="48"/>
      <c r="R53" s="48"/>
      <c r="S53" s="48"/>
      <c r="T53" s="48"/>
    </row>
    <row r="54" spans="8:20" x14ac:dyDescent="0.25">
      <c r="K54" s="48"/>
      <c r="L54" s="48"/>
      <c r="M54" s="48"/>
      <c r="N54" s="48"/>
      <c r="O54" s="48"/>
      <c r="P54" s="48"/>
      <c r="Q54" s="48"/>
      <c r="R54" s="48"/>
      <c r="S54" s="48"/>
      <c r="T54" s="48"/>
    </row>
    <row r="55" spans="8:20" x14ac:dyDescent="0.25">
      <c r="K55" s="48"/>
      <c r="L55" s="48"/>
      <c r="M55" s="48"/>
      <c r="N55" s="48"/>
      <c r="O55" s="48"/>
      <c r="P55" s="48"/>
      <c r="Q55" s="48"/>
      <c r="R55" s="48"/>
      <c r="S55" s="48"/>
      <c r="T55" s="48"/>
    </row>
    <row r="56" spans="8:20" x14ac:dyDescent="0.25">
      <c r="K56" s="48"/>
      <c r="L56" s="48"/>
      <c r="M56" s="48"/>
      <c r="N56" s="48"/>
      <c r="O56" s="48"/>
      <c r="P56" s="48"/>
      <c r="Q56" s="48"/>
      <c r="R56" s="48"/>
      <c r="S56" s="48"/>
      <c r="T56" s="48"/>
    </row>
    <row r="57" spans="8:20" x14ac:dyDescent="0.25">
      <c r="K57" s="48"/>
      <c r="L57" s="48"/>
      <c r="M57" s="48"/>
      <c r="N57" s="48"/>
      <c r="O57" s="48"/>
      <c r="P57" s="48"/>
      <c r="Q57" s="48"/>
      <c r="R57" s="48"/>
      <c r="S57" s="48"/>
      <c r="T57" s="48"/>
    </row>
    <row r="58" spans="8:20" x14ac:dyDescent="0.25">
      <c r="K58" s="48"/>
      <c r="L58" s="48"/>
      <c r="M58" s="48"/>
      <c r="N58" s="48"/>
      <c r="O58" s="48"/>
      <c r="P58" s="48"/>
      <c r="Q58" s="48"/>
      <c r="R58" s="48"/>
      <c r="S58" s="48"/>
      <c r="T58" s="48"/>
    </row>
    <row r="59" spans="8:20" x14ac:dyDescent="0.25">
      <c r="K59" s="48"/>
      <c r="L59" s="48"/>
      <c r="M59" s="48"/>
      <c r="N59" s="48"/>
      <c r="O59" s="48"/>
      <c r="P59" s="48"/>
      <c r="Q59" s="48"/>
      <c r="R59" s="48"/>
      <c r="S59" s="48"/>
      <c r="T59" s="48"/>
    </row>
    <row r="60" spans="8:20" x14ac:dyDescent="0.25">
      <c r="K60" s="48"/>
      <c r="L60" s="48"/>
      <c r="M60" s="48"/>
      <c r="N60" s="48"/>
      <c r="O60" s="48"/>
      <c r="P60" s="48"/>
      <c r="Q60" s="48"/>
      <c r="R60" s="48"/>
      <c r="S60" s="48"/>
      <c r="T60" s="48"/>
    </row>
    <row r="61" spans="8:20" x14ac:dyDescent="0.25">
      <c r="K61" s="48"/>
      <c r="L61" s="48"/>
      <c r="M61" s="48"/>
      <c r="N61" s="48"/>
      <c r="O61" s="48"/>
      <c r="P61" s="48"/>
      <c r="Q61" s="48"/>
      <c r="R61" s="48"/>
      <c r="S61" s="48"/>
      <c r="T61" s="48"/>
    </row>
    <row r="62" spans="8:20" x14ac:dyDescent="0.25">
      <c r="K62" s="48"/>
      <c r="L62" s="48"/>
      <c r="M62" s="48"/>
      <c r="N62" s="48"/>
      <c r="O62" s="48"/>
      <c r="P62" s="48"/>
      <c r="Q62" s="48"/>
      <c r="R62" s="48"/>
      <c r="S62" s="48"/>
      <c r="T62" s="48"/>
    </row>
    <row r="63" spans="8:20" x14ac:dyDescent="0.25">
      <c r="K63" s="48"/>
      <c r="L63" s="48"/>
      <c r="M63" s="48"/>
      <c r="N63" s="48"/>
      <c r="O63" s="48"/>
      <c r="P63" s="48"/>
      <c r="Q63" s="48"/>
      <c r="R63" s="48"/>
      <c r="S63" s="48"/>
      <c r="T63" s="48"/>
    </row>
    <row r="64" spans="8:20" x14ac:dyDescent="0.25">
      <c r="K64" s="48"/>
      <c r="L64" s="48"/>
      <c r="M64" s="48"/>
      <c r="N64" s="48"/>
      <c r="O64" s="48"/>
      <c r="P64" s="48"/>
      <c r="Q64" s="48"/>
      <c r="R64" s="48"/>
      <c r="S64" s="48"/>
      <c r="T64" s="48"/>
    </row>
    <row r="65" spans="11:20" x14ac:dyDescent="0.25">
      <c r="K65" s="48"/>
      <c r="L65" s="48"/>
      <c r="M65" s="48"/>
      <c r="N65" s="48"/>
      <c r="O65" s="48"/>
      <c r="P65" s="48"/>
      <c r="Q65" s="48"/>
      <c r="R65" s="48"/>
      <c r="S65" s="48"/>
      <c r="T65" s="48"/>
    </row>
    <row r="66" spans="11:20" x14ac:dyDescent="0.25">
      <c r="K66" s="48"/>
      <c r="L66" s="48"/>
      <c r="M66" s="48"/>
      <c r="N66" s="48"/>
      <c r="O66" s="48"/>
      <c r="P66" s="48"/>
      <c r="Q66" s="48"/>
      <c r="R66" s="48"/>
      <c r="S66" s="48"/>
      <c r="T66" s="48"/>
    </row>
    <row r="67" spans="11:20" x14ac:dyDescent="0.25">
      <c r="K67" s="48"/>
      <c r="L67" s="48"/>
      <c r="M67" s="48"/>
      <c r="N67" s="48"/>
      <c r="O67" s="48"/>
      <c r="P67" s="48"/>
      <c r="Q67" s="48"/>
      <c r="R67" s="48"/>
      <c r="S67" s="48"/>
      <c r="T67" s="48"/>
    </row>
    <row r="68" spans="11:20" x14ac:dyDescent="0.25">
      <c r="K68" s="48"/>
      <c r="L68" s="48"/>
      <c r="M68" s="48"/>
      <c r="N68" s="48"/>
      <c r="O68" s="48"/>
      <c r="P68" s="48"/>
      <c r="Q68" s="48"/>
      <c r="R68" s="48"/>
      <c r="S68" s="48"/>
      <c r="T68" s="48"/>
    </row>
    <row r="69" spans="11:20" x14ac:dyDescent="0.25">
      <c r="K69" s="48"/>
      <c r="L69" s="48"/>
      <c r="M69" s="48"/>
      <c r="N69" s="48"/>
      <c r="O69" s="48"/>
      <c r="P69" s="48"/>
      <c r="Q69" s="48"/>
      <c r="R69" s="48"/>
      <c r="S69" s="48"/>
      <c r="T69" s="48"/>
    </row>
    <row r="70" spans="11:20" x14ac:dyDescent="0.25">
      <c r="K70" s="48"/>
      <c r="L70" s="48"/>
      <c r="M70" s="48"/>
      <c r="N70" s="48"/>
      <c r="O70" s="48"/>
      <c r="P70" s="48"/>
      <c r="Q70" s="48"/>
      <c r="R70" s="48"/>
      <c r="S70" s="48"/>
      <c r="T70" s="48"/>
    </row>
    <row r="71" spans="11:20" x14ac:dyDescent="0.25">
      <c r="K71" s="48"/>
      <c r="L71" s="48"/>
      <c r="M71" s="48"/>
      <c r="N71" s="48"/>
      <c r="O71" s="48"/>
      <c r="P71" s="48"/>
      <c r="Q71" s="48"/>
      <c r="R71" s="48"/>
      <c r="S71" s="48"/>
      <c r="T71" s="48"/>
    </row>
    <row r="72" spans="11:20" x14ac:dyDescent="0.25">
      <c r="K72" s="48"/>
      <c r="L72" s="48"/>
      <c r="N72" s="48"/>
      <c r="O72" s="48"/>
      <c r="P72" s="48"/>
      <c r="Q72" s="48"/>
      <c r="R72" s="48"/>
      <c r="S72" s="48"/>
      <c r="T72" s="48"/>
    </row>
    <row r="73" spans="11:20" x14ac:dyDescent="0.25">
      <c r="K73" s="48"/>
      <c r="L73" s="48"/>
      <c r="N73" s="48"/>
      <c r="O73" s="48"/>
      <c r="P73" s="48"/>
      <c r="Q73" s="48"/>
      <c r="R73" s="48"/>
      <c r="S73" s="48"/>
      <c r="T73" s="48"/>
    </row>
    <row r="74" spans="11:20" x14ac:dyDescent="0.25">
      <c r="K74" s="48"/>
      <c r="L74" s="48"/>
      <c r="N74" s="48"/>
      <c r="O74" s="48"/>
      <c r="P74" s="48"/>
      <c r="Q74" s="48"/>
      <c r="R74" s="48"/>
      <c r="S74" s="48"/>
      <c r="T74" s="48"/>
    </row>
    <row r="75" spans="11:20" x14ac:dyDescent="0.25">
      <c r="K75" s="48"/>
      <c r="L75" s="48"/>
      <c r="N75" s="48"/>
      <c r="O75" s="48"/>
      <c r="P75" s="48"/>
      <c r="Q75" s="48"/>
      <c r="R75" s="48"/>
      <c r="S75" s="48"/>
      <c r="T75" s="48"/>
    </row>
    <row r="76" spans="11:20" x14ac:dyDescent="0.25">
      <c r="K76" s="48"/>
      <c r="L76" s="48"/>
      <c r="N76" s="48"/>
      <c r="O76" s="48"/>
      <c r="P76" s="48"/>
      <c r="Q76" s="48"/>
      <c r="R76" s="48"/>
      <c r="S76" s="48"/>
      <c r="T76" s="48"/>
    </row>
    <row r="77" spans="11:20" x14ac:dyDescent="0.25">
      <c r="K77" s="48"/>
      <c r="L77" s="48"/>
      <c r="N77" s="48"/>
      <c r="O77" s="48"/>
      <c r="P77" s="48"/>
      <c r="Q77" s="48"/>
      <c r="R77" s="48"/>
      <c r="S77" s="48"/>
      <c r="T77" s="48"/>
    </row>
    <row r="78" spans="11:20" x14ac:dyDescent="0.25">
      <c r="K78" s="48"/>
      <c r="L78" s="48"/>
      <c r="N78" s="48"/>
      <c r="O78" s="48"/>
      <c r="P78" s="48"/>
      <c r="Q78" s="48"/>
      <c r="R78" s="48"/>
      <c r="S78" s="48"/>
      <c r="T78" s="48"/>
    </row>
  </sheetData>
  <sheetProtection algorithmName="SHA-512" hashValue="FmJ7Q2gX8ElBEYpZ9lWxULjzNBSbBd3q2qAaNSKAAVmAd2lJpfHV4Dr3msZfqDL8ehVLVf1uaCy/kbYSOtectw==" saltValue="Sr58lOPNrscV7KNwM4N6sQ==" spinCount="100000" sheet="1" selectLockedCells="1" selectUnlockedCells="1"/>
  <conditionalFormatting sqref="D1:D20 D23:D1048576">
    <cfRule type="containsText" dxfId="60" priority="5" operator="containsText" text="В свободной форме">
      <formula>NOT(ISERROR(SEARCH("В свободной форме",D1)))</formula>
    </cfRule>
  </conditionalFormatting>
  <conditionalFormatting sqref="B1:B30 B32:B1048576 A32">
    <cfRule type="containsText" dxfId="59" priority="4" operator="containsText" text="да">
      <formula>NOT(ISERROR(SEARCH("да",A1)))</formula>
    </cfRule>
  </conditionalFormatting>
  <conditionalFormatting sqref="D21">
    <cfRule type="containsText" dxfId="58" priority="2" operator="containsText" text="В свободной форме">
      <formula>NOT(ISERROR(SEARCH("В свободной форме",D21)))</formula>
    </cfRule>
  </conditionalFormatting>
  <conditionalFormatting sqref="D22">
    <cfRule type="containsText" dxfId="57" priority="1" operator="containsText" text="В свободной форме">
      <formula>NOT(ISERROR(SEARCH("В свободной форме",D22)))</formula>
    </cfRule>
  </conditionalFormatting>
  <pageMargins left="0.7" right="0.7" top="0.75" bottom="0.75" header="0.3" footer="0.3"/>
  <pageSetup paperSize="9" orientation="portrait" r:id="rId1"/>
  <tableParts count="9">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C22"/>
  <sheetViews>
    <sheetView zoomScale="85" zoomScaleNormal="85" workbookViewId="0">
      <selection activeCell="B22" sqref="B22"/>
    </sheetView>
  </sheetViews>
  <sheetFormatPr defaultRowHeight="15" x14ac:dyDescent="0.25"/>
  <cols>
    <col min="1" max="1" width="8.7109375" style="26"/>
    <col min="2" max="2" width="38.140625" bestFit="1" customWidth="1"/>
    <col min="3" max="3" width="72.28515625" style="25" customWidth="1"/>
  </cols>
  <sheetData>
    <row r="1" spans="1:3" x14ac:dyDescent="0.25">
      <c r="A1" s="26" t="s">
        <v>151</v>
      </c>
      <c r="B1" s="26" t="s">
        <v>108</v>
      </c>
      <c r="C1" s="27" t="s">
        <v>142</v>
      </c>
    </row>
    <row r="2" spans="1:3" ht="30" x14ac:dyDescent="0.25">
      <c r="A2" s="26">
        <v>1</v>
      </c>
      <c r="B2" s="28" t="s">
        <v>113</v>
      </c>
      <c r="C2" s="27" t="s">
        <v>143</v>
      </c>
    </row>
    <row r="3" spans="1:3" ht="45" x14ac:dyDescent="0.25">
      <c r="A3" s="26">
        <v>2</v>
      </c>
      <c r="B3" s="28" t="s">
        <v>36</v>
      </c>
      <c r="C3" s="27" t="s">
        <v>157</v>
      </c>
    </row>
    <row r="4" spans="1:3" ht="90" x14ac:dyDescent="0.25">
      <c r="A4" s="26">
        <v>3</v>
      </c>
      <c r="B4" s="28" t="s">
        <v>106</v>
      </c>
      <c r="C4" s="27" t="s">
        <v>158</v>
      </c>
    </row>
    <row r="5" spans="1:3" ht="30" x14ac:dyDescent="0.25">
      <c r="A5" s="26">
        <v>4</v>
      </c>
      <c r="B5" s="28" t="s">
        <v>33</v>
      </c>
      <c r="C5" s="27" t="s">
        <v>143</v>
      </c>
    </row>
    <row r="6" spans="1:3" ht="60" x14ac:dyDescent="0.25">
      <c r="A6" s="26">
        <v>5</v>
      </c>
      <c r="B6" s="28" t="s">
        <v>121</v>
      </c>
      <c r="C6" s="27" t="s">
        <v>146</v>
      </c>
    </row>
    <row r="7" spans="1:3" ht="90" x14ac:dyDescent="0.25">
      <c r="A7" s="26">
        <v>6</v>
      </c>
      <c r="B7" s="28" t="s">
        <v>6</v>
      </c>
      <c r="C7" s="27" t="s">
        <v>147</v>
      </c>
    </row>
    <row r="8" spans="1:3" ht="60" x14ac:dyDescent="0.25">
      <c r="A8" s="26">
        <v>7</v>
      </c>
      <c r="B8" s="28" t="s">
        <v>2</v>
      </c>
      <c r="C8" s="27" t="s">
        <v>159</v>
      </c>
    </row>
    <row r="9" spans="1:3" ht="30" x14ac:dyDescent="0.25">
      <c r="A9" s="26">
        <v>8</v>
      </c>
      <c r="B9" s="28" t="s">
        <v>122</v>
      </c>
      <c r="C9" s="27" t="s">
        <v>160</v>
      </c>
    </row>
    <row r="10" spans="1:3" ht="90" x14ac:dyDescent="0.25">
      <c r="A10" s="26">
        <v>9</v>
      </c>
      <c r="B10" s="28" t="s">
        <v>110</v>
      </c>
      <c r="C10" s="27" t="s">
        <v>161</v>
      </c>
    </row>
    <row r="11" spans="1:3" ht="150" x14ac:dyDescent="0.25">
      <c r="A11" s="26">
        <v>10</v>
      </c>
      <c r="B11" s="28" t="s">
        <v>125</v>
      </c>
      <c r="C11" s="27" t="s">
        <v>162</v>
      </c>
    </row>
    <row r="12" spans="1:3" ht="45" x14ac:dyDescent="0.25">
      <c r="A12" s="26">
        <v>11</v>
      </c>
      <c r="B12" s="28" t="s">
        <v>85</v>
      </c>
      <c r="C12" s="27" t="s">
        <v>148</v>
      </c>
    </row>
    <row r="13" spans="1:3" ht="75" x14ac:dyDescent="0.25">
      <c r="A13" s="26">
        <v>12</v>
      </c>
      <c r="B13" s="29" t="s">
        <v>149</v>
      </c>
      <c r="C13" s="27" t="s">
        <v>144</v>
      </c>
    </row>
    <row r="14" spans="1:3" ht="60" x14ac:dyDescent="0.25">
      <c r="A14" s="26">
        <v>13</v>
      </c>
      <c r="B14" s="28" t="s">
        <v>131</v>
      </c>
      <c r="C14" s="27" t="s">
        <v>163</v>
      </c>
    </row>
    <row r="15" spans="1:3" ht="120" x14ac:dyDescent="0.25">
      <c r="A15" s="26">
        <v>14</v>
      </c>
      <c r="B15" s="28" t="s">
        <v>32</v>
      </c>
      <c r="C15" s="27" t="s">
        <v>164</v>
      </c>
    </row>
    <row r="16" spans="1:3" ht="90" x14ac:dyDescent="0.25">
      <c r="A16" s="26">
        <v>15</v>
      </c>
      <c r="B16" s="28" t="s">
        <v>111</v>
      </c>
      <c r="C16" s="27" t="s">
        <v>165</v>
      </c>
    </row>
    <row r="17" spans="1:3" ht="90" x14ac:dyDescent="0.25">
      <c r="A17" s="26">
        <v>16</v>
      </c>
      <c r="B17" s="28" t="s">
        <v>1</v>
      </c>
      <c r="C17" s="27" t="s">
        <v>166</v>
      </c>
    </row>
    <row r="18" spans="1:3" ht="60" x14ac:dyDescent="0.25">
      <c r="A18" s="26">
        <v>17</v>
      </c>
      <c r="B18" s="28" t="s">
        <v>155</v>
      </c>
      <c r="C18" s="27" t="s">
        <v>167</v>
      </c>
    </row>
    <row r="19" spans="1:3" ht="60" x14ac:dyDescent="0.25">
      <c r="A19" s="26">
        <v>18</v>
      </c>
      <c r="B19" s="28" t="s">
        <v>154</v>
      </c>
      <c r="C19" s="27" t="s">
        <v>168</v>
      </c>
    </row>
    <row r="20" spans="1:3" ht="90" x14ac:dyDescent="0.25">
      <c r="A20" s="26">
        <v>19</v>
      </c>
      <c r="B20" s="84" t="s">
        <v>175</v>
      </c>
      <c r="C20" s="27" t="s">
        <v>176</v>
      </c>
    </row>
    <row r="21" spans="1:3" ht="45" x14ac:dyDescent="0.25">
      <c r="A21" s="26">
        <v>20</v>
      </c>
      <c r="B21" s="28" t="s">
        <v>177</v>
      </c>
      <c r="C21" s="27" t="s">
        <v>181</v>
      </c>
    </row>
    <row r="22" spans="1:3" x14ac:dyDescent="0.25">
      <c r="A22" s="26">
        <v>21</v>
      </c>
      <c r="B22" s="100" t="s">
        <v>186</v>
      </c>
      <c r="C22" s="27" t="s">
        <v>187</v>
      </c>
    </row>
  </sheetData>
  <sheetProtection algorithmName="SHA-512" hashValue="xRPh3qwzjVUkg06slwIKlAVH3NREhR1sBnqlt61gRsgtu/l2Zlf1OKhw9c1xW7IF9EbtSTi9iOywuld2aZ9fFA==" saltValue="Rzsao2QcHx2CoKLXhvx63w==" spinCount="100000" sheet="1" objects="1" scenarios="1" selectLockedCells="1" selectUnlockedCells="1"/>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K77"/>
  <sheetViews>
    <sheetView zoomScaleNormal="100" workbookViewId="0">
      <selection activeCell="B12" sqref="B12"/>
    </sheetView>
  </sheetViews>
  <sheetFormatPr defaultRowHeight="15" x14ac:dyDescent="0.25"/>
  <cols>
    <col min="1" max="1" width="64.7109375" customWidth="1"/>
    <col min="2" max="2" width="19.7109375" style="120" customWidth="1"/>
    <col min="3" max="3" width="64.7109375" customWidth="1"/>
    <col min="5" max="5" width="43.85546875" customWidth="1"/>
    <col min="6" max="6" width="37.5703125" customWidth="1"/>
    <col min="7" max="7" width="55.5703125" style="91" bestFit="1" customWidth="1"/>
    <col min="9" max="9" width="26.140625" bestFit="1" customWidth="1"/>
    <col min="11" max="11" width="28.42578125" customWidth="1"/>
  </cols>
  <sheetData>
    <row r="1" spans="1:11" x14ac:dyDescent="0.25">
      <c r="G1" s="91" t="s">
        <v>150</v>
      </c>
    </row>
    <row r="2" spans="1:11" x14ac:dyDescent="0.25">
      <c r="G2" s="126" t="s">
        <v>202</v>
      </c>
      <c r="I2" s="86" t="s">
        <v>178</v>
      </c>
      <c r="K2" s="98" t="s">
        <v>182</v>
      </c>
    </row>
    <row r="3" spans="1:11" x14ac:dyDescent="0.25">
      <c r="A3" s="12" t="s">
        <v>7</v>
      </c>
      <c r="B3" s="121"/>
      <c r="C3" s="12" t="s">
        <v>200</v>
      </c>
      <c r="E3" s="1" t="s">
        <v>68</v>
      </c>
      <c r="G3" s="126" t="s">
        <v>203</v>
      </c>
      <c r="I3" s="85" t="s">
        <v>180</v>
      </c>
      <c r="K3" s="99" t="s">
        <v>183</v>
      </c>
    </row>
    <row r="4" spans="1:11" x14ac:dyDescent="0.25">
      <c r="A4" s="125" t="s">
        <v>207</v>
      </c>
      <c r="B4" s="122"/>
      <c r="C4" s="125" t="s">
        <v>201</v>
      </c>
      <c r="E4" s="4" t="s">
        <v>86</v>
      </c>
      <c r="G4" s="126" t="s">
        <v>204</v>
      </c>
      <c r="I4" s="87" t="s">
        <v>179</v>
      </c>
      <c r="K4" s="96" t="s">
        <v>114</v>
      </c>
    </row>
    <row r="5" spans="1:11" x14ac:dyDescent="0.25">
      <c r="A5" s="9" t="s">
        <v>31</v>
      </c>
      <c r="B5" s="122"/>
      <c r="C5" s="9" t="s">
        <v>31</v>
      </c>
      <c r="E5" s="2" t="s">
        <v>17</v>
      </c>
      <c r="G5" s="126" t="s">
        <v>205</v>
      </c>
      <c r="I5" s="97" t="s">
        <v>134</v>
      </c>
      <c r="K5" s="99" t="s">
        <v>190</v>
      </c>
    </row>
    <row r="6" spans="1:11" x14ac:dyDescent="0.25">
      <c r="A6" s="8" t="s">
        <v>37</v>
      </c>
      <c r="B6" s="122"/>
      <c r="C6" s="8" t="s">
        <v>37</v>
      </c>
      <c r="E6" s="2" t="s">
        <v>18</v>
      </c>
      <c r="F6" s="7" t="s">
        <v>102</v>
      </c>
      <c r="G6" s="126" t="s">
        <v>206</v>
      </c>
      <c r="I6" s="97" t="s">
        <v>184</v>
      </c>
      <c r="K6" s="96"/>
    </row>
    <row r="7" spans="1:11" x14ac:dyDescent="0.25">
      <c r="A7" s="9" t="s">
        <v>39</v>
      </c>
      <c r="B7" s="122"/>
      <c r="C7" s="9" t="s">
        <v>39</v>
      </c>
      <c r="E7" s="2" t="s">
        <v>98</v>
      </c>
      <c r="G7" s="92"/>
    </row>
    <row r="8" spans="1:11" x14ac:dyDescent="0.25">
      <c r="A8" s="8" t="s">
        <v>38</v>
      </c>
      <c r="B8" s="122"/>
      <c r="C8" s="8" t="s">
        <v>38</v>
      </c>
      <c r="E8" s="2" t="s">
        <v>32</v>
      </c>
      <c r="G8" s="92"/>
    </row>
    <row r="9" spans="1:11" ht="18.75" x14ac:dyDescent="0.25">
      <c r="A9" s="9" t="s">
        <v>84</v>
      </c>
      <c r="B9" s="122"/>
      <c r="C9" s="9" t="s">
        <v>84</v>
      </c>
      <c r="E9" s="2" t="s">
        <v>6</v>
      </c>
      <c r="G9" s="93"/>
    </row>
    <row r="10" spans="1:11" ht="18.600000000000001" customHeight="1" x14ac:dyDescent="0.25">
      <c r="A10" s="8" t="s">
        <v>87</v>
      </c>
      <c r="B10" s="122"/>
      <c r="C10" s="8" t="s">
        <v>87</v>
      </c>
      <c r="E10" s="2" t="s">
        <v>5</v>
      </c>
      <c r="G10" s="93"/>
    </row>
    <row r="11" spans="1:11" x14ac:dyDescent="0.25">
      <c r="A11" s="9" t="s">
        <v>99</v>
      </c>
      <c r="B11" s="122"/>
      <c r="C11" s="9" t="s">
        <v>99</v>
      </c>
      <c r="E11" s="2" t="s">
        <v>33</v>
      </c>
      <c r="G11" s="94"/>
    </row>
    <row r="12" spans="1:11" x14ac:dyDescent="0.25">
      <c r="A12" s="8" t="s">
        <v>89</v>
      </c>
      <c r="B12" s="122"/>
      <c r="C12" s="8" t="s">
        <v>89</v>
      </c>
      <c r="E12" s="2" t="s">
        <v>4</v>
      </c>
      <c r="G12" s="95"/>
    </row>
    <row r="13" spans="1:11" x14ac:dyDescent="0.25">
      <c r="A13" s="9" t="s">
        <v>90</v>
      </c>
      <c r="B13" s="122"/>
      <c r="C13" s="9" t="s">
        <v>90</v>
      </c>
      <c r="E13" s="2" t="s">
        <v>0</v>
      </c>
    </row>
    <row r="14" spans="1:11" x14ac:dyDescent="0.25">
      <c r="A14" s="10" t="s">
        <v>65</v>
      </c>
      <c r="B14" s="123"/>
      <c r="C14" s="10" t="s">
        <v>65</v>
      </c>
      <c r="E14" s="2" t="s">
        <v>34</v>
      </c>
    </row>
    <row r="15" spans="1:11" x14ac:dyDescent="0.25">
      <c r="A15" s="11" t="s">
        <v>46</v>
      </c>
      <c r="B15" s="123"/>
      <c r="C15" s="11" t="s">
        <v>46</v>
      </c>
      <c r="E15" s="88" t="s">
        <v>74</v>
      </c>
      <c r="F15" s="90"/>
      <c r="H15" s="90"/>
      <c r="I15" s="90"/>
    </row>
    <row r="16" spans="1:11" ht="14.45" customHeight="1" x14ac:dyDescent="0.25">
      <c r="A16" s="10" t="s">
        <v>30</v>
      </c>
      <c r="B16" s="123"/>
      <c r="C16" s="10" t="s">
        <v>30</v>
      </c>
      <c r="E16" s="88" t="s">
        <v>72</v>
      </c>
      <c r="F16" s="90"/>
      <c r="H16" s="90"/>
      <c r="I16" s="90"/>
    </row>
    <row r="17" spans="1:9" ht="14.45" customHeight="1" x14ac:dyDescent="0.25">
      <c r="A17" s="11" t="s">
        <v>45</v>
      </c>
      <c r="B17" s="123"/>
      <c r="C17" s="11" t="s">
        <v>45</v>
      </c>
      <c r="E17" s="88" t="s">
        <v>73</v>
      </c>
      <c r="F17" s="90"/>
      <c r="H17" s="90"/>
      <c r="I17" s="90"/>
    </row>
    <row r="18" spans="1:9" x14ac:dyDescent="0.25">
      <c r="A18" s="10" t="s">
        <v>29</v>
      </c>
      <c r="B18" s="123"/>
      <c r="C18" s="10" t="s">
        <v>29</v>
      </c>
      <c r="E18" s="89" t="s">
        <v>85</v>
      </c>
      <c r="F18" s="90"/>
      <c r="H18" s="90"/>
      <c r="I18" s="90"/>
    </row>
    <row r="19" spans="1:9" x14ac:dyDescent="0.25">
      <c r="A19" s="11" t="s">
        <v>59</v>
      </c>
      <c r="B19" s="123"/>
      <c r="C19" s="11" t="s">
        <v>59</v>
      </c>
      <c r="E19" s="88" t="s">
        <v>3</v>
      </c>
      <c r="F19" s="90"/>
      <c r="H19" s="90"/>
      <c r="I19" s="90"/>
    </row>
    <row r="20" spans="1:9" x14ac:dyDescent="0.25">
      <c r="A20" s="10" t="s">
        <v>67</v>
      </c>
      <c r="B20" s="123"/>
      <c r="C20" s="10" t="s">
        <v>67</v>
      </c>
      <c r="E20" s="88" t="s">
        <v>71</v>
      </c>
      <c r="F20" s="90"/>
      <c r="H20" s="90"/>
      <c r="I20" s="90"/>
    </row>
    <row r="21" spans="1:9" x14ac:dyDescent="0.25">
      <c r="A21" s="11" t="s">
        <v>49</v>
      </c>
      <c r="B21" s="123"/>
      <c r="C21" s="11" t="s">
        <v>49</v>
      </c>
      <c r="E21" s="2" t="s">
        <v>70</v>
      </c>
    </row>
    <row r="22" spans="1:9" x14ac:dyDescent="0.25">
      <c r="A22" s="10" t="s">
        <v>24</v>
      </c>
      <c r="B22" s="123"/>
      <c r="C22" s="10" t="s">
        <v>24</v>
      </c>
      <c r="E22" s="2" t="s">
        <v>1</v>
      </c>
    </row>
    <row r="23" spans="1:9" x14ac:dyDescent="0.25">
      <c r="A23" s="11" t="s">
        <v>64</v>
      </c>
      <c r="B23" s="123"/>
      <c r="C23" s="11" t="s">
        <v>64</v>
      </c>
      <c r="E23" s="3" t="s">
        <v>69</v>
      </c>
    </row>
    <row r="24" spans="1:9" x14ac:dyDescent="0.25">
      <c r="A24" s="10" t="s">
        <v>63</v>
      </c>
      <c r="B24" s="123"/>
      <c r="C24" s="10" t="s">
        <v>63</v>
      </c>
      <c r="E24" s="2" t="s">
        <v>2</v>
      </c>
    </row>
    <row r="25" spans="1:9" x14ac:dyDescent="0.25">
      <c r="A25" s="11" t="s">
        <v>21</v>
      </c>
      <c r="B25" s="123"/>
      <c r="C25" s="11" t="s">
        <v>21</v>
      </c>
      <c r="E25" s="2" t="s">
        <v>36</v>
      </c>
    </row>
    <row r="26" spans="1:9" x14ac:dyDescent="0.25">
      <c r="A26" s="10" t="s">
        <v>54</v>
      </c>
      <c r="B26" s="123"/>
      <c r="C26" s="10" t="s">
        <v>54</v>
      </c>
      <c r="E26" s="2" t="s">
        <v>16</v>
      </c>
    </row>
    <row r="27" spans="1:9" x14ac:dyDescent="0.25">
      <c r="A27" s="11" t="s">
        <v>52</v>
      </c>
      <c r="B27" s="123"/>
      <c r="C27" s="11" t="s">
        <v>52</v>
      </c>
      <c r="E27" s="2" t="s">
        <v>75</v>
      </c>
    </row>
    <row r="28" spans="1:9" x14ac:dyDescent="0.25">
      <c r="A28" s="10" t="s">
        <v>28</v>
      </c>
      <c r="B28" s="123"/>
      <c r="C28" s="10" t="s">
        <v>28</v>
      </c>
      <c r="E28" s="5" t="s">
        <v>100</v>
      </c>
    </row>
    <row r="29" spans="1:9" x14ac:dyDescent="0.25">
      <c r="A29" s="11" t="s">
        <v>51</v>
      </c>
      <c r="B29" s="123"/>
      <c r="C29" s="11" t="s">
        <v>51</v>
      </c>
      <c r="E29" s="6" t="s">
        <v>101</v>
      </c>
    </row>
    <row r="30" spans="1:9" x14ac:dyDescent="0.25">
      <c r="A30" s="10" t="s">
        <v>27</v>
      </c>
      <c r="B30" s="123"/>
      <c r="C30" s="10" t="s">
        <v>27</v>
      </c>
      <c r="E30" s="6" t="s">
        <v>103</v>
      </c>
    </row>
    <row r="31" spans="1:9" x14ac:dyDescent="0.25">
      <c r="A31" s="11" t="s">
        <v>50</v>
      </c>
      <c r="B31" s="123"/>
      <c r="C31" s="11" t="s">
        <v>50</v>
      </c>
      <c r="E31" s="6" t="s">
        <v>104</v>
      </c>
    </row>
    <row r="32" spans="1:9" x14ac:dyDescent="0.25">
      <c r="A32" s="10" t="s">
        <v>43</v>
      </c>
      <c r="B32" s="123"/>
      <c r="C32" s="10" t="s">
        <v>43</v>
      </c>
      <c r="E32" s="6" t="s">
        <v>106</v>
      </c>
    </row>
    <row r="33" spans="1:3" x14ac:dyDescent="0.25">
      <c r="A33" s="11" t="s">
        <v>22</v>
      </c>
      <c r="B33" s="123"/>
      <c r="C33" s="11" t="s">
        <v>22</v>
      </c>
    </row>
    <row r="34" spans="1:3" x14ac:dyDescent="0.25">
      <c r="A34" s="10" t="s">
        <v>58</v>
      </c>
      <c r="B34" s="123"/>
      <c r="C34" s="10" t="s">
        <v>58</v>
      </c>
    </row>
    <row r="35" spans="1:3" x14ac:dyDescent="0.25">
      <c r="A35" s="11" t="s">
        <v>20</v>
      </c>
      <c r="B35" s="123"/>
      <c r="C35" s="11" t="s">
        <v>20</v>
      </c>
    </row>
    <row r="36" spans="1:3" x14ac:dyDescent="0.25">
      <c r="A36" s="10" t="s">
        <v>57</v>
      </c>
      <c r="B36" s="123"/>
      <c r="C36" s="10" t="s">
        <v>57</v>
      </c>
    </row>
    <row r="37" spans="1:3" x14ac:dyDescent="0.25">
      <c r="A37" s="11" t="s">
        <v>40</v>
      </c>
      <c r="B37" s="123"/>
      <c r="C37" s="11" t="s">
        <v>40</v>
      </c>
    </row>
    <row r="38" spans="1:3" x14ac:dyDescent="0.25">
      <c r="A38" s="10" t="s">
        <v>56</v>
      </c>
      <c r="B38" s="123"/>
      <c r="C38" s="10" t="s">
        <v>56</v>
      </c>
    </row>
    <row r="39" spans="1:3" x14ac:dyDescent="0.25">
      <c r="A39" s="11" t="s">
        <v>62</v>
      </c>
      <c r="B39" s="123"/>
      <c r="C39" s="11" t="s">
        <v>62</v>
      </c>
    </row>
    <row r="40" spans="1:3" x14ac:dyDescent="0.25">
      <c r="A40" s="10" t="s">
        <v>26</v>
      </c>
      <c r="B40" s="123"/>
      <c r="C40" s="10" t="s">
        <v>26</v>
      </c>
    </row>
    <row r="41" spans="1:3" x14ac:dyDescent="0.25">
      <c r="A41" s="11" t="s">
        <v>61</v>
      </c>
      <c r="B41" s="123"/>
      <c r="C41" s="11" t="s">
        <v>61</v>
      </c>
    </row>
    <row r="42" spans="1:3" x14ac:dyDescent="0.25">
      <c r="A42" s="10" t="s">
        <v>19</v>
      </c>
      <c r="B42" s="123"/>
      <c r="C42" s="10" t="s">
        <v>19</v>
      </c>
    </row>
    <row r="43" spans="1:3" x14ac:dyDescent="0.25">
      <c r="A43" s="11" t="s">
        <v>23</v>
      </c>
      <c r="B43" s="123"/>
      <c r="C43" s="11" t="s">
        <v>23</v>
      </c>
    </row>
    <row r="44" spans="1:3" x14ac:dyDescent="0.25">
      <c r="A44" s="10" t="s">
        <v>44</v>
      </c>
      <c r="B44" s="123"/>
      <c r="C44" s="10" t="s">
        <v>44</v>
      </c>
    </row>
    <row r="45" spans="1:3" x14ac:dyDescent="0.25">
      <c r="A45" s="11" t="s">
        <v>42</v>
      </c>
      <c r="B45" s="123"/>
      <c r="C45" s="11" t="s">
        <v>42</v>
      </c>
    </row>
    <row r="46" spans="1:3" x14ac:dyDescent="0.25">
      <c r="A46" s="10" t="s">
        <v>25</v>
      </c>
      <c r="B46" s="123"/>
      <c r="C46" s="10" t="s">
        <v>25</v>
      </c>
    </row>
    <row r="47" spans="1:3" x14ac:dyDescent="0.25">
      <c r="A47" s="11" t="s">
        <v>66</v>
      </c>
      <c r="B47" s="123"/>
      <c r="C47" s="11" t="s">
        <v>66</v>
      </c>
    </row>
    <row r="48" spans="1:3" x14ac:dyDescent="0.25">
      <c r="A48" s="10" t="s">
        <v>47</v>
      </c>
      <c r="B48" s="123"/>
      <c r="C48" s="10" t="s">
        <v>47</v>
      </c>
    </row>
    <row r="49" spans="1:3" x14ac:dyDescent="0.25">
      <c r="A49" s="10" t="s">
        <v>60</v>
      </c>
      <c r="B49" s="123"/>
      <c r="C49" s="10" t="s">
        <v>60</v>
      </c>
    </row>
    <row r="50" spans="1:3" x14ac:dyDescent="0.25">
      <c r="A50" s="11" t="s">
        <v>41</v>
      </c>
      <c r="B50" s="123"/>
      <c r="C50" s="11" t="s">
        <v>41</v>
      </c>
    </row>
    <row r="51" spans="1:3" x14ac:dyDescent="0.25">
      <c r="A51" s="11" t="s">
        <v>48</v>
      </c>
      <c r="B51" s="123"/>
      <c r="C51" s="11" t="s">
        <v>48</v>
      </c>
    </row>
    <row r="52" spans="1:3" x14ac:dyDescent="0.25">
      <c r="A52" s="103" t="s">
        <v>53</v>
      </c>
      <c r="B52" s="124"/>
      <c r="C52" s="103" t="s">
        <v>53</v>
      </c>
    </row>
    <row r="53" spans="1:3" x14ac:dyDescent="0.25">
      <c r="A53" s="104" t="s">
        <v>79</v>
      </c>
      <c r="B53" s="124"/>
      <c r="C53" s="104" t="s">
        <v>79</v>
      </c>
    </row>
    <row r="54" spans="1:3" x14ac:dyDescent="0.25">
      <c r="A54" s="103" t="s">
        <v>80</v>
      </c>
      <c r="B54" s="124"/>
      <c r="C54" s="103" t="s">
        <v>80</v>
      </c>
    </row>
    <row r="55" spans="1:3" x14ac:dyDescent="0.25">
      <c r="A55" s="104" t="s">
        <v>81</v>
      </c>
      <c r="B55" s="124"/>
      <c r="C55" s="104" t="s">
        <v>81</v>
      </c>
    </row>
    <row r="56" spans="1:3" x14ac:dyDescent="0.25">
      <c r="A56" s="103" t="s">
        <v>82</v>
      </c>
      <c r="B56" s="124"/>
      <c r="C56" s="103" t="s">
        <v>82</v>
      </c>
    </row>
    <row r="57" spans="1:3" x14ac:dyDescent="0.25">
      <c r="A57" s="104" t="s">
        <v>83</v>
      </c>
      <c r="B57" s="124"/>
      <c r="C57" s="104" t="s">
        <v>83</v>
      </c>
    </row>
    <row r="58" spans="1:3" x14ac:dyDescent="0.25">
      <c r="A58" s="103" t="s">
        <v>76</v>
      </c>
      <c r="B58" s="124"/>
      <c r="C58" s="103" t="s">
        <v>76</v>
      </c>
    </row>
    <row r="59" spans="1:3" x14ac:dyDescent="0.25">
      <c r="A59" s="104" t="s">
        <v>77</v>
      </c>
      <c r="B59" s="124"/>
      <c r="C59" s="104" t="s">
        <v>77</v>
      </c>
    </row>
    <row r="60" spans="1:3" x14ac:dyDescent="0.25">
      <c r="A60" s="103" t="s">
        <v>78</v>
      </c>
      <c r="B60" s="124"/>
      <c r="C60" s="103" t="s">
        <v>78</v>
      </c>
    </row>
    <row r="61" spans="1:3" x14ac:dyDescent="0.25">
      <c r="A61" s="104" t="s">
        <v>55</v>
      </c>
      <c r="B61" s="124"/>
      <c r="C61" s="104" t="s">
        <v>55</v>
      </c>
    </row>
    <row r="62" spans="1:3" x14ac:dyDescent="0.25">
      <c r="A62" s="103" t="s">
        <v>91</v>
      </c>
      <c r="B62" s="124"/>
      <c r="C62" s="103" t="s">
        <v>91</v>
      </c>
    </row>
    <row r="63" spans="1:3" x14ac:dyDescent="0.25">
      <c r="A63" s="104" t="s">
        <v>88</v>
      </c>
      <c r="B63" s="124"/>
      <c r="C63" s="104" t="s">
        <v>88</v>
      </c>
    </row>
    <row r="64" spans="1:3" x14ac:dyDescent="0.25">
      <c r="A64" s="103" t="s">
        <v>92</v>
      </c>
      <c r="B64" s="124"/>
      <c r="C64" s="103" t="s">
        <v>92</v>
      </c>
    </row>
    <row r="65" spans="1:3" x14ac:dyDescent="0.25">
      <c r="A65" s="104" t="s">
        <v>93</v>
      </c>
      <c r="B65" s="124"/>
      <c r="C65" s="104" t="s">
        <v>93</v>
      </c>
    </row>
    <row r="66" spans="1:3" x14ac:dyDescent="0.25">
      <c r="A66" s="103" t="s">
        <v>94</v>
      </c>
      <c r="B66" s="124"/>
      <c r="C66" s="103" t="s">
        <v>94</v>
      </c>
    </row>
    <row r="67" spans="1:3" x14ac:dyDescent="0.25">
      <c r="A67" s="104" t="s">
        <v>95</v>
      </c>
      <c r="B67" s="124"/>
      <c r="C67" s="104" t="s">
        <v>95</v>
      </c>
    </row>
    <row r="68" spans="1:3" x14ac:dyDescent="0.25">
      <c r="A68" s="103" t="s">
        <v>96</v>
      </c>
      <c r="B68" s="124"/>
      <c r="C68" s="103" t="s">
        <v>96</v>
      </c>
    </row>
    <row r="69" spans="1:3" x14ac:dyDescent="0.25">
      <c r="A69" s="104" t="s">
        <v>97</v>
      </c>
      <c r="B69" s="124"/>
      <c r="C69" s="104" t="s">
        <v>97</v>
      </c>
    </row>
    <row r="70" spans="1:3" x14ac:dyDescent="0.25">
      <c r="A70" s="104" t="s">
        <v>174</v>
      </c>
      <c r="B70" s="124"/>
      <c r="C70" s="104" t="s">
        <v>174</v>
      </c>
    </row>
    <row r="71" spans="1:3" x14ac:dyDescent="0.25">
      <c r="A71" s="104" t="s">
        <v>185</v>
      </c>
      <c r="B71" s="124"/>
      <c r="C71" s="104" t="s">
        <v>185</v>
      </c>
    </row>
    <row r="72" spans="1:3" x14ac:dyDescent="0.25">
      <c r="A72" s="9" t="s">
        <v>194</v>
      </c>
      <c r="B72" s="122"/>
      <c r="C72" s="9" t="s">
        <v>194</v>
      </c>
    </row>
    <row r="73" spans="1:3" x14ac:dyDescent="0.25">
      <c r="A73" s="9" t="s">
        <v>195</v>
      </c>
      <c r="B73" s="122"/>
      <c r="C73" s="9" t="s">
        <v>195</v>
      </c>
    </row>
    <row r="74" spans="1:3" x14ac:dyDescent="0.25">
      <c r="C74" s="104" t="s">
        <v>196</v>
      </c>
    </row>
    <row r="75" spans="1:3" x14ac:dyDescent="0.25">
      <c r="C75" s="104" t="s">
        <v>197</v>
      </c>
    </row>
    <row r="76" spans="1:3" x14ac:dyDescent="0.25">
      <c r="C76" s="104" t="s">
        <v>198</v>
      </c>
    </row>
    <row r="77" spans="1:3" x14ac:dyDescent="0.25">
      <c r="C77" s="104" t="s">
        <v>199</v>
      </c>
    </row>
  </sheetData>
  <sheetProtection algorithmName="SHA-512" hashValue="0RjlGPosAyaZaRE0f+2W+EF64rfG68TbIhTjZsZkV31mYe46igMSd7peaspY5zmOBq23yHFRicQfu4XvaY1XGA==" saltValue="KV7TX9eW5UJDt9gj+9VGTg==" spinCount="100000" sheet="1" objects="1" scenarios="1" selectLockedCells="1" selectUnlockedCells="1"/>
  <autoFilter ref="E3:E28">
    <sortState ref="E4:E28">
      <sortCondition ref="E3:E28"/>
    </sortState>
  </autoFilter>
  <pageMargins left="0.7" right="0.7" top="0.75" bottom="0.75" header="0.3" footer="0.3"/>
  <pageSetup paperSize="9"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5</vt:i4>
      </vt:variant>
    </vt:vector>
  </HeadingPairs>
  <TitlesOfParts>
    <vt:vector size="9" baseType="lpstr">
      <vt:lpstr>Лист1</vt:lpstr>
      <vt:lpstr>Статус</vt:lpstr>
      <vt:lpstr>коммент</vt:lpstr>
      <vt:lpstr>списки_не_удалять</vt:lpstr>
      <vt:lpstr>Куда_сформировано_направление</vt:lpstr>
      <vt:lpstr>МО</vt:lpstr>
      <vt:lpstr>ОО__ПОК</vt:lpstr>
      <vt:lpstr>Электронное_направление</vt:lpstr>
      <vt:lpstr>Этап_ведения_пациента_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Мариам</dc:creator>
  <cp:lastModifiedBy>ординаторская КЖЗ Ф3</cp:lastModifiedBy>
  <cp:lastPrinted>2020-11-13T08:41:09Z</cp:lastPrinted>
  <dcterms:created xsi:type="dcterms:W3CDTF">2020-11-09T08:34:32Z</dcterms:created>
  <dcterms:modified xsi:type="dcterms:W3CDTF">2022-06-03T13:11:51Z</dcterms:modified>
</cp:coreProperties>
</file>